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" reservationPassword="0"/>
  <workbookPr/>
  <bookViews>
    <workbookView xWindow="240" yWindow="120" windowWidth="14940" windowHeight="9225" activeTab="0"/>
  </bookViews>
  <sheets>
    <sheet name="Rekapitulace" sheetId="1" r:id="rId1"/>
    <sheet name="PS 01" sheetId="2" r:id="rId2"/>
    <sheet name="SO 02" sheetId="3" r:id="rId3"/>
    <sheet name="SO 98-98" sheetId="4" r:id="rId4"/>
  </sheets>
  <definedNames/>
  <calcPr/>
  <webPublishing/>
</workbook>
</file>

<file path=xl/sharedStrings.xml><?xml version="1.0" encoding="utf-8"?>
<sst xmlns="http://schemas.openxmlformats.org/spreadsheetml/2006/main" count="1166" uniqueCount="342">
  <si>
    <t>Aspe</t>
  </si>
  <si>
    <t>Rekapitulace ceny</t>
  </si>
  <si>
    <t>S631800282</t>
  </si>
  <si>
    <t>Výstavba PZS v km 42,145 (P1799) trati Rakovník - Bečov nad Teplou</t>
  </si>
  <si>
    <t>ZŘ</t>
  </si>
  <si>
    <t>20200918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</si>
  <si>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</si>
  <si>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</si>
  <si>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</si>
  <si>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</si>
  <si>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</si>
  <si>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</si>
  <si>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</si>
  <si>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</si>
  <si>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</si>
  <si>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</si>
  <si>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01</t>
  </si>
  <si>
    <t>Přejezdové zabezpečovací 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</si>
  <si>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</si>
  <si>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</si>
  <si>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</si>
  <si>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</si>
  <si>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</si>
  <si>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</si>
  <si>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</si>
  <si>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</si>
  <si>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</si>
  <si>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</si>
  <si>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</si>
  <si>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</si>
  <si>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</si>
  <si>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</si>
  <si>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</si>
  <si>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</si>
  <si>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</si>
  <si>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</si>
  <si>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</si>
  <si>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</si>
  <si>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</si>
  <si>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</si>
  <si>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</si>
  <si>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</si>
  <si>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</si>
  <si>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</si>
  <si>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</si>
  <si>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01</t>
  </si>
  <si>
    <t>SD</t>
  </si>
  <si>
    <t>1</t>
  </si>
  <si>
    <t>P</t>
  </si>
  <si>
    <t>12293A</t>
  </si>
  <si>
    <t/>
  </si>
  <si>
    <t>ODKOPÁVKY A PROKOPÁVKY OBECNÉ TŘ. III - BEZ DOPRAVY</t>
  </si>
  <si>
    <t>M3</t>
  </si>
  <si>
    <t>OTSKP_2019</t>
  </si>
  <si>
    <t>PP</t>
  </si>
  <si>
    <t>VV</t>
  </si>
  <si>
    <t>v.č.D.1.3.1</t>
  </si>
  <si>
    <t>TS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</si>
  <si>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</si>
  <si>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14113</t>
  </si>
  <si>
    <t>PROTLAČOVÁNÍ OCELOVÉHO POTRUBÍ DN DO 200MM</t>
  </si>
  <si>
    <t>M</t>
  </si>
  <si>
    <t>položka zahrnuje dodávku protlačovaného potrubí a veškeré pomocné práce (startovací zařízení, startovací a cílová jáma, opěrné a vodící bloky a pod.)</t>
  </si>
  <si>
    <t>22694</t>
  </si>
  <si>
    <t>ZÁPOROVÉ PAŽENÍ Z KOVU DOČASNÉ</t>
  </si>
  <si>
    <t>T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</si>
  <si>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</si>
  <si>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4</t>
  </si>
  <si>
    <t>22695A</t>
  </si>
  <si>
    <t>VÝDŘEVA ZÁPOROVÉHO PAŽENÍ DOČASNÁ (PLOCHA)</t>
  </si>
  <si>
    <t>M2</t>
  </si>
  <si>
    <t>položka zahrnuje osazení pažin bez ohledu na druh, jejich opotřebení a jejich odstranění</t>
  </si>
  <si>
    <t>5</t>
  </si>
  <si>
    <t>701004</t>
  </si>
  <si>
    <t>VYHLEDÁVACÍ MARKER ZEMNÍ</t>
  </si>
  <si>
    <t>KUS</t>
  </si>
  <si>
    <t>viz TZ</t>
  </si>
  <si>
    <t>1. Položka obsahuje:  
 – obsahuje i demontáž po skončení provizorního stavu  
 – dopravu do skladu nebo na likvidaci  
 – obrátkovost, opotřebení zapůjčeného materiálu  
 – poplatek za likvidaci odpadů, pokud je materiál likvidován  
2. Položka neobsahuje:  
 X  
3. Způsob měření:  
Udává se počet kusů kompletní konstrukce nebo práce.</t>
  </si>
  <si>
    <t>6</t>
  </si>
  <si>
    <t>702212</t>
  </si>
  <si>
    <t>KABELOVÁ CHRÁNIČKA ZEMNÍ DN PŘES 100 MM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</si>
  <si>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</si>
  <si>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</t>
  </si>
  <si>
    <t>702311</t>
  </si>
  <si>
    <t>ZAKRYTÍ KABELŮ VÝSTRAŽNOU FÓLIÍ ŠÍŘKY DO 20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</si>
  <si>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</si>
  <si>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8</t>
  </si>
  <si>
    <t>741B13</t>
  </si>
  <si>
    <t>ZEMNÍCÍ TYČ FEZN DÉLKY PŘES 4,5 M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</si>
  <si>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</si>
  <si>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9</t>
  </si>
  <si>
    <t>742H22</t>
  </si>
  <si>
    <t>KABEL NN ČTYŘ- A PĚTIŽÍLOVÝ AL S PLASTOVOU IZOLACÍ OD 4 DO 16 MM2</t>
  </si>
  <si>
    <t>v.č.D.1.3.5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</si>
  <si>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</si>
  <si>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10</t>
  </si>
  <si>
    <t>744231</t>
  </si>
  <si>
    <t>KABELOVÁ SKŘÍŇ VENKOVNÍ SPOLEČNÁ PŘÍSTROJOVÁ PRO PŘEJEZDY</t>
  </si>
  <si>
    <t>1. Položka obsahuje:  
 – přípravu podkladu pro osazení vč. upevňovacího materiálu  
 – typová plastová pilířová lakovaná dle schválených technických podmínek, prázdná pro montáž výstroje elektro, telefonu a nouzových tlačítek včetně přívodky pro DA a příslušenství, veškerý podružný a pomocný materiál  
 – provedení zkoušek, dodání předepsaných zkoušek, revizí a atestů  
2. Položka neobsahuje:  
 X  
3. Způsob měření:  
Udává se počet kusů kompletní konstrukce nebo práce.</t>
  </si>
  <si>
    <t>11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</si>
  <si>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</si>
  <si>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</si>
  <si>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</si>
  <si>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12</t>
  </si>
  <si>
    <t>747214</t>
  </si>
  <si>
    <t>CELKOVÁ PROHLÍDKA, ZKOUŠENÍ, MĚŘENÍ A VYHOTOVENÍ VÝCHOZÍ REVIZNÍ ZPRÁVY, PRO OBJEM IN - PŘÍPLATEK ZA KAŽDÝCH DALŠÍCH I ZAPOČATÝCH 500 TIS. KČ</t>
  </si>
  <si>
    <t>13</t>
  </si>
  <si>
    <t>747413</t>
  </si>
  <si>
    <t>MĚŘENÍ ZEMNÍCH ODPORŮ - ZEMNICÍ SÍTĚ DÉLKY PÁSKU DO 100 M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</si>
  <si>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</si>
  <si>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14</t>
  </si>
  <si>
    <t>75A131</t>
  </si>
  <si>
    <t>KABEL METALICKÝ DVOUPLÁŠŤOVÝ DO 12 PÁRŮ - DODÁVKA</t>
  </si>
  <si>
    <t>km/pár</t>
  </si>
  <si>
    <t>1. Položka obsahuje:  
 – dodání kabelů podle typu od výrobců včetně mimostaveništní dopravy  
2. Položka neobsahuje:  
 X  
3. Způsob měření:  
Měří se n-násobky páru vodičů na kilometr.</t>
  </si>
  <si>
    <t>15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</si>
  <si>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</si>
  <si>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</si>
  <si>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</si>
  <si>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16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</si>
  <si>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</si>
  <si>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</si>
  <si>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</si>
  <si>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17</t>
  </si>
  <si>
    <t>75A321</t>
  </si>
  <si>
    <t>SPOJKA ROVNÁ PRO PLASTOVÉ KABELY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</si>
  <si>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</si>
  <si>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18</t>
  </si>
  <si>
    <t>75B219</t>
  </si>
  <si>
    <t>JEDNOTNÉ OVLÁDACÍ PRACOVIŠTĚ (JOP), TECHNOLOGIE, NEZÁLOHOVANÉ - ÚPRAVA</t>
  </si>
  <si>
    <t>1. Položka obsahuje:  
 – demontáž a montáž počítačového vybavení kanceláře  
 – demontáž a montáž výpočetní techniky, včetně propojovacích vedení a monitorů  
 – demontáž a montáž vybavení pro jednotné obslužné pracoviště (JOP)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- demontáž nábytku  
3. Způsob měření:  
Udává se počet kusů kompletní konstrukce nebo práce.</t>
  </si>
  <si>
    <t>19</t>
  </si>
  <si>
    <t>75B351</t>
  </si>
  <si>
    <t>KONTROLNÍ SKŘÍŇ S POMOCNÝMI TLAČÍTKY - DODÁVKA</t>
  </si>
  <si>
    <t>1. Položka obsahuje:  
 – dodání kompletního vnitřního zařízení podle typu určeného položkou včetně potřebného pomocného materiálu a jeho dopravy na místo určení  
 – pořízení kontrolní skříně s pomocnými tlačítky včetně pomocného materiálu a její dopravy do místa určení  
2. Položka neobsahuje:  
 X  
3. Způsob měření:  
Udává se počet kusů kompletní konstrukce nebo práce.</t>
  </si>
  <si>
    <t>20</t>
  </si>
  <si>
    <t>75B541</t>
  </si>
  <si>
    <t>SKŘÍŇ (STOJAN) VOLNÉ VAZBY - DODÁVKA</t>
  </si>
  <si>
    <t>v.č.D.1.3.7</t>
  </si>
  <si>
    <t>1. Položka obsahuje:  
 – dodání kompletního vnitřního zařízení podle typu určeného položkou včetně přepěťových ochran, potřebného pomocného materiálu a jeho dopravy na místo určení  
 – pořízení příslušné skříně (stojanu) volné vazby vystrojené včetně pomocného materiálu a její dopravu do místa určení  
2. Položka neobsahuje:  
 X  
3. Způsob měření:  
Udává se počet kusů kompletní konstrukce nebo práce.</t>
  </si>
  <si>
    <t>21</t>
  </si>
  <si>
    <t>75B547</t>
  </si>
  <si>
    <t>SKŘÍŇ (STOJAN) VOLNÉ VAZBY - MONTÁŽ</t>
  </si>
  <si>
    <t>1. Položka obsahuje:  
 – usazení skříně (stojanu) volné vazby vystrojené na místě určení, osazení vnitřních prvků skříně  
 – montáž dodaného zařízení se všemi pomocnými a doplňujícími pracemi a součástmi, případné použití mechanizmů  
2. Položka neobsahuje:  
 X  
3. Způsob měření:  
Udává se počet kusů kompletní konstrukce nebo práce.</t>
  </si>
  <si>
    <t>22</t>
  </si>
  <si>
    <t>75B6A1</t>
  </si>
  <si>
    <t>USMĚRŇOVAČ 24 V/50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</si>
  <si>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</si>
  <si>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23</t>
  </si>
  <si>
    <t>75B6G7</t>
  </si>
  <si>
    <t>USMĚRŇOVAČ - MONTÁŽ</t>
  </si>
  <si>
    <t>1. Položka obsahuje:  
 – montáž usměrňovače na místo určení, jeho připojení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</si>
  <si>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24</t>
  </si>
  <si>
    <t>75C911</t>
  </si>
  <si>
    <t>SNÍMAČ POČÍTAČE NÁPRAV - DODÁVKA</t>
  </si>
  <si>
    <t>1. Položka obsahuje:  
 – kompletní dodávka snímače počítače náprav, potřebného pomocného materiálu a dopravy do staveništního skladu  
 – dodávku snímače počítače náprav a pomocného materiálu, dopravu do staveništního skladu  
2. Položka neobsahuje:  
 X  
3. Způsob měření:  
Udává se počet kusů kompletní konstrukce nebo práce.</t>
  </si>
  <si>
    <t>25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</si>
  <si>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</si>
  <si>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</si>
  <si>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</si>
  <si>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26</t>
  </si>
  <si>
    <t>75C931</t>
  </si>
  <si>
    <t>SKŘÍŇ S POČÍTAČI NÁPRAV 8 BODŮ/7 ÚSEKŮ - DODÁVKA</t>
  </si>
  <si>
    <t>1. Položka obsahuje:  
 – dodávka skříně s počítači náprav 8 bodů/7 úseků včetně potřebného pomocného materiálu a dopravy do staveništního skladu  
 – dodávku skříně s počítači náprav 8 bodů/7 úseků do stavědlové ústředny včetně skříně podle určení a pomocného materiálu, dopravu do staveništního skladu  
2. Položka neobsahuje:  
 X  
3. Způsob měření:  
Udává se počet kusů kompletní konstrukce nebo práce.</t>
  </si>
  <si>
    <t>27</t>
  </si>
  <si>
    <t>75C937</t>
  </si>
  <si>
    <t>SKŘÍŇ S POČÍTAČI NÁPRAV 8 BODŮ/7 ÚSEKŮ - MONTÁŽ</t>
  </si>
  <si>
    <t>1. Položka obsahuje:  
 – montáž skříně s počítači náprav 8 bodů/7 úseků, osazení vnitřních prvků skříně, přezkoušení  
 – montáž skříně s počítači náprav 8 bodů/7 úseků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</si>
  <si>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28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</si>
  <si>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</si>
  <si>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</si>
  <si>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skříně logiky reléového přejezdového zabezpečovacího zařízení včetně pomocného materiálu, dopravu do staveništního skladu  
2. Položka neobsahuje:  
 X  
3. Způsob měření:  
Udává se počet kusů kompletní konstrukce nebo práce.</t>
  </si>
  <si>
    <t>29</t>
  </si>
  <si>
    <t>75D117</t>
  </si>
  <si>
    <t>SKŘÍŇ LOGIKY RELÉOVÉHO PŘEJEZDOVÉHO ZABEZPEČOVACÍHO ZAŘÍZENÍ - MONTÁŽ</t>
  </si>
  <si>
    <t>1. Položka obsahuje:  
 – určení místa umístění, montáž skříně logiky reléového přejezdového zabezpečovacího zařízení včetně potřebných závislostních prvků, zatažení kabelů, kontroly izolačního stavu, případný nátěr, přezkoušení  
 – montáž skříně logiky reléového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</si>
  <si>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30</t>
  </si>
  <si>
    <t>75D131</t>
  </si>
  <si>
    <t>BATERIOVÁ SKŘÍŇ - DODÁVKA</t>
  </si>
  <si>
    <t>1. Položka obsahuje:  
 – dodávka bateriové skříně, potřebného pomocného materiálu a dopravy do staveništního skladu  
 – dodávku bateriové skříně včetně pomocného materiálu, dopravu do staveništního skladu  
2. Položka neobsahuje:  
 X  
3. Způsob měření:  
Udává se počet kusů kompletní konstrukce nebo práce.</t>
  </si>
  <si>
    <t>31</t>
  </si>
  <si>
    <t>75D137</t>
  </si>
  <si>
    <t>BATERIOVÁ SKŘÍŇ - MONTÁŽ</t>
  </si>
  <si>
    <t>1. Položka obsahuje:  
 – určení místa umístění, montáž bateriové skříně dle typu dané položkou  
 – montáž bateriové skříně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</si>
  <si>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32</t>
  </si>
  <si>
    <t>75D161</t>
  </si>
  <si>
    <t>RELÉOVÝ DOMEK (DO 9 M2) PREFABRIKOVANÝ, IZOLOVANÝ, S KLIMATIZACÍ A VNITŘNÍ KABELIZACÍ - DODÁVKA</t>
  </si>
  <si>
    <t>1. Položka obsahuje:  
 – dodávka reléového domku prefabrikovaného, izolovaného, s klimatizací a vnitřní kabelizací, doprava do staveništního skladu  
 – dodávku reléového domku prefabrikovaného, izolovaného, s klimatizací a vnitřní kabelizací včetně pomocného materiálu, dopravu do staveništního skladu  
2. Položka neobsahuje:  
 X  
3. Způsob měření:  
Udává se počet kusů kompletní konstrukce nebo práce.</t>
  </si>
  <si>
    <t>33</t>
  </si>
  <si>
    <t>75D167</t>
  </si>
  <si>
    <t>RELÉOVÝ DOMEK (DO 9 M2) PREFABRIKOVANÝ - MONTÁŽ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</si>
  <si>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</si>
  <si>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34</t>
  </si>
  <si>
    <t>75D181</t>
  </si>
  <si>
    <t>NAPÁJECÍ SKŘÍŇ PŘEJEZDOVÉHO ZABEZPEČOVACÍHO ZAŘÍZENÍ - DODÁVKA</t>
  </si>
  <si>
    <t>1. Položka obsahuje:  
 – dodávka napájecí skříně přejezdového zabezpečovacího zařízení, potřebného pomocného materiálu a dopravy do staveništního skladu  
 – dodávku napájecí skříně přejezdového zabezpečovacího zařízení včetně pomocného materiálu, dopravu do staveništního skladu  
2. Položka neobsahuje:  
 X  
3. Způsob měření:  
Udává se počet kusů kompletní konstrukce nebo práce.</t>
  </si>
  <si>
    <t>35</t>
  </si>
  <si>
    <t>75D187</t>
  </si>
  <si>
    <t>NAPÁJECÍ SKŘÍŇ PŘEJEZDOVÉHO ZABEZPEČOVACÍHO ZAŘÍZENÍ - MONTÁŽ</t>
  </si>
  <si>
    <t>1. Položka obsahuje:  
 – určení místa umístění, montáž napájecí skříně přejezdového zabezpečovacího zařízení dle typu dané položkou  
 – montáž napájecí skříně přejezdového zabezpečovacího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</si>
  <si>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36</t>
  </si>
  <si>
    <t>75D211</t>
  </si>
  <si>
    <t>VÝSTRAŽNÍK SE ZÁVOROU, 1 SKŘÍŇ - DODÁVKA</t>
  </si>
  <si>
    <t>v.č.D.1.3.3</t>
  </si>
  <si>
    <t>1. Položka obsahuje:  
 – dodávka výstražníku se závorou 1 skříň podle jeho typu a potřebného pomocného materiálu a dopravy do staveništního skladu  
 – dodávku výstražníku se závorou 1 skříň včetně pomocného materiálu, dopravu do místa určení  
2. Položka neobsahuje:  
 X  
3. Způsob měření:  
Udává se počet kusů kompletní konstrukce nebo práce.</t>
  </si>
  <si>
    <t>37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</si>
  <si>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</si>
  <si>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</si>
  <si>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</si>
  <si>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38</t>
  </si>
  <si>
    <t>75D261</t>
  </si>
  <si>
    <t>PŘEJEZDNÍK - DODÁVKA</t>
  </si>
  <si>
    <t>1. Položka obsahuje:  
 – dodávka přejezdníku podle jeho typu a potřebného pomocného materiálu a dopravy do staveništního skladu  
 – dodávku přejezdníku včetně pomocného materiálu, dopravu do místa určení  
2. Položka neobsahuje:  
 X  
3. Způsob měření:  
Udává se počet kusů kompletní konstrukce nebo práce.</t>
  </si>
  <si>
    <t>39</t>
  </si>
  <si>
    <t>75D267</t>
  </si>
  <si>
    <t>PŘEJEZDNÍK - MONTÁŽ</t>
  </si>
  <si>
    <t>1. Položka obsahuje:  
 – výkop jámy pro betonový základ  
 – usazení betonového základu, montáž přejezdníku, připojení na kabelové rozvody  
 – montáž přejezdníku se všemi pomocnými a doplňujícími pracemi a součástmi, případné použití mechanizmů, včetně dopravy ze skladu k místu montáže  
 – zapojení kabelových forem (včetně měření a zapojení po měření)  
2. Položka neobsahuje:  
 X  
3. Způsob měření:  
Udává se počet kusů kompletní konstrukce nebo práce.</t>
  </si>
  <si>
    <t>40</t>
  </si>
  <si>
    <t>75E137</t>
  </si>
  <si>
    <t>PŘEZKOUŠENÍ VLAKOVÝCH CEST</t>
  </si>
  <si>
    <t>1. Položka obsahuje:  
 – postavení vlakové cesty a kontrola návěstního znaku, přezkoušení změny návěstního znaku z povolujícího na zakazující a poruchy žárovek  
 – simulace jízdy vlaku  
 – přezkoušení nouzového vybavení  
 – přezkoušení vazeb na traťové zabezpečovací zařízení  
 – kompletní zkoušky  
2. Položka neobsahuje:  
 X  
3. Způsob měření:  
Udává se počet kusů kompletní konstrukce nebo práce.</t>
  </si>
  <si>
    <t>41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</si>
  <si>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</si>
  <si>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</si>
  <si>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</si>
  <si>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42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</si>
  <si>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</si>
  <si>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</si>
  <si>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</si>
  <si>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43</t>
  </si>
  <si>
    <t>75H311</t>
  </si>
  <si>
    <t>KABEL ZÁVĚSNÝ METALICKÝ PRŮMĚR ŽÍLY 0,6 MM DO 3XN</t>
  </si>
  <si>
    <t>km/čtyři</t>
  </si>
  <si>
    <t>1. Položka obsahuje:  
 – dodávku specifikované kabelizace včetně potřebného drobného montážního materiálu  
 – náklady na dopravu a skladování  
 – práce spojené s montáží specifikované kabelizace specifikovaným způsobem  
 – veškeré potřebné mechanizmy, včetně obsluhy, náklady na mzdy a přibližné (průměrné) náklady na pořízení potřebných materiálů  
2. Položka neobsahuje:  
 X  
3. Způsob měření:  
Dodávka  a montáž specifikované kabelizace se měří v délce udané v kmčtyřkách.</t>
  </si>
  <si>
    <t>44</t>
  </si>
  <si>
    <t>75I911</t>
  </si>
  <si>
    <t>OPTOTRUBKA HDPE PRŮMĚRU DO 40 MM</t>
  </si>
  <si>
    <t>1. Položka obsahuje:  
 – dodávku specifikované kabelizace včetně potřebného drobného montážního materiálu  
 – dopravu a skladování  
 – práce spojené s montáží specifikované kabelizace specifikovaným způsobem (uložení na konstrukci, uložení, zatažení)  
 – veškeré potřebné mechanizmy, včetně obsluhy, náklady na mzdy a přibližné (průměrné) náklady na pořízení potřebných materiálů  
2. Položka neobsahuje:  
 X  
3. Způsob měření:  
Dodávka a montáž specifikované kabelizace se měří v délce udané v metrech.</t>
  </si>
  <si>
    <t>45</t>
  </si>
  <si>
    <t>75ID11</t>
  </si>
  <si>
    <t>PLASTOVÁ ZEMNÍ KOMORA PRO ULOŽENÍ REZERVY - DODÁVKA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</si>
  <si>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</si>
  <si>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46</t>
  </si>
  <si>
    <t>75ID1X</t>
  </si>
  <si>
    <t>PLASTOVÁ ZEMNÍ KOMORA PRO ULOŽENÍ REZERVY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</si>
  <si>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</si>
  <si>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47</t>
  </si>
  <si>
    <t>75IEC1</t>
  </si>
  <si>
    <t>VENKOVNÍ TELEFONNÍ OBJEKT NA SLOUPKU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</si>
  <si>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</si>
  <si>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48</t>
  </si>
  <si>
    <t>75K631</t>
  </si>
  <si>
    <t>AKUMULÁTOROVÁ BATERIE DO 1000 VAH - DODÁVKA</t>
  </si>
  <si>
    <t>49</t>
  </si>
  <si>
    <t>75K63X</t>
  </si>
  <si>
    <t>AKUMULÁTOROVÁ BATERIE DO 1000 VAH - MONTÁŽ</t>
  </si>
  <si>
    <t>50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</si>
  <si>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</si>
  <si>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</si>
  <si>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</si>
  <si>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51</t>
  </si>
  <si>
    <t>923381</t>
  </si>
  <si>
    <t>VZDÁLENOSTNÍ UPOZORŇOVADLO - ZÁKLADNÍ TABULE</t>
  </si>
  <si>
    <t>v.č.D.1.3.2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</si>
  <si>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</si>
  <si>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E.3.6</t>
  </si>
  <si>
    <t>Rozvodny vn, nn, osvětlení a dálkové ovládání odpojovačů</t>
  </si>
  <si>
    <t xml:space="preserve">  SO 02</t>
  </si>
  <si>
    <t>Rozvody VN, NN, osvětlení a DO odpojovačů</t>
  </si>
  <si>
    <t>SO 02</t>
  </si>
  <si>
    <t>Rozvody nn a osvětlení bez zemních prací</t>
  </si>
  <si>
    <t>741423</t>
  </si>
  <si>
    <t>ZÁSUVKA/PŘÍVODKA PRŮMYSLOVÁ, KRYTÍ PŘES IP 44 400 V, DO 63 A</t>
  </si>
  <si>
    <t>1. Položka obsahuje:  
 – kompletní přístroj v krytu vč. příslušenství  
2. Položka neobsahuje:  
 X  
3. Způsob měření:  
Udává se počet kusů kompletní konstrukce nebo práce.</t>
  </si>
  <si>
    <t>741812</t>
  </si>
  <si>
    <t>UZEMŇOVACÍ VODIČ NA POVRCHU FEZN PŘES 120 DO 300 MM2</t>
  </si>
  <si>
    <t>1. Položka obsahuje:  
 – uchycení vodiče na povrch vč. podpěr, konzol, svorek a pod.  
 – měření, dělení, spojování  
 – nátěr  
2. Položka neobsahuje:  
 X  
3. Způsob měření:  
Měří se metr délkový.</t>
  </si>
  <si>
    <t>741C02</t>
  </si>
  <si>
    <t>UZEMŇOVACÍ SVORKA</t>
  </si>
  <si>
    <t>1. Položka obsahuje:  
 – veškeré příslušenství  
2. Položka neobsahuje:  
 X  
3. Způsob měření:  
Udává se počet kusů kompletní konstrukce nebo práce.</t>
  </si>
  <si>
    <t>742F24</t>
  </si>
  <si>
    <t>KABEL NN NEBO VODIČ JEDNOŽÍLOVÝ AL S PLASTOVOU IZOLACÍ OD 70 DO 120 MM2</t>
  </si>
  <si>
    <t>v.č.E.3.6.3</t>
  </si>
  <si>
    <t>742F25</t>
  </si>
  <si>
    <t>KABEL NN NEBO VODIČ JEDNOŽÍLOVÝ AL S PLASTOVOU IZOLACÍ OD 150 DO 240 MM2</t>
  </si>
  <si>
    <t>742K15</t>
  </si>
  <si>
    <t>UKONČENÍ JEDNOŽÍLOVÉHO KABELU V ROZVADĚČI NEBO NA PŘÍSTROJI OD 150 DO 240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</si>
  <si>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</si>
  <si>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742P15</t>
  </si>
  <si>
    <t>OZNAČOVACÍ ŠTÍTEK NA KABEL</t>
  </si>
  <si>
    <t>1. Položka obsahuje:  
 – veškeré příslušentsví  
2. Položka neobsahuje:  
 X  
3. Způsob měření:  
Udává se počet kusů kompletní konstrukce nebo práce.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</si>
  <si>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</si>
  <si>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</si>
  <si>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</si>
  <si>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744212</t>
  </si>
  <si>
    <t>KABELOVÁ SKŘÍŇ VENKOVNÍ PRÁZDNÁ PLASTOVÁ V KOMPAKTNÍM PILÍŘI, MIN. IP 44, DO 530 X 810-1500 MM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</si>
  <si>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</si>
  <si>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744611</t>
  </si>
  <si>
    <t>JISTIČ JEDNOPÓLOVÝ (10 KA) DO 2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</si>
  <si>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</si>
  <si>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744612</t>
  </si>
  <si>
    <t>JISTIČ JEDNOPÓLOVÝ (10 KA) OD 4 DO 10 A</t>
  </si>
  <si>
    <t>744614</t>
  </si>
  <si>
    <t>JISTIČ JEDNOPÓLOVÝ (10 KA) OD 25 DO 40 A</t>
  </si>
  <si>
    <t>744K11</t>
  </si>
  <si>
    <t>STYKAČ JEDNO-DVOUPÓLOVÝ DO 20 A</t>
  </si>
  <si>
    <t>744O14</t>
  </si>
  <si>
    <t>ELEKTROMĚR</t>
  </si>
  <si>
    <t>KABELOVÁ CHRÁNIČKA ZEMNÍ DN PŘES 100 DO 200 MM</t>
  </si>
  <si>
    <t>SO98-98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</si>
  <si>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</si>
  <si>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</si>
  <si>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</si>
  <si>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</si>
  <si>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</si>
  <si>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</si>
  <si>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KPL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</si>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</sst>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sharedStrings" Target="sharedStrings.xml" /><Relationship Id="rId7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</f>
      </c>
    </row>
    <row r="7" spans="2:3" ht="12.75" customHeight="1">
      <c r="B7" s="8" t="s">
        <v>7</v>
      </c>
      <c s="10">
        <f>0+E10+E12+E14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01'!K8+'PS 01'!M8</f>
      </c>
      <c s="14">
        <f>C11*0.21</f>
      </c>
      <c s="14">
        <f>C11+D11</f>
      </c>
      <c s="13">
        <f>'PS 01'!T7</f>
      </c>
    </row>
    <row r="12" spans="1:6" ht="12.75">
      <c r="A12" s="11" t="s">
        <v>265</v>
      </c>
      <c s="12" t="s">
        <v>266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267</v>
      </c>
      <c s="12" t="s">
        <v>268</v>
      </c>
      <c s="14">
        <f>'SO 02'!K8+'SO 02'!M8</f>
      </c>
      <c s="14">
        <f>C13*0.21</f>
      </c>
      <c s="14">
        <f>C13+D13</f>
      </c>
      <c s="13">
        <f>'SO 02'!T7</f>
      </c>
    </row>
    <row r="14" spans="1:6" ht="12.75">
      <c r="A14" s="11" t="s">
        <v>309</v>
      </c>
      <c s="12" t="s">
        <v>310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311</v>
      </c>
      <c s="12" t="s">
        <v>310</v>
      </c>
      <c s="14">
        <f>'SO 98-98'!K8+'SO 98-98'!M8</f>
      </c>
      <c s="14">
        <f>C15*0.21</f>
      </c>
      <c s="14">
        <f>C15+D15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1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COUNTIFS(L8:L210,"=0",A8:A210,"P")+COUNTIFS(L8:L210,"",A8:A210,"P")+SUM(Q8:Q210)</f>
      </c>
    </row>
    <row r="8" spans="1:13" ht="12.75">
      <c r="A8" t="s">
        <v>44</v>
      </c>
      <c r="C8" s="28" t="s">
        <v>45</v>
      </c>
      <c r="E8" s="30" t="s">
        <v>17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17</v>
      </c>
      <c r="J9" s="32">
        <f>0</f>
      </c>
      <c s="32">
        <f>0</f>
      </c>
      <c s="32">
        <f>0+L10+L14+L18+L22+L26+L30+L34+L38+L42+L46+L50+L54+L58+L62+L66+L70+L74+L78+L82+L86+L90+L94+L98+L102+L106+L110+L114+L118+L122+L126+L130+L134+L138+L142+L146+L150+L154+L158+L162+L166+L170+L174+L178+L182+L186+L190+L194+L198+L202+L206+L210</f>
      </c>
      <c s="32">
        <f>0+M10+M14+M18+M22+M26+M30+M34+M38+M42+M46+M50+M54+M58+M62+M66+M70+M74+M78+M82+M86+M90+M94+M98+M102+M106+M110+M114+M118+M122+M126+M130+M134+M138+M142+M146+M150+M154+M158+M162+M166+M170+M174+M178+M182+M186+M190+M194+M198+M202+M206+M210</f>
      </c>
    </row>
    <row r="10" spans="1:16" ht="12.75">
      <c r="A10" t="s">
        <v>48</v>
      </c>
      <c s="34" t="s">
        <v>47</v>
      </c>
      <c s="34" t="s">
        <v>49</v>
      </c>
      <c s="35" t="s">
        <v>50</v>
      </c>
      <c s="6" t="s">
        <v>51</v>
      </c>
      <c s="36" t="s">
        <v>52</v>
      </c>
      <c s="37">
        <v>352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50</v>
      </c>
    </row>
    <row r="12" spans="1:5" ht="12.75">
      <c r="A12" s="35" t="s">
        <v>55</v>
      </c>
      <c r="E12" s="40" t="s">
        <v>56</v>
      </c>
    </row>
    <row r="13" spans="1:5" ht="369.75">
      <c r="A13" t="s">
        <v>57</v>
      </c>
      <c r="E13" s="39" t="s">
        <v>58</v>
      </c>
    </row>
    <row r="14" spans="1:16" ht="12.75">
      <c r="A14" t="s">
        <v>48</v>
      </c>
      <c s="34" t="s">
        <v>27</v>
      </c>
      <c s="34" t="s">
        <v>59</v>
      </c>
      <c s="35" t="s">
        <v>50</v>
      </c>
      <c s="6" t="s">
        <v>60</v>
      </c>
      <c s="36" t="s">
        <v>61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50</v>
      </c>
    </row>
    <row r="16" spans="1:5" ht="12.75">
      <c r="A16" s="35" t="s">
        <v>55</v>
      </c>
      <c r="E16" s="40" t="s">
        <v>56</v>
      </c>
    </row>
    <row r="17" spans="1:5" ht="25.5">
      <c r="A17" t="s">
        <v>57</v>
      </c>
      <c r="E17" s="39" t="s">
        <v>62</v>
      </c>
    </row>
    <row r="18" spans="1:16" ht="12.75">
      <c r="A18" t="s">
        <v>48</v>
      </c>
      <c s="34" t="s">
        <v>26</v>
      </c>
      <c s="34" t="s">
        <v>63</v>
      </c>
      <c s="35" t="s">
        <v>50</v>
      </c>
      <c s="6" t="s">
        <v>64</v>
      </c>
      <c s="36" t="s">
        <v>65</v>
      </c>
      <c s="37">
        <v>1.728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50</v>
      </c>
    </row>
    <row r="20" spans="1:5" ht="12.75">
      <c r="A20" s="35" t="s">
        <v>55</v>
      </c>
      <c r="E20" s="40" t="s">
        <v>56</v>
      </c>
    </row>
    <row r="21" spans="1:5" ht="38.25">
      <c r="A21" t="s">
        <v>57</v>
      </c>
      <c r="E21" s="39" t="s">
        <v>66</v>
      </c>
    </row>
    <row r="22" spans="1:16" ht="12.75">
      <c r="A22" t="s">
        <v>48</v>
      </c>
      <c s="34" t="s">
        <v>67</v>
      </c>
      <c s="34" t="s">
        <v>68</v>
      </c>
      <c s="35" t="s">
        <v>50</v>
      </c>
      <c s="6" t="s">
        <v>69</v>
      </c>
      <c s="36" t="s">
        <v>70</v>
      </c>
      <c s="37">
        <v>50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50</v>
      </c>
    </row>
    <row r="24" spans="1:5" ht="12.75">
      <c r="A24" s="35" t="s">
        <v>55</v>
      </c>
      <c r="E24" s="40" t="s">
        <v>56</v>
      </c>
    </row>
    <row r="25" spans="1:5" ht="25.5">
      <c r="A25" t="s">
        <v>57</v>
      </c>
      <c r="E25" s="39" t="s">
        <v>71</v>
      </c>
    </row>
    <row r="26" spans="1:16" ht="12.75">
      <c r="A26" t="s">
        <v>48</v>
      </c>
      <c s="34" t="s">
        <v>72</v>
      </c>
      <c s="34" t="s">
        <v>73</v>
      </c>
      <c s="35" t="s">
        <v>50</v>
      </c>
      <c s="6" t="s">
        <v>74</v>
      </c>
      <c s="36" t="s">
        <v>75</v>
      </c>
      <c s="37">
        <v>50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50</v>
      </c>
    </row>
    <row r="28" spans="1:5" ht="12.75">
      <c r="A28" s="35" t="s">
        <v>55</v>
      </c>
      <c r="E28" s="40" t="s">
        <v>76</v>
      </c>
    </row>
    <row r="29" spans="1:5" ht="114.75">
      <c r="A29" t="s">
        <v>57</v>
      </c>
      <c r="E29" s="39" t="s">
        <v>77</v>
      </c>
    </row>
    <row r="30" spans="1:16" ht="12.75">
      <c r="A30" t="s">
        <v>48</v>
      </c>
      <c s="34" t="s">
        <v>78</v>
      </c>
      <c s="34" t="s">
        <v>79</v>
      </c>
      <c s="35" t="s">
        <v>50</v>
      </c>
      <c s="6" t="s">
        <v>80</v>
      </c>
      <c s="36" t="s">
        <v>61</v>
      </c>
      <c s="37">
        <v>20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50</v>
      </c>
    </row>
    <row r="32" spans="1:5" ht="12.75">
      <c r="A32" s="35" t="s">
        <v>55</v>
      </c>
      <c r="E32" s="40" t="s">
        <v>56</v>
      </c>
    </row>
    <row r="33" spans="1:5" ht="102">
      <c r="A33" t="s">
        <v>57</v>
      </c>
      <c r="E33" s="39" t="s">
        <v>81</v>
      </c>
    </row>
    <row r="34" spans="1:16" ht="12.75">
      <c r="A34" t="s">
        <v>48</v>
      </c>
      <c s="34" t="s">
        <v>82</v>
      </c>
      <c s="34" t="s">
        <v>83</v>
      </c>
      <c s="35" t="s">
        <v>50</v>
      </c>
      <c s="6" t="s">
        <v>84</v>
      </c>
      <c s="36" t="s">
        <v>61</v>
      </c>
      <c s="37">
        <v>725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50</v>
      </c>
    </row>
    <row r="36" spans="1:5" ht="12.75">
      <c r="A36" s="35" t="s">
        <v>55</v>
      </c>
      <c r="E36" s="40" t="s">
        <v>56</v>
      </c>
    </row>
    <row r="37" spans="1:5" ht="140.25">
      <c r="A37" t="s">
        <v>57</v>
      </c>
      <c r="E37" s="39" t="s">
        <v>85</v>
      </c>
    </row>
    <row r="38" spans="1:16" ht="12.75">
      <c r="A38" t="s">
        <v>48</v>
      </c>
      <c s="34" t="s">
        <v>86</v>
      </c>
      <c s="34" t="s">
        <v>87</v>
      </c>
      <c s="35" t="s">
        <v>50</v>
      </c>
      <c s="6" t="s">
        <v>88</v>
      </c>
      <c s="36" t="s">
        <v>75</v>
      </c>
      <c s="37">
        <v>4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50</v>
      </c>
    </row>
    <row r="40" spans="1:5" ht="12.75">
      <c r="A40" s="35" t="s">
        <v>55</v>
      </c>
      <c r="E40" s="40" t="s">
        <v>56</v>
      </c>
    </row>
    <row r="41" spans="1:5" ht="102">
      <c r="A41" t="s">
        <v>57</v>
      </c>
      <c r="E41" s="39" t="s">
        <v>89</v>
      </c>
    </row>
    <row r="42" spans="1:16" ht="12.75">
      <c r="A42" t="s">
        <v>48</v>
      </c>
      <c s="34" t="s">
        <v>90</v>
      </c>
      <c s="34" t="s">
        <v>91</v>
      </c>
      <c s="35" t="s">
        <v>50</v>
      </c>
      <c s="6" t="s">
        <v>92</v>
      </c>
      <c s="36" t="s">
        <v>61</v>
      </c>
      <c s="37">
        <v>60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50</v>
      </c>
    </row>
    <row r="44" spans="1:5" ht="12.75">
      <c r="A44" s="35" t="s">
        <v>55</v>
      </c>
      <c r="E44" s="40" t="s">
        <v>93</v>
      </c>
    </row>
    <row r="45" spans="1:5" ht="89.25">
      <c r="A45" t="s">
        <v>57</v>
      </c>
      <c r="E45" s="39" t="s">
        <v>94</v>
      </c>
    </row>
    <row r="46" spans="1:16" ht="12.75">
      <c r="A46" t="s">
        <v>48</v>
      </c>
      <c s="34" t="s">
        <v>95</v>
      </c>
      <c s="34" t="s">
        <v>96</v>
      </c>
      <c s="35" t="s">
        <v>50</v>
      </c>
      <c s="6" t="s">
        <v>97</v>
      </c>
      <c s="36" t="s">
        <v>75</v>
      </c>
      <c s="37">
        <v>1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50</v>
      </c>
    </row>
    <row r="48" spans="1:5" ht="12.75">
      <c r="A48" s="35" t="s">
        <v>55</v>
      </c>
      <c r="E48" s="40" t="s">
        <v>93</v>
      </c>
    </row>
    <row r="49" spans="1:5" ht="127.5">
      <c r="A49" t="s">
        <v>57</v>
      </c>
      <c r="E49" s="39" t="s">
        <v>98</v>
      </c>
    </row>
    <row r="50" spans="1:16" ht="25.5">
      <c r="A50" t="s">
        <v>48</v>
      </c>
      <c s="34" t="s">
        <v>99</v>
      </c>
      <c s="34" t="s">
        <v>100</v>
      </c>
      <c s="35" t="s">
        <v>50</v>
      </c>
      <c s="6" t="s">
        <v>101</v>
      </c>
      <c s="36" t="s">
        <v>75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50</v>
      </c>
    </row>
    <row r="52" spans="1:5" ht="12.75">
      <c r="A52" s="35" t="s">
        <v>55</v>
      </c>
      <c r="E52" s="40" t="s">
        <v>76</v>
      </c>
    </row>
    <row r="53" spans="1:5" ht="114.75">
      <c r="A53" t="s">
        <v>57</v>
      </c>
      <c r="E53" s="39" t="s">
        <v>102</v>
      </c>
    </row>
    <row r="54" spans="1:16" ht="38.25">
      <c r="A54" t="s">
        <v>48</v>
      </c>
      <c s="34" t="s">
        <v>103</v>
      </c>
      <c s="34" t="s">
        <v>104</v>
      </c>
      <c s="35" t="s">
        <v>50</v>
      </c>
      <c s="6" t="s">
        <v>105</v>
      </c>
      <c s="36" t="s">
        <v>75</v>
      </c>
      <c s="37">
        <v>1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50</v>
      </c>
    </row>
    <row r="56" spans="1:5" ht="12.75">
      <c r="A56" s="35" t="s">
        <v>55</v>
      </c>
      <c r="E56" s="40" t="s">
        <v>76</v>
      </c>
    </row>
    <row r="57" spans="1:5" ht="114.75">
      <c r="A57" t="s">
        <v>57</v>
      </c>
      <c r="E57" s="39" t="s">
        <v>102</v>
      </c>
    </row>
    <row r="58" spans="1:16" ht="12.75">
      <c r="A58" t="s">
        <v>48</v>
      </c>
      <c s="34" t="s">
        <v>106</v>
      </c>
      <c s="34" t="s">
        <v>107</v>
      </c>
      <c s="35" t="s">
        <v>50</v>
      </c>
      <c s="6" t="s">
        <v>108</v>
      </c>
      <c s="36" t="s">
        <v>75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50</v>
      </c>
    </row>
    <row r="60" spans="1:5" ht="12.75">
      <c r="A60" s="35" t="s">
        <v>55</v>
      </c>
      <c r="E60" s="40" t="s">
        <v>76</v>
      </c>
    </row>
    <row r="61" spans="1:5" ht="76.5">
      <c r="A61" t="s">
        <v>57</v>
      </c>
      <c r="E61" s="39" t="s">
        <v>109</v>
      </c>
    </row>
    <row r="62" spans="1:16" ht="12.75">
      <c r="A62" t="s">
        <v>48</v>
      </c>
      <c s="34" t="s">
        <v>110</v>
      </c>
      <c s="34" t="s">
        <v>111</v>
      </c>
      <c s="35" t="s">
        <v>50</v>
      </c>
      <c s="6" t="s">
        <v>112</v>
      </c>
      <c s="36" t="s">
        <v>113</v>
      </c>
      <c s="37">
        <v>4.737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50</v>
      </c>
    </row>
    <row r="64" spans="1:5" ht="12.75">
      <c r="A64" s="35" t="s">
        <v>55</v>
      </c>
      <c r="E64" s="40" t="s">
        <v>93</v>
      </c>
    </row>
    <row r="65" spans="1:5" ht="76.5">
      <c r="A65" t="s">
        <v>57</v>
      </c>
      <c r="E65" s="39" t="s">
        <v>114</v>
      </c>
    </row>
    <row r="66" spans="1:16" ht="12.75">
      <c r="A66" t="s">
        <v>48</v>
      </c>
      <c s="34" t="s">
        <v>115</v>
      </c>
      <c s="34" t="s">
        <v>116</v>
      </c>
      <c s="35" t="s">
        <v>50</v>
      </c>
      <c s="6" t="s">
        <v>117</v>
      </c>
      <c s="36" t="s">
        <v>113</v>
      </c>
      <c s="37">
        <v>4.737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50</v>
      </c>
    </row>
    <row r="68" spans="1:5" ht="12.75">
      <c r="A68" s="35" t="s">
        <v>55</v>
      </c>
      <c r="E68" s="40" t="s">
        <v>93</v>
      </c>
    </row>
    <row r="69" spans="1:5" ht="204">
      <c r="A69" t="s">
        <v>57</v>
      </c>
      <c r="E69" s="39" t="s">
        <v>118</v>
      </c>
    </row>
    <row r="70" spans="1:16" ht="25.5">
      <c r="A70" t="s">
        <v>48</v>
      </c>
      <c s="34" t="s">
        <v>119</v>
      </c>
      <c s="34" t="s">
        <v>120</v>
      </c>
      <c s="35" t="s">
        <v>50</v>
      </c>
      <c s="6" t="s">
        <v>121</v>
      </c>
      <c s="36" t="s">
        <v>75</v>
      </c>
      <c s="37">
        <v>20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53</v>
      </c>
      <c>
        <f>(M70*21)/100</f>
      </c>
      <c t="s">
        <v>27</v>
      </c>
    </row>
    <row r="71" spans="1:5" ht="12.75">
      <c r="A71" s="35" t="s">
        <v>54</v>
      </c>
      <c r="E71" s="39" t="s">
        <v>50</v>
      </c>
    </row>
    <row r="72" spans="1:5" ht="12.75">
      <c r="A72" s="35" t="s">
        <v>55</v>
      </c>
      <c r="E72" s="40" t="s">
        <v>93</v>
      </c>
    </row>
    <row r="73" spans="1:5" ht="114.75">
      <c r="A73" t="s">
        <v>57</v>
      </c>
      <c r="E73" s="39" t="s">
        <v>122</v>
      </c>
    </row>
    <row r="74" spans="1:16" ht="25.5">
      <c r="A74" t="s">
        <v>48</v>
      </c>
      <c s="34" t="s">
        <v>123</v>
      </c>
      <c s="34" t="s">
        <v>124</v>
      </c>
      <c s="35" t="s">
        <v>50</v>
      </c>
      <c s="6" t="s">
        <v>125</v>
      </c>
      <c s="36" t="s">
        <v>75</v>
      </c>
      <c s="37">
        <v>1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53</v>
      </c>
      <c>
        <f>(M74*21)/100</f>
      </c>
      <c t="s">
        <v>27</v>
      </c>
    </row>
    <row r="75" spans="1:5" ht="12.75">
      <c r="A75" s="35" t="s">
        <v>54</v>
      </c>
      <c r="E75" s="39" t="s">
        <v>50</v>
      </c>
    </row>
    <row r="76" spans="1:5" ht="12.75">
      <c r="A76" s="35" t="s">
        <v>55</v>
      </c>
      <c r="E76" s="40" t="s">
        <v>93</v>
      </c>
    </row>
    <row r="77" spans="1:5" ht="140.25">
      <c r="A77" t="s">
        <v>57</v>
      </c>
      <c r="E77" s="39" t="s">
        <v>126</v>
      </c>
    </row>
    <row r="78" spans="1:16" ht="25.5">
      <c r="A78" t="s">
        <v>48</v>
      </c>
      <c s="34" t="s">
        <v>127</v>
      </c>
      <c s="34" t="s">
        <v>128</v>
      </c>
      <c s="35" t="s">
        <v>50</v>
      </c>
      <c s="6" t="s">
        <v>129</v>
      </c>
      <c s="36" t="s">
        <v>75</v>
      </c>
      <c s="37">
        <v>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53</v>
      </c>
      <c>
        <f>(M78*21)/100</f>
      </c>
      <c t="s">
        <v>27</v>
      </c>
    </row>
    <row r="79" spans="1:5" ht="12.75">
      <c r="A79" s="35" t="s">
        <v>54</v>
      </c>
      <c r="E79" s="39" t="s">
        <v>50</v>
      </c>
    </row>
    <row r="80" spans="1:5" ht="12.75">
      <c r="A80" s="35" t="s">
        <v>55</v>
      </c>
      <c r="E80" s="40" t="s">
        <v>76</v>
      </c>
    </row>
    <row r="81" spans="1:5" ht="165.75">
      <c r="A81" t="s">
        <v>57</v>
      </c>
      <c r="E81" s="39" t="s">
        <v>130</v>
      </c>
    </row>
    <row r="82" spans="1:16" ht="12.75">
      <c r="A82" t="s">
        <v>48</v>
      </c>
      <c s="34" t="s">
        <v>131</v>
      </c>
      <c s="34" t="s">
        <v>132</v>
      </c>
      <c s="35" t="s">
        <v>50</v>
      </c>
      <c s="6" t="s">
        <v>133</v>
      </c>
      <c s="36" t="s">
        <v>75</v>
      </c>
      <c s="37">
        <v>1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53</v>
      </c>
      <c>
        <f>(M82*21)/100</f>
      </c>
      <c t="s">
        <v>27</v>
      </c>
    </row>
    <row r="83" spans="1:5" ht="12.75">
      <c r="A83" s="35" t="s">
        <v>54</v>
      </c>
      <c r="E83" s="39" t="s">
        <v>50</v>
      </c>
    </row>
    <row r="84" spans="1:5" ht="12.75">
      <c r="A84" s="35" t="s">
        <v>55</v>
      </c>
      <c r="E84" s="40" t="s">
        <v>76</v>
      </c>
    </row>
    <row r="85" spans="1:5" ht="114.75">
      <c r="A85" t="s">
        <v>57</v>
      </c>
      <c r="E85" s="39" t="s">
        <v>134</v>
      </c>
    </row>
    <row r="86" spans="1:16" ht="12.75">
      <c r="A86" t="s">
        <v>48</v>
      </c>
      <c s="34" t="s">
        <v>135</v>
      </c>
      <c s="34" t="s">
        <v>136</v>
      </c>
      <c s="35" t="s">
        <v>50</v>
      </c>
      <c s="6" t="s">
        <v>137</v>
      </c>
      <c s="36" t="s">
        <v>75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53</v>
      </c>
      <c>
        <f>(M86*21)/100</f>
      </c>
      <c t="s">
        <v>27</v>
      </c>
    </row>
    <row r="87" spans="1:5" ht="12.75">
      <c r="A87" s="35" t="s">
        <v>54</v>
      </c>
      <c r="E87" s="39" t="s">
        <v>50</v>
      </c>
    </row>
    <row r="88" spans="1:5" ht="12.75">
      <c r="A88" s="35" t="s">
        <v>55</v>
      </c>
      <c r="E88" s="40" t="s">
        <v>138</v>
      </c>
    </row>
    <row r="89" spans="1:5" ht="127.5">
      <c r="A89" t="s">
        <v>57</v>
      </c>
      <c r="E89" s="39" t="s">
        <v>139</v>
      </c>
    </row>
    <row r="90" spans="1:16" ht="12.75">
      <c r="A90" t="s">
        <v>48</v>
      </c>
      <c s="34" t="s">
        <v>140</v>
      </c>
      <c s="34" t="s">
        <v>141</v>
      </c>
      <c s="35" t="s">
        <v>50</v>
      </c>
      <c s="6" t="s">
        <v>142</v>
      </c>
      <c s="36" t="s">
        <v>75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53</v>
      </c>
      <c>
        <f>(M90*21)/100</f>
      </c>
      <c t="s">
        <v>27</v>
      </c>
    </row>
    <row r="91" spans="1:5" ht="12.75">
      <c r="A91" s="35" t="s">
        <v>54</v>
      </c>
      <c r="E91" s="39" t="s">
        <v>50</v>
      </c>
    </row>
    <row r="92" spans="1:5" ht="12.75">
      <c r="A92" s="35" t="s">
        <v>55</v>
      </c>
      <c r="E92" s="40" t="s">
        <v>138</v>
      </c>
    </row>
    <row r="93" spans="1:5" ht="114.75">
      <c r="A93" t="s">
        <v>57</v>
      </c>
      <c r="E93" s="39" t="s">
        <v>143</v>
      </c>
    </row>
    <row r="94" spans="1:16" ht="12.75">
      <c r="A94" t="s">
        <v>48</v>
      </c>
      <c s="34" t="s">
        <v>144</v>
      </c>
      <c s="34" t="s">
        <v>145</v>
      </c>
      <c s="35" t="s">
        <v>50</v>
      </c>
      <c s="6" t="s">
        <v>146</v>
      </c>
      <c s="36" t="s">
        <v>75</v>
      </c>
      <c s="37">
        <v>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53</v>
      </c>
      <c>
        <f>(M94*21)/100</f>
      </c>
      <c t="s">
        <v>27</v>
      </c>
    </row>
    <row r="95" spans="1:5" ht="12.75">
      <c r="A95" s="35" t="s">
        <v>54</v>
      </c>
      <c r="E95" s="39" t="s">
        <v>50</v>
      </c>
    </row>
    <row r="96" spans="1:5" ht="12.75">
      <c r="A96" s="35" t="s">
        <v>55</v>
      </c>
      <c r="E96" s="40" t="s">
        <v>138</v>
      </c>
    </row>
    <row r="97" spans="1:5" ht="102">
      <c r="A97" t="s">
        <v>57</v>
      </c>
      <c r="E97" s="39" t="s">
        <v>147</v>
      </c>
    </row>
    <row r="98" spans="1:16" ht="12.75">
      <c r="A98" t="s">
        <v>48</v>
      </c>
      <c s="34" t="s">
        <v>148</v>
      </c>
      <c s="34" t="s">
        <v>149</v>
      </c>
      <c s="35" t="s">
        <v>50</v>
      </c>
      <c s="6" t="s">
        <v>150</v>
      </c>
      <c s="36" t="s">
        <v>75</v>
      </c>
      <c s="37">
        <v>1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53</v>
      </c>
      <c>
        <f>(M98*21)/100</f>
      </c>
      <c t="s">
        <v>27</v>
      </c>
    </row>
    <row r="99" spans="1:5" ht="12.75">
      <c r="A99" s="35" t="s">
        <v>54</v>
      </c>
      <c r="E99" s="39" t="s">
        <v>50</v>
      </c>
    </row>
    <row r="100" spans="1:5" ht="12.75">
      <c r="A100" s="35" t="s">
        <v>55</v>
      </c>
      <c r="E100" s="40" t="s">
        <v>138</v>
      </c>
    </row>
    <row r="101" spans="1:5" ht="102">
      <c r="A101" t="s">
        <v>57</v>
      </c>
      <c r="E101" s="39" t="s">
        <v>151</v>
      </c>
    </row>
    <row r="102" spans="1:16" ht="12.75">
      <c r="A102" t="s">
        <v>48</v>
      </c>
      <c s="34" t="s">
        <v>152</v>
      </c>
      <c s="34" t="s">
        <v>153</v>
      </c>
      <c s="35" t="s">
        <v>50</v>
      </c>
      <c s="6" t="s">
        <v>154</v>
      </c>
      <c s="36" t="s">
        <v>75</v>
      </c>
      <c s="37">
        <v>5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53</v>
      </c>
      <c>
        <f>(M102*21)/100</f>
      </c>
      <c t="s">
        <v>27</v>
      </c>
    </row>
    <row r="103" spans="1:5" ht="12.75">
      <c r="A103" s="35" t="s">
        <v>54</v>
      </c>
      <c r="E103" s="39" t="s">
        <v>50</v>
      </c>
    </row>
    <row r="104" spans="1:5" ht="12.75">
      <c r="A104" s="35" t="s">
        <v>55</v>
      </c>
      <c r="E104" s="40" t="s">
        <v>56</v>
      </c>
    </row>
    <row r="105" spans="1:5" ht="114.75">
      <c r="A105" t="s">
        <v>57</v>
      </c>
      <c r="E105" s="39" t="s">
        <v>155</v>
      </c>
    </row>
    <row r="106" spans="1:16" ht="12.75">
      <c r="A106" t="s">
        <v>48</v>
      </c>
      <c s="34" t="s">
        <v>156</v>
      </c>
      <c s="34" t="s">
        <v>157</v>
      </c>
      <c s="35" t="s">
        <v>50</v>
      </c>
      <c s="6" t="s">
        <v>158</v>
      </c>
      <c s="36" t="s">
        <v>75</v>
      </c>
      <c s="37">
        <v>5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53</v>
      </c>
      <c>
        <f>(M106*21)/100</f>
      </c>
      <c t="s">
        <v>27</v>
      </c>
    </row>
    <row r="107" spans="1:5" ht="12.75">
      <c r="A107" s="35" t="s">
        <v>54</v>
      </c>
      <c r="E107" s="39" t="s">
        <v>50</v>
      </c>
    </row>
    <row r="108" spans="1:5" ht="12.75">
      <c r="A108" s="35" t="s">
        <v>55</v>
      </c>
      <c r="E108" s="40" t="s">
        <v>56</v>
      </c>
    </row>
    <row r="109" spans="1:5" ht="127.5">
      <c r="A109" t="s">
        <v>57</v>
      </c>
      <c r="E109" s="39" t="s">
        <v>159</v>
      </c>
    </row>
    <row r="110" spans="1:16" ht="12.75">
      <c r="A110" t="s">
        <v>48</v>
      </c>
      <c s="34" t="s">
        <v>160</v>
      </c>
      <c s="34" t="s">
        <v>161</v>
      </c>
      <c s="35" t="s">
        <v>50</v>
      </c>
      <c s="6" t="s">
        <v>162</v>
      </c>
      <c s="36" t="s">
        <v>75</v>
      </c>
      <c s="37">
        <v>1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53</v>
      </c>
      <c>
        <f>(M110*21)/100</f>
      </c>
      <c t="s">
        <v>27</v>
      </c>
    </row>
    <row r="111" spans="1:5" ht="12.75">
      <c r="A111" s="35" t="s">
        <v>54</v>
      </c>
      <c r="E111" s="39" t="s">
        <v>50</v>
      </c>
    </row>
    <row r="112" spans="1:5" ht="12.75">
      <c r="A112" s="35" t="s">
        <v>55</v>
      </c>
      <c r="E112" s="40" t="s">
        <v>76</v>
      </c>
    </row>
    <row r="113" spans="1:5" ht="114.75">
      <c r="A113" t="s">
        <v>57</v>
      </c>
      <c r="E113" s="39" t="s">
        <v>163</v>
      </c>
    </row>
    <row r="114" spans="1:16" ht="12.75">
      <c r="A114" t="s">
        <v>48</v>
      </c>
      <c s="34" t="s">
        <v>164</v>
      </c>
      <c s="34" t="s">
        <v>165</v>
      </c>
      <c s="35" t="s">
        <v>50</v>
      </c>
      <c s="6" t="s">
        <v>166</v>
      </c>
      <c s="36" t="s">
        <v>75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ROUND(ROUND(L114,2)*ROUND(G114,3),2)</f>
      </c>
      <c s="36" t="s">
        <v>53</v>
      </c>
      <c>
        <f>(M114*21)/100</f>
      </c>
      <c t="s">
        <v>27</v>
      </c>
    </row>
    <row r="115" spans="1:5" ht="12.75">
      <c r="A115" s="35" t="s">
        <v>54</v>
      </c>
      <c r="E115" s="39" t="s">
        <v>50</v>
      </c>
    </row>
    <row r="116" spans="1:5" ht="12.75">
      <c r="A116" s="35" t="s">
        <v>55</v>
      </c>
      <c r="E116" s="40" t="s">
        <v>76</v>
      </c>
    </row>
    <row r="117" spans="1:5" ht="127.5">
      <c r="A117" t="s">
        <v>57</v>
      </c>
      <c r="E117" s="39" t="s">
        <v>167</v>
      </c>
    </row>
    <row r="118" spans="1:16" ht="25.5">
      <c r="A118" t="s">
        <v>48</v>
      </c>
      <c s="34" t="s">
        <v>168</v>
      </c>
      <c s="34" t="s">
        <v>169</v>
      </c>
      <c s="35" t="s">
        <v>50</v>
      </c>
      <c s="6" t="s">
        <v>170</v>
      </c>
      <c s="36" t="s">
        <v>75</v>
      </c>
      <c s="37">
        <v>1</v>
      </c>
      <c s="36">
        <v>0</v>
      </c>
      <c s="36">
        <f>ROUND(G118*H118,6)</f>
      </c>
      <c r="L118" s="38">
        <v>0</v>
      </c>
      <c s="32">
        <f>ROUND(ROUND(L118,2)*ROUND(G118,3),2)</f>
      </c>
      <c s="36" t="s">
        <v>53</v>
      </c>
      <c>
        <f>(M118*21)/100</f>
      </c>
      <c t="s">
        <v>27</v>
      </c>
    </row>
    <row r="119" spans="1:5" ht="12.75">
      <c r="A119" s="35" t="s">
        <v>54</v>
      </c>
      <c r="E119" s="39" t="s">
        <v>50</v>
      </c>
    </row>
    <row r="120" spans="1:5" ht="12.75">
      <c r="A120" s="35" t="s">
        <v>55</v>
      </c>
      <c r="E120" s="40" t="s">
        <v>138</v>
      </c>
    </row>
    <row r="121" spans="1:5" ht="114.75">
      <c r="A121" t="s">
        <v>57</v>
      </c>
      <c r="E121" s="39" t="s">
        <v>171</v>
      </c>
    </row>
    <row r="122" spans="1:16" ht="25.5">
      <c r="A122" t="s">
        <v>48</v>
      </c>
      <c s="34" t="s">
        <v>172</v>
      </c>
      <c s="34" t="s">
        <v>173</v>
      </c>
      <c s="35" t="s">
        <v>50</v>
      </c>
      <c s="6" t="s">
        <v>174</v>
      </c>
      <c s="36" t="s">
        <v>75</v>
      </c>
      <c s="37">
        <v>1</v>
      </c>
      <c s="36">
        <v>0</v>
      </c>
      <c s="36">
        <f>ROUND(G122*H122,6)</f>
      </c>
      <c r="L122" s="38">
        <v>0</v>
      </c>
      <c s="32">
        <f>ROUND(ROUND(L122,2)*ROUND(G122,3),2)</f>
      </c>
      <c s="36" t="s">
        <v>53</v>
      </c>
      <c>
        <f>(M122*21)/100</f>
      </c>
      <c t="s">
        <v>27</v>
      </c>
    </row>
    <row r="123" spans="1:5" ht="12.75">
      <c r="A123" s="35" t="s">
        <v>54</v>
      </c>
      <c r="E123" s="39" t="s">
        <v>50</v>
      </c>
    </row>
    <row r="124" spans="1:5" ht="12.75">
      <c r="A124" s="35" t="s">
        <v>55</v>
      </c>
      <c r="E124" s="40" t="s">
        <v>138</v>
      </c>
    </row>
    <row r="125" spans="1:5" ht="140.25">
      <c r="A125" t="s">
        <v>57</v>
      </c>
      <c r="E125" s="39" t="s">
        <v>175</v>
      </c>
    </row>
    <row r="126" spans="1:16" ht="12.75">
      <c r="A126" t="s">
        <v>48</v>
      </c>
      <c s="34" t="s">
        <v>176</v>
      </c>
      <c s="34" t="s">
        <v>177</v>
      </c>
      <c s="35" t="s">
        <v>50</v>
      </c>
      <c s="6" t="s">
        <v>178</v>
      </c>
      <c s="36" t="s">
        <v>75</v>
      </c>
      <c s="37">
        <v>1</v>
      </c>
      <c s="36">
        <v>0</v>
      </c>
      <c s="36">
        <f>ROUND(G126*H126,6)</f>
      </c>
      <c r="L126" s="38">
        <v>0</v>
      </c>
      <c s="32">
        <f>ROUND(ROUND(L126,2)*ROUND(G126,3),2)</f>
      </c>
      <c s="36" t="s">
        <v>53</v>
      </c>
      <c>
        <f>(M126*21)/100</f>
      </c>
      <c t="s">
        <v>27</v>
      </c>
    </row>
    <row r="127" spans="1:5" ht="12.75">
      <c r="A127" s="35" t="s">
        <v>54</v>
      </c>
      <c r="E127" s="39" t="s">
        <v>50</v>
      </c>
    </row>
    <row r="128" spans="1:5" ht="12.75">
      <c r="A128" s="35" t="s">
        <v>55</v>
      </c>
      <c r="E128" s="40" t="s">
        <v>138</v>
      </c>
    </row>
    <row r="129" spans="1:5" ht="114.75">
      <c r="A129" t="s">
        <v>57</v>
      </c>
      <c r="E129" s="39" t="s">
        <v>179</v>
      </c>
    </row>
    <row r="130" spans="1:16" ht="12.75">
      <c r="A130" t="s">
        <v>48</v>
      </c>
      <c s="34" t="s">
        <v>180</v>
      </c>
      <c s="34" t="s">
        <v>181</v>
      </c>
      <c s="35" t="s">
        <v>50</v>
      </c>
      <c s="6" t="s">
        <v>182</v>
      </c>
      <c s="36" t="s">
        <v>75</v>
      </c>
      <c s="37">
        <v>1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53</v>
      </c>
      <c>
        <f>(M130*21)/100</f>
      </c>
      <c t="s">
        <v>27</v>
      </c>
    </row>
    <row r="131" spans="1:5" ht="12.75">
      <c r="A131" s="35" t="s">
        <v>54</v>
      </c>
      <c r="E131" s="39" t="s">
        <v>50</v>
      </c>
    </row>
    <row r="132" spans="1:5" ht="12.75">
      <c r="A132" s="35" t="s">
        <v>55</v>
      </c>
      <c r="E132" s="40" t="s">
        <v>138</v>
      </c>
    </row>
    <row r="133" spans="1:5" ht="102">
      <c r="A133" t="s">
        <v>57</v>
      </c>
      <c r="E133" s="39" t="s">
        <v>183</v>
      </c>
    </row>
    <row r="134" spans="1:16" ht="25.5">
      <c r="A134" t="s">
        <v>48</v>
      </c>
      <c s="34" t="s">
        <v>184</v>
      </c>
      <c s="34" t="s">
        <v>185</v>
      </c>
      <c s="35" t="s">
        <v>50</v>
      </c>
      <c s="6" t="s">
        <v>186</v>
      </c>
      <c s="36" t="s">
        <v>75</v>
      </c>
      <c s="37">
        <v>1</v>
      </c>
      <c s="36">
        <v>0</v>
      </c>
      <c s="36">
        <f>ROUND(G134*H134,6)</f>
      </c>
      <c r="L134" s="38">
        <v>0</v>
      </c>
      <c s="32">
        <f>ROUND(ROUND(L134,2)*ROUND(G134,3),2)</f>
      </c>
      <c s="36" t="s">
        <v>53</v>
      </c>
      <c>
        <f>(M134*21)/100</f>
      </c>
      <c t="s">
        <v>27</v>
      </c>
    </row>
    <row r="135" spans="1:5" ht="12.75">
      <c r="A135" s="35" t="s">
        <v>54</v>
      </c>
      <c r="E135" s="39" t="s">
        <v>50</v>
      </c>
    </row>
    <row r="136" spans="1:5" ht="12.75">
      <c r="A136" s="35" t="s">
        <v>55</v>
      </c>
      <c r="E136" s="40" t="s">
        <v>138</v>
      </c>
    </row>
    <row r="137" spans="1:5" ht="114.75">
      <c r="A137" t="s">
        <v>57</v>
      </c>
      <c r="E137" s="39" t="s">
        <v>187</v>
      </c>
    </row>
    <row r="138" spans="1:16" ht="12.75">
      <c r="A138" t="s">
        <v>48</v>
      </c>
      <c s="34" t="s">
        <v>188</v>
      </c>
      <c s="34" t="s">
        <v>189</v>
      </c>
      <c s="35" t="s">
        <v>50</v>
      </c>
      <c s="6" t="s">
        <v>190</v>
      </c>
      <c s="36" t="s">
        <v>75</v>
      </c>
      <c s="37">
        <v>1</v>
      </c>
      <c s="36">
        <v>0</v>
      </c>
      <c s="36">
        <f>ROUND(G138*H138,6)</f>
      </c>
      <c r="L138" s="38">
        <v>0</v>
      </c>
      <c s="32">
        <f>ROUND(ROUND(L138,2)*ROUND(G138,3),2)</f>
      </c>
      <c s="36" t="s">
        <v>53</v>
      </c>
      <c>
        <f>(M138*21)/100</f>
      </c>
      <c t="s">
        <v>27</v>
      </c>
    </row>
    <row r="139" spans="1:5" ht="12.75">
      <c r="A139" s="35" t="s">
        <v>54</v>
      </c>
      <c r="E139" s="39" t="s">
        <v>50</v>
      </c>
    </row>
    <row r="140" spans="1:5" ht="12.75">
      <c r="A140" s="35" t="s">
        <v>55</v>
      </c>
      <c r="E140" s="40" t="s">
        <v>138</v>
      </c>
    </row>
    <row r="141" spans="1:5" ht="165.75">
      <c r="A141" t="s">
        <v>57</v>
      </c>
      <c r="E141" s="39" t="s">
        <v>191</v>
      </c>
    </row>
    <row r="142" spans="1:16" ht="12.75">
      <c r="A142" t="s">
        <v>48</v>
      </c>
      <c s="34" t="s">
        <v>192</v>
      </c>
      <c s="34" t="s">
        <v>193</v>
      </c>
      <c s="35" t="s">
        <v>50</v>
      </c>
      <c s="6" t="s">
        <v>194</v>
      </c>
      <c s="36" t="s">
        <v>75</v>
      </c>
      <c s="37">
        <v>1</v>
      </c>
      <c s="36">
        <v>0</v>
      </c>
      <c s="36">
        <f>ROUND(G142*H142,6)</f>
      </c>
      <c r="L142" s="38">
        <v>0</v>
      </c>
      <c s="32">
        <f>ROUND(ROUND(L142,2)*ROUND(G142,3),2)</f>
      </c>
      <c s="36" t="s">
        <v>53</v>
      </c>
      <c>
        <f>(M142*21)/100</f>
      </c>
      <c t="s">
        <v>27</v>
      </c>
    </row>
    <row r="143" spans="1:5" ht="12.75">
      <c r="A143" s="35" t="s">
        <v>54</v>
      </c>
      <c r="E143" s="39" t="s">
        <v>50</v>
      </c>
    </row>
    <row r="144" spans="1:5" ht="12.75">
      <c r="A144" s="35" t="s">
        <v>55</v>
      </c>
      <c r="E144" s="40" t="s">
        <v>138</v>
      </c>
    </row>
    <row r="145" spans="1:5" ht="114.75">
      <c r="A145" t="s">
        <v>57</v>
      </c>
      <c r="E145" s="39" t="s">
        <v>195</v>
      </c>
    </row>
    <row r="146" spans="1:16" ht="12.75">
      <c r="A146" t="s">
        <v>48</v>
      </c>
      <c s="34" t="s">
        <v>196</v>
      </c>
      <c s="34" t="s">
        <v>197</v>
      </c>
      <c s="35" t="s">
        <v>50</v>
      </c>
      <c s="6" t="s">
        <v>198</v>
      </c>
      <c s="36" t="s">
        <v>75</v>
      </c>
      <c s="37">
        <v>1</v>
      </c>
      <c s="36">
        <v>0</v>
      </c>
      <c s="36">
        <f>ROUND(G146*H146,6)</f>
      </c>
      <c r="L146" s="38">
        <v>0</v>
      </c>
      <c s="32">
        <f>ROUND(ROUND(L146,2)*ROUND(G146,3),2)</f>
      </c>
      <c s="36" t="s">
        <v>53</v>
      </c>
      <c>
        <f>(M146*21)/100</f>
      </c>
      <c t="s">
        <v>27</v>
      </c>
    </row>
    <row r="147" spans="1:5" ht="12.75">
      <c r="A147" s="35" t="s">
        <v>54</v>
      </c>
      <c r="E147" s="39" t="s">
        <v>50</v>
      </c>
    </row>
    <row r="148" spans="1:5" ht="12.75">
      <c r="A148" s="35" t="s">
        <v>55</v>
      </c>
      <c r="E148" s="40" t="s">
        <v>138</v>
      </c>
    </row>
    <row r="149" spans="1:5" ht="127.5">
      <c r="A149" t="s">
        <v>57</v>
      </c>
      <c r="E149" s="39" t="s">
        <v>199</v>
      </c>
    </row>
    <row r="150" spans="1:16" ht="12.75">
      <c r="A150" t="s">
        <v>48</v>
      </c>
      <c s="34" t="s">
        <v>200</v>
      </c>
      <c s="34" t="s">
        <v>201</v>
      </c>
      <c s="35" t="s">
        <v>50</v>
      </c>
      <c s="6" t="s">
        <v>202</v>
      </c>
      <c s="36" t="s">
        <v>75</v>
      </c>
      <c s="37">
        <v>2</v>
      </c>
      <c s="36">
        <v>0</v>
      </c>
      <c s="36">
        <f>ROUND(G150*H150,6)</f>
      </c>
      <c r="L150" s="38">
        <v>0</v>
      </c>
      <c s="32">
        <f>ROUND(ROUND(L150,2)*ROUND(G150,3),2)</f>
      </c>
      <c s="36" t="s">
        <v>53</v>
      </c>
      <c>
        <f>(M150*21)/100</f>
      </c>
      <c t="s">
        <v>27</v>
      </c>
    </row>
    <row r="151" spans="1:5" ht="12.75">
      <c r="A151" s="35" t="s">
        <v>54</v>
      </c>
      <c r="E151" s="39" t="s">
        <v>50</v>
      </c>
    </row>
    <row r="152" spans="1:5" ht="12.75">
      <c r="A152" s="35" t="s">
        <v>55</v>
      </c>
      <c r="E152" s="40" t="s">
        <v>203</v>
      </c>
    </row>
    <row r="153" spans="1:5" ht="114.75">
      <c r="A153" t="s">
        <v>57</v>
      </c>
      <c r="E153" s="39" t="s">
        <v>204</v>
      </c>
    </row>
    <row r="154" spans="1:16" ht="12.75">
      <c r="A154" t="s">
        <v>48</v>
      </c>
      <c s="34" t="s">
        <v>205</v>
      </c>
      <c s="34" t="s">
        <v>206</v>
      </c>
      <c s="35" t="s">
        <v>50</v>
      </c>
      <c s="6" t="s">
        <v>207</v>
      </c>
      <c s="36" t="s">
        <v>75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ROUND(ROUND(L154,2)*ROUND(G154,3),2)</f>
      </c>
      <c s="36" t="s">
        <v>53</v>
      </c>
      <c>
        <f>(M154*21)/100</f>
      </c>
      <c t="s">
        <v>27</v>
      </c>
    </row>
    <row r="155" spans="1:5" ht="12.75">
      <c r="A155" s="35" t="s">
        <v>54</v>
      </c>
      <c r="E155" s="39" t="s">
        <v>50</v>
      </c>
    </row>
    <row r="156" spans="1:5" ht="12.75">
      <c r="A156" s="35" t="s">
        <v>55</v>
      </c>
      <c r="E156" s="40" t="s">
        <v>203</v>
      </c>
    </row>
    <row r="157" spans="1:5" ht="140.25">
      <c r="A157" t="s">
        <v>57</v>
      </c>
      <c r="E157" s="39" t="s">
        <v>208</v>
      </c>
    </row>
    <row r="158" spans="1:16" ht="12.75">
      <c r="A158" t="s">
        <v>48</v>
      </c>
      <c s="34" t="s">
        <v>209</v>
      </c>
      <c s="34" t="s">
        <v>210</v>
      </c>
      <c s="35" t="s">
        <v>50</v>
      </c>
      <c s="6" t="s">
        <v>211</v>
      </c>
      <c s="36" t="s">
        <v>75</v>
      </c>
      <c s="37">
        <v>3</v>
      </c>
      <c s="36">
        <v>0</v>
      </c>
      <c s="36">
        <f>ROUND(G158*H158,6)</f>
      </c>
      <c r="L158" s="38">
        <v>0</v>
      </c>
      <c s="32">
        <f>ROUND(ROUND(L158,2)*ROUND(G158,3),2)</f>
      </c>
      <c s="36" t="s">
        <v>53</v>
      </c>
      <c>
        <f>(M158*21)/100</f>
      </c>
      <c t="s">
        <v>27</v>
      </c>
    </row>
    <row r="159" spans="1:5" ht="12.75">
      <c r="A159" s="35" t="s">
        <v>54</v>
      </c>
      <c r="E159" s="39" t="s">
        <v>50</v>
      </c>
    </row>
    <row r="160" spans="1:5" ht="12.75">
      <c r="A160" s="35" t="s">
        <v>55</v>
      </c>
      <c r="E160" s="40" t="s">
        <v>93</v>
      </c>
    </row>
    <row r="161" spans="1:5" ht="102">
      <c r="A161" t="s">
        <v>57</v>
      </c>
      <c r="E161" s="39" t="s">
        <v>212</v>
      </c>
    </row>
    <row r="162" spans="1:16" ht="12.75">
      <c r="A162" t="s">
        <v>48</v>
      </c>
      <c s="34" t="s">
        <v>213</v>
      </c>
      <c s="34" t="s">
        <v>214</v>
      </c>
      <c s="35" t="s">
        <v>50</v>
      </c>
      <c s="6" t="s">
        <v>215</v>
      </c>
      <c s="36" t="s">
        <v>75</v>
      </c>
      <c s="37">
        <v>3</v>
      </c>
      <c s="36">
        <v>0</v>
      </c>
      <c s="36">
        <f>ROUND(G162*H162,6)</f>
      </c>
      <c r="L162" s="38">
        <v>0</v>
      </c>
      <c s="32">
        <f>ROUND(ROUND(L162,2)*ROUND(G162,3),2)</f>
      </c>
      <c s="36" t="s">
        <v>53</v>
      </c>
      <c>
        <f>(M162*21)/100</f>
      </c>
      <c t="s">
        <v>27</v>
      </c>
    </row>
    <row r="163" spans="1:5" ht="12.75">
      <c r="A163" s="35" t="s">
        <v>54</v>
      </c>
      <c r="E163" s="39" t="s">
        <v>50</v>
      </c>
    </row>
    <row r="164" spans="1:5" ht="12.75">
      <c r="A164" s="35" t="s">
        <v>55</v>
      </c>
      <c r="E164" s="40" t="s">
        <v>93</v>
      </c>
    </row>
    <row r="165" spans="1:5" ht="127.5">
      <c r="A165" t="s">
        <v>57</v>
      </c>
      <c r="E165" s="39" t="s">
        <v>216</v>
      </c>
    </row>
    <row r="166" spans="1:16" ht="12.75">
      <c r="A166" t="s">
        <v>48</v>
      </c>
      <c s="34" t="s">
        <v>217</v>
      </c>
      <c s="34" t="s">
        <v>218</v>
      </c>
      <c s="35" t="s">
        <v>50</v>
      </c>
      <c s="6" t="s">
        <v>219</v>
      </c>
      <c s="36" t="s">
        <v>75</v>
      </c>
      <c s="37">
        <v>4</v>
      </c>
      <c s="36">
        <v>0</v>
      </c>
      <c s="36">
        <f>ROUND(G166*H166,6)</f>
      </c>
      <c r="L166" s="38">
        <v>0</v>
      </c>
      <c s="32">
        <f>ROUND(ROUND(L166,2)*ROUND(G166,3),2)</f>
      </c>
      <c s="36" t="s">
        <v>53</v>
      </c>
      <c>
        <f>(M166*21)/100</f>
      </c>
      <c t="s">
        <v>27</v>
      </c>
    </row>
    <row r="167" spans="1:5" ht="12.75">
      <c r="A167" s="35" t="s">
        <v>54</v>
      </c>
      <c r="E167" s="39" t="s">
        <v>50</v>
      </c>
    </row>
    <row r="168" spans="1:5" ht="12.75">
      <c r="A168" s="35" t="s">
        <v>55</v>
      </c>
      <c r="E168" s="40" t="s">
        <v>76</v>
      </c>
    </row>
    <row r="169" spans="1:5" ht="140.25">
      <c r="A169" t="s">
        <v>57</v>
      </c>
      <c r="E169" s="39" t="s">
        <v>220</v>
      </c>
    </row>
    <row r="170" spans="1:16" ht="25.5">
      <c r="A170" t="s">
        <v>48</v>
      </c>
      <c s="34" t="s">
        <v>221</v>
      </c>
      <c s="34" t="s">
        <v>222</v>
      </c>
      <c s="35" t="s">
        <v>50</v>
      </c>
      <c s="6" t="s">
        <v>223</v>
      </c>
      <c s="36" t="s">
        <v>75</v>
      </c>
      <c s="37">
        <v>4</v>
      </c>
      <c s="36">
        <v>0</v>
      </c>
      <c s="36">
        <f>ROUND(G170*H170,6)</f>
      </c>
      <c r="L170" s="38">
        <v>0</v>
      </c>
      <c s="32">
        <f>ROUND(ROUND(L170,2)*ROUND(G170,3),2)</f>
      </c>
      <c s="36" t="s">
        <v>53</v>
      </c>
      <c>
        <f>(M170*21)/100</f>
      </c>
      <c t="s">
        <v>27</v>
      </c>
    </row>
    <row r="171" spans="1:5" ht="12.75">
      <c r="A171" s="35" t="s">
        <v>54</v>
      </c>
      <c r="E171" s="39" t="s">
        <v>50</v>
      </c>
    </row>
    <row r="172" spans="1:5" ht="12.75">
      <c r="A172" s="35" t="s">
        <v>55</v>
      </c>
      <c r="E172" s="40" t="s">
        <v>76</v>
      </c>
    </row>
    <row r="173" spans="1:5" ht="102">
      <c r="A173" t="s">
        <v>57</v>
      </c>
      <c r="E173" s="39" t="s">
        <v>224</v>
      </c>
    </row>
    <row r="174" spans="1:16" ht="12.75">
      <c r="A174" t="s">
        <v>48</v>
      </c>
      <c s="34" t="s">
        <v>225</v>
      </c>
      <c s="34" t="s">
        <v>226</v>
      </c>
      <c s="35" t="s">
        <v>50</v>
      </c>
      <c s="6" t="s">
        <v>227</v>
      </c>
      <c s="36" t="s">
        <v>75</v>
      </c>
      <c s="37">
        <v>1</v>
      </c>
      <c s="36">
        <v>0</v>
      </c>
      <c s="36">
        <f>ROUND(G174*H174,6)</f>
      </c>
      <c r="L174" s="38">
        <v>0</v>
      </c>
      <c s="32">
        <f>ROUND(ROUND(L174,2)*ROUND(G174,3),2)</f>
      </c>
      <c s="36" t="s">
        <v>53</v>
      </c>
      <c>
        <f>(M174*21)/100</f>
      </c>
      <c t="s">
        <v>27</v>
      </c>
    </row>
    <row r="175" spans="1:5" ht="12.75">
      <c r="A175" s="35" t="s">
        <v>54</v>
      </c>
      <c r="E175" s="39" t="s">
        <v>50</v>
      </c>
    </row>
    <row r="176" spans="1:5" ht="12.75">
      <c r="A176" s="35" t="s">
        <v>55</v>
      </c>
      <c r="E176" s="40" t="s">
        <v>76</v>
      </c>
    </row>
    <row r="177" spans="1:5" ht="76.5">
      <c r="A177" t="s">
        <v>57</v>
      </c>
      <c r="E177" s="39" t="s">
        <v>228</v>
      </c>
    </row>
    <row r="178" spans="1:16" ht="12.75">
      <c r="A178" t="s">
        <v>48</v>
      </c>
      <c s="34" t="s">
        <v>229</v>
      </c>
      <c s="34" t="s">
        <v>230</v>
      </c>
      <c s="35" t="s">
        <v>50</v>
      </c>
      <c s="6" t="s">
        <v>231</v>
      </c>
      <c s="36" t="s">
        <v>232</v>
      </c>
      <c s="37">
        <v>3.018</v>
      </c>
      <c s="36">
        <v>0</v>
      </c>
      <c s="36">
        <f>ROUND(G178*H178,6)</f>
      </c>
      <c r="L178" s="38">
        <v>0</v>
      </c>
      <c s="32">
        <f>ROUND(ROUND(L178,2)*ROUND(G178,3),2)</f>
      </c>
      <c s="36" t="s">
        <v>53</v>
      </c>
      <c>
        <f>(M178*21)/100</f>
      </c>
      <c t="s">
        <v>27</v>
      </c>
    </row>
    <row r="179" spans="1:5" ht="12.75">
      <c r="A179" s="35" t="s">
        <v>54</v>
      </c>
      <c r="E179" s="39" t="s">
        <v>50</v>
      </c>
    </row>
    <row r="180" spans="1:5" ht="12.75">
      <c r="A180" s="35" t="s">
        <v>55</v>
      </c>
      <c r="E180" s="40" t="s">
        <v>93</v>
      </c>
    </row>
    <row r="181" spans="1:5" ht="140.25">
      <c r="A181" t="s">
        <v>57</v>
      </c>
      <c r="E181" s="39" t="s">
        <v>233</v>
      </c>
    </row>
    <row r="182" spans="1:16" ht="12.75">
      <c r="A182" t="s">
        <v>48</v>
      </c>
      <c s="34" t="s">
        <v>234</v>
      </c>
      <c s="34" t="s">
        <v>235</v>
      </c>
      <c s="35" t="s">
        <v>50</v>
      </c>
      <c s="6" t="s">
        <v>236</v>
      </c>
      <c s="36" t="s">
        <v>61</v>
      </c>
      <c s="37">
        <v>800</v>
      </c>
      <c s="36">
        <v>0</v>
      </c>
      <c s="36">
        <f>ROUND(G182*H182,6)</f>
      </c>
      <c r="L182" s="38">
        <v>0</v>
      </c>
      <c s="32">
        <f>ROUND(ROUND(L182,2)*ROUND(G182,3),2)</f>
      </c>
      <c s="36" t="s">
        <v>53</v>
      </c>
      <c>
        <f>(M182*21)/100</f>
      </c>
      <c t="s">
        <v>27</v>
      </c>
    </row>
    <row r="183" spans="1:5" ht="12.75">
      <c r="A183" s="35" t="s">
        <v>54</v>
      </c>
      <c r="E183" s="39" t="s">
        <v>50</v>
      </c>
    </row>
    <row r="184" spans="1:5" ht="12.75">
      <c r="A184" s="35" t="s">
        <v>55</v>
      </c>
      <c r="E184" s="40" t="s">
        <v>93</v>
      </c>
    </row>
    <row r="185" spans="1:5" ht="153">
      <c r="A185" t="s">
        <v>57</v>
      </c>
      <c r="E185" s="39" t="s">
        <v>237</v>
      </c>
    </row>
    <row r="186" spans="1:16" ht="12.75">
      <c r="A186" t="s">
        <v>48</v>
      </c>
      <c s="34" t="s">
        <v>238</v>
      </c>
      <c s="34" t="s">
        <v>239</v>
      </c>
      <c s="35" t="s">
        <v>50</v>
      </c>
      <c s="6" t="s">
        <v>240</v>
      </c>
      <c s="36" t="s">
        <v>75</v>
      </c>
      <c s="37">
        <v>5</v>
      </c>
      <c s="36">
        <v>0</v>
      </c>
      <c s="36">
        <f>ROUND(G186*H186,6)</f>
      </c>
      <c r="L186" s="38">
        <v>0</v>
      </c>
      <c s="32">
        <f>ROUND(ROUND(L186,2)*ROUND(G186,3),2)</f>
      </c>
      <c s="36" t="s">
        <v>53</v>
      </c>
      <c>
        <f>(M186*21)/100</f>
      </c>
      <c t="s">
        <v>27</v>
      </c>
    </row>
    <row r="187" spans="1:5" ht="12.75">
      <c r="A187" s="35" t="s">
        <v>54</v>
      </c>
      <c r="E187" s="39" t="s">
        <v>50</v>
      </c>
    </row>
    <row r="188" spans="1:5" ht="12.75">
      <c r="A188" s="35" t="s">
        <v>55</v>
      </c>
      <c r="E188" s="40" t="s">
        <v>76</v>
      </c>
    </row>
    <row r="189" spans="1:5" ht="178.5">
      <c r="A189" t="s">
        <v>57</v>
      </c>
      <c r="E189" s="39" t="s">
        <v>241</v>
      </c>
    </row>
    <row r="190" spans="1:16" ht="12.75">
      <c r="A190" t="s">
        <v>48</v>
      </c>
      <c s="34" t="s">
        <v>242</v>
      </c>
      <c s="34" t="s">
        <v>243</v>
      </c>
      <c s="35" t="s">
        <v>50</v>
      </c>
      <c s="6" t="s">
        <v>244</v>
      </c>
      <c s="36" t="s">
        <v>75</v>
      </c>
      <c s="37">
        <v>5</v>
      </c>
      <c s="36">
        <v>0</v>
      </c>
      <c s="36">
        <f>ROUND(G190*H190,6)</f>
      </c>
      <c r="L190" s="38">
        <v>0</v>
      </c>
      <c s="32">
        <f>ROUND(ROUND(L190,2)*ROUND(G190,3),2)</f>
      </c>
      <c s="36" t="s">
        <v>53</v>
      </c>
      <c>
        <f>(M190*21)/100</f>
      </c>
      <c t="s">
        <v>27</v>
      </c>
    </row>
    <row r="191" spans="1:5" ht="12.75">
      <c r="A191" s="35" t="s">
        <v>54</v>
      </c>
      <c r="E191" s="39" t="s">
        <v>50</v>
      </c>
    </row>
    <row r="192" spans="1:5" ht="12.75">
      <c r="A192" s="35" t="s">
        <v>55</v>
      </c>
      <c r="E192" s="40" t="s">
        <v>76</v>
      </c>
    </row>
    <row r="193" spans="1:5" ht="127.5">
      <c r="A193" t="s">
        <v>57</v>
      </c>
      <c r="E193" s="39" t="s">
        <v>245</v>
      </c>
    </row>
    <row r="194" spans="1:16" ht="12.75">
      <c r="A194" t="s">
        <v>48</v>
      </c>
      <c s="34" t="s">
        <v>246</v>
      </c>
      <c s="34" t="s">
        <v>247</v>
      </c>
      <c s="35" t="s">
        <v>50</v>
      </c>
      <c s="6" t="s">
        <v>248</v>
      </c>
      <c s="36" t="s">
        <v>75</v>
      </c>
      <c s="37">
        <v>1</v>
      </c>
      <c s="36">
        <v>0</v>
      </c>
      <c s="36">
        <f>ROUND(G194*H194,6)</f>
      </c>
      <c r="L194" s="38">
        <v>0</v>
      </c>
      <c s="32">
        <f>ROUND(ROUND(L194,2)*ROUND(G194,3),2)</f>
      </c>
      <c s="36" t="s">
        <v>53</v>
      </c>
      <c>
        <f>(M194*21)/100</f>
      </c>
      <c t="s">
        <v>27</v>
      </c>
    </row>
    <row r="195" spans="1:5" ht="12.75">
      <c r="A195" s="35" t="s">
        <v>54</v>
      </c>
      <c r="E195" s="39" t="s">
        <v>50</v>
      </c>
    </row>
    <row r="196" spans="1:5" ht="12.75">
      <c r="A196" s="35" t="s">
        <v>55</v>
      </c>
      <c r="E196" s="40" t="s">
        <v>93</v>
      </c>
    </row>
    <row r="197" spans="1:5" ht="114.75">
      <c r="A197" t="s">
        <v>57</v>
      </c>
      <c r="E197" s="39" t="s">
        <v>249</v>
      </c>
    </row>
    <row r="198" spans="1:16" ht="12.75">
      <c r="A198" t="s">
        <v>48</v>
      </c>
      <c s="34" t="s">
        <v>250</v>
      </c>
      <c s="34" t="s">
        <v>251</v>
      </c>
      <c s="35" t="s">
        <v>50</v>
      </c>
      <c s="6" t="s">
        <v>252</v>
      </c>
      <c s="36" t="s">
        <v>75</v>
      </c>
      <c s="37">
        <v>1</v>
      </c>
      <c s="36">
        <v>0</v>
      </c>
      <c s="36">
        <f>ROUND(G198*H198,6)</f>
      </c>
      <c r="L198" s="38">
        <v>0</v>
      </c>
      <c s="32">
        <f>ROUND(ROUND(L198,2)*ROUND(G198,3),2)</f>
      </c>
      <c s="36" t="s">
        <v>53</v>
      </c>
      <c>
        <f>(M198*21)/100</f>
      </c>
      <c t="s">
        <v>27</v>
      </c>
    </row>
    <row r="199" spans="1:5" ht="12.75">
      <c r="A199" s="35" t="s">
        <v>54</v>
      </c>
      <c r="E199" s="39" t="s">
        <v>50</v>
      </c>
    </row>
    <row r="200" spans="1:5" ht="12.75">
      <c r="A200" s="35" t="s">
        <v>55</v>
      </c>
      <c r="E200" s="40" t="s">
        <v>138</v>
      </c>
    </row>
    <row r="201" spans="1:5" ht="114.75">
      <c r="A201" t="s">
        <v>57</v>
      </c>
      <c r="E201" s="39" t="s">
        <v>249</v>
      </c>
    </row>
    <row r="202" spans="1:16" ht="12.75">
      <c r="A202" t="s">
        <v>48</v>
      </c>
      <c s="34" t="s">
        <v>253</v>
      </c>
      <c s="34" t="s">
        <v>254</v>
      </c>
      <c s="35" t="s">
        <v>50</v>
      </c>
      <c s="6" t="s">
        <v>255</v>
      </c>
      <c s="36" t="s">
        <v>75</v>
      </c>
      <c s="37">
        <v>1</v>
      </c>
      <c s="36">
        <v>0</v>
      </c>
      <c s="36">
        <f>ROUND(G202*H202,6)</f>
      </c>
      <c r="L202" s="38">
        <v>0</v>
      </c>
      <c s="32">
        <f>ROUND(ROUND(L202,2)*ROUND(G202,3),2)</f>
      </c>
      <c s="36" t="s">
        <v>53</v>
      </c>
      <c>
        <f>(M202*21)/100</f>
      </c>
      <c t="s">
        <v>27</v>
      </c>
    </row>
    <row r="203" spans="1:5" ht="12.75">
      <c r="A203" s="35" t="s">
        <v>54</v>
      </c>
      <c r="E203" s="39" t="s">
        <v>50</v>
      </c>
    </row>
    <row r="204" spans="1:5" ht="12.75">
      <c r="A204" s="35" t="s">
        <v>55</v>
      </c>
      <c r="E204" s="40" t="s">
        <v>138</v>
      </c>
    </row>
    <row r="205" spans="1:5" ht="127.5">
      <c r="A205" t="s">
        <v>57</v>
      </c>
      <c r="E205" s="39" t="s">
        <v>245</v>
      </c>
    </row>
    <row r="206" spans="1:16" ht="12.75">
      <c r="A206" t="s">
        <v>48</v>
      </c>
      <c s="34" t="s">
        <v>256</v>
      </c>
      <c s="34" t="s">
        <v>257</v>
      </c>
      <c s="35" t="s">
        <v>50</v>
      </c>
      <c s="6" t="s">
        <v>258</v>
      </c>
      <c s="36" t="s">
        <v>75</v>
      </c>
      <c s="37">
        <v>2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53</v>
      </c>
      <c>
        <f>(M206*21)/100</f>
      </c>
      <c t="s">
        <v>27</v>
      </c>
    </row>
    <row r="207" spans="1:5" ht="12.75">
      <c r="A207" s="35" t="s">
        <v>54</v>
      </c>
      <c r="E207" s="39" t="s">
        <v>50</v>
      </c>
    </row>
    <row r="208" spans="1:5" ht="12.75">
      <c r="A208" s="35" t="s">
        <v>55</v>
      </c>
      <c r="E208" s="40" t="s">
        <v>138</v>
      </c>
    </row>
    <row r="209" spans="1:5" ht="191.25">
      <c r="A209" t="s">
        <v>57</v>
      </c>
      <c r="E209" s="39" t="s">
        <v>259</v>
      </c>
    </row>
    <row r="210" spans="1:16" ht="12.75">
      <c r="A210" t="s">
        <v>48</v>
      </c>
      <c s="34" t="s">
        <v>260</v>
      </c>
      <c s="34" t="s">
        <v>261</v>
      </c>
      <c s="35" t="s">
        <v>50</v>
      </c>
      <c s="6" t="s">
        <v>262</v>
      </c>
      <c s="36" t="s">
        <v>75</v>
      </c>
      <c s="37">
        <v>2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53</v>
      </c>
      <c>
        <f>(M210*21)/100</f>
      </c>
      <c t="s">
        <v>27</v>
      </c>
    </row>
    <row r="211" spans="1:5" ht="12.75">
      <c r="A211" s="35" t="s">
        <v>54</v>
      </c>
      <c r="E211" s="39" t="s">
        <v>50</v>
      </c>
    </row>
    <row r="212" spans="1:5" ht="12.75">
      <c r="A212" s="35" t="s">
        <v>55</v>
      </c>
      <c r="E212" s="40" t="s">
        <v>263</v>
      </c>
    </row>
    <row r="213" spans="1:5" ht="127.5">
      <c r="A213" t="s">
        <v>57</v>
      </c>
      <c r="E213" s="39" t="s">
        <v>264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6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265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265</v>
      </c>
      <c r="E4" s="26" t="s">
        <v>266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COUNTIFS(L8:L66,"=0",A8:A66,"P")+COUNTIFS(L8:L66,"",A8:A66,"P")+SUM(Q8:Q66)</f>
      </c>
    </row>
    <row r="8" spans="1:13" ht="12.75">
      <c r="A8" t="s">
        <v>44</v>
      </c>
      <c r="C8" s="28" t="s">
        <v>269</v>
      </c>
      <c r="E8" s="30" t="s">
        <v>268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265</v>
      </c>
      <c r="E9" s="33" t="s">
        <v>270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12.75">
      <c r="A10" t="s">
        <v>48</v>
      </c>
      <c s="34" t="s">
        <v>47</v>
      </c>
      <c s="34" t="s">
        <v>271</v>
      </c>
      <c s="35" t="s">
        <v>50</v>
      </c>
      <c s="6" t="s">
        <v>272</v>
      </c>
      <c s="36" t="s">
        <v>75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27</v>
      </c>
    </row>
    <row r="11" spans="1:5" ht="12.75">
      <c r="A11" s="35" t="s">
        <v>54</v>
      </c>
      <c r="E11" s="39" t="s">
        <v>50</v>
      </c>
    </row>
    <row r="12" spans="1:5" ht="12.75">
      <c r="A12" s="35" t="s">
        <v>55</v>
      </c>
      <c r="E12" s="40" t="s">
        <v>76</v>
      </c>
    </row>
    <row r="13" spans="1:5" ht="76.5">
      <c r="A13" t="s">
        <v>57</v>
      </c>
      <c r="E13" s="39" t="s">
        <v>273</v>
      </c>
    </row>
    <row r="14" spans="1:16" ht="12.75">
      <c r="A14" t="s">
        <v>48</v>
      </c>
      <c s="34" t="s">
        <v>27</v>
      </c>
      <c s="34" t="s">
        <v>274</v>
      </c>
      <c s="35" t="s">
        <v>50</v>
      </c>
      <c s="6" t="s">
        <v>275</v>
      </c>
      <c s="36" t="s">
        <v>61</v>
      </c>
      <c s="37">
        <v>100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53</v>
      </c>
      <c>
        <f>(M14*21)/100</f>
      </c>
      <c t="s">
        <v>27</v>
      </c>
    </row>
    <row r="15" spans="1:5" ht="12.75">
      <c r="A15" s="35" t="s">
        <v>54</v>
      </c>
      <c r="E15" s="39" t="s">
        <v>50</v>
      </c>
    </row>
    <row r="16" spans="1:5" ht="12.75">
      <c r="A16" s="35" t="s">
        <v>55</v>
      </c>
      <c r="E16" s="40" t="s">
        <v>76</v>
      </c>
    </row>
    <row r="17" spans="1:5" ht="102">
      <c r="A17" t="s">
        <v>57</v>
      </c>
      <c r="E17" s="39" t="s">
        <v>276</v>
      </c>
    </row>
    <row r="18" spans="1:16" ht="12.75">
      <c r="A18" t="s">
        <v>48</v>
      </c>
      <c s="34" t="s">
        <v>26</v>
      </c>
      <c s="34" t="s">
        <v>277</v>
      </c>
      <c s="35" t="s">
        <v>50</v>
      </c>
      <c s="6" t="s">
        <v>278</v>
      </c>
      <c s="36" t="s">
        <v>75</v>
      </c>
      <c s="37">
        <v>10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53</v>
      </c>
      <c>
        <f>(M18*21)/100</f>
      </c>
      <c t="s">
        <v>27</v>
      </c>
    </row>
    <row r="19" spans="1:5" ht="12.75">
      <c r="A19" s="35" t="s">
        <v>54</v>
      </c>
      <c r="E19" s="39" t="s">
        <v>50</v>
      </c>
    </row>
    <row r="20" spans="1:5" ht="12.75">
      <c r="A20" s="35" t="s">
        <v>55</v>
      </c>
      <c r="E20" s="40" t="s">
        <v>76</v>
      </c>
    </row>
    <row r="21" spans="1:5" ht="76.5">
      <c r="A21" t="s">
        <v>57</v>
      </c>
      <c r="E21" s="39" t="s">
        <v>279</v>
      </c>
    </row>
    <row r="22" spans="1:16" ht="25.5">
      <c r="A22" t="s">
        <v>48</v>
      </c>
      <c s="34" t="s">
        <v>67</v>
      </c>
      <c s="34" t="s">
        <v>280</v>
      </c>
      <c s="35" t="s">
        <v>50</v>
      </c>
      <c s="6" t="s">
        <v>281</v>
      </c>
      <c s="36" t="s">
        <v>61</v>
      </c>
      <c s="37">
        <v>3300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53</v>
      </c>
      <c>
        <f>(M22*21)/100</f>
      </c>
      <c t="s">
        <v>27</v>
      </c>
    </row>
    <row r="23" spans="1:5" ht="12.75">
      <c r="A23" s="35" t="s">
        <v>54</v>
      </c>
      <c r="E23" s="39" t="s">
        <v>50</v>
      </c>
    </row>
    <row r="24" spans="1:5" ht="12.75">
      <c r="A24" s="35" t="s">
        <v>55</v>
      </c>
      <c r="E24" s="40" t="s">
        <v>282</v>
      </c>
    </row>
    <row r="25" spans="1:5" ht="89.25">
      <c r="A25" t="s">
        <v>57</v>
      </c>
      <c r="E25" s="39" t="s">
        <v>94</v>
      </c>
    </row>
    <row r="26" spans="1:16" ht="25.5">
      <c r="A26" t="s">
        <v>48</v>
      </c>
      <c s="34" t="s">
        <v>72</v>
      </c>
      <c s="34" t="s">
        <v>283</v>
      </c>
      <c s="35" t="s">
        <v>50</v>
      </c>
      <c s="6" t="s">
        <v>284</v>
      </c>
      <c s="36" t="s">
        <v>61</v>
      </c>
      <c s="37">
        <v>5100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53</v>
      </c>
      <c>
        <f>(M26*21)/100</f>
      </c>
      <c t="s">
        <v>27</v>
      </c>
    </row>
    <row r="27" spans="1:5" ht="12.75">
      <c r="A27" s="35" t="s">
        <v>54</v>
      </c>
      <c r="E27" s="39" t="s">
        <v>50</v>
      </c>
    </row>
    <row r="28" spans="1:5" ht="12.75">
      <c r="A28" s="35" t="s">
        <v>55</v>
      </c>
      <c r="E28" s="40" t="s">
        <v>282</v>
      </c>
    </row>
    <row r="29" spans="1:5" ht="89.25">
      <c r="A29" t="s">
        <v>57</v>
      </c>
      <c r="E29" s="39" t="s">
        <v>94</v>
      </c>
    </row>
    <row r="30" spans="1:16" ht="25.5">
      <c r="A30" t="s">
        <v>48</v>
      </c>
      <c s="34" t="s">
        <v>78</v>
      </c>
      <c s="34" t="s">
        <v>285</v>
      </c>
      <c s="35" t="s">
        <v>50</v>
      </c>
      <c s="6" t="s">
        <v>286</v>
      </c>
      <c s="36" t="s">
        <v>75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53</v>
      </c>
      <c>
        <f>(M30*21)/100</f>
      </c>
      <c t="s">
        <v>27</v>
      </c>
    </row>
    <row r="31" spans="1:5" ht="12.75">
      <c r="A31" s="35" t="s">
        <v>54</v>
      </c>
      <c r="E31" s="39" t="s">
        <v>50</v>
      </c>
    </row>
    <row r="32" spans="1:5" ht="12.75">
      <c r="A32" s="35" t="s">
        <v>55</v>
      </c>
      <c r="E32" s="40" t="s">
        <v>282</v>
      </c>
    </row>
    <row r="33" spans="1:5" ht="102">
      <c r="A33" t="s">
        <v>57</v>
      </c>
      <c r="E33" s="39" t="s">
        <v>287</v>
      </c>
    </row>
    <row r="34" spans="1:16" ht="12.75">
      <c r="A34" t="s">
        <v>48</v>
      </c>
      <c s="34" t="s">
        <v>82</v>
      </c>
      <c s="34" t="s">
        <v>288</v>
      </c>
      <c s="35" t="s">
        <v>50</v>
      </c>
      <c s="6" t="s">
        <v>289</v>
      </c>
      <c s="36" t="s">
        <v>75</v>
      </c>
      <c s="37">
        <v>500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53</v>
      </c>
      <c>
        <f>(M34*21)/100</f>
      </c>
      <c t="s">
        <v>27</v>
      </c>
    </row>
    <row r="35" spans="1:5" ht="12.75">
      <c r="A35" s="35" t="s">
        <v>54</v>
      </c>
      <c r="E35" s="39" t="s">
        <v>50</v>
      </c>
    </row>
    <row r="36" spans="1:5" ht="12.75">
      <c r="A36" s="35" t="s">
        <v>55</v>
      </c>
      <c r="E36" s="40" t="s">
        <v>76</v>
      </c>
    </row>
    <row r="37" spans="1:5" ht="89.25">
      <c r="A37" t="s">
        <v>57</v>
      </c>
      <c r="E37" s="39" t="s">
        <v>290</v>
      </c>
    </row>
    <row r="38" spans="1:16" ht="12.75">
      <c r="A38" t="s">
        <v>48</v>
      </c>
      <c s="34" t="s">
        <v>86</v>
      </c>
      <c s="34" t="s">
        <v>291</v>
      </c>
      <c s="35" t="s">
        <v>50</v>
      </c>
      <c s="6" t="s">
        <v>292</v>
      </c>
      <c s="36" t="s">
        <v>61</v>
      </c>
      <c s="37">
        <v>8500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53</v>
      </c>
      <c>
        <f>(M38*21)/100</f>
      </c>
      <c t="s">
        <v>27</v>
      </c>
    </row>
    <row r="39" spans="1:5" ht="12.75">
      <c r="A39" s="35" t="s">
        <v>54</v>
      </c>
      <c r="E39" s="39" t="s">
        <v>50</v>
      </c>
    </row>
    <row r="40" spans="1:5" ht="12.75">
      <c r="A40" s="35" t="s">
        <v>55</v>
      </c>
      <c r="E40" s="40" t="s">
        <v>76</v>
      </c>
    </row>
    <row r="41" spans="1:5" ht="76.5">
      <c r="A41" t="s">
        <v>57</v>
      </c>
      <c r="E41" s="39" t="s">
        <v>293</v>
      </c>
    </row>
    <row r="42" spans="1:16" ht="25.5">
      <c r="A42" t="s">
        <v>48</v>
      </c>
      <c s="34" t="s">
        <v>90</v>
      </c>
      <c s="34" t="s">
        <v>294</v>
      </c>
      <c s="35" t="s">
        <v>50</v>
      </c>
      <c s="6" t="s">
        <v>295</v>
      </c>
      <c s="36" t="s">
        <v>75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53</v>
      </c>
      <c>
        <f>(M42*21)/100</f>
      </c>
      <c t="s">
        <v>27</v>
      </c>
    </row>
    <row r="43" spans="1:5" ht="12.75">
      <c r="A43" s="35" t="s">
        <v>54</v>
      </c>
      <c r="E43" s="39" t="s">
        <v>50</v>
      </c>
    </row>
    <row r="44" spans="1:5" ht="12.75">
      <c r="A44" s="35" t="s">
        <v>55</v>
      </c>
      <c r="E44" s="40" t="s">
        <v>282</v>
      </c>
    </row>
    <row r="45" spans="1:5" ht="127.5">
      <c r="A45" t="s">
        <v>57</v>
      </c>
      <c r="E45" s="39" t="s">
        <v>296</v>
      </c>
    </row>
    <row r="46" spans="1:16" ht="12.75">
      <c r="A46" t="s">
        <v>48</v>
      </c>
      <c s="34" t="s">
        <v>95</v>
      </c>
      <c s="34" t="s">
        <v>297</v>
      </c>
      <c s="35" t="s">
        <v>50</v>
      </c>
      <c s="6" t="s">
        <v>298</v>
      </c>
      <c s="36" t="s">
        <v>75</v>
      </c>
      <c s="37">
        <v>2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53</v>
      </c>
      <c>
        <f>(M46*21)/100</f>
      </c>
      <c t="s">
        <v>27</v>
      </c>
    </row>
    <row r="47" spans="1:5" ht="12.75">
      <c r="A47" s="35" t="s">
        <v>54</v>
      </c>
      <c r="E47" s="39" t="s">
        <v>50</v>
      </c>
    </row>
    <row r="48" spans="1:5" ht="12.75">
      <c r="A48" s="35" t="s">
        <v>55</v>
      </c>
      <c r="E48" s="40" t="s">
        <v>76</v>
      </c>
    </row>
    <row r="49" spans="1:5" ht="102">
      <c r="A49" t="s">
        <v>57</v>
      </c>
      <c r="E49" s="39" t="s">
        <v>299</v>
      </c>
    </row>
    <row r="50" spans="1:16" ht="12.75">
      <c r="A50" t="s">
        <v>48</v>
      </c>
      <c s="34" t="s">
        <v>99</v>
      </c>
      <c s="34" t="s">
        <v>300</v>
      </c>
      <c s="35" t="s">
        <v>50</v>
      </c>
      <c s="6" t="s">
        <v>301</v>
      </c>
      <c s="36" t="s">
        <v>75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53</v>
      </c>
      <c>
        <f>(M50*21)/100</f>
      </c>
      <c t="s">
        <v>27</v>
      </c>
    </row>
    <row r="51" spans="1:5" ht="12.75">
      <c r="A51" s="35" t="s">
        <v>54</v>
      </c>
      <c r="E51" s="39" t="s">
        <v>50</v>
      </c>
    </row>
    <row r="52" spans="1:5" ht="12.75">
      <c r="A52" s="35" t="s">
        <v>55</v>
      </c>
      <c r="E52" s="40" t="s">
        <v>76</v>
      </c>
    </row>
    <row r="53" spans="1:5" ht="102">
      <c r="A53" t="s">
        <v>57</v>
      </c>
      <c r="E53" s="39" t="s">
        <v>299</v>
      </c>
    </row>
    <row r="54" spans="1:16" ht="12.75">
      <c r="A54" t="s">
        <v>48</v>
      </c>
      <c s="34" t="s">
        <v>103</v>
      </c>
      <c s="34" t="s">
        <v>302</v>
      </c>
      <c s="35" t="s">
        <v>50</v>
      </c>
      <c s="6" t="s">
        <v>303</v>
      </c>
      <c s="36" t="s">
        <v>75</v>
      </c>
      <c s="37">
        <v>2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53</v>
      </c>
      <c>
        <f>(M54*21)/100</f>
      </c>
      <c t="s">
        <v>27</v>
      </c>
    </row>
    <row r="55" spans="1:5" ht="12.75">
      <c r="A55" s="35" t="s">
        <v>54</v>
      </c>
      <c r="E55" s="39" t="s">
        <v>50</v>
      </c>
    </row>
    <row r="56" spans="1:5" ht="12.75">
      <c r="A56" s="35" t="s">
        <v>55</v>
      </c>
      <c r="E56" s="40" t="s">
        <v>76</v>
      </c>
    </row>
    <row r="57" spans="1:5" ht="102">
      <c r="A57" t="s">
        <v>57</v>
      </c>
      <c r="E57" s="39" t="s">
        <v>299</v>
      </c>
    </row>
    <row r="58" spans="1:16" ht="12.75">
      <c r="A58" t="s">
        <v>48</v>
      </c>
      <c s="34" t="s">
        <v>106</v>
      </c>
      <c s="34" t="s">
        <v>304</v>
      </c>
      <c s="35" t="s">
        <v>50</v>
      </c>
      <c s="6" t="s">
        <v>305</v>
      </c>
      <c s="36" t="s">
        <v>75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53</v>
      </c>
      <c>
        <f>(M58*21)/100</f>
      </c>
      <c t="s">
        <v>27</v>
      </c>
    </row>
    <row r="59" spans="1:5" ht="12.75">
      <c r="A59" s="35" t="s">
        <v>54</v>
      </c>
      <c r="E59" s="39" t="s">
        <v>50</v>
      </c>
    </row>
    <row r="60" spans="1:5" ht="12.75">
      <c r="A60" s="35" t="s">
        <v>55</v>
      </c>
      <c r="E60" s="40" t="s">
        <v>76</v>
      </c>
    </row>
    <row r="61" spans="1:5" ht="102">
      <c r="A61" t="s">
        <v>57</v>
      </c>
      <c r="E61" s="39" t="s">
        <v>299</v>
      </c>
    </row>
    <row r="62" spans="1:16" ht="12.75">
      <c r="A62" t="s">
        <v>48</v>
      </c>
      <c s="34" t="s">
        <v>110</v>
      </c>
      <c s="34" t="s">
        <v>306</v>
      </c>
      <c s="35" t="s">
        <v>50</v>
      </c>
      <c s="6" t="s">
        <v>307</v>
      </c>
      <c s="36" t="s">
        <v>75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53</v>
      </c>
      <c>
        <f>(M62*21)/100</f>
      </c>
      <c t="s">
        <v>27</v>
      </c>
    </row>
    <row r="63" spans="1:5" ht="12.75">
      <c r="A63" s="35" t="s">
        <v>54</v>
      </c>
      <c r="E63" s="39" t="s">
        <v>50</v>
      </c>
    </row>
    <row r="64" spans="1:5" ht="12.75">
      <c r="A64" s="35" t="s">
        <v>55</v>
      </c>
      <c r="E64" s="40" t="s">
        <v>76</v>
      </c>
    </row>
    <row r="65" spans="1:5" ht="102">
      <c r="A65" t="s">
        <v>57</v>
      </c>
      <c r="E65" s="39" t="s">
        <v>299</v>
      </c>
    </row>
    <row r="66" spans="1:16" ht="12.75">
      <c r="A66" t="s">
        <v>48</v>
      </c>
      <c s="34" t="s">
        <v>115</v>
      </c>
      <c s="34" t="s">
        <v>79</v>
      </c>
      <c s="35" t="s">
        <v>50</v>
      </c>
      <c s="6" t="s">
        <v>308</v>
      </c>
      <c s="36" t="s">
        <v>61</v>
      </c>
      <c s="37">
        <v>2900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53</v>
      </c>
      <c>
        <f>(M66*21)/100</f>
      </c>
      <c t="s">
        <v>27</v>
      </c>
    </row>
    <row r="67" spans="1:5" ht="12.75">
      <c r="A67" s="35" t="s">
        <v>54</v>
      </c>
      <c r="E67" s="39" t="s">
        <v>50</v>
      </c>
    </row>
    <row r="68" spans="1:5" ht="12.75">
      <c r="A68" s="35" t="s">
        <v>55</v>
      </c>
      <c r="E68" s="40" t="s">
        <v>76</v>
      </c>
    </row>
    <row r="69" spans="1:5" ht="102">
      <c r="A69" t="s">
        <v>57</v>
      </c>
      <c r="E69" s="39" t="s">
        <v>81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309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309</v>
      </c>
      <c r="E4" s="26" t="s">
        <v>310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312</v>
      </c>
      <c r="E8" s="30" t="s">
        <v>310</v>
      </c>
      <c r="J8" s="29">
        <f>0+J9+J26</f>
      </c>
      <c s="29">
        <f>0+K9+K26</f>
      </c>
      <c s="29">
        <f>0+L9+L26</f>
      </c>
      <c s="29">
        <f>0+M9+M26</f>
      </c>
    </row>
    <row r="9" spans="1:13" ht="12.75">
      <c r="A9" t="s">
        <v>46</v>
      </c>
      <c r="C9" s="31" t="s">
        <v>47</v>
      </c>
      <c r="E9" s="33" t="s">
        <v>313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48</v>
      </c>
      <c s="34" t="s">
        <v>47</v>
      </c>
      <c s="34" t="s">
        <v>314</v>
      </c>
      <c s="35" t="s">
        <v>50</v>
      </c>
      <c s="6" t="s">
        <v>315</v>
      </c>
      <c s="36" t="s">
        <v>316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317</v>
      </c>
      <c>
        <f>(M10*21)/100</f>
      </c>
      <c t="s">
        <v>27</v>
      </c>
    </row>
    <row r="11" spans="1:5" ht="12.75">
      <c r="A11" s="35" t="s">
        <v>54</v>
      </c>
      <c r="E11" s="39" t="s">
        <v>318</v>
      </c>
    </row>
    <row r="12" spans="1:5" ht="12.75">
      <c r="A12" s="35" t="s">
        <v>55</v>
      </c>
      <c r="E12" s="40" t="s">
        <v>319</v>
      </c>
    </row>
    <row r="13" spans="1:5" ht="89.25">
      <c r="A13" t="s">
        <v>57</v>
      </c>
      <c r="E13" s="39" t="s">
        <v>320</v>
      </c>
    </row>
    <row r="14" spans="1:16" ht="12.75">
      <c r="A14" t="s">
        <v>48</v>
      </c>
      <c s="34" t="s">
        <v>27</v>
      </c>
      <c s="34" t="s">
        <v>321</v>
      </c>
      <c s="35" t="s">
        <v>50</v>
      </c>
      <c s="6" t="s">
        <v>322</v>
      </c>
      <c s="36" t="s">
        <v>316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317</v>
      </c>
      <c>
        <f>(M14*21)/100</f>
      </c>
      <c t="s">
        <v>27</v>
      </c>
    </row>
    <row r="15" spans="1:5" ht="12.75">
      <c r="A15" s="35" t="s">
        <v>54</v>
      </c>
      <c r="E15" s="39" t="s">
        <v>323</v>
      </c>
    </row>
    <row r="16" spans="1:5" ht="12.75">
      <c r="A16" s="35" t="s">
        <v>55</v>
      </c>
      <c r="E16" s="40" t="s">
        <v>319</v>
      </c>
    </row>
    <row r="17" spans="1:5" ht="102">
      <c r="A17" t="s">
        <v>57</v>
      </c>
      <c r="E17" s="39" t="s">
        <v>324</v>
      </c>
    </row>
    <row r="18" spans="1:16" ht="12.75">
      <c r="A18" t="s">
        <v>48</v>
      </c>
      <c s="34" t="s">
        <v>26</v>
      </c>
      <c s="34" t="s">
        <v>325</v>
      </c>
      <c s="35" t="s">
        <v>50</v>
      </c>
      <c s="6" t="s">
        <v>326</v>
      </c>
      <c s="36" t="s">
        <v>316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317</v>
      </c>
      <c>
        <f>(M18*21)/100</f>
      </c>
      <c t="s">
        <v>27</v>
      </c>
    </row>
    <row r="19" spans="1:5" ht="12.75">
      <c r="A19" s="35" t="s">
        <v>54</v>
      </c>
      <c r="E19" s="39" t="s">
        <v>327</v>
      </c>
    </row>
    <row r="20" spans="1:5" ht="12.75">
      <c r="A20" s="35" t="s">
        <v>55</v>
      </c>
      <c r="E20" s="40" t="s">
        <v>319</v>
      </c>
    </row>
    <row r="21" spans="1:5" ht="38.25">
      <c r="A21" t="s">
        <v>57</v>
      </c>
      <c r="E21" s="39" t="s">
        <v>328</v>
      </c>
    </row>
    <row r="22" spans="1:16" ht="12.75">
      <c r="A22" t="s">
        <v>48</v>
      </c>
      <c s="34" t="s">
        <v>67</v>
      </c>
      <c s="34" t="s">
        <v>329</v>
      </c>
      <c s="35" t="s">
        <v>50</v>
      </c>
      <c s="6" t="s">
        <v>330</v>
      </c>
      <c s="36" t="s">
        <v>316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317</v>
      </c>
      <c>
        <f>(M22*21)/100</f>
      </c>
      <c t="s">
        <v>27</v>
      </c>
    </row>
    <row r="23" spans="1:5" ht="12.75">
      <c r="A23" s="35" t="s">
        <v>54</v>
      </c>
      <c r="E23" s="39" t="s">
        <v>331</v>
      </c>
    </row>
    <row r="24" spans="1:5" ht="12.75">
      <c r="A24" s="35" t="s">
        <v>55</v>
      </c>
      <c r="E24" s="40" t="s">
        <v>319</v>
      </c>
    </row>
    <row r="25" spans="1:5" ht="63.75">
      <c r="A25" t="s">
        <v>57</v>
      </c>
      <c r="E25" s="39" t="s">
        <v>332</v>
      </c>
    </row>
    <row r="26" spans="1:13" ht="12.75">
      <c r="A26" t="s">
        <v>46</v>
      </c>
      <c r="C26" s="31" t="s">
        <v>27</v>
      </c>
      <c r="E26" s="33" t="s">
        <v>333</v>
      </c>
      <c r="J26" s="32">
        <f>0</f>
      </c>
      <c s="32">
        <f>0</f>
      </c>
      <c s="32">
        <f>0+L27+L31</f>
      </c>
      <c s="32">
        <f>0+M27+M31</f>
      </c>
    </row>
    <row r="27" spans="1:16" ht="12.75">
      <c r="A27" t="s">
        <v>48</v>
      </c>
      <c s="34" t="s">
        <v>72</v>
      </c>
      <c s="34" t="s">
        <v>334</v>
      </c>
      <c s="35" t="s">
        <v>50</v>
      </c>
      <c s="6" t="s">
        <v>335</v>
      </c>
      <c s="36" t="s">
        <v>316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317</v>
      </c>
      <c>
        <f>(M27*21)/100</f>
      </c>
      <c t="s">
        <v>27</v>
      </c>
    </row>
    <row r="28" spans="1:5" ht="12.75">
      <c r="A28" s="35" t="s">
        <v>54</v>
      </c>
      <c r="E28" s="39" t="s">
        <v>336</v>
      </c>
    </row>
    <row r="29" spans="1:5" ht="12.75">
      <c r="A29" s="35" t="s">
        <v>55</v>
      </c>
      <c r="E29" s="40" t="s">
        <v>319</v>
      </c>
    </row>
    <row r="30" spans="1:5" ht="89.25">
      <c r="A30" t="s">
        <v>57</v>
      </c>
      <c r="E30" s="39" t="s">
        <v>337</v>
      </c>
    </row>
    <row r="31" spans="1:16" ht="12.75">
      <c r="A31" t="s">
        <v>48</v>
      </c>
      <c s="34" t="s">
        <v>78</v>
      </c>
      <c s="34" t="s">
        <v>338</v>
      </c>
      <c s="35" t="s">
        <v>50</v>
      </c>
      <c s="6" t="s">
        <v>339</v>
      </c>
      <c s="36" t="s">
        <v>316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317</v>
      </c>
      <c>
        <f>(M31*21)/100</f>
      </c>
      <c t="s">
        <v>27</v>
      </c>
    </row>
    <row r="32" spans="1:5" ht="12.75">
      <c r="A32" s="35" t="s">
        <v>54</v>
      </c>
      <c r="E32" s="39" t="s">
        <v>340</v>
      </c>
    </row>
    <row r="33" spans="1:5" ht="12.75">
      <c r="A33" s="35" t="s">
        <v>55</v>
      </c>
      <c r="E33" s="40" t="s">
        <v>319</v>
      </c>
    </row>
    <row r="34" spans="1:5" ht="76.5">
      <c r="A34" t="s">
        <v>57</v>
      </c>
      <c r="E34" s="39" t="s">
        <v>341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