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63320231-) Instalace zař.pro výběr poplatku za použití WC obv.OŘ OLC\ZD pro uchazeče\"/>
    </mc:Choice>
  </mc:AlternateContent>
  <bookViews>
    <workbookView xWindow="0" yWindow="0" windowWidth="15705" windowHeight="9450"/>
  </bookViews>
  <sheets>
    <sheet name="Rekapitulace stavby" sheetId="1" r:id="rId1"/>
    <sheet name="SO 01.1 - Olomouc hlavní ..." sheetId="2" r:id="rId2"/>
    <sheet name="SO 01.2 - Přerov" sheetId="3" r:id="rId3"/>
    <sheet name="SO 01.3 - Prostějov hl.n." sheetId="4" r:id="rId4"/>
    <sheet name="SO 01.4 - Otrokovice" sheetId="5" r:id="rId5"/>
    <sheet name="SO 01.5 - Lipník nad Bečvou" sheetId="6" r:id="rId6"/>
    <sheet name="SO 01.6 - Uherské Hradiště" sheetId="7" r:id="rId7"/>
    <sheet name="SO 01.7 - Hulín" sheetId="8" r:id="rId8"/>
    <sheet name="SO 01.8 - Zlín střed" sheetId="9" r:id="rId9"/>
    <sheet name="SO 01.9 - Hanušovice" sheetId="10" r:id="rId10"/>
    <sheet name="SO 01.10 - Luhačovice" sheetId="11" r:id="rId11"/>
    <sheet name="SO 01.11 - Branná" sheetId="12" r:id="rId12"/>
    <sheet name="SO 01.12 - Vizovice" sheetId="13" r:id="rId13"/>
    <sheet name="01 - žst. Olomouc" sheetId="14" r:id="rId14"/>
    <sheet name="02 - žst. Hulín" sheetId="15" r:id="rId15"/>
    <sheet name="03 - žst. Přerov" sheetId="16" r:id="rId16"/>
    <sheet name="04 - žst. Otrokovice" sheetId="17" r:id="rId17"/>
    <sheet name="06 - žst. Vizovice" sheetId="18" r:id="rId18"/>
    <sheet name="07 - žst. Prostějov" sheetId="19" r:id="rId19"/>
    <sheet name="08 - žst. Uherské Hradiště" sheetId="20" r:id="rId20"/>
    <sheet name="09 - žst. Lipník n. B." sheetId="21" r:id="rId21"/>
    <sheet name="05 - žst Luhačovice" sheetId="22" r:id="rId22"/>
    <sheet name="SO 03 - VRN" sheetId="23" r:id="rId23"/>
  </sheets>
  <definedNames>
    <definedName name="_xlnm._FilterDatabase" localSheetId="13" hidden="1">'01 - žst. Olomouc'!$C$121:$K$146</definedName>
    <definedName name="_xlnm._FilterDatabase" localSheetId="14" hidden="1">'02 - žst. Hulín'!$C$121:$K$150</definedName>
    <definedName name="_xlnm._FilterDatabase" localSheetId="15" hidden="1">'03 - žst. Přerov'!$C$121:$K$150</definedName>
    <definedName name="_xlnm._FilterDatabase" localSheetId="16" hidden="1">'04 - žst. Otrokovice'!$C$121:$K$150</definedName>
    <definedName name="_xlnm._FilterDatabase" localSheetId="21" hidden="1">'05 - žst Luhačovice'!$C$121:$K$150</definedName>
    <definedName name="_xlnm._FilterDatabase" localSheetId="17" hidden="1">'06 - žst. Vizovice'!$C$121:$K$150</definedName>
    <definedName name="_xlnm._FilterDatabase" localSheetId="18" hidden="1">'07 - žst. Prostějov'!$C$121:$K$150</definedName>
    <definedName name="_xlnm._FilterDatabase" localSheetId="19" hidden="1">'08 - žst. Uherské Hradiště'!$C$121:$K$150</definedName>
    <definedName name="_xlnm._FilterDatabase" localSheetId="20" hidden="1">'09 - žst. Lipník n. B.'!$C$121:$K$150</definedName>
    <definedName name="_xlnm._FilterDatabase" localSheetId="1" hidden="1">'SO 01.1 - Olomouc hlavní ...'!$C$124:$K$157</definedName>
    <definedName name="_xlnm._FilterDatabase" localSheetId="10" hidden="1">'SO 01.10 - Luhačovice'!$C$126:$K$183</definedName>
    <definedName name="_xlnm._FilterDatabase" localSheetId="11" hidden="1">'SO 01.11 - Branná'!$C$124:$K$157</definedName>
    <definedName name="_xlnm._FilterDatabase" localSheetId="12" hidden="1">'SO 01.12 - Vizovice'!$C$126:$K$173</definedName>
    <definedName name="_xlnm._FilterDatabase" localSheetId="2" hidden="1">'SO 01.2 - Přerov'!$C$126:$K$183</definedName>
    <definedName name="_xlnm._FilterDatabase" localSheetId="3" hidden="1">'SO 01.3 - Prostějov hl.n.'!$C$126:$K$183</definedName>
    <definedName name="_xlnm._FilterDatabase" localSheetId="4" hidden="1">'SO 01.4 - Otrokovice'!$C$126:$K$173</definedName>
    <definedName name="_xlnm._FilterDatabase" localSheetId="5" hidden="1">'SO 01.5 - Lipník nad Bečvou'!$C$124:$K$157</definedName>
    <definedName name="_xlnm._FilterDatabase" localSheetId="6" hidden="1">'SO 01.6 - Uherské Hradiště'!$C$126:$K$185</definedName>
    <definedName name="_xlnm._FilterDatabase" localSheetId="7" hidden="1">'SO 01.7 - Hulín'!$C$126:$K$177</definedName>
    <definedName name="_xlnm._FilterDatabase" localSheetId="8" hidden="1">'SO 01.8 - Zlín střed'!$C$123:$K$147</definedName>
    <definedName name="_xlnm._FilterDatabase" localSheetId="9" hidden="1">'SO 01.9 - Hanušovice'!$C$124:$K$165</definedName>
    <definedName name="_xlnm._FilterDatabase" localSheetId="22" hidden="1">'SO 03 - VRN'!$C$118:$K$126</definedName>
    <definedName name="_xlnm.Print_Titles" localSheetId="13">'01 - žst. Olomouc'!$121:$121</definedName>
    <definedName name="_xlnm.Print_Titles" localSheetId="14">'02 - žst. Hulín'!$121:$121</definedName>
    <definedName name="_xlnm.Print_Titles" localSheetId="15">'03 - žst. Přerov'!$121:$121</definedName>
    <definedName name="_xlnm.Print_Titles" localSheetId="16">'04 - žst. Otrokovice'!$121:$121</definedName>
    <definedName name="_xlnm.Print_Titles" localSheetId="21">'05 - žst Luhačovice'!$121:$121</definedName>
    <definedName name="_xlnm.Print_Titles" localSheetId="17">'06 - žst. Vizovice'!$121:$121</definedName>
    <definedName name="_xlnm.Print_Titles" localSheetId="18">'07 - žst. Prostějov'!$121:$121</definedName>
    <definedName name="_xlnm.Print_Titles" localSheetId="19">'08 - žst. Uherské Hradiště'!$121:$121</definedName>
    <definedName name="_xlnm.Print_Titles" localSheetId="20">'09 - žst. Lipník n. B.'!$121:$121</definedName>
    <definedName name="_xlnm.Print_Titles" localSheetId="0">'Rekapitulace stavby'!$92:$92</definedName>
    <definedName name="_xlnm.Print_Titles" localSheetId="1">'SO 01.1 - Olomouc hlavní ...'!$124:$124</definedName>
    <definedName name="_xlnm.Print_Titles" localSheetId="10">'SO 01.10 - Luhačovice'!$126:$126</definedName>
    <definedName name="_xlnm.Print_Titles" localSheetId="11">'SO 01.11 - Branná'!$124:$124</definedName>
    <definedName name="_xlnm.Print_Titles" localSheetId="12">'SO 01.12 - Vizovice'!$126:$126</definedName>
    <definedName name="_xlnm.Print_Titles" localSheetId="2">'SO 01.2 - Přerov'!$126:$126</definedName>
    <definedName name="_xlnm.Print_Titles" localSheetId="3">'SO 01.3 - Prostějov hl.n.'!$126:$126</definedName>
    <definedName name="_xlnm.Print_Titles" localSheetId="4">'SO 01.4 - Otrokovice'!$126:$126</definedName>
    <definedName name="_xlnm.Print_Titles" localSheetId="5">'SO 01.5 - Lipník nad Bečvou'!$124:$124</definedName>
    <definedName name="_xlnm.Print_Titles" localSheetId="6">'SO 01.6 - Uherské Hradiště'!$126:$126</definedName>
    <definedName name="_xlnm.Print_Titles" localSheetId="7">'SO 01.7 - Hulín'!$126:$126</definedName>
    <definedName name="_xlnm.Print_Titles" localSheetId="8">'SO 01.8 - Zlín střed'!$123:$123</definedName>
    <definedName name="_xlnm.Print_Titles" localSheetId="9">'SO 01.9 - Hanušovice'!$124:$124</definedName>
    <definedName name="_xlnm.Print_Titles" localSheetId="22">'SO 03 - VRN'!$118:$118</definedName>
    <definedName name="_xlnm.Print_Area" localSheetId="13">'01 - žst. Olomouc'!$C$4:$J$76,'01 - žst. Olomouc'!$C$82:$J$101,'01 - žst. Olomouc'!$C$107:$K$146</definedName>
    <definedName name="_xlnm.Print_Area" localSheetId="14">'02 - žst. Hulín'!$C$4:$J$76,'02 - žst. Hulín'!$C$82:$J$101,'02 - žst. Hulín'!$C$107:$K$150</definedName>
    <definedName name="_xlnm.Print_Area" localSheetId="15">'03 - žst. Přerov'!$C$4:$J$76,'03 - žst. Přerov'!$C$82:$J$101,'03 - žst. Přerov'!$C$107:$K$150</definedName>
    <definedName name="_xlnm.Print_Area" localSheetId="16">'04 - žst. Otrokovice'!$C$4:$J$76,'04 - žst. Otrokovice'!$C$82:$J$101,'04 - žst. Otrokovice'!$C$107:$K$150</definedName>
    <definedName name="_xlnm.Print_Area" localSheetId="21">'05 - žst Luhačovice'!$C$4:$J$76,'05 - žst Luhačovice'!$C$82:$J$101,'05 - žst Luhačovice'!$C$107:$K$150</definedName>
    <definedName name="_xlnm.Print_Area" localSheetId="17">'06 - žst. Vizovice'!$C$4:$J$76,'06 - žst. Vizovice'!$C$82:$J$101,'06 - žst. Vizovice'!$C$107:$K$150</definedName>
    <definedName name="_xlnm.Print_Area" localSheetId="18">'07 - žst. Prostějov'!$C$4:$J$76,'07 - žst. Prostějov'!$C$82:$J$101,'07 - žst. Prostějov'!$C$107:$K$150</definedName>
    <definedName name="_xlnm.Print_Area" localSheetId="19">'08 - žst. Uherské Hradiště'!$C$4:$J$76,'08 - žst. Uherské Hradiště'!$C$82:$J$101,'08 - žst. Uherské Hradiště'!$C$107:$K$150</definedName>
    <definedName name="_xlnm.Print_Area" localSheetId="20">'09 - žst. Lipník n. B.'!$C$4:$J$76,'09 - žst. Lipník n. B.'!$C$82:$J$101,'09 - žst. Lipník n. B.'!$C$107:$K$150</definedName>
    <definedName name="_xlnm.Print_Area" localSheetId="0">'Rekapitulace stavby'!$D$4:$AO$76,'Rekapitulace stavby'!$C$82:$AQ$119</definedName>
    <definedName name="_xlnm.Print_Area" localSheetId="1">'SO 01.1 - Olomouc hlavní ...'!$C$4:$J$76,'SO 01.1 - Olomouc hlavní ...'!$C$82:$J$104,'SO 01.1 - Olomouc hlavní ...'!$C$110:$K$157</definedName>
    <definedName name="_xlnm.Print_Area" localSheetId="10">'SO 01.10 - Luhačovice'!$C$4:$J$76,'SO 01.10 - Luhačovice'!$C$82:$J$106,'SO 01.10 - Luhačovice'!$C$112:$K$183</definedName>
    <definedName name="_xlnm.Print_Area" localSheetId="11">'SO 01.11 - Branná'!$C$4:$J$76,'SO 01.11 - Branná'!$C$82:$J$104,'SO 01.11 - Branná'!$C$110:$K$157</definedName>
    <definedName name="_xlnm.Print_Area" localSheetId="12">'SO 01.12 - Vizovice'!$C$4:$J$76,'SO 01.12 - Vizovice'!$C$82:$J$106,'SO 01.12 - Vizovice'!$C$112:$K$173</definedName>
    <definedName name="_xlnm.Print_Area" localSheetId="2">'SO 01.2 - Přerov'!$C$4:$J$76,'SO 01.2 - Přerov'!$C$82:$J$106,'SO 01.2 - Přerov'!$C$112:$K$183</definedName>
    <definedName name="_xlnm.Print_Area" localSheetId="3">'SO 01.3 - Prostějov hl.n.'!$C$4:$J$76,'SO 01.3 - Prostějov hl.n.'!$C$82:$J$106,'SO 01.3 - Prostějov hl.n.'!$C$112:$K$183</definedName>
    <definedName name="_xlnm.Print_Area" localSheetId="4">'SO 01.4 - Otrokovice'!$C$4:$J$76,'SO 01.4 - Otrokovice'!$C$82:$J$106,'SO 01.4 - Otrokovice'!$C$112:$K$173</definedName>
    <definedName name="_xlnm.Print_Area" localSheetId="5">'SO 01.5 - Lipník nad Bečvou'!$C$4:$J$76,'SO 01.5 - Lipník nad Bečvou'!$C$82:$J$104,'SO 01.5 - Lipník nad Bečvou'!$C$110:$K$157</definedName>
    <definedName name="_xlnm.Print_Area" localSheetId="6">'SO 01.6 - Uherské Hradiště'!$C$4:$J$76,'SO 01.6 - Uherské Hradiště'!$C$82:$J$106,'SO 01.6 - Uherské Hradiště'!$C$112:$K$185</definedName>
    <definedName name="_xlnm.Print_Area" localSheetId="7">'SO 01.7 - Hulín'!$C$4:$J$76,'SO 01.7 - Hulín'!$C$82:$J$106,'SO 01.7 - Hulín'!$C$112:$K$177</definedName>
    <definedName name="_xlnm.Print_Area" localSheetId="8">'SO 01.8 - Zlín střed'!$C$4:$J$76,'SO 01.8 - Zlín střed'!$C$82:$J$103,'SO 01.8 - Zlín střed'!$C$109:$K$147</definedName>
    <definedName name="_xlnm.Print_Area" localSheetId="9">'SO 01.9 - Hanušovice'!$C$4:$J$76,'SO 01.9 - Hanušovice'!$C$82:$J$104,'SO 01.9 - Hanušovice'!$C$110:$K$165</definedName>
    <definedName name="_xlnm.Print_Area" localSheetId="22">'SO 03 - VRN'!$C$4:$J$76,'SO 03 - VRN'!$C$82:$J$100,'SO 03 - VRN'!$C$106:$K$126</definedName>
  </definedNames>
  <calcPr calcId="162913"/>
</workbook>
</file>

<file path=xl/calcChain.xml><?xml version="1.0" encoding="utf-8"?>
<calcChain xmlns="http://schemas.openxmlformats.org/spreadsheetml/2006/main">
  <c r="J37" i="23" l="1"/>
  <c r="J36" i="23"/>
  <c r="AY118" i="1"/>
  <c r="J35" i="23"/>
  <c r="AX118" i="1"/>
  <c r="BI125" i="23"/>
  <c r="BH125" i="23"/>
  <c r="BG125" i="23"/>
  <c r="BF125" i="23"/>
  <c r="T125" i="23"/>
  <c r="T124" i="23"/>
  <c r="R125" i="23"/>
  <c r="R124" i="23"/>
  <c r="P125" i="23"/>
  <c r="P124" i="23"/>
  <c r="BI122" i="23"/>
  <c r="BH122" i="23"/>
  <c r="BG122" i="23"/>
  <c r="BF122" i="23"/>
  <c r="T122" i="23"/>
  <c r="T121" i="23"/>
  <c r="T120" i="23" s="1"/>
  <c r="T119" i="23" s="1"/>
  <c r="R122" i="23"/>
  <c r="R121" i="23"/>
  <c r="R120" i="23" s="1"/>
  <c r="R119" i="23" s="1"/>
  <c r="P122" i="23"/>
  <c r="P121" i="23"/>
  <c r="P120" i="23" s="1"/>
  <c r="P119" i="23" s="1"/>
  <c r="AU118" i="1" s="1"/>
  <c r="F113" i="23"/>
  <c r="E111" i="23"/>
  <c r="F89" i="23"/>
  <c r="E87" i="23"/>
  <c r="J24" i="23"/>
  <c r="E24" i="23"/>
  <c r="J116" i="23"/>
  <c r="J23" i="23"/>
  <c r="J21" i="23"/>
  <c r="E21" i="23"/>
  <c r="J115" i="23"/>
  <c r="J20" i="23"/>
  <c r="J18" i="23"/>
  <c r="E18" i="23"/>
  <c r="F92" i="23"/>
  <c r="J17" i="23"/>
  <c r="J15" i="23"/>
  <c r="E15" i="23"/>
  <c r="F115" i="23"/>
  <c r="J14" i="23"/>
  <c r="J12" i="23"/>
  <c r="J89" i="23" s="1"/>
  <c r="E7" i="23"/>
  <c r="E109" i="23" s="1"/>
  <c r="J39" i="22"/>
  <c r="J38" i="22"/>
  <c r="AY117" i="1"/>
  <c r="J37" i="22"/>
  <c r="AX117" i="1"/>
  <c r="BI149" i="22"/>
  <c r="BH149" i="22"/>
  <c r="BG149" i="22"/>
  <c r="BF149" i="22"/>
  <c r="T149" i="22"/>
  <c r="R149" i="22"/>
  <c r="P149" i="22"/>
  <c r="BI147" i="22"/>
  <c r="BH147" i="22"/>
  <c r="BG147" i="22"/>
  <c r="BF147" i="22"/>
  <c r="T147" i="22"/>
  <c r="R147" i="22"/>
  <c r="P147" i="22"/>
  <c r="BI145" i="22"/>
  <c r="BH145" i="22"/>
  <c r="BG145" i="22"/>
  <c r="BF145" i="22"/>
  <c r="T145" i="22"/>
  <c r="R145" i="22"/>
  <c r="P145" i="22"/>
  <c r="BI143" i="22"/>
  <c r="BH143" i="22"/>
  <c r="BG143" i="22"/>
  <c r="BF143" i="22"/>
  <c r="T143" i="22"/>
  <c r="R143" i="22"/>
  <c r="P143" i="22"/>
  <c r="BI140" i="22"/>
  <c r="BH140" i="22"/>
  <c r="BG140" i="22"/>
  <c r="BF140" i="22"/>
  <c r="T140" i="22"/>
  <c r="R140" i="22"/>
  <c r="P140" i="22"/>
  <c r="BI138" i="22"/>
  <c r="BH138" i="22"/>
  <c r="BG138" i="22"/>
  <c r="BF138" i="22"/>
  <c r="T138" i="22"/>
  <c r="R138" i="22"/>
  <c r="P138" i="22"/>
  <c r="BI136" i="22"/>
  <c r="BH136" i="22"/>
  <c r="BG136" i="22"/>
  <c r="BF136" i="22"/>
  <c r="T136" i="22"/>
  <c r="R136" i="22"/>
  <c r="P136" i="22"/>
  <c r="BI134" i="22"/>
  <c r="BH134" i="22"/>
  <c r="BG134" i="22"/>
  <c r="BF134" i="22"/>
  <c r="T134" i="22"/>
  <c r="R134" i="22"/>
  <c r="P134" i="22"/>
  <c r="BI132" i="22"/>
  <c r="BH132" i="22"/>
  <c r="BG132" i="22"/>
  <c r="BF132" i="22"/>
  <c r="T132" i="22"/>
  <c r="R132" i="22"/>
  <c r="P132" i="22"/>
  <c r="BI130" i="22"/>
  <c r="BH130" i="22"/>
  <c r="BG130" i="22"/>
  <c r="BF130" i="22"/>
  <c r="T130" i="22"/>
  <c r="R130" i="22"/>
  <c r="P130" i="22"/>
  <c r="BI128" i="22"/>
  <c r="BH128" i="22"/>
  <c r="BG128" i="22"/>
  <c r="BF128" i="22"/>
  <c r="T128" i="22"/>
  <c r="R128" i="22"/>
  <c r="P128" i="22"/>
  <c r="BI126" i="22"/>
  <c r="BH126" i="22"/>
  <c r="BG126" i="22"/>
  <c r="BF126" i="22"/>
  <c r="T126" i="22"/>
  <c r="R126" i="22"/>
  <c r="P126" i="22"/>
  <c r="BI124" i="22"/>
  <c r="BH124" i="22"/>
  <c r="BG124" i="22"/>
  <c r="BF124" i="22"/>
  <c r="T124" i="22"/>
  <c r="R124" i="22"/>
  <c r="P124" i="22"/>
  <c r="J119" i="22"/>
  <c r="J118" i="22"/>
  <c r="F118" i="22"/>
  <c r="F116" i="22"/>
  <c r="E114" i="22"/>
  <c r="J94" i="22"/>
  <c r="J93" i="22"/>
  <c r="F93" i="22"/>
  <c r="F91" i="22"/>
  <c r="E89" i="22"/>
  <c r="J20" i="22"/>
  <c r="E20" i="22"/>
  <c r="F94" i="22"/>
  <c r="J19" i="22"/>
  <c r="J14" i="22"/>
  <c r="J116" i="22" s="1"/>
  <c r="E7" i="22"/>
  <c r="E85" i="22" s="1"/>
  <c r="J39" i="21"/>
  <c r="J38" i="21"/>
  <c r="AY116" i="1"/>
  <c r="J37" i="21"/>
  <c r="AX116" i="1"/>
  <c r="BI149" i="21"/>
  <c r="BH149" i="21"/>
  <c r="BG149" i="21"/>
  <c r="BF149" i="21"/>
  <c r="T149" i="21"/>
  <c r="R149" i="21"/>
  <c r="P149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3" i="21"/>
  <c r="BH143" i="21"/>
  <c r="BG143" i="21"/>
  <c r="BF143" i="21"/>
  <c r="T143" i="21"/>
  <c r="R143" i="21"/>
  <c r="P143" i="21"/>
  <c r="BI140" i="21"/>
  <c r="BH140" i="21"/>
  <c r="BG140" i="21"/>
  <c r="BF140" i="21"/>
  <c r="T140" i="21"/>
  <c r="R140" i="21"/>
  <c r="P140" i="21"/>
  <c r="BI138" i="21"/>
  <c r="BH138" i="21"/>
  <c r="BG138" i="21"/>
  <c r="BF138" i="21"/>
  <c r="T138" i="21"/>
  <c r="R138" i="21"/>
  <c r="P138" i="21"/>
  <c r="BI136" i="21"/>
  <c r="BH136" i="21"/>
  <c r="BG136" i="21"/>
  <c r="BF136" i="21"/>
  <c r="T136" i="21"/>
  <c r="R136" i="21"/>
  <c r="P136" i="21"/>
  <c r="BI134" i="21"/>
  <c r="BH134" i="21"/>
  <c r="BG134" i="21"/>
  <c r="BF134" i="21"/>
  <c r="T134" i="21"/>
  <c r="R134" i="21"/>
  <c r="P134" i="21"/>
  <c r="BI132" i="21"/>
  <c r="BH132" i="21"/>
  <c r="BG132" i="21"/>
  <c r="BF132" i="21"/>
  <c r="T132" i="21"/>
  <c r="R132" i="21"/>
  <c r="P132" i="21"/>
  <c r="BI130" i="21"/>
  <c r="BH130" i="21"/>
  <c r="BG130" i="21"/>
  <c r="BF130" i="21"/>
  <c r="T130" i="21"/>
  <c r="R130" i="21"/>
  <c r="P130" i="21"/>
  <c r="BI128" i="21"/>
  <c r="BH128" i="21"/>
  <c r="BG128" i="21"/>
  <c r="BF128" i="21"/>
  <c r="T128" i="21"/>
  <c r="R128" i="21"/>
  <c r="P128" i="21"/>
  <c r="BI126" i="21"/>
  <c r="BH126" i="21"/>
  <c r="BG126" i="21"/>
  <c r="BF126" i="21"/>
  <c r="T126" i="21"/>
  <c r="R126" i="21"/>
  <c r="P126" i="21"/>
  <c r="BI124" i="21"/>
  <c r="BH124" i="21"/>
  <c r="BG124" i="21"/>
  <c r="BF124" i="21"/>
  <c r="T124" i="21"/>
  <c r="R124" i="21"/>
  <c r="P124" i="21"/>
  <c r="J119" i="21"/>
  <c r="J118" i="21"/>
  <c r="F118" i="21"/>
  <c r="F116" i="21"/>
  <c r="E114" i="21"/>
  <c r="J94" i="21"/>
  <c r="J93" i="21"/>
  <c r="F93" i="21"/>
  <c r="F91" i="21"/>
  <c r="E89" i="21"/>
  <c r="J20" i="21"/>
  <c r="E20" i="21"/>
  <c r="F94" i="21"/>
  <c r="J19" i="21"/>
  <c r="J14" i="21"/>
  <c r="J116" i="21" s="1"/>
  <c r="E7" i="21"/>
  <c r="E85" i="21" s="1"/>
  <c r="J39" i="20"/>
  <c r="J38" i="20"/>
  <c r="AY115" i="1"/>
  <c r="J37" i="20"/>
  <c r="AX115" i="1"/>
  <c r="BI149" i="20"/>
  <c r="BH149" i="20"/>
  <c r="BG149" i="20"/>
  <c r="BF149" i="20"/>
  <c r="T149" i="20"/>
  <c r="R149" i="20"/>
  <c r="P149" i="20"/>
  <c r="BI147" i="20"/>
  <c r="BH147" i="20"/>
  <c r="BG147" i="20"/>
  <c r="BF147" i="20"/>
  <c r="T147" i="20"/>
  <c r="R147" i="20"/>
  <c r="P147" i="20"/>
  <c r="BI145" i="20"/>
  <c r="BH145" i="20"/>
  <c r="BG145" i="20"/>
  <c r="BF145" i="20"/>
  <c r="T145" i="20"/>
  <c r="R145" i="20"/>
  <c r="P145" i="20"/>
  <c r="BI143" i="20"/>
  <c r="BH143" i="20"/>
  <c r="BG143" i="20"/>
  <c r="BF143" i="20"/>
  <c r="T143" i="20"/>
  <c r="R143" i="20"/>
  <c r="P143" i="20"/>
  <c r="BI140" i="20"/>
  <c r="BH140" i="20"/>
  <c r="BG140" i="20"/>
  <c r="BF140" i="20"/>
  <c r="T140" i="20"/>
  <c r="R140" i="20"/>
  <c r="P140" i="20"/>
  <c r="BI138" i="20"/>
  <c r="BH138" i="20"/>
  <c r="BG138" i="20"/>
  <c r="BF138" i="20"/>
  <c r="T138" i="20"/>
  <c r="R138" i="20"/>
  <c r="P138" i="20"/>
  <c r="BI136" i="20"/>
  <c r="BH136" i="20"/>
  <c r="BG136" i="20"/>
  <c r="BF136" i="20"/>
  <c r="T136" i="20"/>
  <c r="R136" i="20"/>
  <c r="P136" i="20"/>
  <c r="BI134" i="20"/>
  <c r="BH134" i="20"/>
  <c r="BG134" i="20"/>
  <c r="BF134" i="20"/>
  <c r="T134" i="20"/>
  <c r="R134" i="20"/>
  <c r="P134" i="20"/>
  <c r="BI132" i="20"/>
  <c r="BH132" i="20"/>
  <c r="BG132" i="20"/>
  <c r="BF132" i="20"/>
  <c r="T132" i="20"/>
  <c r="R132" i="20"/>
  <c r="P132" i="20"/>
  <c r="BI130" i="20"/>
  <c r="BH130" i="20"/>
  <c r="BG130" i="20"/>
  <c r="BF130" i="20"/>
  <c r="T130" i="20"/>
  <c r="R130" i="20"/>
  <c r="P130" i="20"/>
  <c r="BI128" i="20"/>
  <c r="BH128" i="20"/>
  <c r="BG128" i="20"/>
  <c r="BF128" i="20"/>
  <c r="T128" i="20"/>
  <c r="R128" i="20"/>
  <c r="P128" i="20"/>
  <c r="BI126" i="20"/>
  <c r="BH126" i="20"/>
  <c r="BG126" i="20"/>
  <c r="BF126" i="20"/>
  <c r="T126" i="20"/>
  <c r="R126" i="20"/>
  <c r="P126" i="20"/>
  <c r="BI124" i="20"/>
  <c r="BH124" i="20"/>
  <c r="BG124" i="20"/>
  <c r="BF124" i="20"/>
  <c r="T124" i="20"/>
  <c r="R124" i="20"/>
  <c r="P124" i="20"/>
  <c r="J119" i="20"/>
  <c r="J118" i="20"/>
  <c r="F118" i="20"/>
  <c r="F116" i="20"/>
  <c r="E114" i="20"/>
  <c r="J94" i="20"/>
  <c r="J93" i="20"/>
  <c r="F93" i="20"/>
  <c r="F91" i="20"/>
  <c r="E89" i="20"/>
  <c r="J20" i="20"/>
  <c r="E20" i="20"/>
  <c r="F119" i="20"/>
  <c r="J19" i="20"/>
  <c r="J14" i="20"/>
  <c r="J116" i="20" s="1"/>
  <c r="E7" i="20"/>
  <c r="E85" i="20" s="1"/>
  <c r="J39" i="19"/>
  <c r="J38" i="19"/>
  <c r="AY114" i="1"/>
  <c r="J37" i="19"/>
  <c r="AX114" i="1"/>
  <c r="BI149" i="19"/>
  <c r="BH149" i="19"/>
  <c r="BG149" i="19"/>
  <c r="BF149" i="19"/>
  <c r="T149" i="19"/>
  <c r="R149" i="19"/>
  <c r="P149" i="19"/>
  <c r="BI147" i="19"/>
  <c r="BH147" i="19"/>
  <c r="BG147" i="19"/>
  <c r="BF147" i="19"/>
  <c r="T147" i="19"/>
  <c r="R147" i="19"/>
  <c r="P147" i="19"/>
  <c r="BI145" i="19"/>
  <c r="BH145" i="19"/>
  <c r="BG145" i="19"/>
  <c r="BF145" i="19"/>
  <c r="T145" i="19"/>
  <c r="R145" i="19"/>
  <c r="P145" i="19"/>
  <c r="BI143" i="19"/>
  <c r="BH143" i="19"/>
  <c r="BG143" i="19"/>
  <c r="BF143" i="19"/>
  <c r="T143" i="19"/>
  <c r="R143" i="19"/>
  <c r="P143" i="19"/>
  <c r="BI140" i="19"/>
  <c r="BH140" i="19"/>
  <c r="BG140" i="19"/>
  <c r="BF140" i="19"/>
  <c r="T140" i="19"/>
  <c r="R140" i="19"/>
  <c r="P140" i="19"/>
  <c r="BI138" i="19"/>
  <c r="BH138" i="19"/>
  <c r="BG138" i="19"/>
  <c r="BF138" i="19"/>
  <c r="T138" i="19"/>
  <c r="R138" i="19"/>
  <c r="P138" i="19"/>
  <c r="BI136" i="19"/>
  <c r="BH136" i="19"/>
  <c r="BG136" i="19"/>
  <c r="BF136" i="19"/>
  <c r="T136" i="19"/>
  <c r="R136" i="19"/>
  <c r="P136" i="19"/>
  <c r="BI134" i="19"/>
  <c r="BH134" i="19"/>
  <c r="BG134" i="19"/>
  <c r="BF134" i="19"/>
  <c r="T134" i="19"/>
  <c r="R134" i="19"/>
  <c r="P134" i="19"/>
  <c r="BI132" i="19"/>
  <c r="BH132" i="19"/>
  <c r="BG132" i="19"/>
  <c r="BF132" i="19"/>
  <c r="T132" i="19"/>
  <c r="R132" i="19"/>
  <c r="P132" i="19"/>
  <c r="BI130" i="19"/>
  <c r="BH130" i="19"/>
  <c r="BG130" i="19"/>
  <c r="BF130" i="19"/>
  <c r="T130" i="19"/>
  <c r="R130" i="19"/>
  <c r="P130" i="19"/>
  <c r="BI128" i="19"/>
  <c r="BH128" i="19"/>
  <c r="BG128" i="19"/>
  <c r="BF128" i="19"/>
  <c r="T128" i="19"/>
  <c r="R128" i="19"/>
  <c r="P128" i="19"/>
  <c r="BI126" i="19"/>
  <c r="BH126" i="19"/>
  <c r="BG126" i="19"/>
  <c r="BF126" i="19"/>
  <c r="T126" i="19"/>
  <c r="R126" i="19"/>
  <c r="P126" i="19"/>
  <c r="BI124" i="19"/>
  <c r="BH124" i="19"/>
  <c r="BG124" i="19"/>
  <c r="BF124" i="19"/>
  <c r="T124" i="19"/>
  <c r="R124" i="19"/>
  <c r="P124" i="19"/>
  <c r="J119" i="19"/>
  <c r="J118" i="19"/>
  <c r="F118" i="19"/>
  <c r="F116" i="19"/>
  <c r="E114" i="19"/>
  <c r="J94" i="19"/>
  <c r="J93" i="19"/>
  <c r="F93" i="19"/>
  <c r="F91" i="19"/>
  <c r="E89" i="19"/>
  <c r="J20" i="19"/>
  <c r="E20" i="19"/>
  <c r="F119" i="19"/>
  <c r="J19" i="19"/>
  <c r="J14" i="19"/>
  <c r="J91" i="19" s="1"/>
  <c r="E7" i="19"/>
  <c r="E110" i="19" s="1"/>
  <c r="J39" i="18"/>
  <c r="J38" i="18"/>
  <c r="AY113" i="1"/>
  <c r="J37" i="18"/>
  <c r="AX113" i="1"/>
  <c r="BI149" i="18"/>
  <c r="BH149" i="18"/>
  <c r="BG149" i="18"/>
  <c r="BF149" i="18"/>
  <c r="T149" i="18"/>
  <c r="R149" i="18"/>
  <c r="P149" i="18"/>
  <c r="BI147" i="18"/>
  <c r="BH147" i="18"/>
  <c r="BG147" i="18"/>
  <c r="BF147" i="18"/>
  <c r="T147" i="18"/>
  <c r="R147" i="18"/>
  <c r="P147" i="18"/>
  <c r="BI145" i="18"/>
  <c r="BH145" i="18"/>
  <c r="BG145" i="18"/>
  <c r="BF145" i="18"/>
  <c r="T145" i="18"/>
  <c r="R145" i="18"/>
  <c r="P145" i="18"/>
  <c r="BI143" i="18"/>
  <c r="BH143" i="18"/>
  <c r="BG143" i="18"/>
  <c r="BF143" i="18"/>
  <c r="T143" i="18"/>
  <c r="R143" i="18"/>
  <c r="P143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6" i="18"/>
  <c r="BH136" i="18"/>
  <c r="BG136" i="18"/>
  <c r="BF136" i="18"/>
  <c r="T136" i="18"/>
  <c r="R136" i="18"/>
  <c r="P136" i="18"/>
  <c r="BI134" i="18"/>
  <c r="BH134" i="18"/>
  <c r="BG134" i="18"/>
  <c r="BF134" i="18"/>
  <c r="T134" i="18"/>
  <c r="R134" i="18"/>
  <c r="P134" i="18"/>
  <c r="BI132" i="18"/>
  <c r="BH132" i="18"/>
  <c r="BG132" i="18"/>
  <c r="BF132" i="18"/>
  <c r="T132" i="18"/>
  <c r="R132" i="18"/>
  <c r="P132" i="18"/>
  <c r="BI130" i="18"/>
  <c r="BH130" i="18"/>
  <c r="BG130" i="18"/>
  <c r="BF130" i="18"/>
  <c r="T130" i="18"/>
  <c r="R130" i="18"/>
  <c r="P130" i="18"/>
  <c r="BI128" i="18"/>
  <c r="BH128" i="18"/>
  <c r="BG128" i="18"/>
  <c r="BF128" i="18"/>
  <c r="T128" i="18"/>
  <c r="R128" i="18"/>
  <c r="P128" i="18"/>
  <c r="BI126" i="18"/>
  <c r="BH126" i="18"/>
  <c r="BG126" i="18"/>
  <c r="BF126" i="18"/>
  <c r="T126" i="18"/>
  <c r="R126" i="18"/>
  <c r="P126" i="18"/>
  <c r="BI124" i="18"/>
  <c r="BH124" i="18"/>
  <c r="BG124" i="18"/>
  <c r="BF124" i="18"/>
  <c r="T124" i="18"/>
  <c r="R124" i="18"/>
  <c r="P124" i="18"/>
  <c r="J119" i="18"/>
  <c r="J118" i="18"/>
  <c r="F118" i="18"/>
  <c r="F116" i="18"/>
  <c r="E114" i="18"/>
  <c r="J94" i="18"/>
  <c r="J93" i="18"/>
  <c r="F93" i="18"/>
  <c r="F91" i="18"/>
  <c r="E89" i="18"/>
  <c r="J20" i="18"/>
  <c r="E20" i="18"/>
  <c r="F119" i="18"/>
  <c r="J19" i="18"/>
  <c r="J14" i="18"/>
  <c r="J116" i="18" s="1"/>
  <c r="E7" i="18"/>
  <c r="E85" i="18" s="1"/>
  <c r="J39" i="17"/>
  <c r="J38" i="17"/>
  <c r="AY112" i="1"/>
  <c r="J37" i="17"/>
  <c r="AX112" i="1"/>
  <c r="BI149" i="17"/>
  <c r="BH149" i="17"/>
  <c r="BG149" i="17"/>
  <c r="BF149" i="17"/>
  <c r="T149" i="17"/>
  <c r="R149" i="17"/>
  <c r="P149" i="17"/>
  <c r="BI147" i="17"/>
  <c r="BH147" i="17"/>
  <c r="BG147" i="17"/>
  <c r="BF147" i="17"/>
  <c r="T147" i="17"/>
  <c r="R147" i="17"/>
  <c r="P147" i="17"/>
  <c r="BI145" i="17"/>
  <c r="BH145" i="17"/>
  <c r="BG145" i="17"/>
  <c r="BF145" i="17"/>
  <c r="T145" i="17"/>
  <c r="R145" i="17"/>
  <c r="P145" i="17"/>
  <c r="BI143" i="17"/>
  <c r="BH143" i="17"/>
  <c r="BG143" i="17"/>
  <c r="BF143" i="17"/>
  <c r="T143" i="17"/>
  <c r="R143" i="17"/>
  <c r="P143" i="17"/>
  <c r="BI140" i="17"/>
  <c r="BH140" i="17"/>
  <c r="BG140" i="17"/>
  <c r="BF140" i="17"/>
  <c r="T140" i="17"/>
  <c r="R140" i="17"/>
  <c r="P140" i="17"/>
  <c r="BI138" i="17"/>
  <c r="BH138" i="17"/>
  <c r="BG138" i="17"/>
  <c r="BF138" i="17"/>
  <c r="T138" i="17"/>
  <c r="R138" i="17"/>
  <c r="P138" i="17"/>
  <c r="BI136" i="17"/>
  <c r="BH136" i="17"/>
  <c r="BG136" i="17"/>
  <c r="BF136" i="17"/>
  <c r="T136" i="17"/>
  <c r="R136" i="17"/>
  <c r="P136" i="17"/>
  <c r="BI134" i="17"/>
  <c r="BH134" i="17"/>
  <c r="BG134" i="17"/>
  <c r="BF134" i="17"/>
  <c r="T134" i="17"/>
  <c r="R134" i="17"/>
  <c r="P134" i="17"/>
  <c r="BI132" i="17"/>
  <c r="BH132" i="17"/>
  <c r="BG132" i="17"/>
  <c r="BF132" i="17"/>
  <c r="T132" i="17"/>
  <c r="R132" i="17"/>
  <c r="P132" i="17"/>
  <c r="BI130" i="17"/>
  <c r="BH130" i="17"/>
  <c r="BG130" i="17"/>
  <c r="BF130" i="17"/>
  <c r="T130" i="17"/>
  <c r="R130" i="17"/>
  <c r="P130" i="17"/>
  <c r="BI128" i="17"/>
  <c r="BH128" i="17"/>
  <c r="BG128" i="17"/>
  <c r="BF128" i="17"/>
  <c r="T128" i="17"/>
  <c r="R128" i="17"/>
  <c r="P128" i="17"/>
  <c r="BI126" i="17"/>
  <c r="BH126" i="17"/>
  <c r="BG126" i="17"/>
  <c r="BF126" i="17"/>
  <c r="T126" i="17"/>
  <c r="R126" i="17"/>
  <c r="P126" i="17"/>
  <c r="BI124" i="17"/>
  <c r="BH124" i="17"/>
  <c r="BG124" i="17"/>
  <c r="BF124" i="17"/>
  <c r="T124" i="17"/>
  <c r="R124" i="17"/>
  <c r="P124" i="17"/>
  <c r="J119" i="17"/>
  <c r="J118" i="17"/>
  <c r="F118" i="17"/>
  <c r="F116" i="17"/>
  <c r="E114" i="17"/>
  <c r="J94" i="17"/>
  <c r="J93" i="17"/>
  <c r="F93" i="17"/>
  <c r="F91" i="17"/>
  <c r="E89" i="17"/>
  <c r="J20" i="17"/>
  <c r="E20" i="17"/>
  <c r="F119" i="17"/>
  <c r="J19" i="17"/>
  <c r="J14" i="17"/>
  <c r="J116" i="17" s="1"/>
  <c r="E7" i="17"/>
  <c r="E110" i="17" s="1"/>
  <c r="J39" i="16"/>
  <c r="J38" i="16"/>
  <c r="AY111" i="1"/>
  <c r="J37" i="16"/>
  <c r="AX111" i="1"/>
  <c r="BI149" i="16"/>
  <c r="BH149" i="16"/>
  <c r="BG149" i="16"/>
  <c r="BF149" i="16"/>
  <c r="T149" i="16"/>
  <c r="R149" i="16"/>
  <c r="P149" i="16"/>
  <c r="BI147" i="16"/>
  <c r="BH147" i="16"/>
  <c r="BG147" i="16"/>
  <c r="BF147" i="16"/>
  <c r="T147" i="16"/>
  <c r="R147" i="16"/>
  <c r="P147" i="16"/>
  <c r="BI145" i="16"/>
  <c r="BH145" i="16"/>
  <c r="BG145" i="16"/>
  <c r="BF145" i="16"/>
  <c r="T145" i="16"/>
  <c r="R145" i="16"/>
  <c r="P145" i="16"/>
  <c r="BI143" i="16"/>
  <c r="BH143" i="16"/>
  <c r="BG143" i="16"/>
  <c r="BF143" i="16"/>
  <c r="T143" i="16"/>
  <c r="R143" i="16"/>
  <c r="P143" i="16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6" i="16"/>
  <c r="BH136" i="16"/>
  <c r="BG136" i="16"/>
  <c r="BF136" i="16"/>
  <c r="T136" i="16"/>
  <c r="R136" i="16"/>
  <c r="P136" i="16"/>
  <c r="BI134" i="16"/>
  <c r="BH134" i="16"/>
  <c r="BG134" i="16"/>
  <c r="BF134" i="16"/>
  <c r="T134" i="16"/>
  <c r="R134" i="16"/>
  <c r="P134" i="16"/>
  <c r="BI132" i="16"/>
  <c r="BH132" i="16"/>
  <c r="BG132" i="16"/>
  <c r="BF132" i="16"/>
  <c r="T132" i="16"/>
  <c r="R132" i="16"/>
  <c r="P132" i="16"/>
  <c r="BI130" i="16"/>
  <c r="BH130" i="16"/>
  <c r="BG130" i="16"/>
  <c r="BF130" i="16"/>
  <c r="T130" i="16"/>
  <c r="R130" i="16"/>
  <c r="P130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4" i="16"/>
  <c r="BH124" i="16"/>
  <c r="BG124" i="16"/>
  <c r="BF124" i="16"/>
  <c r="T124" i="16"/>
  <c r="R124" i="16"/>
  <c r="P124" i="16"/>
  <c r="J119" i="16"/>
  <c r="J118" i="16"/>
  <c r="F118" i="16"/>
  <c r="F116" i="16"/>
  <c r="E114" i="16"/>
  <c r="J94" i="16"/>
  <c r="J93" i="16"/>
  <c r="F93" i="16"/>
  <c r="F91" i="16"/>
  <c r="E89" i="16"/>
  <c r="J20" i="16"/>
  <c r="E20" i="16"/>
  <c r="F119" i="16"/>
  <c r="J19" i="16"/>
  <c r="J14" i="16"/>
  <c r="J116" i="16" s="1"/>
  <c r="E7" i="16"/>
  <c r="E110" i="16" s="1"/>
  <c r="J39" i="15"/>
  <c r="J38" i="15"/>
  <c r="AY110" i="1"/>
  <c r="J37" i="15"/>
  <c r="AX110" i="1"/>
  <c r="BI149" i="15"/>
  <c r="BH149" i="15"/>
  <c r="BG149" i="15"/>
  <c r="BF149" i="15"/>
  <c r="T149" i="15"/>
  <c r="R149" i="15"/>
  <c r="P149" i="15"/>
  <c r="BI147" i="15"/>
  <c r="BH147" i="15"/>
  <c r="BG147" i="15"/>
  <c r="BF147" i="15"/>
  <c r="T147" i="15"/>
  <c r="R147" i="15"/>
  <c r="P147" i="15"/>
  <c r="BI145" i="15"/>
  <c r="BH145" i="15"/>
  <c r="BG145" i="15"/>
  <c r="BF145" i="15"/>
  <c r="T145" i="15"/>
  <c r="R145" i="15"/>
  <c r="P145" i="15"/>
  <c r="BI143" i="15"/>
  <c r="BH143" i="15"/>
  <c r="BG143" i="15"/>
  <c r="BF143" i="15"/>
  <c r="T143" i="15"/>
  <c r="R143" i="15"/>
  <c r="P143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8" i="15"/>
  <c r="BH128" i="15"/>
  <c r="BG128" i="15"/>
  <c r="BF128" i="15"/>
  <c r="T128" i="15"/>
  <c r="R128" i="15"/>
  <c r="P128" i="15"/>
  <c r="BI126" i="15"/>
  <c r="BH126" i="15"/>
  <c r="BG126" i="15"/>
  <c r="BF126" i="15"/>
  <c r="T126" i="15"/>
  <c r="R126" i="15"/>
  <c r="P126" i="15"/>
  <c r="BI124" i="15"/>
  <c r="BH124" i="15"/>
  <c r="BG124" i="15"/>
  <c r="BF124" i="15"/>
  <c r="T124" i="15"/>
  <c r="R124" i="15"/>
  <c r="P124" i="15"/>
  <c r="J119" i="15"/>
  <c r="J118" i="15"/>
  <c r="F118" i="15"/>
  <c r="F116" i="15"/>
  <c r="E114" i="15"/>
  <c r="J94" i="15"/>
  <c r="J93" i="15"/>
  <c r="F93" i="15"/>
  <c r="F91" i="15"/>
  <c r="E89" i="15"/>
  <c r="J20" i="15"/>
  <c r="E20" i="15"/>
  <c r="F119" i="15"/>
  <c r="J19" i="15"/>
  <c r="J14" i="15"/>
  <c r="J116" i="15" s="1"/>
  <c r="E7" i="15"/>
  <c r="E110" i="15" s="1"/>
  <c r="J39" i="14"/>
  <c r="J38" i="14"/>
  <c r="AY109" i="1"/>
  <c r="J37" i="14"/>
  <c r="AX109" i="1"/>
  <c r="BI145" i="14"/>
  <c r="BH145" i="14"/>
  <c r="BG145" i="14"/>
  <c r="BF145" i="14"/>
  <c r="T145" i="14"/>
  <c r="R145" i="14"/>
  <c r="P145" i="14"/>
  <c r="BI143" i="14"/>
  <c r="BH143" i="14"/>
  <c r="BG143" i="14"/>
  <c r="BF143" i="14"/>
  <c r="T143" i="14"/>
  <c r="R143" i="14"/>
  <c r="P143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J119" i="14"/>
  <c r="J118" i="14"/>
  <c r="F118" i="14"/>
  <c r="F116" i="14"/>
  <c r="E114" i="14"/>
  <c r="J94" i="14"/>
  <c r="J93" i="14"/>
  <c r="F93" i="14"/>
  <c r="F91" i="14"/>
  <c r="E89" i="14"/>
  <c r="J20" i="14"/>
  <c r="E20" i="14"/>
  <c r="F119" i="14"/>
  <c r="J19" i="14"/>
  <c r="J14" i="14"/>
  <c r="J116" i="14" s="1"/>
  <c r="E7" i="14"/>
  <c r="E110" i="14" s="1"/>
  <c r="J39" i="13"/>
  <c r="J38" i="13"/>
  <c r="AY107" i="1"/>
  <c r="J37" i="13"/>
  <c r="AX107" i="1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8" i="13"/>
  <c r="BH168" i="13"/>
  <c r="BG168" i="13"/>
  <c r="BF168" i="13"/>
  <c r="T168" i="13"/>
  <c r="R168" i="13"/>
  <c r="P168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R159" i="13"/>
  <c r="P159" i="13"/>
  <c r="BI157" i="13"/>
  <c r="BH157" i="13"/>
  <c r="BG157" i="13"/>
  <c r="BF157" i="13"/>
  <c r="T157" i="13"/>
  <c r="R157" i="13"/>
  <c r="P157" i="13"/>
  <c r="BI155" i="13"/>
  <c r="BH155" i="13"/>
  <c r="BG155" i="13"/>
  <c r="BF155" i="13"/>
  <c r="T155" i="13"/>
  <c r="R155" i="13"/>
  <c r="P155" i="13"/>
  <c r="BI153" i="13"/>
  <c r="BH153" i="13"/>
  <c r="BG153" i="13"/>
  <c r="BF153" i="13"/>
  <c r="T153" i="13"/>
  <c r="R153" i="13"/>
  <c r="P153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2" i="13"/>
  <c r="BH142" i="13"/>
  <c r="BG142" i="13"/>
  <c r="BF142" i="13"/>
  <c r="T142" i="13"/>
  <c r="R142" i="13"/>
  <c r="P142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0" i="13"/>
  <c r="BH130" i="13"/>
  <c r="BG130" i="13"/>
  <c r="BF130" i="13"/>
  <c r="T130" i="13"/>
  <c r="T129" i="13" s="1"/>
  <c r="R130" i="13"/>
  <c r="R129" i="13" s="1"/>
  <c r="P130" i="13"/>
  <c r="P129" i="13" s="1"/>
  <c r="F121" i="13"/>
  <c r="E119" i="13"/>
  <c r="F91" i="13"/>
  <c r="E89" i="13"/>
  <c r="J26" i="13"/>
  <c r="E26" i="13"/>
  <c r="J94" i="13"/>
  <c r="J25" i="13"/>
  <c r="J23" i="13"/>
  <c r="E23" i="13"/>
  <c r="J123" i="13"/>
  <c r="J22" i="13"/>
  <c r="J20" i="13"/>
  <c r="E20" i="13"/>
  <c r="F94" i="13"/>
  <c r="J19" i="13"/>
  <c r="J17" i="13"/>
  <c r="E17" i="13"/>
  <c r="F93" i="13"/>
  <c r="J16" i="13"/>
  <c r="J14" i="13"/>
  <c r="J91" i="13"/>
  <c r="E7" i="13"/>
  <c r="E85" i="13" s="1"/>
  <c r="J39" i="12"/>
  <c r="J38" i="12"/>
  <c r="AY106" i="1"/>
  <c r="J37" i="12"/>
  <c r="AX106" i="1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F119" i="12"/>
  <c r="E117" i="12"/>
  <c r="F91" i="12"/>
  <c r="E89" i="12"/>
  <c r="J26" i="12"/>
  <c r="E26" i="12"/>
  <c r="J94" i="12"/>
  <c r="J25" i="12"/>
  <c r="J23" i="12"/>
  <c r="E23" i="12"/>
  <c r="J121" i="12"/>
  <c r="J22" i="12"/>
  <c r="J20" i="12"/>
  <c r="E20" i="12"/>
  <c r="F94" i="12"/>
  <c r="J19" i="12"/>
  <c r="J17" i="12"/>
  <c r="E17" i="12"/>
  <c r="F93" i="12"/>
  <c r="J16" i="12"/>
  <c r="J14" i="12"/>
  <c r="J119" i="12" s="1"/>
  <c r="E7" i="12"/>
  <c r="E85" i="12" s="1"/>
  <c r="J39" i="11"/>
  <c r="J38" i="11"/>
  <c r="AY105" i="1"/>
  <c r="J37" i="11"/>
  <c r="AX105" i="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0" i="11"/>
  <c r="BH130" i="11"/>
  <c r="BG130" i="11"/>
  <c r="BF130" i="11"/>
  <c r="T130" i="11"/>
  <c r="T129" i="11" s="1"/>
  <c r="R130" i="11"/>
  <c r="R129" i="11"/>
  <c r="P130" i="11"/>
  <c r="P129" i="11"/>
  <c r="F121" i="11"/>
  <c r="E119" i="11"/>
  <c r="F91" i="11"/>
  <c r="E89" i="11"/>
  <c r="J26" i="11"/>
  <c r="E26" i="11"/>
  <c r="J124" i="11" s="1"/>
  <c r="J25" i="11"/>
  <c r="J23" i="11"/>
  <c r="E23" i="11"/>
  <c r="J123" i="11" s="1"/>
  <c r="J22" i="11"/>
  <c r="J20" i="11"/>
  <c r="E20" i="11"/>
  <c r="F124" i="11" s="1"/>
  <c r="J19" i="11"/>
  <c r="J17" i="11"/>
  <c r="E17" i="11"/>
  <c r="F93" i="11" s="1"/>
  <c r="J16" i="11"/>
  <c r="J14" i="11"/>
  <c r="J121" i="11" s="1"/>
  <c r="E7" i="11"/>
  <c r="E115" i="11"/>
  <c r="J39" i="10"/>
  <c r="J38" i="10"/>
  <c r="AY104" i="1" s="1"/>
  <c r="J37" i="10"/>
  <c r="AX104" i="1" s="1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F119" i="10"/>
  <c r="E117" i="10"/>
  <c r="F91" i="10"/>
  <c r="E89" i="10"/>
  <c r="J26" i="10"/>
  <c r="E26" i="10"/>
  <c r="J122" i="10" s="1"/>
  <c r="J25" i="10"/>
  <c r="J23" i="10"/>
  <c r="E23" i="10"/>
  <c r="J121" i="10" s="1"/>
  <c r="J22" i="10"/>
  <c r="J20" i="10"/>
  <c r="E20" i="10"/>
  <c r="F122" i="10" s="1"/>
  <c r="J19" i="10"/>
  <c r="J17" i="10"/>
  <c r="E17" i="10"/>
  <c r="F121" i="10" s="1"/>
  <c r="J16" i="10"/>
  <c r="J14" i="10"/>
  <c r="J119" i="10" s="1"/>
  <c r="E7" i="10"/>
  <c r="E85" i="10"/>
  <c r="J39" i="9"/>
  <c r="J38" i="9"/>
  <c r="AY103" i="1" s="1"/>
  <c r="J37" i="9"/>
  <c r="AX103" i="1" s="1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F118" i="9"/>
  <c r="E116" i="9"/>
  <c r="F91" i="9"/>
  <c r="E89" i="9"/>
  <c r="J26" i="9"/>
  <c r="E26" i="9"/>
  <c r="J121" i="9" s="1"/>
  <c r="J25" i="9"/>
  <c r="J23" i="9"/>
  <c r="E23" i="9"/>
  <c r="J93" i="9" s="1"/>
  <c r="J22" i="9"/>
  <c r="J20" i="9"/>
  <c r="E20" i="9"/>
  <c r="F94" i="9" s="1"/>
  <c r="J19" i="9"/>
  <c r="J17" i="9"/>
  <c r="E17" i="9"/>
  <c r="F120" i="9" s="1"/>
  <c r="J16" i="9"/>
  <c r="J14" i="9"/>
  <c r="J118" i="9" s="1"/>
  <c r="E7" i="9"/>
  <c r="E112" i="9"/>
  <c r="J39" i="8"/>
  <c r="J38" i="8"/>
  <c r="AY102" i="1" s="1"/>
  <c r="J37" i="8"/>
  <c r="AX102" i="1" s="1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0" i="8"/>
  <c r="BH130" i="8"/>
  <c r="BG130" i="8"/>
  <c r="BF130" i="8"/>
  <c r="T130" i="8"/>
  <c r="T129" i="8" s="1"/>
  <c r="R130" i="8"/>
  <c r="R129" i="8"/>
  <c r="P130" i="8"/>
  <c r="P129" i="8" s="1"/>
  <c r="F121" i="8"/>
  <c r="E119" i="8"/>
  <c r="F91" i="8"/>
  <c r="E89" i="8"/>
  <c r="J26" i="8"/>
  <c r="E26" i="8"/>
  <c r="J124" i="8" s="1"/>
  <c r="J25" i="8"/>
  <c r="J23" i="8"/>
  <c r="E23" i="8"/>
  <c r="J123" i="8" s="1"/>
  <c r="J22" i="8"/>
  <c r="J20" i="8"/>
  <c r="E20" i="8"/>
  <c r="F94" i="8" s="1"/>
  <c r="J19" i="8"/>
  <c r="J17" i="8"/>
  <c r="E17" i="8"/>
  <c r="F123" i="8" s="1"/>
  <c r="J16" i="8"/>
  <c r="J14" i="8"/>
  <c r="J121" i="8" s="1"/>
  <c r="E7" i="8"/>
  <c r="E115" i="8"/>
  <c r="J39" i="7"/>
  <c r="J38" i="7"/>
  <c r="AY101" i="1" s="1"/>
  <c r="J37" i="7"/>
  <c r="AX101" i="1" s="1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T129" i="7" s="1"/>
  <c r="R130" i="7"/>
  <c r="R129" i="7"/>
  <c r="P130" i="7"/>
  <c r="P129" i="7" s="1"/>
  <c r="F121" i="7"/>
  <c r="E119" i="7"/>
  <c r="F91" i="7"/>
  <c r="E89" i="7"/>
  <c r="J26" i="7"/>
  <c r="E26" i="7"/>
  <c r="J94" i="7" s="1"/>
  <c r="J25" i="7"/>
  <c r="J23" i="7"/>
  <c r="E23" i="7"/>
  <c r="J123" i="7" s="1"/>
  <c r="J22" i="7"/>
  <c r="J20" i="7"/>
  <c r="E20" i="7"/>
  <c r="F124" i="7" s="1"/>
  <c r="J19" i="7"/>
  <c r="J17" i="7"/>
  <c r="E17" i="7"/>
  <c r="F93" i="7" s="1"/>
  <c r="J16" i="7"/>
  <c r="J14" i="7"/>
  <c r="J121" i="7" s="1"/>
  <c r="E7" i="7"/>
  <c r="E115" i="7"/>
  <c r="J39" i="6"/>
  <c r="J38" i="6"/>
  <c r="AY100" i="1" s="1"/>
  <c r="J37" i="6"/>
  <c r="AX100" i="1" s="1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F119" i="6"/>
  <c r="E117" i="6"/>
  <c r="F91" i="6"/>
  <c r="E89" i="6"/>
  <c r="J26" i="6"/>
  <c r="E26" i="6"/>
  <c r="J94" i="6" s="1"/>
  <c r="J25" i="6"/>
  <c r="J23" i="6"/>
  <c r="E23" i="6"/>
  <c r="J121" i="6" s="1"/>
  <c r="J22" i="6"/>
  <c r="J20" i="6"/>
  <c r="E20" i="6"/>
  <c r="F122" i="6" s="1"/>
  <c r="J19" i="6"/>
  <c r="J17" i="6"/>
  <c r="E17" i="6"/>
  <c r="F93" i="6" s="1"/>
  <c r="J16" i="6"/>
  <c r="J14" i="6"/>
  <c r="J119" i="6" s="1"/>
  <c r="E7" i="6"/>
  <c r="E113" i="6"/>
  <c r="J39" i="5"/>
  <c r="J38" i="5"/>
  <c r="AY99" i="1" s="1"/>
  <c r="J37" i="5"/>
  <c r="AX99" i="1" s="1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T129" i="5"/>
  <c r="R130" i="5"/>
  <c r="R129" i="5"/>
  <c r="P130" i="5"/>
  <c r="P129" i="5"/>
  <c r="F121" i="5"/>
  <c r="E119" i="5"/>
  <c r="F91" i="5"/>
  <c r="E89" i="5"/>
  <c r="J26" i="5"/>
  <c r="E26" i="5"/>
  <c r="J124" i="5" s="1"/>
  <c r="J25" i="5"/>
  <c r="J23" i="5"/>
  <c r="E23" i="5"/>
  <c r="J123" i="5" s="1"/>
  <c r="J22" i="5"/>
  <c r="J20" i="5"/>
  <c r="E20" i="5"/>
  <c r="F124" i="5" s="1"/>
  <c r="J19" i="5"/>
  <c r="J17" i="5"/>
  <c r="E17" i="5"/>
  <c r="F123" i="5" s="1"/>
  <c r="J16" i="5"/>
  <c r="J14" i="5"/>
  <c r="J91" i="5" s="1"/>
  <c r="E7" i="5"/>
  <c r="E115" i="5"/>
  <c r="J39" i="4"/>
  <c r="J38" i="4"/>
  <c r="AY98" i="1" s="1"/>
  <c r="J37" i="4"/>
  <c r="AX98" i="1" s="1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T129" i="4" s="1"/>
  <c r="R130" i="4"/>
  <c r="R129" i="4" s="1"/>
  <c r="P130" i="4"/>
  <c r="P129" i="4" s="1"/>
  <c r="F121" i="4"/>
  <c r="E119" i="4"/>
  <c r="F91" i="4"/>
  <c r="E89" i="4"/>
  <c r="J26" i="4"/>
  <c r="E26" i="4"/>
  <c r="J124" i="4"/>
  <c r="J25" i="4"/>
  <c r="J23" i="4"/>
  <c r="E23" i="4"/>
  <c r="J123" i="4"/>
  <c r="J22" i="4"/>
  <c r="J20" i="4"/>
  <c r="E20" i="4"/>
  <c r="F124" i="4"/>
  <c r="J19" i="4"/>
  <c r="J17" i="4"/>
  <c r="E17" i="4"/>
  <c r="F123" i="4"/>
  <c r="J16" i="4"/>
  <c r="J14" i="4"/>
  <c r="J121" i="4" s="1"/>
  <c r="E7" i="4"/>
  <c r="E115" i="4" s="1"/>
  <c r="J39" i="3"/>
  <c r="J38" i="3"/>
  <c r="AY97" i="1"/>
  <c r="J37" i="3"/>
  <c r="AX97" i="1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T129" i="3"/>
  <c r="R130" i="3"/>
  <c r="R129" i="3"/>
  <c r="P130" i="3"/>
  <c r="P129" i="3"/>
  <c r="F121" i="3"/>
  <c r="E119" i="3"/>
  <c r="F91" i="3"/>
  <c r="E89" i="3"/>
  <c r="J26" i="3"/>
  <c r="E26" i="3"/>
  <c r="J124" i="3" s="1"/>
  <c r="J25" i="3"/>
  <c r="J23" i="3"/>
  <c r="E23" i="3"/>
  <c r="J123" i="3" s="1"/>
  <c r="J22" i="3"/>
  <c r="J20" i="3"/>
  <c r="E20" i="3"/>
  <c r="F94" i="3" s="1"/>
  <c r="J19" i="3"/>
  <c r="J17" i="3"/>
  <c r="E17" i="3"/>
  <c r="F123" i="3" s="1"/>
  <c r="J16" i="3"/>
  <c r="J14" i="3"/>
  <c r="J91" i="3"/>
  <c r="E7" i="3"/>
  <c r="E115" i="3"/>
  <c r="J39" i="2"/>
  <c r="J38" i="2"/>
  <c r="AY96" i="1" s="1"/>
  <c r="J37" i="2"/>
  <c r="AX96" i="1" s="1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F119" i="2"/>
  <c r="E117" i="2"/>
  <c r="F91" i="2"/>
  <c r="E89" i="2"/>
  <c r="J26" i="2"/>
  <c r="E26" i="2"/>
  <c r="J122" i="2" s="1"/>
  <c r="J25" i="2"/>
  <c r="J23" i="2"/>
  <c r="E23" i="2"/>
  <c r="J121" i="2" s="1"/>
  <c r="J22" i="2"/>
  <c r="J20" i="2"/>
  <c r="E20" i="2"/>
  <c r="F122" i="2" s="1"/>
  <c r="J19" i="2"/>
  <c r="J17" i="2"/>
  <c r="E17" i="2"/>
  <c r="F121" i="2" s="1"/>
  <c r="J16" i="2"/>
  <c r="J14" i="2"/>
  <c r="J119" i="2"/>
  <c r="E7" i="2"/>
  <c r="E113" i="2"/>
  <c r="L90" i="1"/>
  <c r="AM90" i="1"/>
  <c r="AM89" i="1"/>
  <c r="L89" i="1"/>
  <c r="AM87" i="1"/>
  <c r="L87" i="1"/>
  <c r="L85" i="1"/>
  <c r="L84" i="1"/>
  <c r="J125" i="23"/>
  <c r="J122" i="23"/>
  <c r="BK145" i="22"/>
  <c r="J138" i="22"/>
  <c r="J126" i="22"/>
  <c r="BK124" i="22"/>
  <c r="BK145" i="21"/>
  <c r="J136" i="21"/>
  <c r="J134" i="21"/>
  <c r="J130" i="21"/>
  <c r="BK147" i="20"/>
  <c r="J145" i="20"/>
  <c r="J143" i="20"/>
  <c r="J138" i="20"/>
  <c r="BK136" i="20"/>
  <c r="BK132" i="20"/>
  <c r="BK130" i="20"/>
  <c r="BK128" i="20"/>
  <c r="J126" i="20"/>
  <c r="J147" i="19"/>
  <c r="J143" i="19"/>
  <c r="BK138" i="19"/>
  <c r="J136" i="19"/>
  <c r="BK134" i="19"/>
  <c r="BK132" i="19"/>
  <c r="BK147" i="18"/>
  <c r="BK138" i="18"/>
  <c r="J136" i="18"/>
  <c r="J134" i="18"/>
  <c r="J126" i="18"/>
  <c r="J124" i="18"/>
  <c r="J145" i="17"/>
  <c r="BK143" i="17"/>
  <c r="BK140" i="17"/>
  <c r="J136" i="17"/>
  <c r="BK134" i="17"/>
  <c r="BK132" i="17"/>
  <c r="J128" i="17"/>
  <c r="J124" i="17"/>
  <c r="BK134" i="16"/>
  <c r="J132" i="16"/>
  <c r="J130" i="16"/>
  <c r="BK128" i="16"/>
  <c r="BK126" i="16"/>
  <c r="BK149" i="15"/>
  <c r="BK147" i="15"/>
  <c r="BK145" i="15"/>
  <c r="J145" i="15"/>
  <c r="BK143" i="15"/>
  <c r="J143" i="15"/>
  <c r="BK140" i="15"/>
  <c r="J138" i="15"/>
  <c r="J136" i="15"/>
  <c r="BK134" i="15"/>
  <c r="J132" i="15"/>
  <c r="J130" i="15"/>
  <c r="J128" i="15"/>
  <c r="BK126" i="15"/>
  <c r="BK124" i="15"/>
  <c r="BK145" i="14"/>
  <c r="J143" i="14"/>
  <c r="BK141" i="14"/>
  <c r="J139" i="14"/>
  <c r="J136" i="14"/>
  <c r="J134" i="14"/>
  <c r="BK132" i="14"/>
  <c r="J130" i="14"/>
  <c r="J128" i="14"/>
  <c r="BK126" i="14"/>
  <c r="J124" i="14"/>
  <c r="BK172" i="13"/>
  <c r="J170" i="13"/>
  <c r="BK168" i="13"/>
  <c r="J165" i="13"/>
  <c r="BK163" i="13"/>
  <c r="J161" i="13"/>
  <c r="BK159" i="13"/>
  <c r="BK157" i="13"/>
  <c r="BK150" i="13"/>
  <c r="BK148" i="13"/>
  <c r="BK146" i="13"/>
  <c r="J142" i="13"/>
  <c r="J139" i="13"/>
  <c r="J137" i="13"/>
  <c r="BK135" i="13"/>
  <c r="BK130" i="13"/>
  <c r="J156" i="12"/>
  <c r="BK154" i="12"/>
  <c r="J150" i="12"/>
  <c r="J147" i="12"/>
  <c r="BK145" i="12"/>
  <c r="BK141" i="12"/>
  <c r="J139" i="12"/>
  <c r="BK132" i="12"/>
  <c r="J130" i="12"/>
  <c r="BK128" i="12"/>
  <c r="J180" i="11"/>
  <c r="BK178" i="11"/>
  <c r="BK175" i="11"/>
  <c r="J171" i="11"/>
  <c r="BK167" i="11"/>
  <c r="J165" i="11"/>
  <c r="J163" i="11"/>
  <c r="BK160" i="11"/>
  <c r="BK158" i="11"/>
  <c r="BK154" i="11"/>
  <c r="BK152" i="11"/>
  <c r="J150" i="11"/>
  <c r="BK146" i="11"/>
  <c r="BK139" i="11"/>
  <c r="J137" i="11"/>
  <c r="BK135" i="11"/>
  <c r="J130" i="11"/>
  <c r="BK164" i="10"/>
  <c r="BK162" i="10"/>
  <c r="J160" i="10"/>
  <c r="J158" i="10"/>
  <c r="J155" i="10"/>
  <c r="BK149" i="10"/>
  <c r="BK147" i="10"/>
  <c r="J143" i="10"/>
  <c r="BK139" i="10"/>
  <c r="J135" i="10"/>
  <c r="BK132" i="10"/>
  <c r="J130" i="10"/>
  <c r="J128" i="10"/>
  <c r="BK142" i="9"/>
  <c r="J134" i="9"/>
  <c r="BK129" i="9"/>
  <c r="J176" i="8"/>
  <c r="BK172" i="8"/>
  <c r="BK167" i="8"/>
  <c r="BK161" i="8"/>
  <c r="BK159" i="8"/>
  <c r="J154" i="8"/>
  <c r="J152" i="8"/>
  <c r="J150" i="8"/>
  <c r="J148" i="8"/>
  <c r="BK142" i="8"/>
  <c r="BK139" i="8"/>
  <c r="J137" i="8"/>
  <c r="J130" i="8"/>
  <c r="BK184" i="7"/>
  <c r="J180" i="7"/>
  <c r="J177" i="7"/>
  <c r="BK175" i="7"/>
  <c r="BK173" i="7"/>
  <c r="J171" i="7"/>
  <c r="J169" i="7"/>
  <c r="BK167" i="7"/>
  <c r="J160" i="7"/>
  <c r="J158" i="7"/>
  <c r="BK156" i="7"/>
  <c r="J148" i="7"/>
  <c r="BK139" i="7"/>
  <c r="BK137" i="7"/>
  <c r="BK135" i="7"/>
  <c r="J156" i="6"/>
  <c r="BK154" i="6"/>
  <c r="BK152" i="6"/>
  <c r="J147" i="6"/>
  <c r="J145" i="6"/>
  <c r="J141" i="6"/>
  <c r="BK130" i="6"/>
  <c r="BK128" i="6"/>
  <c r="BK170" i="5"/>
  <c r="J168" i="5"/>
  <c r="J165" i="5"/>
  <c r="J161" i="5"/>
  <c r="J159" i="5"/>
  <c r="BK155" i="5"/>
  <c r="J148" i="5"/>
  <c r="J146" i="5"/>
  <c r="BK142" i="5"/>
  <c r="BK139" i="5"/>
  <c r="BK137" i="5"/>
  <c r="BK130" i="5"/>
  <c r="J182" i="4"/>
  <c r="BK180" i="4"/>
  <c r="BK178" i="4"/>
  <c r="BK175" i="4"/>
  <c r="J173" i="4"/>
  <c r="J171" i="4"/>
  <c r="BK169" i="4"/>
  <c r="BK160" i="4"/>
  <c r="J158" i="4"/>
  <c r="J152" i="4"/>
  <c r="J148" i="4"/>
  <c r="J146" i="4"/>
  <c r="BK142" i="4"/>
  <c r="J139" i="4"/>
  <c r="BK135" i="4"/>
  <c r="J130" i="4"/>
  <c r="J182" i="3"/>
  <c r="J180" i="3"/>
  <c r="J178" i="3"/>
  <c r="J175" i="3"/>
  <c r="J169" i="3"/>
  <c r="J165" i="3"/>
  <c r="J163" i="3"/>
  <c r="J160" i="3"/>
  <c r="BK158" i="3"/>
  <c r="J156" i="3"/>
  <c r="J154" i="3"/>
  <c r="J148" i="3"/>
  <c r="J146" i="3"/>
  <c r="J142" i="3"/>
  <c r="BK139" i="3"/>
  <c r="BK135" i="3"/>
  <c r="J130" i="3"/>
  <c r="BK152" i="2"/>
  <c r="J148" i="2"/>
  <c r="J146" i="2"/>
  <c r="BK144" i="2"/>
  <c r="BK141" i="2"/>
  <c r="J139" i="2"/>
  <c r="BK132" i="2"/>
  <c r="AS108" i="1"/>
  <c r="AS95" i="1"/>
  <c r="BK125" i="23"/>
  <c r="J149" i="22"/>
  <c r="J143" i="22"/>
  <c r="BK140" i="22"/>
  <c r="BK138" i="22"/>
  <c r="J136" i="22"/>
  <c r="J134" i="22"/>
  <c r="BK130" i="22"/>
  <c r="J124" i="22"/>
  <c r="BK149" i="21"/>
  <c r="BK147" i="21"/>
  <c r="BK143" i="21"/>
  <c r="BK138" i="21"/>
  <c r="BK132" i="21"/>
  <c r="J124" i="21"/>
  <c r="BK143" i="20"/>
  <c r="J136" i="20"/>
  <c r="BK134" i="20"/>
  <c r="BK147" i="19"/>
  <c r="BK145" i="19"/>
  <c r="BK143" i="19"/>
  <c r="BK136" i="19"/>
  <c r="J134" i="19"/>
  <c r="BK126" i="19"/>
  <c r="BK149" i="18"/>
  <c r="BK145" i="18"/>
  <c r="J140" i="18"/>
  <c r="J138" i="18"/>
  <c r="J132" i="18"/>
  <c r="BK128" i="18"/>
  <c r="BK149" i="17"/>
  <c r="BK138" i="17"/>
  <c r="J134" i="17"/>
  <c r="J132" i="17"/>
  <c r="J130" i="17"/>
  <c r="J149" i="16"/>
  <c r="J147" i="16"/>
  <c r="BK143" i="16"/>
  <c r="BK138" i="16"/>
  <c r="J136" i="16"/>
  <c r="BK130" i="16"/>
  <c r="J124" i="16"/>
  <c r="BK155" i="13"/>
  <c r="BK153" i="13"/>
  <c r="J148" i="13"/>
  <c r="J146" i="13"/>
  <c r="BK142" i="13"/>
  <c r="BK139" i="13"/>
  <c r="BK137" i="13"/>
  <c r="J152" i="12"/>
  <c r="BK147" i="12"/>
  <c r="J143" i="12"/>
  <c r="J141" i="12"/>
  <c r="BK135" i="12"/>
  <c r="BK130" i="12"/>
  <c r="BK182" i="11"/>
  <c r="J175" i="11"/>
  <c r="BK173" i="11"/>
  <c r="J169" i="11"/>
  <c r="BK165" i="11"/>
  <c r="BK156" i="11"/>
  <c r="J152" i="11"/>
  <c r="J148" i="11"/>
  <c r="J146" i="11"/>
  <c r="J142" i="11"/>
  <c r="BK137" i="11"/>
  <c r="J135" i="11"/>
  <c r="BK130" i="11"/>
  <c r="BK153" i="10"/>
  <c r="BK151" i="10"/>
  <c r="BK145" i="10"/>
  <c r="BK143" i="10"/>
  <c r="J141" i="10"/>
  <c r="BK135" i="10"/>
  <c r="BK130" i="10"/>
  <c r="BK146" i="9"/>
  <c r="BK144" i="9"/>
  <c r="BK140" i="9"/>
  <c r="BK138" i="9"/>
  <c r="BK134" i="9"/>
  <c r="J131" i="9"/>
  <c r="J129" i="9"/>
  <c r="J127" i="9"/>
  <c r="J174" i="8"/>
  <c r="J172" i="8"/>
  <c r="BK169" i="8"/>
  <c r="J167" i="8"/>
  <c r="BK165" i="8"/>
  <c r="BK163" i="8"/>
  <c r="J157" i="8"/>
  <c r="BK152" i="8"/>
  <c r="BK150" i="8"/>
  <c r="BK148" i="8"/>
  <c r="BK146" i="8"/>
  <c r="J142" i="8"/>
  <c r="J139" i="8"/>
  <c r="BK137" i="8"/>
  <c r="J135" i="8"/>
  <c r="J182" i="7"/>
  <c r="BK180" i="7"/>
  <c r="BK177" i="7"/>
  <c r="J173" i="7"/>
  <c r="BK171" i="7"/>
  <c r="BK165" i="7"/>
  <c r="BK162" i="7"/>
  <c r="BK158" i="7"/>
  <c r="J156" i="7"/>
  <c r="BK154" i="7"/>
  <c r="J152" i="7"/>
  <c r="BK150" i="7"/>
  <c r="BK148" i="7"/>
  <c r="J146" i="7"/>
  <c r="BK142" i="7"/>
  <c r="J139" i="7"/>
  <c r="J130" i="7"/>
  <c r="J154" i="6"/>
  <c r="J152" i="6"/>
  <c r="BK150" i="6"/>
  <c r="BK143" i="6"/>
  <c r="J139" i="6"/>
  <c r="J135" i="6"/>
  <c r="J132" i="6"/>
  <c r="J128" i="6"/>
  <c r="J172" i="5"/>
  <c r="BK168" i="5"/>
  <c r="BK165" i="5"/>
  <c r="BK163" i="5"/>
  <c r="BK161" i="5"/>
  <c r="BK157" i="5"/>
  <c r="J155" i="5"/>
  <c r="J153" i="5"/>
  <c r="BK150" i="5"/>
  <c r="BK148" i="5"/>
  <c r="BK135" i="5"/>
  <c r="J130" i="5"/>
  <c r="BK182" i="4"/>
  <c r="J180" i="4"/>
  <c r="BK173" i="4"/>
  <c r="BK171" i="4"/>
  <c r="BK167" i="4"/>
  <c r="J165" i="4"/>
  <c r="BK163" i="4"/>
  <c r="J160" i="4"/>
  <c r="BK156" i="4"/>
  <c r="J154" i="4"/>
  <c r="BK150" i="4"/>
  <c r="BK148" i="4"/>
  <c r="BK139" i="4"/>
  <c r="J137" i="4"/>
  <c r="J135" i="4"/>
  <c r="BK130" i="4"/>
  <c r="BK173" i="3"/>
  <c r="J171" i="3"/>
  <c r="J167" i="3"/>
  <c r="BK165" i="3"/>
  <c r="BK156" i="3"/>
  <c r="BK154" i="3"/>
  <c r="J152" i="3"/>
  <c r="J150" i="3"/>
  <c r="J137" i="3"/>
  <c r="J135" i="3"/>
  <c r="J156" i="2"/>
  <c r="BK154" i="2"/>
  <c r="J150" i="2"/>
  <c r="BK146" i="2"/>
  <c r="J144" i="2"/>
  <c r="J141" i="2"/>
  <c r="BK139" i="2"/>
  <c r="BK135" i="2"/>
  <c r="J132" i="2"/>
  <c r="BK130" i="2"/>
  <c r="J128" i="2"/>
  <c r="BK122" i="23"/>
  <c r="J147" i="22"/>
  <c r="J145" i="22"/>
  <c r="BK143" i="22"/>
  <c r="BK136" i="22"/>
  <c r="BK134" i="22"/>
  <c r="J132" i="22"/>
  <c r="BK128" i="22"/>
  <c r="BK126" i="22"/>
  <c r="J149" i="21"/>
  <c r="J147" i="21"/>
  <c r="J145" i="21"/>
  <c r="BK140" i="21"/>
  <c r="J138" i="21"/>
  <c r="BK134" i="21"/>
  <c r="BK130" i="21"/>
  <c r="BK128" i="21"/>
  <c r="J126" i="21"/>
  <c r="BK124" i="21"/>
  <c r="J149" i="20"/>
  <c r="J147" i="20"/>
  <c r="BK140" i="20"/>
  <c r="J134" i="20"/>
  <c r="BK124" i="20"/>
  <c r="BK149" i="19"/>
  <c r="J145" i="19"/>
  <c r="J140" i="19"/>
  <c r="J138" i="19"/>
  <c r="J130" i="19"/>
  <c r="J128" i="19"/>
  <c r="J143" i="18"/>
  <c r="BK140" i="18"/>
  <c r="J130" i="18"/>
  <c r="J128" i="18"/>
  <c r="BK126" i="18"/>
  <c r="J147" i="17"/>
  <c r="BK145" i="17"/>
  <c r="J143" i="17"/>
  <c r="J140" i="17"/>
  <c r="J138" i="17"/>
  <c r="BK130" i="17"/>
  <c r="BK126" i="17"/>
  <c r="BK124" i="17"/>
  <c r="BK149" i="16"/>
  <c r="BK147" i="16"/>
  <c r="BK145" i="16"/>
  <c r="J143" i="16"/>
  <c r="BK140" i="16"/>
  <c r="BK136" i="16"/>
  <c r="J134" i="16"/>
  <c r="BK132" i="16"/>
  <c r="J128" i="16"/>
  <c r="J126" i="16"/>
  <c r="BK124" i="16"/>
  <c r="J149" i="15"/>
  <c r="J147" i="15"/>
  <c r="J140" i="15"/>
  <c r="BK138" i="15"/>
  <c r="BK136" i="15"/>
  <c r="J134" i="15"/>
  <c r="BK132" i="15"/>
  <c r="BK130" i="15"/>
  <c r="BK128" i="15"/>
  <c r="J126" i="15"/>
  <c r="J124" i="15"/>
  <c r="J145" i="14"/>
  <c r="BK143" i="14"/>
  <c r="J141" i="14"/>
  <c r="BK139" i="14"/>
  <c r="BK136" i="14"/>
  <c r="BK134" i="14"/>
  <c r="J132" i="14"/>
  <c r="BK130" i="14"/>
  <c r="BK128" i="14"/>
  <c r="J126" i="14"/>
  <c r="BK124" i="14"/>
  <c r="J172" i="13"/>
  <c r="BK170" i="13"/>
  <c r="J168" i="13"/>
  <c r="BK165" i="13"/>
  <c r="J163" i="13"/>
  <c r="BK161" i="13"/>
  <c r="J159" i="13"/>
  <c r="J157" i="13"/>
  <c r="J155" i="13"/>
  <c r="J153" i="13"/>
  <c r="J150" i="13"/>
  <c r="J135" i="13"/>
  <c r="J130" i="13"/>
  <c r="BK156" i="12"/>
  <c r="J154" i="12"/>
  <c r="BK152" i="12"/>
  <c r="BK150" i="12"/>
  <c r="J145" i="12"/>
  <c r="BK143" i="12"/>
  <c r="BK139" i="12"/>
  <c r="J135" i="12"/>
  <c r="J132" i="12"/>
  <c r="J128" i="12"/>
  <c r="J182" i="11"/>
  <c r="BK180" i="11"/>
  <c r="J178" i="11"/>
  <c r="J173" i="11"/>
  <c r="BK171" i="11"/>
  <c r="BK169" i="11"/>
  <c r="J167" i="11"/>
  <c r="BK163" i="11"/>
  <c r="J160" i="11"/>
  <c r="J158" i="11"/>
  <c r="J156" i="11"/>
  <c r="J154" i="11"/>
  <c r="BK150" i="11"/>
  <c r="BK148" i="11"/>
  <c r="BK142" i="11"/>
  <c r="J139" i="11"/>
  <c r="J164" i="10"/>
  <c r="J162" i="10"/>
  <c r="BK160" i="10"/>
  <c r="BK158" i="10"/>
  <c r="BK155" i="10"/>
  <c r="J153" i="10"/>
  <c r="J151" i="10"/>
  <c r="J149" i="10"/>
  <c r="J147" i="10"/>
  <c r="J145" i="10"/>
  <c r="BK141" i="10"/>
  <c r="J139" i="10"/>
  <c r="J132" i="10"/>
  <c r="BK128" i="10"/>
  <c r="J146" i="9"/>
  <c r="J144" i="9"/>
  <c r="J142" i="9"/>
  <c r="J140" i="9"/>
  <c r="J138" i="9"/>
  <c r="BK131" i="9"/>
  <c r="BK127" i="9"/>
  <c r="BK176" i="8"/>
  <c r="BK174" i="8"/>
  <c r="J169" i="8"/>
  <c r="J165" i="8"/>
  <c r="J163" i="8"/>
  <c r="J161" i="8"/>
  <c r="J159" i="8"/>
  <c r="BK157" i="8"/>
  <c r="BK154" i="8"/>
  <c r="J146" i="8"/>
  <c r="BK135" i="8"/>
  <c r="BK130" i="8"/>
  <c r="J184" i="7"/>
  <c r="BK182" i="7"/>
  <c r="J175" i="7"/>
  <c r="BK169" i="7"/>
  <c r="J167" i="7"/>
  <c r="J165" i="7"/>
  <c r="J162" i="7"/>
  <c r="BK160" i="7"/>
  <c r="J154" i="7"/>
  <c r="BK152" i="7"/>
  <c r="J150" i="7"/>
  <c r="BK146" i="7"/>
  <c r="J142" i="7"/>
  <c r="J137" i="7"/>
  <c r="J135" i="7"/>
  <c r="BK130" i="7"/>
  <c r="BK156" i="6"/>
  <c r="J150" i="6"/>
  <c r="BK147" i="6"/>
  <c r="BK145" i="6"/>
  <c r="J143" i="6"/>
  <c r="BK141" i="6"/>
  <c r="BK139" i="6"/>
  <c r="BK135" i="6"/>
  <c r="BK132" i="6"/>
  <c r="J130" i="6"/>
  <c r="BK172" i="5"/>
  <c r="J170" i="5"/>
  <c r="J163" i="5"/>
  <c r="BK159" i="5"/>
  <c r="J157" i="5"/>
  <c r="BK153" i="5"/>
  <c r="J150" i="5"/>
  <c r="BK146" i="5"/>
  <c r="J142" i="5"/>
  <c r="J139" i="5"/>
  <c r="J137" i="5"/>
  <c r="J135" i="5"/>
  <c r="J178" i="4"/>
  <c r="J175" i="4"/>
  <c r="J169" i="4"/>
  <c r="J167" i="4"/>
  <c r="BK165" i="4"/>
  <c r="J163" i="4"/>
  <c r="BK158" i="4"/>
  <c r="J156" i="4"/>
  <c r="BK154" i="4"/>
  <c r="BK152" i="4"/>
  <c r="J150" i="4"/>
  <c r="BK146" i="4"/>
  <c r="J142" i="4"/>
  <c r="BK137" i="4"/>
  <c r="BK182" i="3"/>
  <c r="BK180" i="3"/>
  <c r="BK178" i="3"/>
  <c r="BK175" i="3"/>
  <c r="J173" i="3"/>
  <c r="BK171" i="3"/>
  <c r="BK169" i="3"/>
  <c r="BK167" i="3"/>
  <c r="BK163" i="3"/>
  <c r="BK160" i="3"/>
  <c r="J158" i="3"/>
  <c r="BK152" i="3"/>
  <c r="BK150" i="3"/>
  <c r="BK148" i="3"/>
  <c r="BK146" i="3"/>
  <c r="BK142" i="3"/>
  <c r="J139" i="3"/>
  <c r="BK137" i="3"/>
  <c r="BK130" i="3"/>
  <c r="BK156" i="2"/>
  <c r="J154" i="2"/>
  <c r="J152" i="2"/>
  <c r="BK150" i="2"/>
  <c r="BK148" i="2"/>
  <c r="J135" i="2"/>
  <c r="J130" i="2"/>
  <c r="BK128" i="2"/>
  <c r="BK149" i="22"/>
  <c r="BK147" i="22"/>
  <c r="J140" i="22"/>
  <c r="BK132" i="22"/>
  <c r="J130" i="22"/>
  <c r="J128" i="22"/>
  <c r="J143" i="21"/>
  <c r="J140" i="21"/>
  <c r="BK136" i="21"/>
  <c r="J132" i="21"/>
  <c r="J128" i="21"/>
  <c r="BK126" i="21"/>
  <c r="BK149" i="20"/>
  <c r="BK145" i="20"/>
  <c r="J140" i="20"/>
  <c r="BK138" i="20"/>
  <c r="J132" i="20"/>
  <c r="J130" i="20"/>
  <c r="J128" i="20"/>
  <c r="BK126" i="20"/>
  <c r="J124" i="20"/>
  <c r="J149" i="19"/>
  <c r="BK140" i="19"/>
  <c r="J132" i="19"/>
  <c r="BK130" i="19"/>
  <c r="BK128" i="19"/>
  <c r="J126" i="19"/>
  <c r="BK124" i="19"/>
  <c r="J124" i="19"/>
  <c r="J149" i="18"/>
  <c r="J147" i="18"/>
  <c r="J145" i="18"/>
  <c r="BK143" i="18"/>
  <c r="BK136" i="18"/>
  <c r="BK134" i="18"/>
  <c r="BK132" i="18"/>
  <c r="BK130" i="18"/>
  <c r="BK124" i="18"/>
  <c r="J149" i="17"/>
  <c r="BK147" i="17"/>
  <c r="BK136" i="17"/>
  <c r="BK128" i="17"/>
  <c r="J126" i="17"/>
  <c r="J145" i="16"/>
  <c r="J140" i="16"/>
  <c r="J138" i="16"/>
  <c r="T123" i="16" l="1"/>
  <c r="P142" i="16"/>
  <c r="BK142" i="17"/>
  <c r="J142" i="17" s="1"/>
  <c r="J100" i="17" s="1"/>
  <c r="BK123" i="18"/>
  <c r="BK142" i="18"/>
  <c r="J142" i="18" s="1"/>
  <c r="J100" i="18" s="1"/>
  <c r="BK123" i="19"/>
  <c r="BK142" i="19"/>
  <c r="J142" i="19" s="1"/>
  <c r="J100" i="19" s="1"/>
  <c r="BK123" i="20"/>
  <c r="BK122" i="20"/>
  <c r="J122" i="20" s="1"/>
  <c r="BK142" i="20"/>
  <c r="J142" i="20"/>
  <c r="J100" i="20"/>
  <c r="BK123" i="21"/>
  <c r="BK142" i="21"/>
  <c r="J142" i="21"/>
  <c r="J100" i="21"/>
  <c r="R123" i="22"/>
  <c r="R142" i="22"/>
  <c r="R122" i="22" s="1"/>
  <c r="BK127" i="2"/>
  <c r="BK126" i="2" s="1"/>
  <c r="J126" i="2" s="1"/>
  <c r="J99" i="2" s="1"/>
  <c r="T127" i="2"/>
  <c r="T126" i="2" s="1"/>
  <c r="BK143" i="2"/>
  <c r="J143" i="2"/>
  <c r="J103" i="2"/>
  <c r="P143" i="2"/>
  <c r="BK134" i="3"/>
  <c r="J134" i="3" s="1"/>
  <c r="J101" i="3" s="1"/>
  <c r="R134" i="3"/>
  <c r="R128" i="3"/>
  <c r="P145" i="3"/>
  <c r="BK162" i="3"/>
  <c r="J162" i="3" s="1"/>
  <c r="J104" i="3" s="1"/>
  <c r="R162" i="3"/>
  <c r="BK177" i="3"/>
  <c r="J177" i="3" s="1"/>
  <c r="J105" i="3" s="1"/>
  <c r="T177" i="3"/>
  <c r="BK134" i="4"/>
  <c r="J134" i="4" s="1"/>
  <c r="J101" i="4" s="1"/>
  <c r="P134" i="4"/>
  <c r="P128" i="4"/>
  <c r="BK145" i="4"/>
  <c r="J145" i="4"/>
  <c r="J103" i="4"/>
  <c r="R145" i="4"/>
  <c r="R162" i="4"/>
  <c r="R177" i="4"/>
  <c r="T134" i="5"/>
  <c r="T128" i="5"/>
  <c r="BK145" i="5"/>
  <c r="T145" i="5"/>
  <c r="P152" i="5"/>
  <c r="BK167" i="5"/>
  <c r="J167" i="5" s="1"/>
  <c r="J105" i="5" s="1"/>
  <c r="R167" i="5"/>
  <c r="T127" i="6"/>
  <c r="T126" i="6" s="1"/>
  <c r="R138" i="6"/>
  <c r="T149" i="6"/>
  <c r="BK134" i="7"/>
  <c r="J134" i="7" s="1"/>
  <c r="J101" i="7" s="1"/>
  <c r="P134" i="7"/>
  <c r="P128" i="7"/>
  <c r="BK145" i="7"/>
  <c r="J145" i="7"/>
  <c r="J103" i="7"/>
  <c r="T145" i="7"/>
  <c r="P164" i="7"/>
  <c r="R179" i="7"/>
  <c r="R134" i="8"/>
  <c r="R128" i="8"/>
  <c r="BK145" i="8"/>
  <c r="J145" i="8"/>
  <c r="J103" i="8"/>
  <c r="R145" i="8"/>
  <c r="P156" i="8"/>
  <c r="BK171" i="8"/>
  <c r="J171" i="8"/>
  <c r="J105" i="8"/>
  <c r="P171" i="8"/>
  <c r="T126" i="9"/>
  <c r="T125" i="9"/>
  <c r="T137" i="9"/>
  <c r="T136" i="9" s="1"/>
  <c r="T127" i="10"/>
  <c r="T126" i="10" s="1"/>
  <c r="P138" i="10"/>
  <c r="BK157" i="10"/>
  <c r="J157" i="10"/>
  <c r="J103" i="10" s="1"/>
  <c r="T157" i="10"/>
  <c r="BK134" i="11"/>
  <c r="J134" i="11"/>
  <c r="J101" i="11" s="1"/>
  <c r="T134" i="11"/>
  <c r="T128" i="11" s="1"/>
  <c r="T127" i="11" s="1"/>
  <c r="R145" i="11"/>
  <c r="P162" i="11"/>
  <c r="BK177" i="11"/>
  <c r="J177" i="11"/>
  <c r="J105" i="11"/>
  <c r="P177" i="11"/>
  <c r="P127" i="12"/>
  <c r="P126" i="12"/>
  <c r="R138" i="12"/>
  <c r="T149" i="12"/>
  <c r="BK134" i="13"/>
  <c r="J134" i="13"/>
  <c r="J101" i="13"/>
  <c r="R134" i="13"/>
  <c r="R128" i="13" s="1"/>
  <c r="BK145" i="13"/>
  <c r="J145" i="13"/>
  <c r="J103" i="13" s="1"/>
  <c r="P145" i="13"/>
  <c r="BK152" i="13"/>
  <c r="J152" i="13"/>
  <c r="J104" i="13" s="1"/>
  <c r="R152" i="13"/>
  <c r="BK167" i="13"/>
  <c r="J167" i="13"/>
  <c r="J105" i="13" s="1"/>
  <c r="R167" i="13"/>
  <c r="R123" i="14"/>
  <c r="BK138" i="14"/>
  <c r="J138" i="14" s="1"/>
  <c r="J100" i="14" s="1"/>
  <c r="R138" i="14"/>
  <c r="BK123" i="15"/>
  <c r="J123" i="15" s="1"/>
  <c r="J99" i="15" s="1"/>
  <c r="R123" i="15"/>
  <c r="R122" i="15"/>
  <c r="R142" i="15"/>
  <c r="P123" i="16"/>
  <c r="P122" i="16"/>
  <c r="AU111" i="1"/>
  <c r="BK142" i="16"/>
  <c r="J142" i="16"/>
  <c r="J100" i="16"/>
  <c r="R142" i="16"/>
  <c r="BK123" i="17"/>
  <c r="J123" i="17"/>
  <c r="J99" i="17"/>
  <c r="T123" i="17"/>
  <c r="R142" i="17"/>
  <c r="P123" i="18"/>
  <c r="R142" i="18"/>
  <c r="T123" i="19"/>
  <c r="T122" i="19" s="1"/>
  <c r="T142" i="19"/>
  <c r="R123" i="20"/>
  <c r="P142" i="20"/>
  <c r="R123" i="21"/>
  <c r="R142" i="21"/>
  <c r="R122" i="21" s="1"/>
  <c r="BK123" i="22"/>
  <c r="J123" i="22" s="1"/>
  <c r="J99" i="22" s="1"/>
  <c r="BK142" i="22"/>
  <c r="J142" i="22"/>
  <c r="J100" i="22" s="1"/>
  <c r="P127" i="2"/>
  <c r="P126" i="2"/>
  <c r="P125" i="2"/>
  <c r="AU96" i="1" s="1"/>
  <c r="P138" i="2"/>
  <c r="P137" i="2"/>
  <c r="T138" i="2"/>
  <c r="T143" i="2"/>
  <c r="P134" i="3"/>
  <c r="P128" i="3"/>
  <c r="BK145" i="3"/>
  <c r="J145" i="3" s="1"/>
  <c r="J103" i="3" s="1"/>
  <c r="T145" i="3"/>
  <c r="P177" i="3"/>
  <c r="R134" i="4"/>
  <c r="R128" i="4" s="1"/>
  <c r="T145" i="4"/>
  <c r="P162" i="4"/>
  <c r="BK177" i="4"/>
  <c r="J177" i="4" s="1"/>
  <c r="J105" i="4" s="1"/>
  <c r="T177" i="4"/>
  <c r="R134" i="5"/>
  <c r="R128" i="5" s="1"/>
  <c r="P145" i="5"/>
  <c r="R145" i="5"/>
  <c r="T152" i="5"/>
  <c r="T167" i="5"/>
  <c r="BK127" i="6"/>
  <c r="J127" i="6"/>
  <c r="J100" i="6" s="1"/>
  <c r="P127" i="6"/>
  <c r="P126" i="6"/>
  <c r="BK138" i="6"/>
  <c r="J138" i="6" s="1"/>
  <c r="J102" i="6" s="1"/>
  <c r="T138" i="6"/>
  <c r="T137" i="6"/>
  <c r="R149" i="6"/>
  <c r="T134" i="7"/>
  <c r="T128" i="7"/>
  <c r="P145" i="7"/>
  <c r="BK164" i="7"/>
  <c r="J164" i="7" s="1"/>
  <c r="J104" i="7" s="1"/>
  <c r="R164" i="7"/>
  <c r="BK179" i="7"/>
  <c r="J179" i="7" s="1"/>
  <c r="J105" i="7" s="1"/>
  <c r="P179" i="7"/>
  <c r="BK134" i="8"/>
  <c r="J134" i="8" s="1"/>
  <c r="J101" i="8" s="1"/>
  <c r="T134" i="8"/>
  <c r="T128" i="8" s="1"/>
  <c r="P145" i="8"/>
  <c r="P144" i="8"/>
  <c r="T145" i="8"/>
  <c r="T156" i="8"/>
  <c r="R171" i="8"/>
  <c r="P126" i="9"/>
  <c r="P125" i="9"/>
  <c r="BK137" i="9"/>
  <c r="BK136" i="9" s="1"/>
  <c r="J136" i="9" s="1"/>
  <c r="J101" i="9" s="1"/>
  <c r="P137" i="9"/>
  <c r="P136" i="9" s="1"/>
  <c r="BK127" i="10"/>
  <c r="J127" i="10"/>
  <c r="J100" i="10" s="1"/>
  <c r="R127" i="10"/>
  <c r="R126" i="10"/>
  <c r="T138" i="10"/>
  <c r="T137" i="10" s="1"/>
  <c r="R157" i="10"/>
  <c r="R134" i="11"/>
  <c r="R128" i="11"/>
  <c r="P145" i="11"/>
  <c r="P144" i="11" s="1"/>
  <c r="BK162" i="11"/>
  <c r="J162" i="11"/>
  <c r="J104" i="11" s="1"/>
  <c r="T162" i="11"/>
  <c r="T177" i="11"/>
  <c r="R127" i="12"/>
  <c r="R126" i="12" s="1"/>
  <c r="P138" i="12"/>
  <c r="BK149" i="12"/>
  <c r="J149" i="12"/>
  <c r="J103" i="12" s="1"/>
  <c r="R149" i="12"/>
  <c r="P123" i="15"/>
  <c r="BK142" i="15"/>
  <c r="J142" i="15" s="1"/>
  <c r="J100" i="15" s="1"/>
  <c r="T142" i="15"/>
  <c r="BK123" i="16"/>
  <c r="J123" i="16" s="1"/>
  <c r="J99" i="16" s="1"/>
  <c r="R123" i="16"/>
  <c r="R122" i="16"/>
  <c r="T142" i="16"/>
  <c r="R123" i="17"/>
  <c r="R122" i="17"/>
  <c r="P142" i="17"/>
  <c r="R123" i="18"/>
  <c r="R122" i="18" s="1"/>
  <c r="T142" i="18"/>
  <c r="P123" i="19"/>
  <c r="R142" i="19"/>
  <c r="T123" i="20"/>
  <c r="T142" i="20"/>
  <c r="T122" i="20" s="1"/>
  <c r="T123" i="21"/>
  <c r="P142" i="21"/>
  <c r="T123" i="22"/>
  <c r="P142" i="22"/>
  <c r="R127" i="2"/>
  <c r="R126" i="2" s="1"/>
  <c r="BK138" i="2"/>
  <c r="J138" i="2"/>
  <c r="J102" i="2" s="1"/>
  <c r="R138" i="2"/>
  <c r="R143" i="2"/>
  <c r="T134" i="3"/>
  <c r="T128" i="3" s="1"/>
  <c r="R145" i="3"/>
  <c r="P162" i="3"/>
  <c r="T162" i="3"/>
  <c r="R177" i="3"/>
  <c r="T134" i="4"/>
  <c r="T128" i="4"/>
  <c r="P145" i="4"/>
  <c r="BK162" i="4"/>
  <c r="J162" i="4" s="1"/>
  <c r="J104" i="4" s="1"/>
  <c r="T162" i="4"/>
  <c r="P177" i="4"/>
  <c r="BK134" i="5"/>
  <c r="J134" i="5"/>
  <c r="J101" i="5"/>
  <c r="P134" i="5"/>
  <c r="P128" i="5" s="1"/>
  <c r="BK152" i="5"/>
  <c r="J152" i="5"/>
  <c r="J104" i="5" s="1"/>
  <c r="R152" i="5"/>
  <c r="P167" i="5"/>
  <c r="R127" i="6"/>
  <c r="R126" i="6" s="1"/>
  <c r="P138" i="6"/>
  <c r="BK149" i="6"/>
  <c r="J149" i="6"/>
  <c r="J103" i="6" s="1"/>
  <c r="P149" i="6"/>
  <c r="R134" i="7"/>
  <c r="R128" i="7"/>
  <c r="R127" i="7" s="1"/>
  <c r="R145" i="7"/>
  <c r="R144" i="7"/>
  <c r="T164" i="7"/>
  <c r="T179" i="7"/>
  <c r="P134" i="8"/>
  <c r="P128" i="8"/>
  <c r="P127" i="8"/>
  <c r="AU102" i="1" s="1"/>
  <c r="BK156" i="8"/>
  <c r="J156" i="8"/>
  <c r="J104" i="8"/>
  <c r="R156" i="8"/>
  <c r="T171" i="8"/>
  <c r="BK126" i="9"/>
  <c r="J126" i="9"/>
  <c r="J100" i="9" s="1"/>
  <c r="R126" i="9"/>
  <c r="R125" i="9"/>
  <c r="R137" i="9"/>
  <c r="R136" i="9" s="1"/>
  <c r="P127" i="10"/>
  <c r="P126" i="10"/>
  <c r="BK138" i="10"/>
  <c r="BK137" i="10" s="1"/>
  <c r="J137" i="10" s="1"/>
  <c r="J101" i="10" s="1"/>
  <c r="R138" i="10"/>
  <c r="R137" i="10" s="1"/>
  <c r="P157" i="10"/>
  <c r="P134" i="11"/>
  <c r="P128" i="11"/>
  <c r="P127" i="11" s="1"/>
  <c r="AU105" i="1" s="1"/>
  <c r="BK145" i="11"/>
  <c r="J145" i="11"/>
  <c r="J103" i="11" s="1"/>
  <c r="T145" i="11"/>
  <c r="T144" i="11"/>
  <c r="R162" i="11"/>
  <c r="R177" i="11"/>
  <c r="BK127" i="12"/>
  <c r="BK126" i="12"/>
  <c r="T127" i="12"/>
  <c r="T126" i="12" s="1"/>
  <c r="BK138" i="12"/>
  <c r="J138" i="12"/>
  <c r="J102" i="12"/>
  <c r="T138" i="12"/>
  <c r="T137" i="12"/>
  <c r="P149" i="12"/>
  <c r="P134" i="13"/>
  <c r="P128" i="13" s="1"/>
  <c r="T134" i="13"/>
  <c r="T128" i="13"/>
  <c r="R145" i="13"/>
  <c r="R144" i="13" s="1"/>
  <c r="T145" i="13"/>
  <c r="P152" i="13"/>
  <c r="T152" i="13"/>
  <c r="P167" i="13"/>
  <c r="T167" i="13"/>
  <c r="BK123" i="14"/>
  <c r="J123" i="14"/>
  <c r="J99" i="14" s="1"/>
  <c r="P123" i="14"/>
  <c r="T123" i="14"/>
  <c r="P138" i="14"/>
  <c r="P122" i="14" s="1"/>
  <c r="AU109" i="1" s="1"/>
  <c r="T138" i="14"/>
  <c r="T122" i="14" s="1"/>
  <c r="T123" i="15"/>
  <c r="T122" i="15"/>
  <c r="P142" i="15"/>
  <c r="P123" i="17"/>
  <c r="P122" i="17" s="1"/>
  <c r="AU112" i="1" s="1"/>
  <c r="T142" i="17"/>
  <c r="T123" i="18"/>
  <c r="T122" i="18" s="1"/>
  <c r="P142" i="18"/>
  <c r="R123" i="19"/>
  <c r="R122" i="19"/>
  <c r="P142" i="19"/>
  <c r="P123" i="20"/>
  <c r="P122" i="20"/>
  <c r="AU115" i="1"/>
  <c r="R142" i="20"/>
  <c r="P123" i="21"/>
  <c r="P122" i="21"/>
  <c r="AU116" i="1"/>
  <c r="T142" i="21"/>
  <c r="P123" i="22"/>
  <c r="P122" i="22"/>
  <c r="AU117" i="1"/>
  <c r="T142" i="22"/>
  <c r="BE138" i="16"/>
  <c r="BE147" i="16"/>
  <c r="BE149" i="16"/>
  <c r="E85" i="17"/>
  <c r="BE126" i="17"/>
  <c r="BE134" i="17"/>
  <c r="BE143" i="17"/>
  <c r="BE149" i="17"/>
  <c r="F94" i="18"/>
  <c r="E110" i="18"/>
  <c r="BE126" i="18"/>
  <c r="BE138" i="18"/>
  <c r="BE145" i="18"/>
  <c r="E85" i="19"/>
  <c r="BE126" i="19"/>
  <c r="BE132" i="19"/>
  <c r="BE136" i="19"/>
  <c r="BE143" i="19"/>
  <c r="BE124" i="20"/>
  <c r="BE132" i="20"/>
  <c r="BE136" i="20"/>
  <c r="BE140" i="20"/>
  <c r="BE145" i="20"/>
  <c r="J91" i="21"/>
  <c r="E110" i="21"/>
  <c r="BE128" i="21"/>
  <c r="BE132" i="21"/>
  <c r="BE143" i="21"/>
  <c r="BE149" i="21"/>
  <c r="J91" i="22"/>
  <c r="BE128" i="22"/>
  <c r="BE136" i="22"/>
  <c r="F91" i="23"/>
  <c r="J91" i="23"/>
  <c r="J92" i="23"/>
  <c r="BE122" i="23"/>
  <c r="J91" i="2"/>
  <c r="F94" i="2"/>
  <c r="BE132" i="2"/>
  <c r="BE139" i="2"/>
  <c r="BE141" i="2"/>
  <c r="BE146" i="2"/>
  <c r="BE148" i="2"/>
  <c r="J93" i="3"/>
  <c r="J94" i="3"/>
  <c r="BE137" i="3"/>
  <c r="BE142" i="3"/>
  <c r="BE150" i="3"/>
  <c r="BE154" i="3"/>
  <c r="BE167" i="3"/>
  <c r="BE169" i="3"/>
  <c r="BE171" i="3"/>
  <c r="BE173" i="3"/>
  <c r="BE180" i="3"/>
  <c r="E85" i="4"/>
  <c r="J91" i="4"/>
  <c r="F94" i="4"/>
  <c r="BE135" i="4"/>
  <c r="BE142" i="4"/>
  <c r="BE152" i="4"/>
  <c r="BE156" i="4"/>
  <c r="F93" i="5"/>
  <c r="F94" i="5"/>
  <c r="J121" i="5"/>
  <c r="BE130" i="5"/>
  <c r="BE135" i="5"/>
  <c r="BE137" i="5"/>
  <c r="BE148" i="5"/>
  <c r="BE157" i="5"/>
  <c r="BE170" i="5"/>
  <c r="BE172" i="5"/>
  <c r="BK129" i="5"/>
  <c r="J129" i="5"/>
  <c r="J100" i="5"/>
  <c r="E85" i="6"/>
  <c r="J93" i="6"/>
  <c r="F121" i="6"/>
  <c r="J122" i="6"/>
  <c r="BE128" i="6"/>
  <c r="BE139" i="6"/>
  <c r="BE143" i="6"/>
  <c r="BE145" i="6"/>
  <c r="BE152" i="6"/>
  <c r="BE154" i="6"/>
  <c r="E85" i="7"/>
  <c r="J91" i="7"/>
  <c r="F94" i="7"/>
  <c r="F123" i="7"/>
  <c r="J124" i="7"/>
  <c r="BE130" i="7"/>
  <c r="BE150" i="7"/>
  <c r="BE158" i="7"/>
  <c r="BE167" i="7"/>
  <c r="BE180" i="7"/>
  <c r="BE182" i="7"/>
  <c r="BE184" i="7"/>
  <c r="BK129" i="7"/>
  <c r="J129" i="7"/>
  <c r="J100" i="7"/>
  <c r="J91" i="8"/>
  <c r="J93" i="8"/>
  <c r="J94" i="8"/>
  <c r="F124" i="8"/>
  <c r="BE137" i="8"/>
  <c r="BE159" i="8"/>
  <c r="BE163" i="8"/>
  <c r="BE167" i="8"/>
  <c r="BE172" i="8"/>
  <c r="BE176" i="8"/>
  <c r="F93" i="9"/>
  <c r="J94" i="9"/>
  <c r="F121" i="9"/>
  <c r="BE129" i="9"/>
  <c r="BE142" i="9"/>
  <c r="BE146" i="9"/>
  <c r="J91" i="10"/>
  <c r="J93" i="10"/>
  <c r="E113" i="10"/>
  <c r="BE135" i="10"/>
  <c r="BE139" i="10"/>
  <c r="BE143" i="10"/>
  <c r="BE149" i="10"/>
  <c r="BE153" i="10"/>
  <c r="BE158" i="10"/>
  <c r="BE162" i="10"/>
  <c r="BE164" i="10"/>
  <c r="E85" i="11"/>
  <c r="J93" i="11"/>
  <c r="J94" i="11"/>
  <c r="F123" i="11"/>
  <c r="BE139" i="11"/>
  <c r="BE142" i="11"/>
  <c r="BE146" i="11"/>
  <c r="BE154" i="11"/>
  <c r="BE167" i="11"/>
  <c r="BE178" i="11"/>
  <c r="BK129" i="11"/>
  <c r="J129" i="11"/>
  <c r="J100" i="11"/>
  <c r="J91" i="12"/>
  <c r="J93" i="12"/>
  <c r="E113" i="12"/>
  <c r="J122" i="12"/>
  <c r="BE132" i="12"/>
  <c r="BE135" i="12"/>
  <c r="BE141" i="12"/>
  <c r="J93" i="13"/>
  <c r="E115" i="13"/>
  <c r="F123" i="13"/>
  <c r="F124" i="13"/>
  <c r="BE137" i="13"/>
  <c r="BE155" i="13"/>
  <c r="BE157" i="13"/>
  <c r="BE163" i="13"/>
  <c r="BE165" i="13"/>
  <c r="BE172" i="13"/>
  <c r="BK129" i="13"/>
  <c r="J129" i="13"/>
  <c r="J100" i="13"/>
  <c r="E85" i="14"/>
  <c r="F94" i="14"/>
  <c r="BE128" i="14"/>
  <c r="BE132" i="14"/>
  <c r="BE134" i="14"/>
  <c r="BE139" i="14"/>
  <c r="BE141" i="14"/>
  <c r="BE145" i="14"/>
  <c r="E85" i="15"/>
  <c r="F94" i="15"/>
  <c r="BE124" i="15"/>
  <c r="BE128" i="15"/>
  <c r="BE130" i="15"/>
  <c r="BE136" i="15"/>
  <c r="E85" i="16"/>
  <c r="J91" i="16"/>
  <c r="F94" i="16"/>
  <c r="BE124" i="16"/>
  <c r="BE126" i="16"/>
  <c r="BE134" i="16"/>
  <c r="BE136" i="16"/>
  <c r="BE140" i="16"/>
  <c r="BE145" i="16"/>
  <c r="J91" i="17"/>
  <c r="F94" i="17"/>
  <c r="BE128" i="17"/>
  <c r="BE130" i="17"/>
  <c r="BE132" i="17"/>
  <c r="BE136" i="17"/>
  <c r="J91" i="18"/>
  <c r="BE124" i="18"/>
  <c r="BE130" i="18"/>
  <c r="BE132" i="18"/>
  <c r="BE136" i="18"/>
  <c r="BE149" i="18"/>
  <c r="F94" i="19"/>
  <c r="J116" i="19"/>
  <c r="BE130" i="19"/>
  <c r="BE134" i="19"/>
  <c r="BE138" i="19"/>
  <c r="BE140" i="19"/>
  <c r="F94" i="20"/>
  <c r="BE128" i="20"/>
  <c r="BE143" i="20"/>
  <c r="F119" i="21"/>
  <c r="BE136" i="21"/>
  <c r="E110" i="22"/>
  <c r="BE124" i="22"/>
  <c r="BE138" i="22"/>
  <c r="E85" i="23"/>
  <c r="F116" i="23"/>
  <c r="F93" i="2"/>
  <c r="J94" i="2"/>
  <c r="BE128" i="2"/>
  <c r="BE144" i="2"/>
  <c r="BE150" i="2"/>
  <c r="BE152" i="2"/>
  <c r="BE156" i="2"/>
  <c r="F93" i="3"/>
  <c r="J121" i="3"/>
  <c r="F124" i="3"/>
  <c r="BE135" i="3"/>
  <c r="BE146" i="3"/>
  <c r="BE152" i="3"/>
  <c r="BE158" i="3"/>
  <c r="BE160" i="3"/>
  <c r="BE163" i="3"/>
  <c r="BK129" i="3"/>
  <c r="J129" i="3" s="1"/>
  <c r="J100" i="3" s="1"/>
  <c r="J93" i="4"/>
  <c r="BE130" i="4"/>
  <c r="BE137" i="4"/>
  <c r="BE146" i="4"/>
  <c r="BE148" i="4"/>
  <c r="BE154" i="4"/>
  <c r="BE165" i="4"/>
  <c r="BE169" i="4"/>
  <c r="BE175" i="4"/>
  <c r="BE180" i="4"/>
  <c r="BK129" i="4"/>
  <c r="J129" i="4"/>
  <c r="J100" i="4"/>
  <c r="E85" i="5"/>
  <c r="J94" i="5"/>
  <c r="BE146" i="5"/>
  <c r="BE155" i="5"/>
  <c r="BE159" i="5"/>
  <c r="BE161" i="5"/>
  <c r="BE163" i="5"/>
  <c r="BE165" i="5"/>
  <c r="J91" i="6"/>
  <c r="BE130" i="6"/>
  <c r="BE147" i="6"/>
  <c r="BE150" i="6"/>
  <c r="BE139" i="7"/>
  <c r="BE142" i="7"/>
  <c r="BE146" i="7"/>
  <c r="BE148" i="7"/>
  <c r="BE152" i="7"/>
  <c r="BE156" i="7"/>
  <c r="BE160" i="7"/>
  <c r="BE169" i="7"/>
  <c r="BE175" i="7"/>
  <c r="E85" i="8"/>
  <c r="F93" i="8"/>
  <c r="BE130" i="8"/>
  <c r="BE135" i="8"/>
  <c r="BE139" i="8"/>
  <c r="BE142" i="8"/>
  <c r="BE146" i="8"/>
  <c r="BE150" i="8"/>
  <c r="BE157" i="8"/>
  <c r="BE161" i="8"/>
  <c r="BE169" i="8"/>
  <c r="BK129" i="8"/>
  <c r="BK128" i="8" s="1"/>
  <c r="J128" i="8" s="1"/>
  <c r="J99" i="8" s="1"/>
  <c r="E85" i="9"/>
  <c r="J91" i="9"/>
  <c r="J120" i="9"/>
  <c r="BE127" i="9"/>
  <c r="BE131" i="9"/>
  <c r="BE138" i="9"/>
  <c r="BE144" i="9"/>
  <c r="F94" i="10"/>
  <c r="BE128" i="10"/>
  <c r="BE151" i="10"/>
  <c r="J91" i="11"/>
  <c r="F94" i="11"/>
  <c r="BE130" i="11"/>
  <c r="BE135" i="11"/>
  <c r="BE150" i="11"/>
  <c r="BE160" i="11"/>
  <c r="BE171" i="11"/>
  <c r="BE182" i="11"/>
  <c r="F121" i="12"/>
  <c r="F122" i="12"/>
  <c r="BE128" i="12"/>
  <c r="BE145" i="12"/>
  <c r="BE147" i="12"/>
  <c r="BE150" i="12"/>
  <c r="BE152" i="12"/>
  <c r="BE156" i="12"/>
  <c r="J121" i="13"/>
  <c r="J124" i="13"/>
  <c r="BE130" i="13"/>
  <c r="BE135" i="13"/>
  <c r="BE146" i="13"/>
  <c r="BE148" i="13"/>
  <c r="BE150" i="13"/>
  <c r="BE128" i="16"/>
  <c r="BE130" i="16"/>
  <c r="BE132" i="16"/>
  <c r="BE143" i="16"/>
  <c r="BE134" i="18"/>
  <c r="BE140" i="18"/>
  <c r="BE147" i="18"/>
  <c r="BE147" i="19"/>
  <c r="J91" i="20"/>
  <c r="E110" i="20"/>
  <c r="BE126" i="20"/>
  <c r="BE138" i="20"/>
  <c r="BE149" i="20"/>
  <c r="BE124" i="21"/>
  <c r="BE134" i="21"/>
  <c r="BE147" i="21"/>
  <c r="F119" i="22"/>
  <c r="BE126" i="22"/>
  <c r="BE134" i="22"/>
  <c r="BE140" i="22"/>
  <c r="BE143" i="22"/>
  <c r="BE145" i="22"/>
  <c r="BE149" i="22"/>
  <c r="J113" i="23"/>
  <c r="BE125" i="23"/>
  <c r="BK121" i="23"/>
  <c r="J121" i="23"/>
  <c r="J98" i="23"/>
  <c r="BK124" i="23"/>
  <c r="J124" i="23" s="1"/>
  <c r="J99" i="23" s="1"/>
  <c r="E85" i="2"/>
  <c r="J93" i="2"/>
  <c r="BE130" i="2"/>
  <c r="BE135" i="2"/>
  <c r="BE154" i="2"/>
  <c r="E85" i="3"/>
  <c r="BE130" i="3"/>
  <c r="BE139" i="3"/>
  <c r="BE148" i="3"/>
  <c r="BE156" i="3"/>
  <c r="BE165" i="3"/>
  <c r="BE175" i="3"/>
  <c r="BE178" i="3"/>
  <c r="BE182" i="3"/>
  <c r="F93" i="4"/>
  <c r="J94" i="4"/>
  <c r="BE139" i="4"/>
  <c r="BE150" i="4"/>
  <c r="BE158" i="4"/>
  <c r="BE160" i="4"/>
  <c r="BE163" i="4"/>
  <c r="BE167" i="4"/>
  <c r="BE171" i="4"/>
  <c r="BE173" i="4"/>
  <c r="BE178" i="4"/>
  <c r="BE182" i="4"/>
  <c r="J93" i="5"/>
  <c r="BE139" i="5"/>
  <c r="BE142" i="5"/>
  <c r="BE150" i="5"/>
  <c r="BE153" i="5"/>
  <c r="BE168" i="5"/>
  <c r="F94" i="6"/>
  <c r="BE132" i="6"/>
  <c r="BE135" i="6"/>
  <c r="BE141" i="6"/>
  <c r="BE156" i="6"/>
  <c r="J93" i="7"/>
  <c r="BE135" i="7"/>
  <c r="BE137" i="7"/>
  <c r="BE154" i="7"/>
  <c r="BE162" i="7"/>
  <c r="BE165" i="7"/>
  <c r="BE171" i="7"/>
  <c r="BE173" i="7"/>
  <c r="BE177" i="7"/>
  <c r="BE148" i="8"/>
  <c r="BE152" i="8"/>
  <c r="BE154" i="8"/>
  <c r="BE165" i="8"/>
  <c r="BE174" i="8"/>
  <c r="BE134" i="9"/>
  <c r="BE140" i="9"/>
  <c r="F93" i="10"/>
  <c r="J94" i="10"/>
  <c r="BE130" i="10"/>
  <c r="BE132" i="10"/>
  <c r="BE141" i="10"/>
  <c r="BE145" i="10"/>
  <c r="BE147" i="10"/>
  <c r="BE155" i="10"/>
  <c r="BE160" i="10"/>
  <c r="BE137" i="11"/>
  <c r="BE148" i="11"/>
  <c r="BE152" i="11"/>
  <c r="BE156" i="11"/>
  <c r="BE158" i="11"/>
  <c r="BE163" i="11"/>
  <c r="BE165" i="11"/>
  <c r="BE169" i="11"/>
  <c r="BE173" i="11"/>
  <c r="BE175" i="11"/>
  <c r="BE180" i="11"/>
  <c r="BE130" i="12"/>
  <c r="BE139" i="12"/>
  <c r="BE143" i="12"/>
  <c r="BE154" i="12"/>
  <c r="BE139" i="13"/>
  <c r="BE142" i="13"/>
  <c r="BE153" i="13"/>
  <c r="BE159" i="13"/>
  <c r="BE161" i="13"/>
  <c r="BE168" i="13"/>
  <c r="BE170" i="13"/>
  <c r="J91" i="14"/>
  <c r="BE124" i="14"/>
  <c r="BE126" i="14"/>
  <c r="BE130" i="14"/>
  <c r="BE136" i="14"/>
  <c r="BE143" i="14"/>
  <c r="J91" i="15"/>
  <c r="BE126" i="15"/>
  <c r="BE132" i="15"/>
  <c r="BE134" i="15"/>
  <c r="BE138" i="15"/>
  <c r="BE140" i="15"/>
  <c r="BE143" i="15"/>
  <c r="BE145" i="15"/>
  <c r="BE147" i="15"/>
  <c r="BE149" i="15"/>
  <c r="BE124" i="17"/>
  <c r="BE138" i="17"/>
  <c r="BE140" i="17"/>
  <c r="BE145" i="17"/>
  <c r="BE147" i="17"/>
  <c r="BE128" i="18"/>
  <c r="BE143" i="18"/>
  <c r="BE124" i="19"/>
  <c r="BE128" i="19"/>
  <c r="BE145" i="19"/>
  <c r="BE149" i="19"/>
  <c r="BE130" i="20"/>
  <c r="BE134" i="20"/>
  <c r="BE147" i="20"/>
  <c r="BE126" i="21"/>
  <c r="BE130" i="21"/>
  <c r="BE138" i="21"/>
  <c r="BE140" i="21"/>
  <c r="BE145" i="21"/>
  <c r="BE130" i="22"/>
  <c r="BE132" i="22"/>
  <c r="BE147" i="22"/>
  <c r="F39" i="16"/>
  <c r="BD111" i="1"/>
  <c r="F39" i="18"/>
  <c r="BD113" i="1" s="1"/>
  <c r="F39" i="20"/>
  <c r="BD115" i="1"/>
  <c r="F37" i="22"/>
  <c r="BB117" i="1" s="1"/>
  <c r="F36" i="2"/>
  <c r="BA96" i="1"/>
  <c r="J36" i="3"/>
  <c r="AW97" i="1" s="1"/>
  <c r="F38" i="4"/>
  <c r="BC98" i="1"/>
  <c r="F36" i="5"/>
  <c r="BA99" i="1" s="1"/>
  <c r="F39" i="7"/>
  <c r="BD101" i="1" s="1"/>
  <c r="F36" i="8"/>
  <c r="BA102" i="1" s="1"/>
  <c r="F38" i="11"/>
  <c r="BC105" i="1" s="1"/>
  <c r="J36" i="12"/>
  <c r="AW106" i="1" s="1"/>
  <c r="F39" i="13"/>
  <c r="BD107" i="1" s="1"/>
  <c r="F37" i="14"/>
  <c r="BB109" i="1" s="1"/>
  <c r="F37" i="15"/>
  <c r="BB110" i="1" s="1"/>
  <c r="F37" i="16"/>
  <c r="BB111" i="1" s="1"/>
  <c r="F38" i="17"/>
  <c r="BC112" i="1" s="1"/>
  <c r="F37" i="19"/>
  <c r="BB114" i="1" s="1"/>
  <c r="F37" i="2"/>
  <c r="BB96" i="1" s="1"/>
  <c r="F39" i="3"/>
  <c r="BD97" i="1" s="1"/>
  <c r="F37" i="7"/>
  <c r="BB101" i="1" s="1"/>
  <c r="F39" i="8"/>
  <c r="BD102" i="1" s="1"/>
  <c r="F37" i="12"/>
  <c r="BB106" i="1" s="1"/>
  <c r="J36" i="18"/>
  <c r="AW113" i="1" s="1"/>
  <c r="J36" i="20"/>
  <c r="AW115" i="1" s="1"/>
  <c r="F39" i="22"/>
  <c r="BD117" i="1" s="1"/>
  <c r="J36" i="2"/>
  <c r="AW96" i="1" s="1"/>
  <c r="F37" i="4"/>
  <c r="BB98" i="1" s="1"/>
  <c r="F36" i="6"/>
  <c r="BA100" i="1" s="1"/>
  <c r="F37" i="8"/>
  <c r="BB102" i="1" s="1"/>
  <c r="F36" i="11"/>
  <c r="BA105" i="1" s="1"/>
  <c r="F36" i="12"/>
  <c r="BA106" i="1" s="1"/>
  <c r="J36" i="13"/>
  <c r="AW107" i="1" s="1"/>
  <c r="J36" i="15"/>
  <c r="AW110" i="1" s="1"/>
  <c r="F36" i="17"/>
  <c r="BA112" i="1" s="1"/>
  <c r="F36" i="18"/>
  <c r="BA113" i="1" s="1"/>
  <c r="F38" i="20"/>
  <c r="BC115" i="1" s="1"/>
  <c r="F36" i="16"/>
  <c r="BA111" i="1" s="1"/>
  <c r="F37" i="17"/>
  <c r="BB112" i="1" s="1"/>
  <c r="F38" i="19"/>
  <c r="BC114" i="1" s="1"/>
  <c r="J32" i="20"/>
  <c r="AG115" i="1" s="1"/>
  <c r="F36" i="23"/>
  <c r="BC118" i="1" s="1"/>
  <c r="F38" i="2"/>
  <c r="BC96" i="1" s="1"/>
  <c r="F37" i="3"/>
  <c r="BB97" i="1" s="1"/>
  <c r="F38" i="5"/>
  <c r="BC99" i="1" s="1"/>
  <c r="F37" i="6"/>
  <c r="BB100" i="1" s="1"/>
  <c r="F38" i="8"/>
  <c r="BC102" i="1" s="1"/>
  <c r="F37" i="10"/>
  <c r="BB104" i="1" s="1"/>
  <c r="F39" i="14"/>
  <c r="BD109" i="1" s="1"/>
  <c r="F39" i="15"/>
  <c r="BD110" i="1" s="1"/>
  <c r="F36" i="21"/>
  <c r="BA116" i="1" s="1"/>
  <c r="F36" i="22"/>
  <c r="BA117" i="1" s="1"/>
  <c r="F37" i="23"/>
  <c r="BD118" i="1"/>
  <c r="F36" i="3"/>
  <c r="BA97" i="1" s="1"/>
  <c r="J36" i="6"/>
  <c r="AW100" i="1" s="1"/>
  <c r="F39" i="9"/>
  <c r="BD103" i="1" s="1"/>
  <c r="F36" i="10"/>
  <c r="BA104" i="1" s="1"/>
  <c r="J36" i="17"/>
  <c r="AW112" i="1" s="1"/>
  <c r="F36" i="19"/>
  <c r="BA114" i="1" s="1"/>
  <c r="F35" i="23"/>
  <c r="BB118" i="1" s="1"/>
  <c r="F36" i="4"/>
  <c r="BA98" i="1"/>
  <c r="J36" i="5"/>
  <c r="AW99" i="1" s="1"/>
  <c r="F38" i="6"/>
  <c r="BC100" i="1"/>
  <c r="F38" i="7"/>
  <c r="BC101" i="1" s="1"/>
  <c r="J36" i="10"/>
  <c r="AW104" i="1"/>
  <c r="F38" i="12"/>
  <c r="BC106" i="1" s="1"/>
  <c r="J36" i="14"/>
  <c r="AW109" i="1"/>
  <c r="F37" i="18"/>
  <c r="BB113" i="1" s="1"/>
  <c r="F38" i="22"/>
  <c r="BC117" i="1"/>
  <c r="AS94" i="1"/>
  <c r="F38" i="21"/>
  <c r="BC116" i="1" s="1"/>
  <c r="J36" i="7"/>
  <c r="AW101" i="1" s="1"/>
  <c r="F36" i="9"/>
  <c r="BA103" i="1" s="1"/>
  <c r="F39" i="12"/>
  <c r="BD106" i="1" s="1"/>
  <c r="F37" i="13"/>
  <c r="BB107" i="1" s="1"/>
  <c r="F36" i="15"/>
  <c r="BA110" i="1" s="1"/>
  <c r="J36" i="16"/>
  <c r="AW111" i="1" s="1"/>
  <c r="F37" i="20"/>
  <c r="BB115" i="1" s="1"/>
  <c r="J36" i="4"/>
  <c r="AW98" i="1" s="1"/>
  <c r="F39" i="6"/>
  <c r="BD100" i="1" s="1"/>
  <c r="J36" i="8"/>
  <c r="AW102" i="1" s="1"/>
  <c r="J36" i="9"/>
  <c r="AW103" i="1" s="1"/>
  <c r="F34" i="23"/>
  <c r="BA118" i="1" s="1"/>
  <c r="F38" i="3"/>
  <c r="BC97" i="1" s="1"/>
  <c r="F39" i="5"/>
  <c r="BD99" i="1" s="1"/>
  <c r="F39" i="10"/>
  <c r="BD104" i="1" s="1"/>
  <c r="F38" i="14"/>
  <c r="BC109" i="1" s="1"/>
  <c r="F38" i="15"/>
  <c r="BC110" i="1" s="1"/>
  <c r="F39" i="17"/>
  <c r="BD112" i="1" s="1"/>
  <c r="J34" i="23"/>
  <c r="AW118" i="1" s="1"/>
  <c r="F38" i="9"/>
  <c r="BC103" i="1" s="1"/>
  <c r="J36" i="11"/>
  <c r="AW105" i="1" s="1"/>
  <c r="F36" i="13"/>
  <c r="BA107" i="1" s="1"/>
  <c r="F38" i="18"/>
  <c r="BC113" i="1" s="1"/>
  <c r="F39" i="21"/>
  <c r="BD116" i="1" s="1"/>
  <c r="J36" i="22"/>
  <c r="AW117" i="1" s="1"/>
  <c r="F39" i="4"/>
  <c r="BD98" i="1" s="1"/>
  <c r="F37" i="5"/>
  <c r="BB99" i="1" s="1"/>
  <c r="F36" i="7"/>
  <c r="BA101" i="1" s="1"/>
  <c r="F38" i="10"/>
  <c r="BC104" i="1" s="1"/>
  <c r="F37" i="11"/>
  <c r="BB105" i="1" s="1"/>
  <c r="F38" i="16"/>
  <c r="BC111" i="1" s="1"/>
  <c r="F39" i="19"/>
  <c r="BD114" i="1" s="1"/>
  <c r="J36" i="21"/>
  <c r="AW116" i="1" s="1"/>
  <c r="F39" i="2"/>
  <c r="BD96" i="1" s="1"/>
  <c r="F37" i="9"/>
  <c r="BB103" i="1" s="1"/>
  <c r="F39" i="11"/>
  <c r="BD105" i="1" s="1"/>
  <c r="F38" i="13"/>
  <c r="BC107" i="1" s="1"/>
  <c r="F36" i="14"/>
  <c r="BA109" i="1" s="1"/>
  <c r="J36" i="19"/>
  <c r="AW114" i="1" s="1"/>
  <c r="F36" i="20"/>
  <c r="BA115" i="1" s="1"/>
  <c r="F37" i="21"/>
  <c r="BB116" i="1" s="1"/>
  <c r="R127" i="13" l="1"/>
  <c r="BK122" i="18"/>
  <c r="J122" i="18" s="1"/>
  <c r="J32" i="18" s="1"/>
  <c r="AG113" i="1" s="1"/>
  <c r="T125" i="12"/>
  <c r="R144" i="3"/>
  <c r="R127" i="3"/>
  <c r="T122" i="22"/>
  <c r="R137" i="12"/>
  <c r="T144" i="5"/>
  <c r="T127" i="5"/>
  <c r="R124" i="9"/>
  <c r="P137" i="6"/>
  <c r="P125" i="6"/>
  <c r="AU100" i="1"/>
  <c r="P144" i="4"/>
  <c r="P127" i="4" s="1"/>
  <c r="AU98" i="1" s="1"/>
  <c r="T122" i="21"/>
  <c r="P122" i="19"/>
  <c r="AU114" i="1"/>
  <c r="P137" i="12"/>
  <c r="R125" i="10"/>
  <c r="T144" i="8"/>
  <c r="T127" i="8"/>
  <c r="P144" i="7"/>
  <c r="P127" i="7"/>
  <c r="AU101" i="1" s="1"/>
  <c r="P122" i="18"/>
  <c r="AU113" i="1"/>
  <c r="T122" i="17"/>
  <c r="R122" i="14"/>
  <c r="P137" i="10"/>
  <c r="P125" i="10"/>
  <c r="AU104" i="1"/>
  <c r="R144" i="8"/>
  <c r="R127" i="8" s="1"/>
  <c r="R137" i="6"/>
  <c r="R125" i="6"/>
  <c r="BK144" i="5"/>
  <c r="J144" i="5" s="1"/>
  <c r="J102" i="5" s="1"/>
  <c r="R144" i="4"/>
  <c r="R127" i="4" s="1"/>
  <c r="P144" i="3"/>
  <c r="P127" i="3"/>
  <c r="AU97" i="1"/>
  <c r="T122" i="16"/>
  <c r="T144" i="13"/>
  <c r="T127" i="13"/>
  <c r="P122" i="15"/>
  <c r="AU110" i="1" s="1"/>
  <c r="R125" i="12"/>
  <c r="R144" i="5"/>
  <c r="R127" i="5"/>
  <c r="T144" i="3"/>
  <c r="T127" i="3" s="1"/>
  <c r="T137" i="2"/>
  <c r="P144" i="13"/>
  <c r="P127" i="13" s="1"/>
  <c r="AU107" i="1" s="1"/>
  <c r="P125" i="12"/>
  <c r="AU106" i="1"/>
  <c r="R144" i="11"/>
  <c r="R127" i="11" s="1"/>
  <c r="T124" i="9"/>
  <c r="T144" i="7"/>
  <c r="T127" i="7" s="1"/>
  <c r="R137" i="2"/>
  <c r="R125" i="2"/>
  <c r="P124" i="9"/>
  <c r="AU103" i="1" s="1"/>
  <c r="P144" i="5"/>
  <c r="P127" i="5"/>
  <c r="AU99" i="1"/>
  <c r="T144" i="4"/>
  <c r="T127" i="4" s="1"/>
  <c r="R122" i="20"/>
  <c r="T125" i="10"/>
  <c r="T125" i="6"/>
  <c r="T125" i="2"/>
  <c r="BK122" i="21"/>
  <c r="J122" i="21"/>
  <c r="BK122" i="19"/>
  <c r="J122" i="19"/>
  <c r="J98" i="19"/>
  <c r="BK122" i="17"/>
  <c r="J122" i="17" s="1"/>
  <c r="J98" i="17" s="1"/>
  <c r="J123" i="18"/>
  <c r="J99" i="18"/>
  <c r="J123" i="19"/>
  <c r="J99" i="19"/>
  <c r="J98" i="20"/>
  <c r="J123" i="20"/>
  <c r="J99" i="20" s="1"/>
  <c r="J123" i="21"/>
  <c r="J99" i="21"/>
  <c r="BK122" i="22"/>
  <c r="J122" i="22" s="1"/>
  <c r="J98" i="22" s="1"/>
  <c r="J127" i="2"/>
  <c r="J100" i="2"/>
  <c r="BK144" i="3"/>
  <c r="J144" i="3"/>
  <c r="J102" i="3"/>
  <c r="J145" i="5"/>
  <c r="J103" i="5" s="1"/>
  <c r="BK126" i="6"/>
  <c r="J126" i="6"/>
  <c r="J99" i="6"/>
  <c r="BK137" i="6"/>
  <c r="J137" i="6"/>
  <c r="J101" i="6"/>
  <c r="J129" i="8"/>
  <c r="J100" i="8" s="1"/>
  <c r="BK125" i="9"/>
  <c r="J125" i="9"/>
  <c r="J99" i="9"/>
  <c r="J137" i="9"/>
  <c r="J102" i="9"/>
  <c r="BK126" i="10"/>
  <c r="J126" i="10"/>
  <c r="J99" i="10" s="1"/>
  <c r="J138" i="10"/>
  <c r="J102" i="10"/>
  <c r="BK144" i="11"/>
  <c r="J144" i="11" s="1"/>
  <c r="J102" i="11" s="1"/>
  <c r="J126" i="12"/>
  <c r="J99" i="12"/>
  <c r="J127" i="12"/>
  <c r="J100" i="12"/>
  <c r="BK137" i="12"/>
  <c r="J137" i="12"/>
  <c r="J101" i="12" s="1"/>
  <c r="BK128" i="13"/>
  <c r="J128" i="13"/>
  <c r="J99" i="13"/>
  <c r="BK144" i="13"/>
  <c r="J144" i="13"/>
  <c r="J102" i="13"/>
  <c r="BK122" i="14"/>
  <c r="J122" i="14" s="1"/>
  <c r="J98" i="14" s="1"/>
  <c r="BK122" i="16"/>
  <c r="J122" i="16"/>
  <c r="J98" i="18"/>
  <c r="BK128" i="3"/>
  <c r="J128" i="3"/>
  <c r="J99" i="3"/>
  <c r="BK144" i="4"/>
  <c r="J144" i="4"/>
  <c r="J102" i="4"/>
  <c r="BK128" i="5"/>
  <c r="BK127" i="5" s="1"/>
  <c r="J127" i="5" s="1"/>
  <c r="J32" i="5" s="1"/>
  <c r="AG99" i="1" s="1"/>
  <c r="BK128" i="7"/>
  <c r="J128" i="7"/>
  <c r="J99" i="7" s="1"/>
  <c r="BK128" i="11"/>
  <c r="J128" i="11"/>
  <c r="J99" i="11"/>
  <c r="BK122" i="15"/>
  <c r="J122" i="15"/>
  <c r="J98" i="15"/>
  <c r="BK120" i="23"/>
  <c r="J120" i="23" s="1"/>
  <c r="J97" i="23" s="1"/>
  <c r="BK137" i="2"/>
  <c r="J137" i="2"/>
  <c r="J101" i="2" s="1"/>
  <c r="BK128" i="4"/>
  <c r="BK127" i="4"/>
  <c r="J127" i="4"/>
  <c r="J98" i="4" s="1"/>
  <c r="BK144" i="7"/>
  <c r="J144" i="7"/>
  <c r="J102" i="7"/>
  <c r="BK144" i="8"/>
  <c r="J144" i="8"/>
  <c r="J102" i="8"/>
  <c r="F35" i="18"/>
  <c r="AZ113" i="1" s="1"/>
  <c r="F33" i="23"/>
  <c r="AZ118" i="1"/>
  <c r="BC108" i="1"/>
  <c r="AY108" i="1" s="1"/>
  <c r="J35" i="4"/>
  <c r="AV98" i="1" s="1"/>
  <c r="AT98" i="1" s="1"/>
  <c r="J35" i="14"/>
  <c r="AV109" i="1"/>
  <c r="AT109" i="1" s="1"/>
  <c r="F35" i="16"/>
  <c r="AZ111" i="1" s="1"/>
  <c r="J35" i="2"/>
  <c r="AV96" i="1" s="1"/>
  <c r="AT96" i="1" s="1"/>
  <c r="F35" i="9"/>
  <c r="AZ103" i="1"/>
  <c r="J35" i="12"/>
  <c r="AV106" i="1"/>
  <c r="AT106" i="1" s="1"/>
  <c r="F35" i="21"/>
  <c r="AZ116" i="1" s="1"/>
  <c r="BD95" i="1"/>
  <c r="J35" i="3"/>
  <c r="AV97" i="1"/>
  <c r="AT97" i="1" s="1"/>
  <c r="J35" i="9"/>
  <c r="AV103" i="1" s="1"/>
  <c r="AT103" i="1" s="1"/>
  <c r="F35" i="14"/>
  <c r="AZ109" i="1"/>
  <c r="J32" i="16"/>
  <c r="AG111" i="1"/>
  <c r="F35" i="19"/>
  <c r="AZ114" i="1"/>
  <c r="J35" i="21"/>
  <c r="AV116" i="1"/>
  <c r="AT116" i="1" s="1"/>
  <c r="AN116" i="1" s="1"/>
  <c r="J35" i="6"/>
  <c r="AV100" i="1" s="1"/>
  <c r="AT100" i="1" s="1"/>
  <c r="F35" i="12"/>
  <c r="AZ106" i="1"/>
  <c r="F35" i="15"/>
  <c r="AZ110" i="1"/>
  <c r="BC95" i="1"/>
  <c r="AY95" i="1"/>
  <c r="J35" i="5"/>
  <c r="AV99" i="1"/>
  <c r="AT99" i="1" s="1"/>
  <c r="J35" i="11"/>
  <c r="AV105" i="1" s="1"/>
  <c r="AT105" i="1" s="1"/>
  <c r="F35" i="2"/>
  <c r="AZ96" i="1"/>
  <c r="J35" i="7"/>
  <c r="AV101" i="1"/>
  <c r="AT101" i="1" s="1"/>
  <c r="F35" i="11"/>
  <c r="AZ105" i="1"/>
  <c r="J35" i="19"/>
  <c r="AV114" i="1" s="1"/>
  <c r="AT114" i="1" s="1"/>
  <c r="F35" i="22"/>
  <c r="AZ117" i="1"/>
  <c r="J32" i="21"/>
  <c r="AG116" i="1"/>
  <c r="F35" i="20"/>
  <c r="AZ115" i="1" s="1"/>
  <c r="BA108" i="1"/>
  <c r="AW108" i="1"/>
  <c r="F35" i="3"/>
  <c r="AZ97" i="1" s="1"/>
  <c r="F35" i="13"/>
  <c r="AZ107" i="1"/>
  <c r="J35" i="20"/>
  <c r="AV115" i="1" s="1"/>
  <c r="AT115" i="1" s="1"/>
  <c r="BB108" i="1"/>
  <c r="AX108" i="1" s="1"/>
  <c r="F35" i="6"/>
  <c r="AZ100" i="1"/>
  <c r="F35" i="8"/>
  <c r="AZ102" i="1" s="1"/>
  <c r="J35" i="18"/>
  <c r="AV113" i="1"/>
  <c r="AT113" i="1"/>
  <c r="BA95" i="1"/>
  <c r="AW95" i="1" s="1"/>
  <c r="BD108" i="1"/>
  <c r="F35" i="5"/>
  <c r="AZ99" i="1" s="1"/>
  <c r="J35" i="8"/>
  <c r="AV102" i="1"/>
  <c r="AT102" i="1"/>
  <c r="J35" i="13"/>
  <c r="AV107" i="1" s="1"/>
  <c r="AT107" i="1" s="1"/>
  <c r="F35" i="17"/>
  <c r="AZ112" i="1" s="1"/>
  <c r="BB95" i="1"/>
  <c r="AX95" i="1"/>
  <c r="J35" i="10"/>
  <c r="AV104" i="1" s="1"/>
  <c r="AT104" i="1" s="1"/>
  <c r="J35" i="17"/>
  <c r="AV112" i="1"/>
  <c r="AT112" i="1" s="1"/>
  <c r="F35" i="4"/>
  <c r="AZ98" i="1"/>
  <c r="F35" i="7"/>
  <c r="AZ101" i="1" s="1"/>
  <c r="J35" i="16"/>
  <c r="AV111" i="1"/>
  <c r="AT111" i="1"/>
  <c r="J35" i="22"/>
  <c r="AV117" i="1" s="1"/>
  <c r="AT117" i="1" s="1"/>
  <c r="F35" i="10"/>
  <c r="AZ104" i="1" s="1"/>
  <c r="J35" i="15"/>
  <c r="AV110" i="1"/>
  <c r="AT110" i="1"/>
  <c r="J33" i="23"/>
  <c r="AV118" i="1" s="1"/>
  <c r="AT118" i="1" s="1"/>
  <c r="J41" i="21" l="1"/>
  <c r="J41" i="5"/>
  <c r="J41" i="16"/>
  <c r="BK127" i="8"/>
  <c r="J127" i="8" s="1"/>
  <c r="J32" i="8" s="1"/>
  <c r="AG102" i="1" s="1"/>
  <c r="AN102" i="1" s="1"/>
  <c r="BK125" i="2"/>
  <c r="J125" i="2"/>
  <c r="BK125" i="12"/>
  <c r="J125" i="12" s="1"/>
  <c r="J32" i="12" s="1"/>
  <c r="AG106" i="1" s="1"/>
  <c r="AN106" i="1" s="1"/>
  <c r="J98" i="16"/>
  <c r="J41" i="18"/>
  <c r="J128" i="4"/>
  <c r="J99" i="4" s="1"/>
  <c r="J98" i="5"/>
  <c r="J128" i="5"/>
  <c r="J99" i="5"/>
  <c r="BK124" i="9"/>
  <c r="J124" i="9"/>
  <c r="BK127" i="13"/>
  <c r="J127" i="13"/>
  <c r="J98" i="13" s="1"/>
  <c r="J41" i="20"/>
  <c r="J98" i="21"/>
  <c r="BK127" i="7"/>
  <c r="J127" i="7" s="1"/>
  <c r="J98" i="7" s="1"/>
  <c r="BK119" i="23"/>
  <c r="J119" i="23"/>
  <c r="BK127" i="3"/>
  <c r="J127" i="3"/>
  <c r="J98" i="3"/>
  <c r="BK125" i="6"/>
  <c r="J125" i="6" s="1"/>
  <c r="J98" i="6" s="1"/>
  <c r="BK125" i="10"/>
  <c r="J125" i="10" s="1"/>
  <c r="J98" i="10" s="1"/>
  <c r="BK127" i="11"/>
  <c r="J127" i="11"/>
  <c r="AN115" i="1"/>
  <c r="AN113" i="1"/>
  <c r="BD94" i="1"/>
  <c r="W33" i="1"/>
  <c r="AN111" i="1"/>
  <c r="AN99" i="1"/>
  <c r="AU95" i="1"/>
  <c r="J32" i="17"/>
  <c r="AG112" i="1"/>
  <c r="AN112" i="1" s="1"/>
  <c r="BB94" i="1"/>
  <c r="W31" i="1"/>
  <c r="J32" i="9"/>
  <c r="AG103" i="1" s="1"/>
  <c r="AN103" i="1" s="1"/>
  <c r="J32" i="19"/>
  <c r="AG114" i="1"/>
  <c r="AN114" i="1" s="1"/>
  <c r="AU108" i="1"/>
  <c r="AZ95" i="1"/>
  <c r="AV95" i="1"/>
  <c r="AT95" i="1" s="1"/>
  <c r="J32" i="2"/>
  <c r="AG96" i="1"/>
  <c r="AN96" i="1"/>
  <c r="J32" i="4"/>
  <c r="AG98" i="1" s="1"/>
  <c r="AN98" i="1" s="1"/>
  <c r="J32" i="22"/>
  <c r="AG117" i="1" s="1"/>
  <c r="AN117" i="1" s="1"/>
  <c r="J32" i="11"/>
  <c r="AG105" i="1"/>
  <c r="AN105" i="1" s="1"/>
  <c r="AZ108" i="1"/>
  <c r="AV108" i="1"/>
  <c r="AT108" i="1"/>
  <c r="BC94" i="1"/>
  <c r="AY94" i="1" s="1"/>
  <c r="J32" i="15"/>
  <c r="AG110" i="1"/>
  <c r="AN110" i="1"/>
  <c r="J30" i="23"/>
  <c r="AG118" i="1" s="1"/>
  <c r="AN118" i="1" s="1"/>
  <c r="BA94" i="1"/>
  <c r="AW94" i="1" s="1"/>
  <c r="AK30" i="1" s="1"/>
  <c r="J32" i="14"/>
  <c r="AG109" i="1"/>
  <c r="AN109" i="1" s="1"/>
  <c r="J41" i="22" l="1"/>
  <c r="J96" i="23"/>
  <c r="J41" i="2"/>
  <c r="J98" i="2"/>
  <c r="J41" i="8"/>
  <c r="J98" i="8"/>
  <c r="J98" i="9"/>
  <c r="J41" i="12"/>
  <c r="J98" i="12"/>
  <c r="J39" i="23"/>
  <c r="J41" i="11"/>
  <c r="J98" i="11"/>
  <c r="J41" i="17"/>
  <c r="J41" i="4"/>
  <c r="J41" i="9"/>
  <c r="J41" i="14"/>
  <c r="J41" i="15"/>
  <c r="J41" i="19"/>
  <c r="AU94" i="1"/>
  <c r="J32" i="6"/>
  <c r="AG100" i="1" s="1"/>
  <c r="AN100" i="1" s="1"/>
  <c r="W30" i="1"/>
  <c r="J32" i="3"/>
  <c r="AG97" i="1" s="1"/>
  <c r="AN97" i="1" s="1"/>
  <c r="AG108" i="1"/>
  <c r="AN108" i="1"/>
  <c r="AX94" i="1"/>
  <c r="AZ94" i="1"/>
  <c r="AV94" i="1"/>
  <c r="AK29" i="1"/>
  <c r="W32" i="1"/>
  <c r="J32" i="10"/>
  <c r="AG104" i="1"/>
  <c r="AN104" i="1"/>
  <c r="J32" i="13"/>
  <c r="AG107" i="1"/>
  <c r="AN107" i="1"/>
  <c r="J32" i="7"/>
  <c r="AG101" i="1" s="1"/>
  <c r="AN101" i="1" s="1"/>
  <c r="J41" i="3" l="1"/>
  <c r="J41" i="7"/>
  <c r="J41" i="13"/>
  <c r="J41" i="6"/>
  <c r="J41" i="10"/>
  <c r="AG95" i="1"/>
  <c r="AG94" i="1"/>
  <c r="AK26" i="1"/>
  <c r="AK35" i="1" s="1"/>
  <c r="AT94" i="1"/>
  <c r="W29" i="1"/>
  <c r="AN95" i="1" l="1"/>
  <c r="AN94" i="1"/>
</calcChain>
</file>

<file path=xl/sharedStrings.xml><?xml version="1.0" encoding="utf-8"?>
<sst xmlns="http://schemas.openxmlformats.org/spreadsheetml/2006/main" count="9933" uniqueCount="740">
  <si>
    <t>Export Komplet</t>
  </si>
  <si>
    <t/>
  </si>
  <si>
    <t>2.0</t>
  </si>
  <si>
    <t>ZAMOK</t>
  </si>
  <si>
    <t>False</t>
  </si>
  <si>
    <t>{f6456806-f29e-41c7-8935-6925934cf804}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</si>
  <si>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</si>
  <si>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</si>
  <si>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</si>
  <si>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</si>
  <si>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</si>
  <si>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</si>
  <si>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</si>
  <si>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</si>
  <si>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as_064_2020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</si>
  <si>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</si>
  <si>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</si>
  <si>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Instalace zařízení pro výběr poplatku  OŘ OLC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</si>
  <si>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</si>
  <si>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</si>
  <si>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</si>
  <si>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</si>
  <si>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</si>
  <si>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</si>
  <si>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</si>
  <si>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</si>
  <si>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</si>
  <si>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</si>
  <si>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</si>
  <si>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</si>
  <si>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</si>
  <si>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</si>
  <si>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</si>
  <si>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</si>
  <si>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</si>
  <si>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</si>
  <si>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</si>
  <si>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</si>
  <si>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</si>
  <si>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</si>
  <si>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</si>
  <si>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</si>
  <si>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</si>
  <si>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</si>
  <si>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</si>
  <si>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</si>
  <si>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</si>
  <si>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</si>
  <si>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</si>
  <si>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</si>
  <si>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</si>
  <si>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</si>
  <si>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</si>
  <si>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</si>
  <si>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</si>
  <si>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</si>
  <si>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</si>
  <si>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</si>
  <si>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</si>
  <si>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</si>
  <si>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</si>
  <si>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</si>
  <si>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</si>
  <si>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</si>
  <si>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</si>
  <si>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</si>
  <si>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</si>
  <si>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</si>
  <si>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</si>
  <si>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</si>
  <si>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</si>
  <si>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</si>
  <si>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</si>
  <si>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</si>
  <si>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</si>
  <si>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</si>
  <si>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</si>
  <si>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instalace zařízení</t>
  </si>
  <si>
    <t>STA</t>
  </si>
  <si>
    <t>1</t>
  </si>
  <si>
    <t>{40e8b8cd-59e6-429b-8c47-4d0d61238074}</t>
  </si>
  <si>
    <t>2</t>
  </si>
  <si>
    <t>/</t>
  </si>
  <si>
    <t>SO 01.1</t>
  </si>
  <si>
    <t>Olomouc hlavní nádraží</t>
  </si>
  <si>
    <t>Soupis</t>
  </si>
  <si>
    <t>{6fb6ac90-8671-4c26-86a0-5e2c02d618f7}</t>
  </si>
  <si>
    <t>SO 01.2</t>
  </si>
  <si>
    <t>Přerov</t>
  </si>
  <si>
    <t>{381de1da-7c65-4761-9063-48f6420def4d}</t>
  </si>
  <si>
    <t>SO 01.3</t>
  </si>
  <si>
    <t>Prostějov hl.n.</t>
  </si>
  <si>
    <t>{b897cc15-434b-4ef9-bb6f-8b52af3b15b3}</t>
  </si>
  <si>
    <t>SO 01.4</t>
  </si>
  <si>
    <t>Otrokovice</t>
  </si>
  <si>
    <t>{0680ec85-fc9b-4caa-9dfb-496935d46ffd}</t>
  </si>
  <si>
    <t>SO 01.5</t>
  </si>
  <si>
    <t>Lipník nad Bečvou</t>
  </si>
  <si>
    <t>{841b80c4-07ea-45b6-8756-2c9e96f10ed7}</t>
  </si>
  <si>
    <t>SO 01.6</t>
  </si>
  <si>
    <t>Uherské Hradiště</t>
  </si>
  <si>
    <t>{4578e7aa-4990-4dfd-8280-6d64a4f7334a}</t>
  </si>
  <si>
    <t>SO 01.7</t>
  </si>
  <si>
    <t>Hulín</t>
  </si>
  <si>
    <t>{1a09de9c-a4a2-4042-9c32-7bd8b6735a2e}</t>
  </si>
  <si>
    <t>SO 01.8</t>
  </si>
  <si>
    <t>Zlín střed</t>
  </si>
  <si>
    <t>{605b6be9-61bc-4728-985b-6b7bca1ae503}</t>
  </si>
  <si>
    <t>SO 01.9</t>
  </si>
  <si>
    <t>Hanušovice</t>
  </si>
  <si>
    <t>{5dd4002c-95c0-413d-a38d-ebee3dd037be}</t>
  </si>
  <si>
    <t>SO 01.10</t>
  </si>
  <si>
    <t>Luhačovice</t>
  </si>
  <si>
    <t>{77f9ebf4-93bd-40f0-8c04-e834dabcd864}</t>
  </si>
  <si>
    <t>SO 01.11</t>
  </si>
  <si>
    <t>Branná</t>
  </si>
  <si>
    <t>{c12317a7-7a0c-4f0e-a38d-6c9db92767ca}</t>
  </si>
  <si>
    <t>SO 01.12</t>
  </si>
  <si>
    <t>Vizovice</t>
  </si>
  <si>
    <t>{996c8f3b-b906-4d5b-b8cc-f68fd9b1848c}</t>
  </si>
  <si>
    <t>SO 02</t>
  </si>
  <si>
    <t>Elektroinstalace</t>
  </si>
  <si>
    <t>{afc39735-8f2a-489a-b9e5-0b491add9c68}</t>
  </si>
  <si>
    <t>01</t>
  </si>
  <si>
    <t>žst. Olomouc</t>
  </si>
  <si>
    <t>{2bfd66fe-1722-459f-945c-dc0e0790c1e0}</t>
  </si>
  <si>
    <t>02</t>
  </si>
  <si>
    <t>žst. Hulín</t>
  </si>
  <si>
    <t>{30bcfd2f-d4ae-4676-bd25-023bf5283b7e}</t>
  </si>
  <si>
    <t>03</t>
  </si>
  <si>
    <t>žst. Přerov</t>
  </si>
  <si>
    <t>{bbf49267-8538-4a79-83ee-6ea6bf63e88c}</t>
  </si>
  <si>
    <t>04</t>
  </si>
  <si>
    <t>žst. Otrokovice</t>
  </si>
  <si>
    <t>{4efe1e50-5568-403c-bd29-80c4ce09a0f2}</t>
  </si>
  <si>
    <t>06</t>
  </si>
  <si>
    <t>žst. Vizovice</t>
  </si>
  <si>
    <t>{dfba6b9b-041d-4a9d-a856-e6ae3199eabb}</t>
  </si>
  <si>
    <t>07</t>
  </si>
  <si>
    <t>žst. Prostějov</t>
  </si>
  <si>
    <t>{93dca2a4-10cb-4a7d-9991-8088ac31969a}</t>
  </si>
  <si>
    <t>08</t>
  </si>
  <si>
    <t>žst. Uherské Hradiště</t>
  </si>
  <si>
    <t>{b7330c6b-fc51-44b7-949c-9b3978268bbc}</t>
  </si>
  <si>
    <t>09</t>
  </si>
  <si>
    <t>žst. Lipník n. B.</t>
  </si>
  <si>
    <t>{6c72a0b8-711a-4035-ab3a-51727916e1b9}</t>
  </si>
  <si>
    <t>05</t>
  </si>
  <si>
    <t>žst Luhačovice</t>
  </si>
  <si>
    <t>{5b535e60-736d-4815-9dc6-4e085b611504}</t>
  </si>
  <si>
    <t>SO 03</t>
  </si>
  <si>
    <t>VRN</t>
  </si>
  <si>
    <t>{d4cf6295-fc27-4eae-ba7b-cd344cf26d67}</t>
  </si>
  <si>
    <t>KRYCÍ LIST SOUPISU PRACÍ</t>
  </si>
  <si>
    <t>Objekt:</t>
  </si>
  <si>
    <t>SO 01 - instalace zařízení</t>
  </si>
  <si>
    <t>Soupis:</t>
  </si>
  <si>
    <t>SO 01.1 - Olomouc hlavní nádraží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</si>
  <si>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</si>
  <si>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</si>
  <si>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</si>
  <si>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</si>
  <si>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</si>
  <si>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</si>
  <si>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</si>
  <si>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</si>
  <si>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742 - Elektroinstalace - slaboproud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</si>
  <si>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</si>
  <si>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</si>
  <si>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</si>
  <si>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</si>
  <si>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</si>
  <si>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</si>
  <si>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</si>
  <si>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</si>
  <si>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</si>
  <si>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</si>
  <si>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</si>
  <si>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</si>
  <si>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</si>
  <si>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</si>
  <si>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</si>
  <si>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</si>
  <si>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</si>
  <si>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</si>
  <si>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</si>
  <si>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</si>
  <si>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997006511</t>
  </si>
  <si>
    <t>Vodorovná doprava suti s naložením a složením na skládku do 100 m</t>
  </si>
  <si>
    <t>t</t>
  </si>
  <si>
    <t>CS ÚRS 2020 02</t>
  </si>
  <si>
    <t>4</t>
  </si>
  <si>
    <t>-1233674612</t>
  </si>
  <si>
    <t>PP</t>
  </si>
  <si>
    <t>Vodorovná doprava suti na skládku s naložením na dopravní prostředek a složením do 100 m</t>
  </si>
  <si>
    <t>997006512</t>
  </si>
  <si>
    <t>Vodorovné doprava suti s naložením a složením na skládku do 1 km</t>
  </si>
  <si>
    <t>-310775989</t>
  </si>
  <si>
    <t>Vodorovná doprava suti na skládku s naložením na dopravní prostředek a složením přes 100 m do 1 km</t>
  </si>
  <si>
    <t>3</t>
  </si>
  <si>
    <t>997006519</t>
  </si>
  <si>
    <t>Příplatek k vodorovnému přemístění suti na skládku ZKD 1 km přes 1 km</t>
  </si>
  <si>
    <t>1156820409</t>
  </si>
  <si>
    <t>Vodorovná doprava suti na skládku s naložením na dopravní prostředek a složením Příplatek k ceně za každý další i započatý 1 km</t>
  </si>
  <si>
    <t>VV</t>
  </si>
  <si>
    <t>0,2*20 'Přepočtené koeficientem množství</t>
  </si>
  <si>
    <t>997013804</t>
  </si>
  <si>
    <t>Poplatek za uložení na skládce (skládkovné) stavebního odpadu ze skla kód odpadu 17 02 02</t>
  </si>
  <si>
    <t>1912482293</t>
  </si>
  <si>
    <t>Poplatek za uložení stavebního odpadu na skládce (skládkovné) ze skla zatříděného do Katalogu odpadů pod kódem 17 02 02</t>
  </si>
  <si>
    <t>PSV</t>
  </si>
  <si>
    <t>Práce a dodávky PSV</t>
  </si>
  <si>
    <t>742</t>
  </si>
  <si>
    <t>Elektroinstalace - slaboproud</t>
  </si>
  <si>
    <t>5</t>
  </si>
  <si>
    <t>742330011.1</t>
  </si>
  <si>
    <t>Montáž strukturované kabeláže (switch, UPS, DVR, server)</t>
  </si>
  <si>
    <t>soubor</t>
  </si>
  <si>
    <t>16</t>
  </si>
  <si>
    <t>-1002688705</t>
  </si>
  <si>
    <t>Montáž zařízení  strukturované kabeláže (switch, UPS, DVR, server)</t>
  </si>
  <si>
    <t>6</t>
  </si>
  <si>
    <t>998742101</t>
  </si>
  <si>
    <t>Přesun hmot tonážní pro slaboproud v objektech v do 6 m</t>
  </si>
  <si>
    <t>-1502088651</t>
  </si>
  <si>
    <t>Přesun hmot pro slaboproud stanovený z hmotnosti přesunovaného materiálu vodorovná dopravní vzdálenost do 50 m v objektech výšky do 6 m</t>
  </si>
  <si>
    <t>767</t>
  </si>
  <si>
    <t>Konstrukce zámečnické</t>
  </si>
  <si>
    <t>7</t>
  </si>
  <si>
    <t>767641711</t>
  </si>
  <si>
    <t>Montáž turniketu průměr do 3 m v do 2,2 m</t>
  </si>
  <si>
    <t>kus</t>
  </si>
  <si>
    <t>2038295840</t>
  </si>
  <si>
    <t xml:space="preserve">Montáž automatických turniketu, výšky do 2200 mm, průměru do 3000 mm, včetně stavební připravenosti a finálního zapravení povrchů k-cí dotčených instalací </t>
  </si>
  <si>
    <t>8</t>
  </si>
  <si>
    <t>M</t>
  </si>
  <si>
    <t>55329139.1</t>
  </si>
  <si>
    <t>celonerezový turniket s pokladnou</t>
  </si>
  <si>
    <t>32</t>
  </si>
  <si>
    <t>-151749743</t>
  </si>
  <si>
    <t>celonerezový turniket s pokladnou - popis dle "Seznam_WC_OŘ_OLC_2020"</t>
  </si>
  <si>
    <t>9</t>
  </si>
  <si>
    <t>55329141.1</t>
  </si>
  <si>
    <t>celonerezový turniket bez pokladny</t>
  </si>
  <si>
    <t>-2127581522</t>
  </si>
  <si>
    <t>10</t>
  </si>
  <si>
    <t>767641815</t>
  </si>
  <si>
    <t>Demontáž automatických dveří lineárních nebo teleskopických v do 2,2 m š do 4,0 m</t>
  </si>
  <si>
    <t>-1201552339</t>
  </si>
  <si>
    <t>Demontáž automatických dveří výšky do 2200 mm lineráních nebo teleskopických, šířky přes 3500 mm do 4000 mm</t>
  </si>
  <si>
    <t>11</t>
  </si>
  <si>
    <t>998767101</t>
  </si>
  <si>
    <t>Přesun hmot tonážní pro zámečnické konstrukce v objektech v do 6 m</t>
  </si>
  <si>
    <t>-409676367</t>
  </si>
  <si>
    <t>Přesun hmot pro zámečnické konstrukce  stanovený z hmotnosti přesunovaného materiálu vodorovná dopravní vzdálenost do 50 m v objektech výšky do 6 m</t>
  </si>
  <si>
    <t>12</t>
  </si>
  <si>
    <t>998767181</t>
  </si>
  <si>
    <t>Příplatek k přesunu hmot tonážní 767 prováděný bez použití mechanizace</t>
  </si>
  <si>
    <t>-742219736</t>
  </si>
  <si>
    <t>Přesun hmot pro zámečnické konstrukce  stanovený z hmotnosti přesunovaného materiálu Příplatek k cenám za přesun prováděný bez použití mechanizace pro jakoukoliv výšku objektu</t>
  </si>
  <si>
    <t>13</t>
  </si>
  <si>
    <t>998767193</t>
  </si>
  <si>
    <t>Příplatek k přesunu hmot tonážní 767 za zvětšený přesun do 500 m</t>
  </si>
  <si>
    <t>870416176</t>
  </si>
  <si>
    <t>Přesun hmot pro zámečnické konstrukce  stanovený z hmotnosti přesunovaného materiálu Příplatek k cenám za zvětšený přesun přes vymezenou největší dopravní vzdálenost do 500 m</t>
  </si>
  <si>
    <t>SO 01.2 - Přerov</t>
  </si>
  <si>
    <t xml:space="preserve">    9 - Ostatní konstrukce a práce, bourání</t>
  </si>
  <si>
    <t xml:space="preserve">    766 - Konstrukce truhlářské</t>
  </si>
  <si>
    <t>Ostatní konstrukce a práce, bourání</t>
  </si>
  <si>
    <t>968072558</t>
  </si>
  <si>
    <t>Vybourání kovových vrat pl do 5 m2</t>
  </si>
  <si>
    <t>m2</t>
  </si>
  <si>
    <t>-390667708</t>
  </si>
  <si>
    <t>Vybourání kovových rámů oken s křídly, dveřních zárubní, vrat, stěn, ostění nebo obkladů  vrat, mimo posuvných a skládacích, plochy do 5 m2</t>
  </si>
  <si>
    <t>2+2</t>
  </si>
  <si>
    <t>Součet</t>
  </si>
  <si>
    <t>151131447</t>
  </si>
  <si>
    <t>-800020739</t>
  </si>
  <si>
    <t>158829136</t>
  </si>
  <si>
    <t>0,288*20 'Přepočtené koeficientem množství</t>
  </si>
  <si>
    <t>997013631</t>
  </si>
  <si>
    <t>Poplatek za uložení na skládce (skládkovné) stavebního odpadu směsného kód odpadu 17 09 04</t>
  </si>
  <si>
    <t>-199954400</t>
  </si>
  <si>
    <t>Poplatek za uložení stavebního odpadu na skládce (skládkovné) směsného stavebního a demoličního zatříděného do Katalogu odpadů pod kódem 17 09 04</t>
  </si>
  <si>
    <t>742220111.1</t>
  </si>
  <si>
    <t>Montáž mincovního automatu</t>
  </si>
  <si>
    <t>68116647</t>
  </si>
  <si>
    <t xml:space="preserve">Montáž mincovního automatu - včetně stavební připravenosti a finálního zapravení povrchů k-cí dotčených instalací </t>
  </si>
  <si>
    <t>55451022.1</t>
  </si>
  <si>
    <t>automat mincovní kombinace s PT</t>
  </si>
  <si>
    <t>-163871393</t>
  </si>
  <si>
    <t>automat mincovní- popis dle "Seznam_WC_OŘ_OLC_2020"</t>
  </si>
  <si>
    <t>742320032</t>
  </si>
  <si>
    <t>Montáž elektrického otvírače 12 V a stavitelnou střelkou</t>
  </si>
  <si>
    <t>52237757</t>
  </si>
  <si>
    <t>Montáž elektricky ovládaných zámků ostatní prvky elektrického otvírače 12 V a stavitelnou střelkou</t>
  </si>
  <si>
    <t>563368179</t>
  </si>
  <si>
    <t>742350001</t>
  </si>
  <si>
    <t>Montáž signalizačního světla s elektronikou a akustickou signalizací k zařízení pro ZTP</t>
  </si>
  <si>
    <t>676855570</t>
  </si>
  <si>
    <t>Montáž zařízení pro tělesně postižené signalizačního světla s akustickou signalizací</t>
  </si>
  <si>
    <t>742350002</t>
  </si>
  <si>
    <t>Montáž potvrzovacího tlačítka k zařízení pro ZTP</t>
  </si>
  <si>
    <t>808297666</t>
  </si>
  <si>
    <t>Montáž zařízení pro tělesně postižené potvrzovacího tlačítka</t>
  </si>
  <si>
    <t>742350004</t>
  </si>
  <si>
    <t>Montáž napájecího zdroje 24 V k zařízení pro ZTP</t>
  </si>
  <si>
    <t>526891341</t>
  </si>
  <si>
    <t>Montáž zařízení pro tělesně postižené napájecího zdroje 24 V</t>
  </si>
  <si>
    <t>555883515</t>
  </si>
  <si>
    <t>766</t>
  </si>
  <si>
    <t>Konstrukce truhlářské</t>
  </si>
  <si>
    <t>14</t>
  </si>
  <si>
    <t>766660717</t>
  </si>
  <si>
    <t>Montáž dveřních křídel samozavírače na ocelovou zárubeň</t>
  </si>
  <si>
    <t>1464072238</t>
  </si>
  <si>
    <t>Montáž dveřních doplňků samozavírače na zárubeň ocelovou</t>
  </si>
  <si>
    <t>54917265</t>
  </si>
  <si>
    <t>samozavírač dveří hydraulický K214 č.14 zlatá bronz</t>
  </si>
  <si>
    <t>2042796277</t>
  </si>
  <si>
    <t>766660731</t>
  </si>
  <si>
    <t>Montáž dveřního bezpečnostního kování - zámku</t>
  </si>
  <si>
    <t>833245118</t>
  </si>
  <si>
    <t>Montáž dveřních doplňků dveřního kování bezpečnostního zámku</t>
  </si>
  <si>
    <t>17</t>
  </si>
  <si>
    <t>54914110</t>
  </si>
  <si>
    <t>kování bezpečnostní R1, knoflík-klika R1 Cr</t>
  </si>
  <si>
    <t>-1844483917</t>
  </si>
  <si>
    <t>18</t>
  </si>
  <si>
    <t>54964150</t>
  </si>
  <si>
    <t>vložka zámková cylindrická oboustranná+4 klíče</t>
  </si>
  <si>
    <t>342594468</t>
  </si>
  <si>
    <t>19</t>
  </si>
  <si>
    <t>766691914</t>
  </si>
  <si>
    <t>Vyvěšení nebo zavěšení dřevěných křídel dveří pl do 2 m2</t>
  </si>
  <si>
    <t>-810814166</t>
  </si>
  <si>
    <t>Ostatní práce  vyvěšení nebo zavěšení křídel s případným uložením a opětovným zavěšením po provedení stavebních změn dřevěných dveřních, plochy do 2 m2</t>
  </si>
  <si>
    <t>20</t>
  </si>
  <si>
    <t>998766101</t>
  </si>
  <si>
    <t>Přesun hmot tonážní pro konstrukce truhlářské v objektech v do 6 m</t>
  </si>
  <si>
    <t>-169004506</t>
  </si>
  <si>
    <t>Přesun hmot pro konstrukce truhlářské stanovený z hmotnosti přesunovaného materiálu vodorovná dopravní vzdálenost do 50 m v objektech výšky do 6 m</t>
  </si>
  <si>
    <t>767649194</t>
  </si>
  <si>
    <t>Montáž dveří - madla</t>
  </si>
  <si>
    <t>-1281409861</t>
  </si>
  <si>
    <t>Montáž dveří ocelových  doplňků dveří madel</t>
  </si>
  <si>
    <t>22</t>
  </si>
  <si>
    <t>54914114</t>
  </si>
  <si>
    <t>kování bezpečnostní R1/O/madlo Cr</t>
  </si>
  <si>
    <t>1409645266</t>
  </si>
  <si>
    <t>23</t>
  </si>
  <si>
    <t>1690828101</t>
  </si>
  <si>
    <t>SO 01.3 - Prostějov hl.n.</t>
  </si>
  <si>
    <t>-677480190</t>
  </si>
  <si>
    <t>-214823101</t>
  </si>
  <si>
    <t>-21973146</t>
  </si>
  <si>
    <t>-1749384288</t>
  </si>
  <si>
    <t>-1676918527</t>
  </si>
  <si>
    <t>742220111.2</t>
  </si>
  <si>
    <t>Montáž automatické pokladny</t>
  </si>
  <si>
    <t>-1517645557</t>
  </si>
  <si>
    <t xml:space="preserve">Montáž automatické pokladny - včetně stavební připravenosti a finálního zapravení povrchů k-cí dotčených instalací </t>
  </si>
  <si>
    <t>55451022.2</t>
  </si>
  <si>
    <t>automat mincovní kombinace s PT a snímačem autorizačních lístků</t>
  </si>
  <si>
    <t>867917800</t>
  </si>
  <si>
    <t>1872539045</t>
  </si>
  <si>
    <t>-580838862</t>
  </si>
  <si>
    <t>-656827577</t>
  </si>
  <si>
    <t>-1581145309</t>
  </si>
  <si>
    <t>1881002503</t>
  </si>
  <si>
    <t>2019977523</t>
  </si>
  <si>
    <t>521841591</t>
  </si>
  <si>
    <t>-1710710935</t>
  </si>
  <si>
    <t>-1323199688</t>
  </si>
  <si>
    <t>1576786403</t>
  </si>
  <si>
    <t>682899761</t>
  </si>
  <si>
    <t>691227894</t>
  </si>
  <si>
    <t>-1730119235</t>
  </si>
  <si>
    <t>-928105574</t>
  </si>
  <si>
    <t>1433453631</t>
  </si>
  <si>
    <t>-216359021</t>
  </si>
  <si>
    <t>SO 01.4 - Otrokovice</t>
  </si>
  <si>
    <t>-428371920</t>
  </si>
  <si>
    <t>368543559</t>
  </si>
  <si>
    <t>-1255091184</t>
  </si>
  <si>
    <t>1660392292</t>
  </si>
  <si>
    <t>-398852073</t>
  </si>
  <si>
    <t>2048719481</t>
  </si>
  <si>
    <t>55451020.1</t>
  </si>
  <si>
    <t>automat mincovní</t>
  </si>
  <si>
    <t>2005052073</t>
  </si>
  <si>
    <t>-419798348</t>
  </si>
  <si>
    <t>-452390837</t>
  </si>
  <si>
    <t>-613281793</t>
  </si>
  <si>
    <t>-62406424</t>
  </si>
  <si>
    <t>1475833201</t>
  </si>
  <si>
    <t>-1757469996</t>
  </si>
  <si>
    <t>-1459000150</t>
  </si>
  <si>
    <t>-2131381758</t>
  </si>
  <si>
    <t>1673656970</t>
  </si>
  <si>
    <t>-1935438241</t>
  </si>
  <si>
    <t>1054416589</t>
  </si>
  <si>
    <t>SO 01.5 - Lipník nad Bečvou</t>
  </si>
  <si>
    <t>248503938</t>
  </si>
  <si>
    <t>486389317</t>
  </si>
  <si>
    <t>1528676808</t>
  </si>
  <si>
    <t>0,1*20 'Přepočtené koeficientem množství</t>
  </si>
  <si>
    <t>-557550099</t>
  </si>
  <si>
    <t>-392216476</t>
  </si>
  <si>
    <t>1036472216</t>
  </si>
  <si>
    <t>48354739</t>
  </si>
  <si>
    <t>38229006</t>
  </si>
  <si>
    <t>zámek elektrický s aretací</t>
  </si>
  <si>
    <t>1717671241</t>
  </si>
  <si>
    <t>1737431449</t>
  </si>
  <si>
    <t>766660731.1</t>
  </si>
  <si>
    <t>785997147</t>
  </si>
  <si>
    <t xml:space="preserve">Montáž dveřních doplňků dveřního kování bezpečnostního zámku - ůprava pro el.otvírání dveří
</t>
  </si>
  <si>
    <t>-798825698</t>
  </si>
  <si>
    <t>2127695966</t>
  </si>
  <si>
    <t>-625181444</t>
  </si>
  <si>
    <t>SO 01.6 - Uherské Hradiště</t>
  </si>
  <si>
    <t>-1167379438</t>
  </si>
  <si>
    <t>-385743827</t>
  </si>
  <si>
    <t>898410084</t>
  </si>
  <si>
    <t>917169616</t>
  </si>
  <si>
    <t>464438721</t>
  </si>
  <si>
    <t>-401719130</t>
  </si>
  <si>
    <t>-1686184975</t>
  </si>
  <si>
    <t>521353173</t>
  </si>
  <si>
    <t>24</t>
  </si>
  <si>
    <t>1425300794</t>
  </si>
  <si>
    <t>1726504245</t>
  </si>
  <si>
    <t>1761613707</t>
  </si>
  <si>
    <t>-1279030863</t>
  </si>
  <si>
    <t>-2104976361</t>
  </si>
  <si>
    <t>-1227903663</t>
  </si>
  <si>
    <t>-1626126451</t>
  </si>
  <si>
    <t>-118129959</t>
  </si>
  <si>
    <t>-604340557</t>
  </si>
  <si>
    <t>1912751662</t>
  </si>
  <si>
    <t>-1052629782</t>
  </si>
  <si>
    <t>-1290990956</t>
  </si>
  <si>
    <t>-1901078448</t>
  </si>
  <si>
    <t>1693095823</t>
  </si>
  <si>
    <t>-1089537566</t>
  </si>
  <si>
    <t>-250441831</t>
  </si>
  <si>
    <t>SO 01.7 - Hulín</t>
  </si>
  <si>
    <t>-1809125219</t>
  </si>
  <si>
    <t>-1020916638</t>
  </si>
  <si>
    <t>1487743918</t>
  </si>
  <si>
    <t>1631067209</t>
  </si>
  <si>
    <t>-1452203451</t>
  </si>
  <si>
    <t>116422006</t>
  </si>
  <si>
    <t>562371994</t>
  </si>
  <si>
    <t>-1120718167</t>
  </si>
  <si>
    <t>671776480</t>
  </si>
  <si>
    <t>-872301598</t>
  </si>
  <si>
    <t>824295147</t>
  </si>
  <si>
    <t>2138293489</t>
  </si>
  <si>
    <t>-935241329</t>
  </si>
  <si>
    <t>208337495</t>
  </si>
  <si>
    <t>1806854050</t>
  </si>
  <si>
    <t>1845386943</t>
  </si>
  <si>
    <t>1755256190</t>
  </si>
  <si>
    <t>474449887</t>
  </si>
  <si>
    <t>205538899</t>
  </si>
  <si>
    <t>-2129201601</t>
  </si>
  <si>
    <t>SO 01.8 - Zlín střed</t>
  </si>
  <si>
    <t>-2110285140</t>
  </si>
  <si>
    <t>1824760369</t>
  </si>
  <si>
    <t>376280042</t>
  </si>
  <si>
    <t>2087806752</t>
  </si>
  <si>
    <t>1856530286</t>
  </si>
  <si>
    <t>-66850825</t>
  </si>
  <si>
    <t>698096500</t>
  </si>
  <si>
    <t>-2027694665</t>
  </si>
  <si>
    <t>1009065747</t>
  </si>
  <si>
    <t>SO 01.9 - Hanušovice</t>
  </si>
  <si>
    <t>-1827974865</t>
  </si>
  <si>
    <t>-1079366959</t>
  </si>
  <si>
    <t>1026783364</t>
  </si>
  <si>
    <t>-552794608</t>
  </si>
  <si>
    <t>908276865</t>
  </si>
  <si>
    <t>-691232005</t>
  </si>
  <si>
    <t>-1678288300</t>
  </si>
  <si>
    <t>708932825</t>
  </si>
  <si>
    <t>1986138649</t>
  </si>
  <si>
    <t>316863190</t>
  </si>
  <si>
    <t>1645714354</t>
  </si>
  <si>
    <t>878830601</t>
  </si>
  <si>
    <t>642998744</t>
  </si>
  <si>
    <t>826242080</t>
  </si>
  <si>
    <t>367139599</t>
  </si>
  <si>
    <t>-843889778</t>
  </si>
  <si>
    <t>923136985</t>
  </si>
  <si>
    <t>SO 01.10 - Luhačovice</t>
  </si>
  <si>
    <t>709508608</t>
  </si>
  <si>
    <t>-824729316</t>
  </si>
  <si>
    <t>288015485</t>
  </si>
  <si>
    <t>-1510468856</t>
  </si>
  <si>
    <t>0,144*20 'Přepočtené koeficientem množství</t>
  </si>
  <si>
    <t>796626186</t>
  </si>
  <si>
    <t>-970335740</t>
  </si>
  <si>
    <t>261970557</t>
  </si>
  <si>
    <t>1553961883</t>
  </si>
  <si>
    <t>938088469</t>
  </si>
  <si>
    <t>259283577</t>
  </si>
  <si>
    <t>-1102663843</t>
  </si>
  <si>
    <t>-1334022615</t>
  </si>
  <si>
    <t>427666636</t>
  </si>
  <si>
    <t>-111723140</t>
  </si>
  <si>
    <t>-1033681266</t>
  </si>
  <si>
    <t>-1064033598</t>
  </si>
  <si>
    <t>434082140</t>
  </si>
  <si>
    <t>-432342309</t>
  </si>
  <si>
    <t>1029338936</t>
  </si>
  <si>
    <t>-15626020</t>
  </si>
  <si>
    <t>1188568136</t>
  </si>
  <si>
    <t>1288704431</t>
  </si>
  <si>
    <t>1464907780</t>
  </si>
  <si>
    <t>SO 01.11 - Branná</t>
  </si>
  <si>
    <t>1755845400</t>
  </si>
  <si>
    <t>1811920490</t>
  </si>
  <si>
    <t>-1931430792</t>
  </si>
  <si>
    <t>-844758998</t>
  </si>
  <si>
    <t>-2047367517</t>
  </si>
  <si>
    <t>-1807163661</t>
  </si>
  <si>
    <t>-1221634730</t>
  </si>
  <si>
    <t>1376444924</t>
  </si>
  <si>
    <t>1321011929</t>
  </si>
  <si>
    <t>689248990</t>
  </si>
  <si>
    <t>-973008396</t>
  </si>
  <si>
    <t>2061545200</t>
  </si>
  <si>
    <t>1101517624</t>
  </si>
  <si>
    <t>SO 01.12 - Vizovice</t>
  </si>
  <si>
    <t>-1717211354</t>
  </si>
  <si>
    <t>528337772</t>
  </si>
  <si>
    <t>255896360</t>
  </si>
  <si>
    <t>10519801</t>
  </si>
  <si>
    <t>-1496604393</t>
  </si>
  <si>
    <t>411212516</t>
  </si>
  <si>
    <t>372117598</t>
  </si>
  <si>
    <t>-477423757</t>
  </si>
  <si>
    <t>1068873685</t>
  </si>
  <si>
    <t>-1799750698</t>
  </si>
  <si>
    <t>-1702223808</t>
  </si>
  <si>
    <t>-1079241645</t>
  </si>
  <si>
    <t>1440760595</t>
  </si>
  <si>
    <t>-626651355</t>
  </si>
  <si>
    <t>684114628</t>
  </si>
  <si>
    <t>595954974</t>
  </si>
  <si>
    <t>-1461930241</t>
  </si>
  <si>
    <t>-1458708033</t>
  </si>
  <si>
    <t>SO 02 - Elektroinstalace</t>
  </si>
  <si>
    <t>01 - žst. Olomouc</t>
  </si>
  <si>
    <t>741 - Elektroinstalace</t>
  </si>
  <si>
    <t>OST - Ostatní</t>
  </si>
  <si>
    <t>741</t>
  </si>
  <si>
    <t>7491251010</t>
  </si>
  <si>
    <t>Montáž lišt elektroinstalačních, kabelových žlabů z PVC-U jednokomorových zaklapávacích rozměru 40/40 mm</t>
  </si>
  <si>
    <t>m</t>
  </si>
  <si>
    <t>Sborník UOŽI 01 2019</t>
  </si>
  <si>
    <t>512</t>
  </si>
  <si>
    <t>357268219</t>
  </si>
  <si>
    <t>Montáž lišt elektroinstalačních, kabelových žlabů z PVC-U jednokomorových zaklapávacích rozměru 40/40 mm - na konstrukci, omítku apod. včetně spojek, ohybů, rohů, bez krabic</t>
  </si>
  <si>
    <t>7491200260</t>
  </si>
  <si>
    <t>Elektroinstalační materiál Elektroinstalační lišty a kabelové žlaby Lišta LHD 40x20 vkládací bílá 2m</t>
  </si>
  <si>
    <t>Sborník UOŽI 01 2020</t>
  </si>
  <si>
    <t>-1035267217</t>
  </si>
  <si>
    <t>7492553010</t>
  </si>
  <si>
    <t>Montáž kabelů 2- a 3-žílových Cu do 16 mm2</t>
  </si>
  <si>
    <t>1670442612</t>
  </si>
  <si>
    <t>Montáž kabelů 2- a 3-žílových Cu do 16 mm2 - uložení do země, chráničky, na rošty, pod omítku apod.</t>
  </si>
  <si>
    <t>7492501760</t>
  </si>
  <si>
    <t>Kabely, vodiče, šňůry Cu - nn Kabel silový 2 a 3-žílový Cu, plastová izolace CYKY 3J1,5  (3Cx 1,5)</t>
  </si>
  <si>
    <t>977047735</t>
  </si>
  <si>
    <t>7492751020</t>
  </si>
  <si>
    <t>Montáž ukončení kabelů nn v rozvaděči nebo na přístroji izolovaných s označením 2 - 5-ti žílových do 2,5 mm2</t>
  </si>
  <si>
    <t>-823129344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</si>
  <si>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</si>
  <si>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7494351020</t>
  </si>
  <si>
    <t>Montáž jističů (do 10 kA) dvoupólových nebo 1+N pólových do 20 A</t>
  </si>
  <si>
    <t>626835436</t>
  </si>
  <si>
    <t>7494003982</t>
  </si>
  <si>
    <t>Modulární přístroje Proudové chrániče Proudové chrániče s nadproudovou ochranou 10 kA typ AC In 10 A, Ue AC 230 V, charakteristika B, Idn 30 mA, 1+N-pól, Icn 10 kA, typ AC</t>
  </si>
  <si>
    <t>-33735150</t>
  </si>
  <si>
    <t>OST</t>
  </si>
  <si>
    <t>Ostatní</t>
  </si>
  <si>
    <t>7498152564</t>
  </si>
  <si>
    <t>Vyhotovení pravidelné revizní zprávy pro vnitřní instalace doba provedení do 5 hod</t>
  </si>
  <si>
    <t>177911996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</si>
  <si>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</si>
  <si>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7499151010</t>
  </si>
  <si>
    <t>Dokončovací práce na elektrickém zařízení</t>
  </si>
  <si>
    <t>hod</t>
  </si>
  <si>
    <t>-1222496129</t>
  </si>
  <si>
    <t>Dokončovací práce na elektrickém zařízení - uvádění zařízení do provozu, drobné montážní práce v rozvaděčích, koordinaci se zhotoviteli souvisejících zařízení apod.</t>
  </si>
  <si>
    <t>7499151020</t>
  </si>
  <si>
    <t>Dokončovací práce úprava zapojení stávajících kabelových skříní/rozvaděčů</t>
  </si>
  <si>
    <t>-496458352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</si>
  <si>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</si>
  <si>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9901000600</t>
  </si>
  <si>
    <t>Doprava dodávek zhotovitele, dodávek objednatele nebo výzisku mechanizací o nosnosti do 3,5 t do 80 km</t>
  </si>
  <si>
    <t>-1078475273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</si>
  <si>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</si>
  <si>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02 - žst. Hulín</t>
  </si>
  <si>
    <t>-1300462746</t>
  </si>
  <si>
    <t>128</t>
  </si>
  <si>
    <t>-1644912032</t>
  </si>
  <si>
    <t>-113765879</t>
  </si>
  <si>
    <t>-284353786</t>
  </si>
  <si>
    <t>249214997</t>
  </si>
  <si>
    <t>-1877894891</t>
  </si>
  <si>
    <t>7496700120</t>
  </si>
  <si>
    <t>DŘT, SKŘ, Elektrodispečink, DDTS DŘT a SKŘ skříně pro automatizaci Napájecí zdroje Napájecí zdroj externí 230V AC/12V 55W, DIN</t>
  </si>
  <si>
    <t>392106309</t>
  </si>
  <si>
    <t>DŘT, SKŘ, Elektrodispečink, DDTS DŘT a SKŘ skříně pro automatizaci Napájecí zdroje Napájecí zdroj externí 230V AC/12V 55W, DIN
Konkrétně napájecí zdroj ZAC 1/36L
ZAC1/36L je zdroj na DIN lištu (4 moduly) pro napojení až 6 zařízení</t>
  </si>
  <si>
    <t>7593005042</t>
  </si>
  <si>
    <t>Montáž zdroje napájecího</t>
  </si>
  <si>
    <t>-563844755</t>
  </si>
  <si>
    <t>Montáž zdroje napájecího - se zapojením vodičů a přezkoušení funkce</t>
  </si>
  <si>
    <t>223787224</t>
  </si>
  <si>
    <t>2112368940</t>
  </si>
  <si>
    <t>591536232</t>
  </si>
  <si>
    <t>-1724588886</t>
  </si>
  <si>
    <t>-309598501</t>
  </si>
  <si>
    <t>03 - žst. Přerov</t>
  </si>
  <si>
    <t>844408381</t>
  </si>
  <si>
    <t>-941291971</t>
  </si>
  <si>
    <t>-462222378</t>
  </si>
  <si>
    <t>-1513620581</t>
  </si>
  <si>
    <t>-472337263</t>
  </si>
  <si>
    <t>-1086067240</t>
  </si>
  <si>
    <t>-422762511</t>
  </si>
  <si>
    <t>-1934549177</t>
  </si>
  <si>
    <t>-1693745514</t>
  </si>
  <si>
    <t>-663463460</t>
  </si>
  <si>
    <t>-158524830</t>
  </si>
  <si>
    <t>679047919</t>
  </si>
  <si>
    <t>-1911735638</t>
  </si>
  <si>
    <t>04 - žst. Otrokovice</t>
  </si>
  <si>
    <t>-23424540</t>
  </si>
  <si>
    <t>-936290464</t>
  </si>
  <si>
    <t>-1340830107</t>
  </si>
  <si>
    <t>-1780458383</t>
  </si>
  <si>
    <t>-2132029345</t>
  </si>
  <si>
    <t>-1037993892</t>
  </si>
  <si>
    <t>1585564862</t>
  </si>
  <si>
    <t>-1234957071</t>
  </si>
  <si>
    <t>104005356</t>
  </si>
  <si>
    <t>-4925442</t>
  </si>
  <si>
    <t>678751205</t>
  </si>
  <si>
    <t>-26323033</t>
  </si>
  <si>
    <t>716792161</t>
  </si>
  <si>
    <t>06 - žst. Vizovice</t>
  </si>
  <si>
    <t>270548766</t>
  </si>
  <si>
    <t>-1416653760</t>
  </si>
  <si>
    <t>-695588436</t>
  </si>
  <si>
    <t>-922700050</t>
  </si>
  <si>
    <t>2004367312</t>
  </si>
  <si>
    <t>-304455594</t>
  </si>
  <si>
    <t>-100760824</t>
  </si>
  <si>
    <t>-1105473385</t>
  </si>
  <si>
    <t>-1371794998</t>
  </si>
  <si>
    <t>-1753737796</t>
  </si>
  <si>
    <t>-1101927784</t>
  </si>
  <si>
    <t>1095495954</t>
  </si>
  <si>
    <t>1778389646</t>
  </si>
  <si>
    <t>07 - žst. Prostějov</t>
  </si>
  <si>
    <t>-708297326</t>
  </si>
  <si>
    <t>-266166925</t>
  </si>
  <si>
    <t>222854712</t>
  </si>
  <si>
    <t>784559095</t>
  </si>
  <si>
    <t>-1286128609</t>
  </si>
  <si>
    <t>-1794617684</t>
  </si>
  <si>
    <t>1885775735</t>
  </si>
  <si>
    <t>1245841000</t>
  </si>
  <si>
    <t>-1880441435</t>
  </si>
  <si>
    <t>1425340374</t>
  </si>
  <si>
    <t>309456369</t>
  </si>
  <si>
    <t>1626869967</t>
  </si>
  <si>
    <t>891331064</t>
  </si>
  <si>
    <t>08 - žst. Uherské Hradiště</t>
  </si>
  <si>
    <t>-69391956</t>
  </si>
  <si>
    <t>-1839972997</t>
  </si>
  <si>
    <t>1369440860</t>
  </si>
  <si>
    <t>1956057693</t>
  </si>
  <si>
    <t>1519024713</t>
  </si>
  <si>
    <t>350293438</t>
  </si>
  <si>
    <t>1214343415</t>
  </si>
  <si>
    <t>-52824295</t>
  </si>
  <si>
    <t>-334922830</t>
  </si>
  <si>
    <t>-260849842</t>
  </si>
  <si>
    <t>-1925091051</t>
  </si>
  <si>
    <t>159930572</t>
  </si>
  <si>
    <t>-1655758822</t>
  </si>
  <si>
    <t>09 - žst. Lipník n. B.</t>
  </si>
  <si>
    <t>1876658770</t>
  </si>
  <si>
    <t>-478439039</t>
  </si>
  <si>
    <t>1240018139</t>
  </si>
  <si>
    <t>613125412</t>
  </si>
  <si>
    <t>-570867043</t>
  </si>
  <si>
    <t>717837993</t>
  </si>
  <si>
    <t>1902210730</t>
  </si>
  <si>
    <t>-902659490</t>
  </si>
  <si>
    <t>994472027</t>
  </si>
  <si>
    <t>2138081237</t>
  </si>
  <si>
    <t>-861604257</t>
  </si>
  <si>
    <t>-1966820212</t>
  </si>
  <si>
    <t>1297534116</t>
  </si>
  <si>
    <t>05 - žst Luhačovice</t>
  </si>
  <si>
    <t>1659397897</t>
  </si>
  <si>
    <t>-473998954</t>
  </si>
  <si>
    <t>1143816780</t>
  </si>
  <si>
    <t>-1322739277</t>
  </si>
  <si>
    <t>-1549883325</t>
  </si>
  <si>
    <t>1946825407</t>
  </si>
  <si>
    <t>-1510812858</t>
  </si>
  <si>
    <t>1201762624</t>
  </si>
  <si>
    <t>1761908218</t>
  </si>
  <si>
    <t>-1356056908</t>
  </si>
  <si>
    <t>39740744</t>
  </si>
  <si>
    <t>-1104610539</t>
  </si>
  <si>
    <t>62771516</t>
  </si>
  <si>
    <t>SO 03 - VRN</t>
  </si>
  <si>
    <t>VRN - Vedlejší rozpočtové náklady</t>
  </si>
  <si>
    <t xml:space="preserve">    VRN7 - Provozní vlivy</t>
  </si>
  <si>
    <t xml:space="preserve">    VRN9 - Ostatní náklady</t>
  </si>
  <si>
    <t>Vedlejší rozpočtové náklady</t>
  </si>
  <si>
    <t>VRN7</t>
  </si>
  <si>
    <t>Provozní vlivy</t>
  </si>
  <si>
    <t>070001000</t>
  </si>
  <si>
    <t>1024</t>
  </si>
  <si>
    <t>-1392385562</t>
  </si>
  <si>
    <t>VRN9</t>
  </si>
  <si>
    <t>Ostatní náklady</t>
  </si>
  <si>
    <t>090001000</t>
  </si>
  <si>
    <t>25332210</t>
  </si>
  <si>
    <t>Ostatní náklady - proškolení , uvedení do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</si>
</sst>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0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70"/>
      <c r="BS13" s="16" t="s">
        <v>6</v>
      </c>
    </row>
    <row r="14" spans="1:74">
      <c r="B14" s="20"/>
      <c r="C14" s="21"/>
      <c r="D14" s="21"/>
      <c r="E14" s="275" t="s">
        <v>27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70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70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16.5" customHeight="1">
      <c r="B23" s="20"/>
      <c r="C23" s="21"/>
      <c r="D23" s="21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0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8">
        <f>ROUND(AG94,2)</f>
        <v>0</v>
      </c>
      <c r="AL26" s="279"/>
      <c r="AM26" s="279"/>
      <c r="AN26" s="279"/>
      <c r="AO26" s="279"/>
      <c r="AP26" s="35"/>
      <c r="AQ26" s="35"/>
      <c r="AR26" s="38"/>
      <c r="BE26" s="27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0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0" t="s">
        <v>33</v>
      </c>
      <c r="M28" s="280"/>
      <c r="N28" s="280"/>
      <c r="O28" s="280"/>
      <c r="P28" s="280"/>
      <c r="Q28" s="35"/>
      <c r="R28" s="35"/>
      <c r="S28" s="35"/>
      <c r="T28" s="35"/>
      <c r="U28" s="35"/>
      <c r="V28" s="35"/>
      <c r="W28" s="280" t="s">
        <v>34</v>
      </c>
      <c r="X28" s="280"/>
      <c r="Y28" s="280"/>
      <c r="Z28" s="280"/>
      <c r="AA28" s="280"/>
      <c r="AB28" s="280"/>
      <c r="AC28" s="280"/>
      <c r="AD28" s="280"/>
      <c r="AE28" s="280"/>
      <c r="AF28" s="35"/>
      <c r="AG28" s="35"/>
      <c r="AH28" s="35"/>
      <c r="AI28" s="35"/>
      <c r="AJ28" s="35"/>
      <c r="AK28" s="280" t="s">
        <v>35</v>
      </c>
      <c r="AL28" s="280"/>
      <c r="AM28" s="280"/>
      <c r="AN28" s="280"/>
      <c r="AO28" s="280"/>
      <c r="AP28" s="35"/>
      <c r="AQ28" s="35"/>
      <c r="AR28" s="38"/>
      <c r="BE28" s="270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83">
        <v>0.21</v>
      </c>
      <c r="M29" s="282"/>
      <c r="N29" s="282"/>
      <c r="O29" s="282"/>
      <c r="P29" s="282"/>
      <c r="Q29" s="40"/>
      <c r="R29" s="40"/>
      <c r="S29" s="40"/>
      <c r="T29" s="40"/>
      <c r="U29" s="40"/>
      <c r="V29" s="40"/>
      <c r="W29" s="281">
        <f>ROUND(AZ94,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40"/>
      <c r="AG29" s="40"/>
      <c r="AH29" s="40"/>
      <c r="AI29" s="40"/>
      <c r="AJ29" s="40"/>
      <c r="AK29" s="281">
        <f>ROUND(AV94, 2)</f>
        <v>0</v>
      </c>
      <c r="AL29" s="282"/>
      <c r="AM29" s="282"/>
      <c r="AN29" s="282"/>
      <c r="AO29" s="282"/>
      <c r="AP29" s="40"/>
      <c r="AQ29" s="40"/>
      <c r="AR29" s="41"/>
      <c r="BE29" s="271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83">
        <v>0.15</v>
      </c>
      <c r="M30" s="282"/>
      <c r="N30" s="282"/>
      <c r="O30" s="282"/>
      <c r="P30" s="282"/>
      <c r="Q30" s="40"/>
      <c r="R30" s="40"/>
      <c r="S30" s="40"/>
      <c r="T30" s="40"/>
      <c r="U30" s="40"/>
      <c r="V30" s="40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0"/>
      <c r="AG30" s="40"/>
      <c r="AH30" s="40"/>
      <c r="AI30" s="40"/>
      <c r="AJ30" s="40"/>
      <c r="AK30" s="281">
        <f>ROUND(AW94, 2)</f>
        <v>0</v>
      </c>
      <c r="AL30" s="282"/>
      <c r="AM30" s="282"/>
      <c r="AN30" s="282"/>
      <c r="AO30" s="282"/>
      <c r="AP30" s="40"/>
      <c r="AQ30" s="40"/>
      <c r="AR30" s="41"/>
      <c r="BE30" s="271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83">
        <v>0.21</v>
      </c>
      <c r="M31" s="282"/>
      <c r="N31" s="282"/>
      <c r="O31" s="282"/>
      <c r="P31" s="282"/>
      <c r="Q31" s="40"/>
      <c r="R31" s="40"/>
      <c r="S31" s="40"/>
      <c r="T31" s="40"/>
      <c r="U31" s="40"/>
      <c r="V31" s="40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0"/>
      <c r="AG31" s="40"/>
      <c r="AH31" s="40"/>
      <c r="AI31" s="40"/>
      <c r="AJ31" s="40"/>
      <c r="AK31" s="281">
        <v>0</v>
      </c>
      <c r="AL31" s="282"/>
      <c r="AM31" s="282"/>
      <c r="AN31" s="282"/>
      <c r="AO31" s="282"/>
      <c r="AP31" s="40"/>
      <c r="AQ31" s="40"/>
      <c r="AR31" s="41"/>
      <c r="BE31" s="271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83">
        <v>0.15</v>
      </c>
      <c r="M32" s="282"/>
      <c r="N32" s="282"/>
      <c r="O32" s="282"/>
      <c r="P32" s="282"/>
      <c r="Q32" s="40"/>
      <c r="R32" s="40"/>
      <c r="S32" s="40"/>
      <c r="T32" s="40"/>
      <c r="U32" s="40"/>
      <c r="V32" s="40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0"/>
      <c r="AG32" s="40"/>
      <c r="AH32" s="40"/>
      <c r="AI32" s="40"/>
      <c r="AJ32" s="40"/>
      <c r="AK32" s="281">
        <v>0</v>
      </c>
      <c r="AL32" s="282"/>
      <c r="AM32" s="282"/>
      <c r="AN32" s="282"/>
      <c r="AO32" s="282"/>
      <c r="AP32" s="40"/>
      <c r="AQ32" s="40"/>
      <c r="AR32" s="41"/>
      <c r="BE32" s="271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83">
        <v>0</v>
      </c>
      <c r="M33" s="282"/>
      <c r="N33" s="282"/>
      <c r="O33" s="282"/>
      <c r="P33" s="282"/>
      <c r="Q33" s="40"/>
      <c r="R33" s="40"/>
      <c r="S33" s="40"/>
      <c r="T33" s="40"/>
      <c r="U33" s="40"/>
      <c r="V33" s="40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0"/>
      <c r="AG33" s="40"/>
      <c r="AH33" s="40"/>
      <c r="AI33" s="40"/>
      <c r="AJ33" s="40"/>
      <c r="AK33" s="281">
        <v>0</v>
      </c>
      <c r="AL33" s="282"/>
      <c r="AM33" s="282"/>
      <c r="AN33" s="282"/>
      <c r="AO33" s="282"/>
      <c r="AP33" s="40"/>
      <c r="AQ33" s="40"/>
      <c r="AR33" s="41"/>
      <c r="BE33" s="27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0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87" t="s">
        <v>44</v>
      </c>
      <c r="Y35" s="285"/>
      <c r="Z35" s="285"/>
      <c r="AA35" s="285"/>
      <c r="AB35" s="285"/>
      <c r="AC35" s="44"/>
      <c r="AD35" s="44"/>
      <c r="AE35" s="44"/>
      <c r="AF35" s="44"/>
      <c r="AG35" s="44"/>
      <c r="AH35" s="44"/>
      <c r="AI35" s="44"/>
      <c r="AJ35" s="44"/>
      <c r="AK35" s="284">
        <f>SUM(AK26:AK33)</f>
        <v>0</v>
      </c>
      <c r="AL35" s="285"/>
      <c r="AM35" s="285"/>
      <c r="AN35" s="285"/>
      <c r="AO35" s="28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as_064_2020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4" t="str">
        <f>K6</f>
        <v xml:space="preserve"> Instalace zařízení pro výběr poplatku  OŘ OLC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/>
      </c>
      <c r="AN87" s="25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52" t="str">
        <f>IF(E17="","",E17)</f>
        <v xml:space="preserve"> </v>
      </c>
      <c r="AN89" s="253"/>
      <c r="AO89" s="253"/>
      <c r="AP89" s="253"/>
      <c r="AQ89" s="35"/>
      <c r="AR89" s="38"/>
      <c r="AS89" s="254" t="s">
        <v>52</v>
      </c>
      <c r="AT89" s="25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52" t="str">
        <f>IF(E20="","",E20)</f>
        <v xml:space="preserve"> </v>
      </c>
      <c r="AN90" s="253"/>
      <c r="AO90" s="253"/>
      <c r="AP90" s="253"/>
      <c r="AQ90" s="35"/>
      <c r="AR90" s="38"/>
      <c r="AS90" s="256"/>
      <c r="AT90" s="25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8"/>
      <c r="AT91" s="25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8" t="s">
        <v>53</v>
      </c>
      <c r="D92" s="247"/>
      <c r="E92" s="247"/>
      <c r="F92" s="247"/>
      <c r="G92" s="247"/>
      <c r="H92" s="72"/>
      <c r="I92" s="246" t="s">
        <v>54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60" t="s">
        <v>55</v>
      </c>
      <c r="AH92" s="247"/>
      <c r="AI92" s="247"/>
      <c r="AJ92" s="247"/>
      <c r="AK92" s="247"/>
      <c r="AL92" s="247"/>
      <c r="AM92" s="247"/>
      <c r="AN92" s="246" t="s">
        <v>56</v>
      </c>
      <c r="AO92" s="247"/>
      <c r="AP92" s="261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7">
        <f>ROUND(AG95+AG108+AG118,2)</f>
        <v>0</v>
      </c>
      <c r="AH94" s="267"/>
      <c r="AI94" s="267"/>
      <c r="AJ94" s="267"/>
      <c r="AK94" s="267"/>
      <c r="AL94" s="267"/>
      <c r="AM94" s="267"/>
      <c r="AN94" s="268">
        <f t="shared" ref="AN94:AN118" si="0">SUM(AG94,AT94)</f>
        <v>0</v>
      </c>
      <c r="AO94" s="268"/>
      <c r="AP94" s="268"/>
      <c r="AQ94" s="84" t="s">
        <v>1</v>
      </c>
      <c r="AR94" s="85"/>
      <c r="AS94" s="86">
        <f>ROUND(AS95+AS108+AS118,2)</f>
        <v>0</v>
      </c>
      <c r="AT94" s="87">
        <f t="shared" ref="AT94:AT118" si="1">ROUND(SUM(AV94:AW94),2)</f>
        <v>0</v>
      </c>
      <c r="AU94" s="88">
        <f>ROUND(AU95+AU108+AU118,5)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ROUND(AZ95+AZ108+AZ118,2)</f>
        <v>0</v>
      </c>
      <c r="BA94" s="87">
        <f>ROUND(BA95+BA108+BA118,2)</f>
        <v>0</v>
      </c>
      <c r="BB94" s="87">
        <f>ROUND(BB95+BB108+BB118,2)</f>
        <v>0</v>
      </c>
      <c r="BC94" s="87">
        <f>ROUND(BC95+BC108+BC118,2)</f>
        <v>0</v>
      </c>
      <c r="BD94" s="89">
        <f>ROUND(BD95+BD108+BD118,2)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B95" s="92"/>
      <c r="C95" s="93"/>
      <c r="D95" s="249" t="s">
        <v>76</v>
      </c>
      <c r="E95" s="249"/>
      <c r="F95" s="249"/>
      <c r="G95" s="249"/>
      <c r="H95" s="249"/>
      <c r="I95" s="94"/>
      <c r="J95" s="249" t="s">
        <v>77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64">
        <f>ROUND(SUM(AG96:AG107),2)</f>
        <v>0</v>
      </c>
      <c r="AH95" s="263"/>
      <c r="AI95" s="263"/>
      <c r="AJ95" s="263"/>
      <c r="AK95" s="263"/>
      <c r="AL95" s="263"/>
      <c r="AM95" s="263"/>
      <c r="AN95" s="262">
        <f t="shared" si="0"/>
        <v>0</v>
      </c>
      <c r="AO95" s="263"/>
      <c r="AP95" s="263"/>
      <c r="AQ95" s="95" t="s">
        <v>78</v>
      </c>
      <c r="AR95" s="96"/>
      <c r="AS95" s="97">
        <f>ROUND(SUM(AS96:AS107),2)</f>
        <v>0</v>
      </c>
      <c r="AT95" s="98">
        <f t="shared" si="1"/>
        <v>0</v>
      </c>
      <c r="AU95" s="99">
        <f>ROUND(SUM(AU96:AU107),5)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ROUND(SUM(AZ96:AZ107),2)</f>
        <v>0</v>
      </c>
      <c r="BA95" s="98">
        <f>ROUND(SUM(BA96:BA107),2)</f>
        <v>0</v>
      </c>
      <c r="BB95" s="98">
        <f>ROUND(SUM(BB96:BB107),2)</f>
        <v>0</v>
      </c>
      <c r="BC95" s="98">
        <f>ROUND(SUM(BC96:BC107),2)</f>
        <v>0</v>
      </c>
      <c r="BD95" s="100">
        <f>ROUND(SUM(BD96:BD107),2)</f>
        <v>0</v>
      </c>
      <c r="BS95" s="101" t="s">
        <v>71</v>
      </c>
      <c r="BT95" s="101" t="s">
        <v>79</v>
      </c>
      <c r="BU95" s="101" t="s">
        <v>73</v>
      </c>
      <c r="BV95" s="101" t="s">
        <v>74</v>
      </c>
      <c r="BW95" s="101" t="s">
        <v>80</v>
      </c>
      <c r="BX95" s="101" t="s">
        <v>5</v>
      </c>
      <c r="CL95" s="101" t="s">
        <v>1</v>
      </c>
      <c r="CM95" s="101" t="s">
        <v>81</v>
      </c>
    </row>
    <row r="96" spans="1:91" s="4" customFormat="1" ht="16.5" customHeight="1">
      <c r="A96" s="102" t="s">
        <v>82</v>
      </c>
      <c r="B96" s="57"/>
      <c r="C96" s="103"/>
      <c r="D96" s="103"/>
      <c r="E96" s="250" t="s">
        <v>83</v>
      </c>
      <c r="F96" s="250"/>
      <c r="G96" s="250"/>
      <c r="H96" s="250"/>
      <c r="I96" s="250"/>
      <c r="J96" s="103"/>
      <c r="K96" s="250" t="s">
        <v>84</v>
      </c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65">
        <f>'SO 01.1 - Olomouc hlavní ...'!J32</f>
        <v>0</v>
      </c>
      <c r="AH96" s="266"/>
      <c r="AI96" s="266"/>
      <c r="AJ96" s="266"/>
      <c r="AK96" s="266"/>
      <c r="AL96" s="266"/>
      <c r="AM96" s="266"/>
      <c r="AN96" s="265">
        <f t="shared" si="0"/>
        <v>0</v>
      </c>
      <c r="AO96" s="266"/>
      <c r="AP96" s="266"/>
      <c r="AQ96" s="104" t="s">
        <v>85</v>
      </c>
      <c r="AR96" s="59"/>
      <c r="AS96" s="105">
        <v>0</v>
      </c>
      <c r="AT96" s="106">
        <f t="shared" si="1"/>
        <v>0</v>
      </c>
      <c r="AU96" s="107">
        <f>'SO 01.1 - Olomouc hlavní ...'!P125</f>
        <v>0</v>
      </c>
      <c r="AV96" s="106">
        <f>'SO 01.1 - Olomouc hlavní ...'!J35</f>
        <v>0</v>
      </c>
      <c r="AW96" s="106">
        <f>'SO 01.1 - Olomouc hlavní ...'!J36</f>
        <v>0</v>
      </c>
      <c r="AX96" s="106">
        <f>'SO 01.1 - Olomouc hlavní ...'!J37</f>
        <v>0</v>
      </c>
      <c r="AY96" s="106">
        <f>'SO 01.1 - Olomouc hlavní ...'!J38</f>
        <v>0</v>
      </c>
      <c r="AZ96" s="106">
        <f>'SO 01.1 - Olomouc hlavní ...'!F35</f>
        <v>0</v>
      </c>
      <c r="BA96" s="106">
        <f>'SO 01.1 - Olomouc hlavní ...'!F36</f>
        <v>0</v>
      </c>
      <c r="BB96" s="106">
        <f>'SO 01.1 - Olomouc hlavní ...'!F37</f>
        <v>0</v>
      </c>
      <c r="BC96" s="106">
        <f>'SO 01.1 - Olomouc hlavní ...'!F38</f>
        <v>0</v>
      </c>
      <c r="BD96" s="108">
        <f>'SO 01.1 - Olomouc hlavní ...'!F39</f>
        <v>0</v>
      </c>
      <c r="BT96" s="109" t="s">
        <v>81</v>
      </c>
      <c r="BV96" s="109" t="s">
        <v>74</v>
      </c>
      <c r="BW96" s="109" t="s">
        <v>86</v>
      </c>
      <c r="BX96" s="109" t="s">
        <v>80</v>
      </c>
      <c r="CL96" s="109" t="s">
        <v>1</v>
      </c>
    </row>
    <row r="97" spans="1:91" s="4" customFormat="1" ht="16.5" customHeight="1">
      <c r="A97" s="102" t="s">
        <v>82</v>
      </c>
      <c r="B97" s="57"/>
      <c r="C97" s="103"/>
      <c r="D97" s="103"/>
      <c r="E97" s="250" t="s">
        <v>87</v>
      </c>
      <c r="F97" s="250"/>
      <c r="G97" s="250"/>
      <c r="H97" s="250"/>
      <c r="I97" s="250"/>
      <c r="J97" s="103"/>
      <c r="K97" s="250" t="s">
        <v>88</v>
      </c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65">
        <f>'SO 01.2 - Přerov'!J32</f>
        <v>0</v>
      </c>
      <c r="AH97" s="266"/>
      <c r="AI97" s="266"/>
      <c r="AJ97" s="266"/>
      <c r="AK97" s="266"/>
      <c r="AL97" s="266"/>
      <c r="AM97" s="266"/>
      <c r="AN97" s="265">
        <f t="shared" si="0"/>
        <v>0</v>
      </c>
      <c r="AO97" s="266"/>
      <c r="AP97" s="266"/>
      <c r="AQ97" s="104" t="s">
        <v>85</v>
      </c>
      <c r="AR97" s="59"/>
      <c r="AS97" s="105">
        <v>0</v>
      </c>
      <c r="AT97" s="106">
        <f t="shared" si="1"/>
        <v>0</v>
      </c>
      <c r="AU97" s="107">
        <f>'SO 01.2 - Přerov'!P127</f>
        <v>0</v>
      </c>
      <c r="AV97" s="106">
        <f>'SO 01.2 - Přerov'!J35</f>
        <v>0</v>
      </c>
      <c r="AW97" s="106">
        <f>'SO 01.2 - Přerov'!J36</f>
        <v>0</v>
      </c>
      <c r="AX97" s="106">
        <f>'SO 01.2 - Přerov'!J37</f>
        <v>0</v>
      </c>
      <c r="AY97" s="106">
        <f>'SO 01.2 - Přerov'!J38</f>
        <v>0</v>
      </c>
      <c r="AZ97" s="106">
        <f>'SO 01.2 - Přerov'!F35</f>
        <v>0</v>
      </c>
      <c r="BA97" s="106">
        <f>'SO 01.2 - Přerov'!F36</f>
        <v>0</v>
      </c>
      <c r="BB97" s="106">
        <f>'SO 01.2 - Přerov'!F37</f>
        <v>0</v>
      </c>
      <c r="BC97" s="106">
        <f>'SO 01.2 - Přerov'!F38</f>
        <v>0</v>
      </c>
      <c r="BD97" s="108">
        <f>'SO 01.2 - Přerov'!F39</f>
        <v>0</v>
      </c>
      <c r="BT97" s="109" t="s">
        <v>81</v>
      </c>
      <c r="BV97" s="109" t="s">
        <v>74</v>
      </c>
      <c r="BW97" s="109" t="s">
        <v>89</v>
      </c>
      <c r="BX97" s="109" t="s">
        <v>80</v>
      </c>
      <c r="CL97" s="109" t="s">
        <v>1</v>
      </c>
    </row>
    <row r="98" spans="1:91" s="4" customFormat="1" ht="16.5" customHeight="1">
      <c r="A98" s="102" t="s">
        <v>82</v>
      </c>
      <c r="B98" s="57"/>
      <c r="C98" s="103"/>
      <c r="D98" s="103"/>
      <c r="E98" s="250" t="s">
        <v>90</v>
      </c>
      <c r="F98" s="250"/>
      <c r="G98" s="250"/>
      <c r="H98" s="250"/>
      <c r="I98" s="250"/>
      <c r="J98" s="103"/>
      <c r="K98" s="250" t="s">
        <v>91</v>
      </c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65">
        <f>'SO 01.3 - Prostějov hl.n.'!J32</f>
        <v>0</v>
      </c>
      <c r="AH98" s="266"/>
      <c r="AI98" s="266"/>
      <c r="AJ98" s="266"/>
      <c r="AK98" s="266"/>
      <c r="AL98" s="266"/>
      <c r="AM98" s="266"/>
      <c r="AN98" s="265">
        <f t="shared" si="0"/>
        <v>0</v>
      </c>
      <c r="AO98" s="266"/>
      <c r="AP98" s="266"/>
      <c r="AQ98" s="104" t="s">
        <v>85</v>
      </c>
      <c r="AR98" s="59"/>
      <c r="AS98" s="105">
        <v>0</v>
      </c>
      <c r="AT98" s="106">
        <f t="shared" si="1"/>
        <v>0</v>
      </c>
      <c r="AU98" s="107">
        <f>'SO 01.3 - Prostějov hl.n.'!P127</f>
        <v>0</v>
      </c>
      <c r="AV98" s="106">
        <f>'SO 01.3 - Prostějov hl.n.'!J35</f>
        <v>0</v>
      </c>
      <c r="AW98" s="106">
        <f>'SO 01.3 - Prostějov hl.n.'!J36</f>
        <v>0</v>
      </c>
      <c r="AX98" s="106">
        <f>'SO 01.3 - Prostějov hl.n.'!J37</f>
        <v>0</v>
      </c>
      <c r="AY98" s="106">
        <f>'SO 01.3 - Prostějov hl.n.'!J38</f>
        <v>0</v>
      </c>
      <c r="AZ98" s="106">
        <f>'SO 01.3 - Prostějov hl.n.'!F35</f>
        <v>0</v>
      </c>
      <c r="BA98" s="106">
        <f>'SO 01.3 - Prostějov hl.n.'!F36</f>
        <v>0</v>
      </c>
      <c r="BB98" s="106">
        <f>'SO 01.3 - Prostějov hl.n.'!F37</f>
        <v>0</v>
      </c>
      <c r="BC98" s="106">
        <f>'SO 01.3 - Prostějov hl.n.'!F38</f>
        <v>0</v>
      </c>
      <c r="BD98" s="108">
        <f>'SO 01.3 - Prostějov hl.n.'!F39</f>
        <v>0</v>
      </c>
      <c r="BT98" s="109" t="s">
        <v>81</v>
      </c>
      <c r="BV98" s="109" t="s">
        <v>74</v>
      </c>
      <c r="BW98" s="109" t="s">
        <v>92</v>
      </c>
      <c r="BX98" s="109" t="s">
        <v>80</v>
      </c>
      <c r="CL98" s="109" t="s">
        <v>1</v>
      </c>
    </row>
    <row r="99" spans="1:91" s="4" customFormat="1" ht="16.5" customHeight="1">
      <c r="A99" s="102" t="s">
        <v>82</v>
      </c>
      <c r="B99" s="57"/>
      <c r="C99" s="103"/>
      <c r="D99" s="103"/>
      <c r="E99" s="250" t="s">
        <v>93</v>
      </c>
      <c r="F99" s="250"/>
      <c r="G99" s="250"/>
      <c r="H99" s="250"/>
      <c r="I99" s="250"/>
      <c r="J99" s="103"/>
      <c r="K99" s="250" t="s">
        <v>94</v>
      </c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250"/>
      <c r="AD99" s="250"/>
      <c r="AE99" s="250"/>
      <c r="AF99" s="250"/>
      <c r="AG99" s="265">
        <f>'SO 01.4 - Otrokovice'!J32</f>
        <v>0</v>
      </c>
      <c r="AH99" s="266"/>
      <c r="AI99" s="266"/>
      <c r="AJ99" s="266"/>
      <c r="AK99" s="266"/>
      <c r="AL99" s="266"/>
      <c r="AM99" s="266"/>
      <c r="AN99" s="265">
        <f t="shared" si="0"/>
        <v>0</v>
      </c>
      <c r="AO99" s="266"/>
      <c r="AP99" s="266"/>
      <c r="AQ99" s="104" t="s">
        <v>85</v>
      </c>
      <c r="AR99" s="59"/>
      <c r="AS99" s="105">
        <v>0</v>
      </c>
      <c r="AT99" s="106">
        <f t="shared" si="1"/>
        <v>0</v>
      </c>
      <c r="AU99" s="107">
        <f>'SO 01.4 - Otrokovice'!P127</f>
        <v>0</v>
      </c>
      <c r="AV99" s="106">
        <f>'SO 01.4 - Otrokovice'!J35</f>
        <v>0</v>
      </c>
      <c r="AW99" s="106">
        <f>'SO 01.4 - Otrokovice'!J36</f>
        <v>0</v>
      </c>
      <c r="AX99" s="106">
        <f>'SO 01.4 - Otrokovice'!J37</f>
        <v>0</v>
      </c>
      <c r="AY99" s="106">
        <f>'SO 01.4 - Otrokovice'!J38</f>
        <v>0</v>
      </c>
      <c r="AZ99" s="106">
        <f>'SO 01.4 - Otrokovice'!F35</f>
        <v>0</v>
      </c>
      <c r="BA99" s="106">
        <f>'SO 01.4 - Otrokovice'!F36</f>
        <v>0</v>
      </c>
      <c r="BB99" s="106">
        <f>'SO 01.4 - Otrokovice'!F37</f>
        <v>0</v>
      </c>
      <c r="BC99" s="106">
        <f>'SO 01.4 - Otrokovice'!F38</f>
        <v>0</v>
      </c>
      <c r="BD99" s="108">
        <f>'SO 01.4 - Otrokovice'!F39</f>
        <v>0</v>
      </c>
      <c r="BT99" s="109" t="s">
        <v>81</v>
      </c>
      <c r="BV99" s="109" t="s">
        <v>74</v>
      </c>
      <c r="BW99" s="109" t="s">
        <v>95</v>
      </c>
      <c r="BX99" s="109" t="s">
        <v>80</v>
      </c>
      <c r="CL99" s="109" t="s">
        <v>1</v>
      </c>
    </row>
    <row r="100" spans="1:91" s="4" customFormat="1" ht="16.5" customHeight="1">
      <c r="A100" s="102" t="s">
        <v>82</v>
      </c>
      <c r="B100" s="57"/>
      <c r="C100" s="103"/>
      <c r="D100" s="103"/>
      <c r="E100" s="250" t="s">
        <v>96</v>
      </c>
      <c r="F100" s="250"/>
      <c r="G100" s="250"/>
      <c r="H100" s="250"/>
      <c r="I100" s="250"/>
      <c r="J100" s="103"/>
      <c r="K100" s="250" t="s">
        <v>97</v>
      </c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250"/>
      <c r="AA100" s="250"/>
      <c r="AB100" s="250"/>
      <c r="AC100" s="250"/>
      <c r="AD100" s="250"/>
      <c r="AE100" s="250"/>
      <c r="AF100" s="250"/>
      <c r="AG100" s="265">
        <f>'SO 01.5 - Lipník nad Bečvou'!J32</f>
        <v>0</v>
      </c>
      <c r="AH100" s="266"/>
      <c r="AI100" s="266"/>
      <c r="AJ100" s="266"/>
      <c r="AK100" s="266"/>
      <c r="AL100" s="266"/>
      <c r="AM100" s="266"/>
      <c r="AN100" s="265">
        <f t="shared" si="0"/>
        <v>0</v>
      </c>
      <c r="AO100" s="266"/>
      <c r="AP100" s="266"/>
      <c r="AQ100" s="104" t="s">
        <v>85</v>
      </c>
      <c r="AR100" s="59"/>
      <c r="AS100" s="105">
        <v>0</v>
      </c>
      <c r="AT100" s="106">
        <f t="shared" si="1"/>
        <v>0</v>
      </c>
      <c r="AU100" s="107">
        <f>'SO 01.5 - Lipník nad Bečvou'!P125</f>
        <v>0</v>
      </c>
      <c r="AV100" s="106">
        <f>'SO 01.5 - Lipník nad Bečvou'!J35</f>
        <v>0</v>
      </c>
      <c r="AW100" s="106">
        <f>'SO 01.5 - Lipník nad Bečvou'!J36</f>
        <v>0</v>
      </c>
      <c r="AX100" s="106">
        <f>'SO 01.5 - Lipník nad Bečvou'!J37</f>
        <v>0</v>
      </c>
      <c r="AY100" s="106">
        <f>'SO 01.5 - Lipník nad Bečvou'!J38</f>
        <v>0</v>
      </c>
      <c r="AZ100" s="106">
        <f>'SO 01.5 - Lipník nad Bečvou'!F35</f>
        <v>0</v>
      </c>
      <c r="BA100" s="106">
        <f>'SO 01.5 - Lipník nad Bečvou'!F36</f>
        <v>0</v>
      </c>
      <c r="BB100" s="106">
        <f>'SO 01.5 - Lipník nad Bečvou'!F37</f>
        <v>0</v>
      </c>
      <c r="BC100" s="106">
        <f>'SO 01.5 - Lipník nad Bečvou'!F38</f>
        <v>0</v>
      </c>
      <c r="BD100" s="108">
        <f>'SO 01.5 - Lipník nad Bečvou'!F39</f>
        <v>0</v>
      </c>
      <c r="BT100" s="109" t="s">
        <v>81</v>
      </c>
      <c r="BV100" s="109" t="s">
        <v>74</v>
      </c>
      <c r="BW100" s="109" t="s">
        <v>98</v>
      </c>
      <c r="BX100" s="109" t="s">
        <v>80</v>
      </c>
      <c r="CL100" s="109" t="s">
        <v>1</v>
      </c>
    </row>
    <row r="101" spans="1:91" s="4" customFormat="1" ht="16.5" customHeight="1">
      <c r="A101" s="102" t="s">
        <v>82</v>
      </c>
      <c r="B101" s="57"/>
      <c r="C101" s="103"/>
      <c r="D101" s="103"/>
      <c r="E101" s="250" t="s">
        <v>99</v>
      </c>
      <c r="F101" s="250"/>
      <c r="G101" s="250"/>
      <c r="H101" s="250"/>
      <c r="I101" s="250"/>
      <c r="J101" s="103"/>
      <c r="K101" s="250" t="s">
        <v>100</v>
      </c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250"/>
      <c r="AD101" s="250"/>
      <c r="AE101" s="250"/>
      <c r="AF101" s="250"/>
      <c r="AG101" s="265">
        <f>'SO 01.6 - Uherské Hradiště'!J32</f>
        <v>0</v>
      </c>
      <c r="AH101" s="266"/>
      <c r="AI101" s="266"/>
      <c r="AJ101" s="266"/>
      <c r="AK101" s="266"/>
      <c r="AL101" s="266"/>
      <c r="AM101" s="266"/>
      <c r="AN101" s="265">
        <f t="shared" si="0"/>
        <v>0</v>
      </c>
      <c r="AO101" s="266"/>
      <c r="AP101" s="266"/>
      <c r="AQ101" s="104" t="s">
        <v>85</v>
      </c>
      <c r="AR101" s="59"/>
      <c r="AS101" s="105">
        <v>0</v>
      </c>
      <c r="AT101" s="106">
        <f t="shared" si="1"/>
        <v>0</v>
      </c>
      <c r="AU101" s="107">
        <f>'SO 01.6 - Uherské Hradiště'!P127</f>
        <v>0</v>
      </c>
      <c r="AV101" s="106">
        <f>'SO 01.6 - Uherské Hradiště'!J35</f>
        <v>0</v>
      </c>
      <c r="AW101" s="106">
        <f>'SO 01.6 - Uherské Hradiště'!J36</f>
        <v>0</v>
      </c>
      <c r="AX101" s="106">
        <f>'SO 01.6 - Uherské Hradiště'!J37</f>
        <v>0</v>
      </c>
      <c r="AY101" s="106">
        <f>'SO 01.6 - Uherské Hradiště'!J38</f>
        <v>0</v>
      </c>
      <c r="AZ101" s="106">
        <f>'SO 01.6 - Uherské Hradiště'!F35</f>
        <v>0</v>
      </c>
      <c r="BA101" s="106">
        <f>'SO 01.6 - Uherské Hradiště'!F36</f>
        <v>0</v>
      </c>
      <c r="BB101" s="106">
        <f>'SO 01.6 - Uherské Hradiště'!F37</f>
        <v>0</v>
      </c>
      <c r="BC101" s="106">
        <f>'SO 01.6 - Uherské Hradiště'!F38</f>
        <v>0</v>
      </c>
      <c r="BD101" s="108">
        <f>'SO 01.6 - Uherské Hradiště'!F39</f>
        <v>0</v>
      </c>
      <c r="BT101" s="109" t="s">
        <v>81</v>
      </c>
      <c r="BV101" s="109" t="s">
        <v>74</v>
      </c>
      <c r="BW101" s="109" t="s">
        <v>101</v>
      </c>
      <c r="BX101" s="109" t="s">
        <v>80</v>
      </c>
      <c r="CL101" s="109" t="s">
        <v>1</v>
      </c>
    </row>
    <row r="102" spans="1:91" s="4" customFormat="1" ht="16.5" customHeight="1">
      <c r="A102" s="102" t="s">
        <v>82</v>
      </c>
      <c r="B102" s="57"/>
      <c r="C102" s="103"/>
      <c r="D102" s="103"/>
      <c r="E102" s="250" t="s">
        <v>102</v>
      </c>
      <c r="F102" s="250"/>
      <c r="G102" s="250"/>
      <c r="H102" s="250"/>
      <c r="I102" s="250"/>
      <c r="J102" s="103"/>
      <c r="K102" s="250" t="s">
        <v>103</v>
      </c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  <c r="X102" s="250"/>
      <c r="Y102" s="250"/>
      <c r="Z102" s="250"/>
      <c r="AA102" s="250"/>
      <c r="AB102" s="250"/>
      <c r="AC102" s="250"/>
      <c r="AD102" s="250"/>
      <c r="AE102" s="250"/>
      <c r="AF102" s="250"/>
      <c r="AG102" s="265">
        <f>'SO 01.7 - Hulín'!J32</f>
        <v>0</v>
      </c>
      <c r="AH102" s="266"/>
      <c r="AI102" s="266"/>
      <c r="AJ102" s="266"/>
      <c r="AK102" s="266"/>
      <c r="AL102" s="266"/>
      <c r="AM102" s="266"/>
      <c r="AN102" s="265">
        <f t="shared" si="0"/>
        <v>0</v>
      </c>
      <c r="AO102" s="266"/>
      <c r="AP102" s="266"/>
      <c r="AQ102" s="104" t="s">
        <v>85</v>
      </c>
      <c r="AR102" s="59"/>
      <c r="AS102" s="105">
        <v>0</v>
      </c>
      <c r="AT102" s="106">
        <f t="shared" si="1"/>
        <v>0</v>
      </c>
      <c r="AU102" s="107">
        <f>'SO 01.7 - Hulín'!P127</f>
        <v>0</v>
      </c>
      <c r="AV102" s="106">
        <f>'SO 01.7 - Hulín'!J35</f>
        <v>0</v>
      </c>
      <c r="AW102" s="106">
        <f>'SO 01.7 - Hulín'!J36</f>
        <v>0</v>
      </c>
      <c r="AX102" s="106">
        <f>'SO 01.7 - Hulín'!J37</f>
        <v>0</v>
      </c>
      <c r="AY102" s="106">
        <f>'SO 01.7 - Hulín'!J38</f>
        <v>0</v>
      </c>
      <c r="AZ102" s="106">
        <f>'SO 01.7 - Hulín'!F35</f>
        <v>0</v>
      </c>
      <c r="BA102" s="106">
        <f>'SO 01.7 - Hulín'!F36</f>
        <v>0</v>
      </c>
      <c r="BB102" s="106">
        <f>'SO 01.7 - Hulín'!F37</f>
        <v>0</v>
      </c>
      <c r="BC102" s="106">
        <f>'SO 01.7 - Hulín'!F38</f>
        <v>0</v>
      </c>
      <c r="BD102" s="108">
        <f>'SO 01.7 - Hulín'!F39</f>
        <v>0</v>
      </c>
      <c r="BT102" s="109" t="s">
        <v>81</v>
      </c>
      <c r="BV102" s="109" t="s">
        <v>74</v>
      </c>
      <c r="BW102" s="109" t="s">
        <v>104</v>
      </c>
      <c r="BX102" s="109" t="s">
        <v>80</v>
      </c>
      <c r="CL102" s="109" t="s">
        <v>1</v>
      </c>
    </row>
    <row r="103" spans="1:91" s="4" customFormat="1" ht="16.5" customHeight="1">
      <c r="A103" s="102" t="s">
        <v>82</v>
      </c>
      <c r="B103" s="57"/>
      <c r="C103" s="103"/>
      <c r="D103" s="103"/>
      <c r="E103" s="250" t="s">
        <v>105</v>
      </c>
      <c r="F103" s="250"/>
      <c r="G103" s="250"/>
      <c r="H103" s="250"/>
      <c r="I103" s="250"/>
      <c r="J103" s="103"/>
      <c r="K103" s="250" t="s">
        <v>106</v>
      </c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  <c r="X103" s="250"/>
      <c r="Y103" s="250"/>
      <c r="Z103" s="250"/>
      <c r="AA103" s="250"/>
      <c r="AB103" s="250"/>
      <c r="AC103" s="250"/>
      <c r="AD103" s="250"/>
      <c r="AE103" s="250"/>
      <c r="AF103" s="250"/>
      <c r="AG103" s="265">
        <f>'SO 01.8 - Zlín střed'!J32</f>
        <v>0</v>
      </c>
      <c r="AH103" s="266"/>
      <c r="AI103" s="266"/>
      <c r="AJ103" s="266"/>
      <c r="AK103" s="266"/>
      <c r="AL103" s="266"/>
      <c r="AM103" s="266"/>
      <c r="AN103" s="265">
        <f t="shared" si="0"/>
        <v>0</v>
      </c>
      <c r="AO103" s="266"/>
      <c r="AP103" s="266"/>
      <c r="AQ103" s="104" t="s">
        <v>85</v>
      </c>
      <c r="AR103" s="59"/>
      <c r="AS103" s="105">
        <v>0</v>
      </c>
      <c r="AT103" s="106">
        <f t="shared" si="1"/>
        <v>0</v>
      </c>
      <c r="AU103" s="107">
        <f>'SO 01.8 - Zlín střed'!P124</f>
        <v>0</v>
      </c>
      <c r="AV103" s="106">
        <f>'SO 01.8 - Zlín střed'!J35</f>
        <v>0</v>
      </c>
      <c r="AW103" s="106">
        <f>'SO 01.8 - Zlín střed'!J36</f>
        <v>0</v>
      </c>
      <c r="AX103" s="106">
        <f>'SO 01.8 - Zlín střed'!J37</f>
        <v>0</v>
      </c>
      <c r="AY103" s="106">
        <f>'SO 01.8 - Zlín střed'!J38</f>
        <v>0</v>
      </c>
      <c r="AZ103" s="106">
        <f>'SO 01.8 - Zlín střed'!F35</f>
        <v>0</v>
      </c>
      <c r="BA103" s="106">
        <f>'SO 01.8 - Zlín střed'!F36</f>
        <v>0</v>
      </c>
      <c r="BB103" s="106">
        <f>'SO 01.8 - Zlín střed'!F37</f>
        <v>0</v>
      </c>
      <c r="BC103" s="106">
        <f>'SO 01.8 - Zlín střed'!F38</f>
        <v>0</v>
      </c>
      <c r="BD103" s="108">
        <f>'SO 01.8 - Zlín střed'!F39</f>
        <v>0</v>
      </c>
      <c r="BT103" s="109" t="s">
        <v>81</v>
      </c>
      <c r="BV103" s="109" t="s">
        <v>74</v>
      </c>
      <c r="BW103" s="109" t="s">
        <v>107</v>
      </c>
      <c r="BX103" s="109" t="s">
        <v>80</v>
      </c>
      <c r="CL103" s="109" t="s">
        <v>1</v>
      </c>
    </row>
    <row r="104" spans="1:91" s="4" customFormat="1" ht="16.5" customHeight="1">
      <c r="A104" s="102" t="s">
        <v>82</v>
      </c>
      <c r="B104" s="57"/>
      <c r="C104" s="103"/>
      <c r="D104" s="103"/>
      <c r="E104" s="250" t="s">
        <v>108</v>
      </c>
      <c r="F104" s="250"/>
      <c r="G104" s="250"/>
      <c r="H104" s="250"/>
      <c r="I104" s="250"/>
      <c r="J104" s="103"/>
      <c r="K104" s="250" t="s">
        <v>109</v>
      </c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  <c r="X104" s="250"/>
      <c r="Y104" s="250"/>
      <c r="Z104" s="250"/>
      <c r="AA104" s="250"/>
      <c r="AB104" s="250"/>
      <c r="AC104" s="250"/>
      <c r="AD104" s="250"/>
      <c r="AE104" s="250"/>
      <c r="AF104" s="250"/>
      <c r="AG104" s="265">
        <f>'SO 01.9 - Hanušovice'!J32</f>
        <v>0</v>
      </c>
      <c r="AH104" s="266"/>
      <c r="AI104" s="266"/>
      <c r="AJ104" s="266"/>
      <c r="AK104" s="266"/>
      <c r="AL104" s="266"/>
      <c r="AM104" s="266"/>
      <c r="AN104" s="265">
        <f t="shared" si="0"/>
        <v>0</v>
      </c>
      <c r="AO104" s="266"/>
      <c r="AP104" s="266"/>
      <c r="AQ104" s="104" t="s">
        <v>85</v>
      </c>
      <c r="AR104" s="59"/>
      <c r="AS104" s="105">
        <v>0</v>
      </c>
      <c r="AT104" s="106">
        <f t="shared" si="1"/>
        <v>0</v>
      </c>
      <c r="AU104" s="107">
        <f>'SO 01.9 - Hanušovice'!P125</f>
        <v>0</v>
      </c>
      <c r="AV104" s="106">
        <f>'SO 01.9 - Hanušovice'!J35</f>
        <v>0</v>
      </c>
      <c r="AW104" s="106">
        <f>'SO 01.9 - Hanušovice'!J36</f>
        <v>0</v>
      </c>
      <c r="AX104" s="106">
        <f>'SO 01.9 - Hanušovice'!J37</f>
        <v>0</v>
      </c>
      <c r="AY104" s="106">
        <f>'SO 01.9 - Hanušovice'!J38</f>
        <v>0</v>
      </c>
      <c r="AZ104" s="106">
        <f>'SO 01.9 - Hanušovice'!F35</f>
        <v>0</v>
      </c>
      <c r="BA104" s="106">
        <f>'SO 01.9 - Hanušovice'!F36</f>
        <v>0</v>
      </c>
      <c r="BB104" s="106">
        <f>'SO 01.9 - Hanušovice'!F37</f>
        <v>0</v>
      </c>
      <c r="BC104" s="106">
        <f>'SO 01.9 - Hanušovice'!F38</f>
        <v>0</v>
      </c>
      <c r="BD104" s="108">
        <f>'SO 01.9 - Hanušovice'!F39</f>
        <v>0</v>
      </c>
      <c r="BT104" s="109" t="s">
        <v>81</v>
      </c>
      <c r="BV104" s="109" t="s">
        <v>74</v>
      </c>
      <c r="BW104" s="109" t="s">
        <v>110</v>
      </c>
      <c r="BX104" s="109" t="s">
        <v>80</v>
      </c>
      <c r="CL104" s="109" t="s">
        <v>1</v>
      </c>
    </row>
    <row r="105" spans="1:91" s="4" customFormat="1" ht="23.25" customHeight="1">
      <c r="A105" s="102" t="s">
        <v>82</v>
      </c>
      <c r="B105" s="57"/>
      <c r="C105" s="103"/>
      <c r="D105" s="103"/>
      <c r="E105" s="250" t="s">
        <v>111</v>
      </c>
      <c r="F105" s="250"/>
      <c r="G105" s="250"/>
      <c r="H105" s="250"/>
      <c r="I105" s="250"/>
      <c r="J105" s="103"/>
      <c r="K105" s="250" t="s">
        <v>112</v>
      </c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  <c r="X105" s="250"/>
      <c r="Y105" s="250"/>
      <c r="Z105" s="250"/>
      <c r="AA105" s="250"/>
      <c r="AB105" s="250"/>
      <c r="AC105" s="250"/>
      <c r="AD105" s="250"/>
      <c r="AE105" s="250"/>
      <c r="AF105" s="250"/>
      <c r="AG105" s="265">
        <f>'SO 01.10 - Luhačovice'!J32</f>
        <v>0</v>
      </c>
      <c r="AH105" s="266"/>
      <c r="AI105" s="266"/>
      <c r="AJ105" s="266"/>
      <c r="AK105" s="266"/>
      <c r="AL105" s="266"/>
      <c r="AM105" s="266"/>
      <c r="AN105" s="265">
        <f t="shared" si="0"/>
        <v>0</v>
      </c>
      <c r="AO105" s="266"/>
      <c r="AP105" s="266"/>
      <c r="AQ105" s="104" t="s">
        <v>85</v>
      </c>
      <c r="AR105" s="59"/>
      <c r="AS105" s="105">
        <v>0</v>
      </c>
      <c r="AT105" s="106">
        <f t="shared" si="1"/>
        <v>0</v>
      </c>
      <c r="AU105" s="107">
        <f>'SO 01.10 - Luhačovice'!P127</f>
        <v>0</v>
      </c>
      <c r="AV105" s="106">
        <f>'SO 01.10 - Luhačovice'!J35</f>
        <v>0</v>
      </c>
      <c r="AW105" s="106">
        <f>'SO 01.10 - Luhačovice'!J36</f>
        <v>0</v>
      </c>
      <c r="AX105" s="106">
        <f>'SO 01.10 - Luhačovice'!J37</f>
        <v>0</v>
      </c>
      <c r="AY105" s="106">
        <f>'SO 01.10 - Luhačovice'!J38</f>
        <v>0</v>
      </c>
      <c r="AZ105" s="106">
        <f>'SO 01.10 - Luhačovice'!F35</f>
        <v>0</v>
      </c>
      <c r="BA105" s="106">
        <f>'SO 01.10 - Luhačovice'!F36</f>
        <v>0</v>
      </c>
      <c r="BB105" s="106">
        <f>'SO 01.10 - Luhačovice'!F37</f>
        <v>0</v>
      </c>
      <c r="BC105" s="106">
        <f>'SO 01.10 - Luhačovice'!F38</f>
        <v>0</v>
      </c>
      <c r="BD105" s="108">
        <f>'SO 01.10 - Luhačovice'!F39</f>
        <v>0</v>
      </c>
      <c r="BT105" s="109" t="s">
        <v>81</v>
      </c>
      <c r="BV105" s="109" t="s">
        <v>74</v>
      </c>
      <c r="BW105" s="109" t="s">
        <v>113</v>
      </c>
      <c r="BX105" s="109" t="s">
        <v>80</v>
      </c>
      <c r="CL105" s="109" t="s">
        <v>1</v>
      </c>
    </row>
    <row r="106" spans="1:91" s="4" customFormat="1" ht="23.25" customHeight="1">
      <c r="A106" s="102" t="s">
        <v>82</v>
      </c>
      <c r="B106" s="57"/>
      <c r="C106" s="103"/>
      <c r="D106" s="103"/>
      <c r="E106" s="250" t="s">
        <v>114</v>
      </c>
      <c r="F106" s="250"/>
      <c r="G106" s="250"/>
      <c r="H106" s="250"/>
      <c r="I106" s="250"/>
      <c r="J106" s="103"/>
      <c r="K106" s="250" t="s">
        <v>115</v>
      </c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0"/>
      <c r="Z106" s="250"/>
      <c r="AA106" s="250"/>
      <c r="AB106" s="250"/>
      <c r="AC106" s="250"/>
      <c r="AD106" s="250"/>
      <c r="AE106" s="250"/>
      <c r="AF106" s="250"/>
      <c r="AG106" s="265">
        <f>'SO 01.11 - Branná'!J32</f>
        <v>0</v>
      </c>
      <c r="AH106" s="266"/>
      <c r="AI106" s="266"/>
      <c r="AJ106" s="266"/>
      <c r="AK106" s="266"/>
      <c r="AL106" s="266"/>
      <c r="AM106" s="266"/>
      <c r="AN106" s="265">
        <f t="shared" si="0"/>
        <v>0</v>
      </c>
      <c r="AO106" s="266"/>
      <c r="AP106" s="266"/>
      <c r="AQ106" s="104" t="s">
        <v>85</v>
      </c>
      <c r="AR106" s="59"/>
      <c r="AS106" s="105">
        <v>0</v>
      </c>
      <c r="AT106" s="106">
        <f t="shared" si="1"/>
        <v>0</v>
      </c>
      <c r="AU106" s="107">
        <f>'SO 01.11 - Branná'!P125</f>
        <v>0</v>
      </c>
      <c r="AV106" s="106">
        <f>'SO 01.11 - Branná'!J35</f>
        <v>0</v>
      </c>
      <c r="AW106" s="106">
        <f>'SO 01.11 - Branná'!J36</f>
        <v>0</v>
      </c>
      <c r="AX106" s="106">
        <f>'SO 01.11 - Branná'!J37</f>
        <v>0</v>
      </c>
      <c r="AY106" s="106">
        <f>'SO 01.11 - Branná'!J38</f>
        <v>0</v>
      </c>
      <c r="AZ106" s="106">
        <f>'SO 01.11 - Branná'!F35</f>
        <v>0</v>
      </c>
      <c r="BA106" s="106">
        <f>'SO 01.11 - Branná'!F36</f>
        <v>0</v>
      </c>
      <c r="BB106" s="106">
        <f>'SO 01.11 - Branná'!F37</f>
        <v>0</v>
      </c>
      <c r="BC106" s="106">
        <f>'SO 01.11 - Branná'!F38</f>
        <v>0</v>
      </c>
      <c r="BD106" s="108">
        <f>'SO 01.11 - Branná'!F39</f>
        <v>0</v>
      </c>
      <c r="BT106" s="109" t="s">
        <v>81</v>
      </c>
      <c r="BV106" s="109" t="s">
        <v>74</v>
      </c>
      <c r="BW106" s="109" t="s">
        <v>116</v>
      </c>
      <c r="BX106" s="109" t="s">
        <v>80</v>
      </c>
      <c r="CL106" s="109" t="s">
        <v>1</v>
      </c>
    </row>
    <row r="107" spans="1:91" s="4" customFormat="1" ht="23.25" customHeight="1">
      <c r="A107" s="102" t="s">
        <v>82</v>
      </c>
      <c r="B107" s="57"/>
      <c r="C107" s="103"/>
      <c r="D107" s="103"/>
      <c r="E107" s="250" t="s">
        <v>117</v>
      </c>
      <c r="F107" s="250"/>
      <c r="G107" s="250"/>
      <c r="H107" s="250"/>
      <c r="I107" s="250"/>
      <c r="J107" s="103"/>
      <c r="K107" s="250" t="s">
        <v>118</v>
      </c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250"/>
      <c r="AF107" s="250"/>
      <c r="AG107" s="265">
        <f>'SO 01.12 - Vizovice'!J32</f>
        <v>0</v>
      </c>
      <c r="AH107" s="266"/>
      <c r="AI107" s="266"/>
      <c r="AJ107" s="266"/>
      <c r="AK107" s="266"/>
      <c r="AL107" s="266"/>
      <c r="AM107" s="266"/>
      <c r="AN107" s="265">
        <f t="shared" si="0"/>
        <v>0</v>
      </c>
      <c r="AO107" s="266"/>
      <c r="AP107" s="266"/>
      <c r="AQ107" s="104" t="s">
        <v>85</v>
      </c>
      <c r="AR107" s="59"/>
      <c r="AS107" s="105">
        <v>0</v>
      </c>
      <c r="AT107" s="106">
        <f t="shared" si="1"/>
        <v>0</v>
      </c>
      <c r="AU107" s="107">
        <f>'SO 01.12 - Vizovice'!P127</f>
        <v>0</v>
      </c>
      <c r="AV107" s="106">
        <f>'SO 01.12 - Vizovice'!J35</f>
        <v>0</v>
      </c>
      <c r="AW107" s="106">
        <f>'SO 01.12 - Vizovice'!J36</f>
        <v>0</v>
      </c>
      <c r="AX107" s="106">
        <f>'SO 01.12 - Vizovice'!J37</f>
        <v>0</v>
      </c>
      <c r="AY107" s="106">
        <f>'SO 01.12 - Vizovice'!J38</f>
        <v>0</v>
      </c>
      <c r="AZ107" s="106">
        <f>'SO 01.12 - Vizovice'!F35</f>
        <v>0</v>
      </c>
      <c r="BA107" s="106">
        <f>'SO 01.12 - Vizovice'!F36</f>
        <v>0</v>
      </c>
      <c r="BB107" s="106">
        <f>'SO 01.12 - Vizovice'!F37</f>
        <v>0</v>
      </c>
      <c r="BC107" s="106">
        <f>'SO 01.12 - Vizovice'!F38</f>
        <v>0</v>
      </c>
      <c r="BD107" s="108">
        <f>'SO 01.12 - Vizovice'!F39</f>
        <v>0</v>
      </c>
      <c r="BT107" s="109" t="s">
        <v>81</v>
      </c>
      <c r="BV107" s="109" t="s">
        <v>74</v>
      </c>
      <c r="BW107" s="109" t="s">
        <v>119</v>
      </c>
      <c r="BX107" s="109" t="s">
        <v>80</v>
      </c>
      <c r="CL107" s="109" t="s">
        <v>1</v>
      </c>
    </row>
    <row r="108" spans="1:91" s="7" customFormat="1" ht="16.5" customHeight="1">
      <c r="B108" s="92"/>
      <c r="C108" s="93"/>
      <c r="D108" s="249" t="s">
        <v>120</v>
      </c>
      <c r="E108" s="249"/>
      <c r="F108" s="249"/>
      <c r="G108" s="249"/>
      <c r="H108" s="249"/>
      <c r="I108" s="94"/>
      <c r="J108" s="249" t="s">
        <v>121</v>
      </c>
      <c r="K108" s="249"/>
      <c r="L108" s="249"/>
      <c r="M108" s="249"/>
      <c r="N108" s="249"/>
      <c r="O108" s="249"/>
      <c r="P108" s="249"/>
      <c r="Q108" s="249"/>
      <c r="R108" s="249"/>
      <c r="S108" s="249"/>
      <c r="T108" s="249"/>
      <c r="U108" s="249"/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/>
      <c r="AF108" s="249"/>
      <c r="AG108" s="264">
        <f>ROUND(SUM(AG109:AG117),2)</f>
        <v>0</v>
      </c>
      <c r="AH108" s="263"/>
      <c r="AI108" s="263"/>
      <c r="AJ108" s="263"/>
      <c r="AK108" s="263"/>
      <c r="AL108" s="263"/>
      <c r="AM108" s="263"/>
      <c r="AN108" s="262">
        <f t="shared" si="0"/>
        <v>0</v>
      </c>
      <c r="AO108" s="263"/>
      <c r="AP108" s="263"/>
      <c r="AQ108" s="95" t="s">
        <v>78</v>
      </c>
      <c r="AR108" s="96"/>
      <c r="AS108" s="97">
        <f>ROUND(SUM(AS109:AS117),2)</f>
        <v>0</v>
      </c>
      <c r="AT108" s="98">
        <f t="shared" si="1"/>
        <v>0</v>
      </c>
      <c r="AU108" s="99">
        <f>ROUND(SUM(AU109:AU117),5)</f>
        <v>0</v>
      </c>
      <c r="AV108" s="98">
        <f>ROUND(AZ108*L29,2)</f>
        <v>0</v>
      </c>
      <c r="AW108" s="98">
        <f>ROUND(BA108*L30,2)</f>
        <v>0</v>
      </c>
      <c r="AX108" s="98">
        <f>ROUND(BB108*L29,2)</f>
        <v>0</v>
      </c>
      <c r="AY108" s="98">
        <f>ROUND(BC108*L30,2)</f>
        <v>0</v>
      </c>
      <c r="AZ108" s="98">
        <f>ROUND(SUM(AZ109:AZ117),2)</f>
        <v>0</v>
      </c>
      <c r="BA108" s="98">
        <f>ROUND(SUM(BA109:BA117),2)</f>
        <v>0</v>
      </c>
      <c r="BB108" s="98">
        <f>ROUND(SUM(BB109:BB117),2)</f>
        <v>0</v>
      </c>
      <c r="BC108" s="98">
        <f>ROUND(SUM(BC109:BC117),2)</f>
        <v>0</v>
      </c>
      <c r="BD108" s="100">
        <f>ROUND(SUM(BD109:BD117),2)</f>
        <v>0</v>
      </c>
      <c r="BS108" s="101" t="s">
        <v>71</v>
      </c>
      <c r="BT108" s="101" t="s">
        <v>79</v>
      </c>
      <c r="BU108" s="101" t="s">
        <v>73</v>
      </c>
      <c r="BV108" s="101" t="s">
        <v>74</v>
      </c>
      <c r="BW108" s="101" t="s">
        <v>122</v>
      </c>
      <c r="BX108" s="101" t="s">
        <v>5</v>
      </c>
      <c r="CL108" s="101" t="s">
        <v>1</v>
      </c>
      <c r="CM108" s="101" t="s">
        <v>81</v>
      </c>
    </row>
    <row r="109" spans="1:91" s="4" customFormat="1" ht="16.5" customHeight="1">
      <c r="A109" s="102" t="s">
        <v>82</v>
      </c>
      <c r="B109" s="57"/>
      <c r="C109" s="103"/>
      <c r="D109" s="103"/>
      <c r="E109" s="250" t="s">
        <v>123</v>
      </c>
      <c r="F109" s="250"/>
      <c r="G109" s="250"/>
      <c r="H109" s="250"/>
      <c r="I109" s="250"/>
      <c r="J109" s="103"/>
      <c r="K109" s="250" t="s">
        <v>124</v>
      </c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250"/>
      <c r="Y109" s="250"/>
      <c r="Z109" s="250"/>
      <c r="AA109" s="250"/>
      <c r="AB109" s="250"/>
      <c r="AC109" s="250"/>
      <c r="AD109" s="250"/>
      <c r="AE109" s="250"/>
      <c r="AF109" s="250"/>
      <c r="AG109" s="265">
        <f>'01 - žst. Olomouc'!J32</f>
        <v>0</v>
      </c>
      <c r="AH109" s="266"/>
      <c r="AI109" s="266"/>
      <c r="AJ109" s="266"/>
      <c r="AK109" s="266"/>
      <c r="AL109" s="266"/>
      <c r="AM109" s="266"/>
      <c r="AN109" s="265">
        <f t="shared" si="0"/>
        <v>0</v>
      </c>
      <c r="AO109" s="266"/>
      <c r="AP109" s="266"/>
      <c r="AQ109" s="104" t="s">
        <v>85</v>
      </c>
      <c r="AR109" s="59"/>
      <c r="AS109" s="105">
        <v>0</v>
      </c>
      <c r="AT109" s="106">
        <f t="shared" si="1"/>
        <v>0</v>
      </c>
      <c r="AU109" s="107">
        <f>'01 - žst. Olomouc'!P122</f>
        <v>0</v>
      </c>
      <c r="AV109" s="106">
        <f>'01 - žst. Olomouc'!J35</f>
        <v>0</v>
      </c>
      <c r="AW109" s="106">
        <f>'01 - žst. Olomouc'!J36</f>
        <v>0</v>
      </c>
      <c r="AX109" s="106">
        <f>'01 - žst. Olomouc'!J37</f>
        <v>0</v>
      </c>
      <c r="AY109" s="106">
        <f>'01 - žst. Olomouc'!J38</f>
        <v>0</v>
      </c>
      <c r="AZ109" s="106">
        <f>'01 - žst. Olomouc'!F35</f>
        <v>0</v>
      </c>
      <c r="BA109" s="106">
        <f>'01 - žst. Olomouc'!F36</f>
        <v>0</v>
      </c>
      <c r="BB109" s="106">
        <f>'01 - žst. Olomouc'!F37</f>
        <v>0</v>
      </c>
      <c r="BC109" s="106">
        <f>'01 - žst. Olomouc'!F38</f>
        <v>0</v>
      </c>
      <c r="BD109" s="108">
        <f>'01 - žst. Olomouc'!F39</f>
        <v>0</v>
      </c>
      <c r="BT109" s="109" t="s">
        <v>81</v>
      </c>
      <c r="BV109" s="109" t="s">
        <v>74</v>
      </c>
      <c r="BW109" s="109" t="s">
        <v>125</v>
      </c>
      <c r="BX109" s="109" t="s">
        <v>122</v>
      </c>
      <c r="CL109" s="109" t="s">
        <v>1</v>
      </c>
    </row>
    <row r="110" spans="1:91" s="4" customFormat="1" ht="16.5" customHeight="1">
      <c r="A110" s="102" t="s">
        <v>82</v>
      </c>
      <c r="B110" s="57"/>
      <c r="C110" s="103"/>
      <c r="D110" s="103"/>
      <c r="E110" s="250" t="s">
        <v>126</v>
      </c>
      <c r="F110" s="250"/>
      <c r="G110" s="250"/>
      <c r="H110" s="250"/>
      <c r="I110" s="250"/>
      <c r="J110" s="103"/>
      <c r="K110" s="250" t="s">
        <v>127</v>
      </c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250"/>
      <c r="Y110" s="250"/>
      <c r="Z110" s="250"/>
      <c r="AA110" s="250"/>
      <c r="AB110" s="250"/>
      <c r="AC110" s="250"/>
      <c r="AD110" s="250"/>
      <c r="AE110" s="250"/>
      <c r="AF110" s="250"/>
      <c r="AG110" s="265">
        <f>'02 - žst. Hulín'!J32</f>
        <v>0</v>
      </c>
      <c r="AH110" s="266"/>
      <c r="AI110" s="266"/>
      <c r="AJ110" s="266"/>
      <c r="AK110" s="266"/>
      <c r="AL110" s="266"/>
      <c r="AM110" s="266"/>
      <c r="AN110" s="265">
        <f t="shared" si="0"/>
        <v>0</v>
      </c>
      <c r="AO110" s="266"/>
      <c r="AP110" s="266"/>
      <c r="AQ110" s="104" t="s">
        <v>85</v>
      </c>
      <c r="AR110" s="59"/>
      <c r="AS110" s="105">
        <v>0</v>
      </c>
      <c r="AT110" s="106">
        <f t="shared" si="1"/>
        <v>0</v>
      </c>
      <c r="AU110" s="107">
        <f>'02 - žst. Hulín'!P122</f>
        <v>0</v>
      </c>
      <c r="AV110" s="106">
        <f>'02 - žst. Hulín'!J35</f>
        <v>0</v>
      </c>
      <c r="AW110" s="106">
        <f>'02 - žst. Hulín'!J36</f>
        <v>0</v>
      </c>
      <c r="AX110" s="106">
        <f>'02 - žst. Hulín'!J37</f>
        <v>0</v>
      </c>
      <c r="AY110" s="106">
        <f>'02 - žst. Hulín'!J38</f>
        <v>0</v>
      </c>
      <c r="AZ110" s="106">
        <f>'02 - žst. Hulín'!F35</f>
        <v>0</v>
      </c>
      <c r="BA110" s="106">
        <f>'02 - žst. Hulín'!F36</f>
        <v>0</v>
      </c>
      <c r="BB110" s="106">
        <f>'02 - žst. Hulín'!F37</f>
        <v>0</v>
      </c>
      <c r="BC110" s="106">
        <f>'02 - žst. Hulín'!F38</f>
        <v>0</v>
      </c>
      <c r="BD110" s="108">
        <f>'02 - žst. Hulín'!F39</f>
        <v>0</v>
      </c>
      <c r="BT110" s="109" t="s">
        <v>81</v>
      </c>
      <c r="BV110" s="109" t="s">
        <v>74</v>
      </c>
      <c r="BW110" s="109" t="s">
        <v>128</v>
      </c>
      <c r="BX110" s="109" t="s">
        <v>122</v>
      </c>
      <c r="CL110" s="109" t="s">
        <v>1</v>
      </c>
    </row>
    <row r="111" spans="1:91" s="4" customFormat="1" ht="16.5" customHeight="1">
      <c r="A111" s="102" t="s">
        <v>82</v>
      </c>
      <c r="B111" s="57"/>
      <c r="C111" s="103"/>
      <c r="D111" s="103"/>
      <c r="E111" s="250" t="s">
        <v>129</v>
      </c>
      <c r="F111" s="250"/>
      <c r="G111" s="250"/>
      <c r="H111" s="250"/>
      <c r="I111" s="250"/>
      <c r="J111" s="103"/>
      <c r="K111" s="250" t="s">
        <v>130</v>
      </c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250"/>
      <c r="AE111" s="250"/>
      <c r="AF111" s="250"/>
      <c r="AG111" s="265">
        <f>'03 - žst. Přerov'!J32</f>
        <v>0</v>
      </c>
      <c r="AH111" s="266"/>
      <c r="AI111" s="266"/>
      <c r="AJ111" s="266"/>
      <c r="AK111" s="266"/>
      <c r="AL111" s="266"/>
      <c r="AM111" s="266"/>
      <c r="AN111" s="265">
        <f t="shared" si="0"/>
        <v>0</v>
      </c>
      <c r="AO111" s="266"/>
      <c r="AP111" s="266"/>
      <c r="AQ111" s="104" t="s">
        <v>85</v>
      </c>
      <c r="AR111" s="59"/>
      <c r="AS111" s="105">
        <v>0</v>
      </c>
      <c r="AT111" s="106">
        <f t="shared" si="1"/>
        <v>0</v>
      </c>
      <c r="AU111" s="107">
        <f>'03 - žst. Přerov'!P122</f>
        <v>0</v>
      </c>
      <c r="AV111" s="106">
        <f>'03 - žst. Přerov'!J35</f>
        <v>0</v>
      </c>
      <c r="AW111" s="106">
        <f>'03 - žst. Přerov'!J36</f>
        <v>0</v>
      </c>
      <c r="AX111" s="106">
        <f>'03 - žst. Přerov'!J37</f>
        <v>0</v>
      </c>
      <c r="AY111" s="106">
        <f>'03 - žst. Přerov'!J38</f>
        <v>0</v>
      </c>
      <c r="AZ111" s="106">
        <f>'03 - žst. Přerov'!F35</f>
        <v>0</v>
      </c>
      <c r="BA111" s="106">
        <f>'03 - žst. Přerov'!F36</f>
        <v>0</v>
      </c>
      <c r="BB111" s="106">
        <f>'03 - žst. Přerov'!F37</f>
        <v>0</v>
      </c>
      <c r="BC111" s="106">
        <f>'03 - žst. Přerov'!F38</f>
        <v>0</v>
      </c>
      <c r="BD111" s="108">
        <f>'03 - žst. Přerov'!F39</f>
        <v>0</v>
      </c>
      <c r="BT111" s="109" t="s">
        <v>81</v>
      </c>
      <c r="BV111" s="109" t="s">
        <v>74</v>
      </c>
      <c r="BW111" s="109" t="s">
        <v>131</v>
      </c>
      <c r="BX111" s="109" t="s">
        <v>122</v>
      </c>
      <c r="CL111" s="109" t="s">
        <v>1</v>
      </c>
    </row>
    <row r="112" spans="1:91" s="4" customFormat="1" ht="16.5" customHeight="1">
      <c r="A112" s="102" t="s">
        <v>82</v>
      </c>
      <c r="B112" s="57"/>
      <c r="C112" s="103"/>
      <c r="D112" s="103"/>
      <c r="E112" s="250" t="s">
        <v>132</v>
      </c>
      <c r="F112" s="250"/>
      <c r="G112" s="250"/>
      <c r="H112" s="250"/>
      <c r="I112" s="250"/>
      <c r="J112" s="103"/>
      <c r="K112" s="250" t="s">
        <v>133</v>
      </c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250"/>
      <c r="Y112" s="250"/>
      <c r="Z112" s="250"/>
      <c r="AA112" s="250"/>
      <c r="AB112" s="250"/>
      <c r="AC112" s="250"/>
      <c r="AD112" s="250"/>
      <c r="AE112" s="250"/>
      <c r="AF112" s="250"/>
      <c r="AG112" s="265">
        <f>'04 - žst. Otrokovice'!J32</f>
        <v>0</v>
      </c>
      <c r="AH112" s="266"/>
      <c r="AI112" s="266"/>
      <c r="AJ112" s="266"/>
      <c r="AK112" s="266"/>
      <c r="AL112" s="266"/>
      <c r="AM112" s="266"/>
      <c r="AN112" s="265">
        <f t="shared" si="0"/>
        <v>0</v>
      </c>
      <c r="AO112" s="266"/>
      <c r="AP112" s="266"/>
      <c r="AQ112" s="104" t="s">
        <v>85</v>
      </c>
      <c r="AR112" s="59"/>
      <c r="AS112" s="105">
        <v>0</v>
      </c>
      <c r="AT112" s="106">
        <f t="shared" si="1"/>
        <v>0</v>
      </c>
      <c r="AU112" s="107">
        <f>'04 - žst. Otrokovice'!P122</f>
        <v>0</v>
      </c>
      <c r="AV112" s="106">
        <f>'04 - žst. Otrokovice'!J35</f>
        <v>0</v>
      </c>
      <c r="AW112" s="106">
        <f>'04 - žst. Otrokovice'!J36</f>
        <v>0</v>
      </c>
      <c r="AX112" s="106">
        <f>'04 - žst. Otrokovice'!J37</f>
        <v>0</v>
      </c>
      <c r="AY112" s="106">
        <f>'04 - žst. Otrokovice'!J38</f>
        <v>0</v>
      </c>
      <c r="AZ112" s="106">
        <f>'04 - žst. Otrokovice'!F35</f>
        <v>0</v>
      </c>
      <c r="BA112" s="106">
        <f>'04 - žst. Otrokovice'!F36</f>
        <v>0</v>
      </c>
      <c r="BB112" s="106">
        <f>'04 - žst. Otrokovice'!F37</f>
        <v>0</v>
      </c>
      <c r="BC112" s="106">
        <f>'04 - žst. Otrokovice'!F38</f>
        <v>0</v>
      </c>
      <c r="BD112" s="108">
        <f>'04 - žst. Otrokovice'!F39</f>
        <v>0</v>
      </c>
      <c r="BT112" s="109" t="s">
        <v>81</v>
      </c>
      <c r="BV112" s="109" t="s">
        <v>74</v>
      </c>
      <c r="BW112" s="109" t="s">
        <v>134</v>
      </c>
      <c r="BX112" s="109" t="s">
        <v>122</v>
      </c>
      <c r="CL112" s="109" t="s">
        <v>1</v>
      </c>
    </row>
    <row r="113" spans="1:91" s="4" customFormat="1" ht="16.5" customHeight="1">
      <c r="A113" s="102" t="s">
        <v>82</v>
      </c>
      <c r="B113" s="57"/>
      <c r="C113" s="103"/>
      <c r="D113" s="103"/>
      <c r="E113" s="250" t="s">
        <v>135</v>
      </c>
      <c r="F113" s="250"/>
      <c r="G113" s="250"/>
      <c r="H113" s="250"/>
      <c r="I113" s="250"/>
      <c r="J113" s="103"/>
      <c r="K113" s="250" t="s">
        <v>136</v>
      </c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65">
        <f>'06 - žst. Vizovice'!J32</f>
        <v>0</v>
      </c>
      <c r="AH113" s="266"/>
      <c r="AI113" s="266"/>
      <c r="AJ113" s="266"/>
      <c r="AK113" s="266"/>
      <c r="AL113" s="266"/>
      <c r="AM113" s="266"/>
      <c r="AN113" s="265">
        <f t="shared" si="0"/>
        <v>0</v>
      </c>
      <c r="AO113" s="266"/>
      <c r="AP113" s="266"/>
      <c r="AQ113" s="104" t="s">
        <v>85</v>
      </c>
      <c r="AR113" s="59"/>
      <c r="AS113" s="105">
        <v>0</v>
      </c>
      <c r="AT113" s="106">
        <f t="shared" si="1"/>
        <v>0</v>
      </c>
      <c r="AU113" s="107">
        <f>'06 - žst. Vizovice'!P122</f>
        <v>0</v>
      </c>
      <c r="AV113" s="106">
        <f>'06 - žst. Vizovice'!J35</f>
        <v>0</v>
      </c>
      <c r="AW113" s="106">
        <f>'06 - žst. Vizovice'!J36</f>
        <v>0</v>
      </c>
      <c r="AX113" s="106">
        <f>'06 - žst. Vizovice'!J37</f>
        <v>0</v>
      </c>
      <c r="AY113" s="106">
        <f>'06 - žst. Vizovice'!J38</f>
        <v>0</v>
      </c>
      <c r="AZ113" s="106">
        <f>'06 - žst. Vizovice'!F35</f>
        <v>0</v>
      </c>
      <c r="BA113" s="106">
        <f>'06 - žst. Vizovice'!F36</f>
        <v>0</v>
      </c>
      <c r="BB113" s="106">
        <f>'06 - žst. Vizovice'!F37</f>
        <v>0</v>
      </c>
      <c r="BC113" s="106">
        <f>'06 - žst. Vizovice'!F38</f>
        <v>0</v>
      </c>
      <c r="BD113" s="108">
        <f>'06 - žst. Vizovice'!F39</f>
        <v>0</v>
      </c>
      <c r="BT113" s="109" t="s">
        <v>81</v>
      </c>
      <c r="BV113" s="109" t="s">
        <v>74</v>
      </c>
      <c r="BW113" s="109" t="s">
        <v>137</v>
      </c>
      <c r="BX113" s="109" t="s">
        <v>122</v>
      </c>
      <c r="CL113" s="109" t="s">
        <v>1</v>
      </c>
    </row>
    <row r="114" spans="1:91" s="4" customFormat="1" ht="16.5" customHeight="1">
      <c r="A114" s="102" t="s">
        <v>82</v>
      </c>
      <c r="B114" s="57"/>
      <c r="C114" s="103"/>
      <c r="D114" s="103"/>
      <c r="E114" s="250" t="s">
        <v>138</v>
      </c>
      <c r="F114" s="250"/>
      <c r="G114" s="250"/>
      <c r="H114" s="250"/>
      <c r="I114" s="250"/>
      <c r="J114" s="103"/>
      <c r="K114" s="250" t="s">
        <v>139</v>
      </c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250"/>
      <c r="Y114" s="250"/>
      <c r="Z114" s="250"/>
      <c r="AA114" s="250"/>
      <c r="AB114" s="250"/>
      <c r="AC114" s="250"/>
      <c r="AD114" s="250"/>
      <c r="AE114" s="250"/>
      <c r="AF114" s="250"/>
      <c r="AG114" s="265">
        <f>'07 - žst. Prostějov'!J32</f>
        <v>0</v>
      </c>
      <c r="AH114" s="266"/>
      <c r="AI114" s="266"/>
      <c r="AJ114" s="266"/>
      <c r="AK114" s="266"/>
      <c r="AL114" s="266"/>
      <c r="AM114" s="266"/>
      <c r="AN114" s="265">
        <f t="shared" si="0"/>
        <v>0</v>
      </c>
      <c r="AO114" s="266"/>
      <c r="AP114" s="266"/>
      <c r="AQ114" s="104" t="s">
        <v>85</v>
      </c>
      <c r="AR114" s="59"/>
      <c r="AS114" s="105">
        <v>0</v>
      </c>
      <c r="AT114" s="106">
        <f t="shared" si="1"/>
        <v>0</v>
      </c>
      <c r="AU114" s="107">
        <f>'07 - žst. Prostějov'!P122</f>
        <v>0</v>
      </c>
      <c r="AV114" s="106">
        <f>'07 - žst. Prostějov'!J35</f>
        <v>0</v>
      </c>
      <c r="AW114" s="106">
        <f>'07 - žst. Prostějov'!J36</f>
        <v>0</v>
      </c>
      <c r="AX114" s="106">
        <f>'07 - žst. Prostějov'!J37</f>
        <v>0</v>
      </c>
      <c r="AY114" s="106">
        <f>'07 - žst. Prostějov'!J38</f>
        <v>0</v>
      </c>
      <c r="AZ114" s="106">
        <f>'07 - žst. Prostějov'!F35</f>
        <v>0</v>
      </c>
      <c r="BA114" s="106">
        <f>'07 - žst. Prostějov'!F36</f>
        <v>0</v>
      </c>
      <c r="BB114" s="106">
        <f>'07 - žst. Prostějov'!F37</f>
        <v>0</v>
      </c>
      <c r="BC114" s="106">
        <f>'07 - žst. Prostějov'!F38</f>
        <v>0</v>
      </c>
      <c r="BD114" s="108">
        <f>'07 - žst. Prostějov'!F39</f>
        <v>0</v>
      </c>
      <c r="BT114" s="109" t="s">
        <v>81</v>
      </c>
      <c r="BV114" s="109" t="s">
        <v>74</v>
      </c>
      <c r="BW114" s="109" t="s">
        <v>140</v>
      </c>
      <c r="BX114" s="109" t="s">
        <v>122</v>
      </c>
      <c r="CL114" s="109" t="s">
        <v>1</v>
      </c>
    </row>
    <row r="115" spans="1:91" s="4" customFormat="1" ht="16.5" customHeight="1">
      <c r="A115" s="102" t="s">
        <v>82</v>
      </c>
      <c r="B115" s="57"/>
      <c r="C115" s="103"/>
      <c r="D115" s="103"/>
      <c r="E115" s="250" t="s">
        <v>141</v>
      </c>
      <c r="F115" s="250"/>
      <c r="G115" s="250"/>
      <c r="H115" s="250"/>
      <c r="I115" s="250"/>
      <c r="J115" s="103"/>
      <c r="K115" s="250" t="s">
        <v>142</v>
      </c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65">
        <f>'08 - žst. Uherské Hradiště'!J32</f>
        <v>0</v>
      </c>
      <c r="AH115" s="266"/>
      <c r="AI115" s="266"/>
      <c r="AJ115" s="266"/>
      <c r="AK115" s="266"/>
      <c r="AL115" s="266"/>
      <c r="AM115" s="266"/>
      <c r="AN115" s="265">
        <f t="shared" si="0"/>
        <v>0</v>
      </c>
      <c r="AO115" s="266"/>
      <c r="AP115" s="266"/>
      <c r="AQ115" s="104" t="s">
        <v>85</v>
      </c>
      <c r="AR115" s="59"/>
      <c r="AS115" s="105">
        <v>0</v>
      </c>
      <c r="AT115" s="106">
        <f t="shared" si="1"/>
        <v>0</v>
      </c>
      <c r="AU115" s="107">
        <f>'08 - žst. Uherské Hradiště'!P122</f>
        <v>0</v>
      </c>
      <c r="AV115" s="106">
        <f>'08 - žst. Uherské Hradiště'!J35</f>
        <v>0</v>
      </c>
      <c r="AW115" s="106">
        <f>'08 - žst. Uherské Hradiště'!J36</f>
        <v>0</v>
      </c>
      <c r="AX115" s="106">
        <f>'08 - žst. Uherské Hradiště'!J37</f>
        <v>0</v>
      </c>
      <c r="AY115" s="106">
        <f>'08 - žst. Uherské Hradiště'!J38</f>
        <v>0</v>
      </c>
      <c r="AZ115" s="106">
        <f>'08 - žst. Uherské Hradiště'!F35</f>
        <v>0</v>
      </c>
      <c r="BA115" s="106">
        <f>'08 - žst. Uherské Hradiště'!F36</f>
        <v>0</v>
      </c>
      <c r="BB115" s="106">
        <f>'08 - žst. Uherské Hradiště'!F37</f>
        <v>0</v>
      </c>
      <c r="BC115" s="106">
        <f>'08 - žst. Uherské Hradiště'!F38</f>
        <v>0</v>
      </c>
      <c r="BD115" s="108">
        <f>'08 - žst. Uherské Hradiště'!F39</f>
        <v>0</v>
      </c>
      <c r="BT115" s="109" t="s">
        <v>81</v>
      </c>
      <c r="BV115" s="109" t="s">
        <v>74</v>
      </c>
      <c r="BW115" s="109" t="s">
        <v>143</v>
      </c>
      <c r="BX115" s="109" t="s">
        <v>122</v>
      </c>
      <c r="CL115" s="109" t="s">
        <v>1</v>
      </c>
    </row>
    <row r="116" spans="1:91" s="4" customFormat="1" ht="16.5" customHeight="1">
      <c r="A116" s="102" t="s">
        <v>82</v>
      </c>
      <c r="B116" s="57"/>
      <c r="C116" s="103"/>
      <c r="D116" s="103"/>
      <c r="E116" s="250" t="s">
        <v>144</v>
      </c>
      <c r="F116" s="250"/>
      <c r="G116" s="250"/>
      <c r="H116" s="250"/>
      <c r="I116" s="250"/>
      <c r="J116" s="103"/>
      <c r="K116" s="250" t="s">
        <v>145</v>
      </c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  <c r="X116" s="250"/>
      <c r="Y116" s="250"/>
      <c r="Z116" s="250"/>
      <c r="AA116" s="250"/>
      <c r="AB116" s="250"/>
      <c r="AC116" s="250"/>
      <c r="AD116" s="250"/>
      <c r="AE116" s="250"/>
      <c r="AF116" s="250"/>
      <c r="AG116" s="265">
        <f>'09 - žst. Lipník n. B.'!J32</f>
        <v>0</v>
      </c>
      <c r="AH116" s="266"/>
      <c r="AI116" s="266"/>
      <c r="AJ116" s="266"/>
      <c r="AK116" s="266"/>
      <c r="AL116" s="266"/>
      <c r="AM116" s="266"/>
      <c r="AN116" s="265">
        <f t="shared" si="0"/>
        <v>0</v>
      </c>
      <c r="AO116" s="266"/>
      <c r="AP116" s="266"/>
      <c r="AQ116" s="104" t="s">
        <v>85</v>
      </c>
      <c r="AR116" s="59"/>
      <c r="AS116" s="105">
        <v>0</v>
      </c>
      <c r="AT116" s="106">
        <f t="shared" si="1"/>
        <v>0</v>
      </c>
      <c r="AU116" s="107">
        <f>'09 - žst. Lipník n. B.'!P122</f>
        <v>0</v>
      </c>
      <c r="AV116" s="106">
        <f>'09 - žst. Lipník n. B.'!J35</f>
        <v>0</v>
      </c>
      <c r="AW116" s="106">
        <f>'09 - žst. Lipník n. B.'!J36</f>
        <v>0</v>
      </c>
      <c r="AX116" s="106">
        <f>'09 - žst. Lipník n. B.'!J37</f>
        <v>0</v>
      </c>
      <c r="AY116" s="106">
        <f>'09 - žst. Lipník n. B.'!J38</f>
        <v>0</v>
      </c>
      <c r="AZ116" s="106">
        <f>'09 - žst. Lipník n. B.'!F35</f>
        <v>0</v>
      </c>
      <c r="BA116" s="106">
        <f>'09 - žst. Lipník n. B.'!F36</f>
        <v>0</v>
      </c>
      <c r="BB116" s="106">
        <f>'09 - žst. Lipník n. B.'!F37</f>
        <v>0</v>
      </c>
      <c r="BC116" s="106">
        <f>'09 - žst. Lipník n. B.'!F38</f>
        <v>0</v>
      </c>
      <c r="BD116" s="108">
        <f>'09 - žst. Lipník n. B.'!F39</f>
        <v>0</v>
      </c>
      <c r="BT116" s="109" t="s">
        <v>81</v>
      </c>
      <c r="BV116" s="109" t="s">
        <v>74</v>
      </c>
      <c r="BW116" s="109" t="s">
        <v>146</v>
      </c>
      <c r="BX116" s="109" t="s">
        <v>122</v>
      </c>
      <c r="CL116" s="109" t="s">
        <v>1</v>
      </c>
    </row>
    <row r="117" spans="1:91" s="4" customFormat="1" ht="16.5" customHeight="1">
      <c r="A117" s="102" t="s">
        <v>82</v>
      </c>
      <c r="B117" s="57"/>
      <c r="C117" s="103"/>
      <c r="D117" s="103"/>
      <c r="E117" s="250" t="s">
        <v>147</v>
      </c>
      <c r="F117" s="250"/>
      <c r="G117" s="250"/>
      <c r="H117" s="250"/>
      <c r="I117" s="250"/>
      <c r="J117" s="103"/>
      <c r="K117" s="250" t="s">
        <v>148</v>
      </c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  <c r="X117" s="250"/>
      <c r="Y117" s="250"/>
      <c r="Z117" s="250"/>
      <c r="AA117" s="250"/>
      <c r="AB117" s="250"/>
      <c r="AC117" s="250"/>
      <c r="AD117" s="250"/>
      <c r="AE117" s="250"/>
      <c r="AF117" s="250"/>
      <c r="AG117" s="265">
        <f>'05 - žst Luhačovice'!J32</f>
        <v>0</v>
      </c>
      <c r="AH117" s="266"/>
      <c r="AI117" s="266"/>
      <c r="AJ117" s="266"/>
      <c r="AK117" s="266"/>
      <c r="AL117" s="266"/>
      <c r="AM117" s="266"/>
      <c r="AN117" s="265">
        <f t="shared" si="0"/>
        <v>0</v>
      </c>
      <c r="AO117" s="266"/>
      <c r="AP117" s="266"/>
      <c r="AQ117" s="104" t="s">
        <v>85</v>
      </c>
      <c r="AR117" s="59"/>
      <c r="AS117" s="105">
        <v>0</v>
      </c>
      <c r="AT117" s="106">
        <f t="shared" si="1"/>
        <v>0</v>
      </c>
      <c r="AU117" s="107">
        <f>'05 - žst Luhačovice'!P122</f>
        <v>0</v>
      </c>
      <c r="AV117" s="106">
        <f>'05 - žst Luhačovice'!J35</f>
        <v>0</v>
      </c>
      <c r="AW117" s="106">
        <f>'05 - žst Luhačovice'!J36</f>
        <v>0</v>
      </c>
      <c r="AX117" s="106">
        <f>'05 - žst Luhačovice'!J37</f>
        <v>0</v>
      </c>
      <c r="AY117" s="106">
        <f>'05 - žst Luhačovice'!J38</f>
        <v>0</v>
      </c>
      <c r="AZ117" s="106">
        <f>'05 - žst Luhačovice'!F35</f>
        <v>0</v>
      </c>
      <c r="BA117" s="106">
        <f>'05 - žst Luhačovice'!F36</f>
        <v>0</v>
      </c>
      <c r="BB117" s="106">
        <f>'05 - žst Luhačovice'!F37</f>
        <v>0</v>
      </c>
      <c r="BC117" s="106">
        <f>'05 - žst Luhačovice'!F38</f>
        <v>0</v>
      </c>
      <c r="BD117" s="108">
        <f>'05 - žst Luhačovice'!F39</f>
        <v>0</v>
      </c>
      <c r="BT117" s="109" t="s">
        <v>81</v>
      </c>
      <c r="BV117" s="109" t="s">
        <v>74</v>
      </c>
      <c r="BW117" s="109" t="s">
        <v>149</v>
      </c>
      <c r="BX117" s="109" t="s">
        <v>122</v>
      </c>
      <c r="CL117" s="109" t="s">
        <v>1</v>
      </c>
    </row>
    <row r="118" spans="1:91" s="7" customFormat="1" ht="16.5" customHeight="1">
      <c r="A118" s="102" t="s">
        <v>82</v>
      </c>
      <c r="B118" s="92"/>
      <c r="C118" s="93"/>
      <c r="D118" s="249" t="s">
        <v>150</v>
      </c>
      <c r="E118" s="249"/>
      <c r="F118" s="249"/>
      <c r="G118" s="249"/>
      <c r="H118" s="249"/>
      <c r="I118" s="94"/>
      <c r="J118" s="249" t="s">
        <v>151</v>
      </c>
      <c r="K118" s="249"/>
      <c r="L118" s="249"/>
      <c r="M118" s="249"/>
      <c r="N118" s="249"/>
      <c r="O118" s="249"/>
      <c r="P118" s="249"/>
      <c r="Q118" s="249"/>
      <c r="R118" s="249"/>
      <c r="S118" s="249"/>
      <c r="T118" s="249"/>
      <c r="U118" s="249"/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/>
      <c r="AF118" s="249"/>
      <c r="AG118" s="262">
        <f>'SO 03 - VRN'!J30</f>
        <v>0</v>
      </c>
      <c r="AH118" s="263"/>
      <c r="AI118" s="263"/>
      <c r="AJ118" s="263"/>
      <c r="AK118" s="263"/>
      <c r="AL118" s="263"/>
      <c r="AM118" s="263"/>
      <c r="AN118" s="262">
        <f t="shared" si="0"/>
        <v>0</v>
      </c>
      <c r="AO118" s="263"/>
      <c r="AP118" s="263"/>
      <c r="AQ118" s="95" t="s">
        <v>78</v>
      </c>
      <c r="AR118" s="96"/>
      <c r="AS118" s="110">
        <v>0</v>
      </c>
      <c r="AT118" s="111">
        <f t="shared" si="1"/>
        <v>0</v>
      </c>
      <c r="AU118" s="112">
        <f>'SO 03 - VRN'!P119</f>
        <v>0</v>
      </c>
      <c r="AV118" s="111">
        <f>'SO 03 - VRN'!J33</f>
        <v>0</v>
      </c>
      <c r="AW118" s="111">
        <f>'SO 03 - VRN'!J34</f>
        <v>0</v>
      </c>
      <c r="AX118" s="111">
        <f>'SO 03 - VRN'!J35</f>
        <v>0</v>
      </c>
      <c r="AY118" s="111">
        <f>'SO 03 - VRN'!J36</f>
        <v>0</v>
      </c>
      <c r="AZ118" s="111">
        <f>'SO 03 - VRN'!F33</f>
        <v>0</v>
      </c>
      <c r="BA118" s="111">
        <f>'SO 03 - VRN'!F34</f>
        <v>0</v>
      </c>
      <c r="BB118" s="111">
        <f>'SO 03 - VRN'!F35</f>
        <v>0</v>
      </c>
      <c r="BC118" s="111">
        <f>'SO 03 - VRN'!F36</f>
        <v>0</v>
      </c>
      <c r="BD118" s="113">
        <f>'SO 03 - VRN'!F37</f>
        <v>0</v>
      </c>
      <c r="BT118" s="101" t="s">
        <v>79</v>
      </c>
      <c r="BV118" s="101" t="s">
        <v>74</v>
      </c>
      <c r="BW118" s="101" t="s">
        <v>152</v>
      </c>
      <c r="BX118" s="101" t="s">
        <v>5</v>
      </c>
      <c r="CL118" s="101" t="s">
        <v>1</v>
      </c>
      <c r="CM118" s="101" t="s">
        <v>81</v>
      </c>
    </row>
    <row r="119" spans="1:91" s="2" customFormat="1" ht="30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8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</row>
    <row r="120" spans="1:91" s="2" customFormat="1" ht="6.95" customHeight="1">
      <c r="A120" s="3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38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</row>
  </sheetData>
  <sheetProtection algorithmName="SHA-512" hashValue="VTUdmXQ/6KTK2Y8d8PCTqjGamxA79zUaAjMIef9upt8Rch8G+2HmBod73Is5DqJQ9Iz06lBq/OpPkx3vpTwljA==" saltValue="mYboC2tPBQO02P5+1jX3u/WQ70EbeTfYZc8em6XrrOQMIIuQtdDR8t0l+/+jBoZx1u4e1ZdYo/02sfyZeXgqWg==" spinCount="100000" sheet="1" objects="1" scenarios="1" formatColumns="0" formatRows="0"/>
  <mergeCells count="134">
    <mergeCell ref="K114:AF114"/>
    <mergeCell ref="E114:I114"/>
    <mergeCell ref="K115:AF115"/>
    <mergeCell ref="E115:I115"/>
    <mergeCell ref="K116:AF116"/>
    <mergeCell ref="E116:I116"/>
    <mergeCell ref="E117:I117"/>
    <mergeCell ref="K117:AF117"/>
    <mergeCell ref="J118:AF118"/>
    <mergeCell ref="D118:H118"/>
    <mergeCell ref="E109:I109"/>
    <mergeCell ref="K109:AF109"/>
    <mergeCell ref="E110:I110"/>
    <mergeCell ref="K110:AF110"/>
    <mergeCell ref="K111:AF111"/>
    <mergeCell ref="E111:I111"/>
    <mergeCell ref="E112:I112"/>
    <mergeCell ref="K112:AF112"/>
    <mergeCell ref="K113:AF113"/>
    <mergeCell ref="E113:I113"/>
    <mergeCell ref="K104:AF104"/>
    <mergeCell ref="E104:I104"/>
    <mergeCell ref="K105:AF105"/>
    <mergeCell ref="E105:I105"/>
    <mergeCell ref="K106:AF106"/>
    <mergeCell ref="E106:I106"/>
    <mergeCell ref="E107:I107"/>
    <mergeCell ref="K107:AF107"/>
    <mergeCell ref="J108:AF108"/>
    <mergeCell ref="D108:H108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G101:AM101"/>
    <mergeCell ref="AN101:AP101"/>
    <mergeCell ref="AG102:AM102"/>
    <mergeCell ref="AN102:AP102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K103:AF103"/>
    <mergeCell ref="E103:I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E98:I98"/>
    <mergeCell ref="K98:AF98"/>
    <mergeCell ref="K99:AF99"/>
    <mergeCell ref="E99:I99"/>
    <mergeCell ref="E100:I100"/>
    <mergeCell ref="K100:AF100"/>
    <mergeCell ref="K101:AF101"/>
    <mergeCell ref="E101:I101"/>
    <mergeCell ref="K102:AF102"/>
    <mergeCell ref="E102:I102"/>
    <mergeCell ref="L85:AO85"/>
    <mergeCell ref="I92:AF92"/>
    <mergeCell ref="C92:G92"/>
    <mergeCell ref="D95:H95"/>
    <mergeCell ref="J95:AF95"/>
    <mergeCell ref="K96:AF96"/>
    <mergeCell ref="E96:I96"/>
    <mergeCell ref="K97:AF97"/>
    <mergeCell ref="E97:I97"/>
  </mergeCells>
  <hyperlinks>
    <hyperlink ref="A96" location="'SO 01.1 - Olomouc hlavní ...'!C2" display="/"/>
    <hyperlink ref="A97" location="'SO 01.2 - Přerov'!C2" display="/"/>
    <hyperlink ref="A98" location="'SO 01.3 - Prostějov hl.n.'!C2" display="/"/>
    <hyperlink ref="A99" location="'SO 01.4 - Otrokovice'!C2" display="/"/>
    <hyperlink ref="A100" location="'SO 01.5 - Lipník nad Bečvou'!C2" display="/"/>
    <hyperlink ref="A101" location="'SO 01.6 - Uherské Hradiště'!C2" display="/"/>
    <hyperlink ref="A102" location="'SO 01.7 - Hulín'!C2" display="/"/>
    <hyperlink ref="A103" location="'SO 01.8 - Zlín střed'!C2" display="/"/>
    <hyperlink ref="A104" location="'SO 01.9 - Hanušovice'!C2" display="/"/>
    <hyperlink ref="A105" location="'SO 01.10 - Luhačovice'!C2" display="/"/>
    <hyperlink ref="A106" location="'SO 01.11 - Branná'!C2" display="/"/>
    <hyperlink ref="A107" location="'SO 01.12 - Vizovice'!C2" display="/"/>
    <hyperlink ref="A109" location="'01 - žst. Olomouc'!C2" display="/"/>
    <hyperlink ref="A110" location="'02 - žst. Hulín'!C2" display="/"/>
    <hyperlink ref="A111" location="'03 - žst. Přerov'!C2" display="/"/>
    <hyperlink ref="A112" location="'04 - žst. Otrokovice'!C2" display="/"/>
    <hyperlink ref="A113" location="'06 - žst. Vizovice'!C2" display="/"/>
    <hyperlink ref="A114" location="'07 - žst. Prostějov'!C2" display="/"/>
    <hyperlink ref="A115" location="'08 - žst. Uherské Hradiště'!C2" display="/"/>
    <hyperlink ref="A116" location="'09 - žst. Lipník n. B.'!C2" display="/"/>
    <hyperlink ref="A117" location="'05 - žst Luhačovice'!C2" display="/"/>
    <hyperlink ref="A118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110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478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ROUND((SUM(BE125:BE165)),  2)</f>
        <v>0</v>
      </c>
      <c r="G35" s="33"/>
      <c r="H35" s="33"/>
      <c r="I35" s="129">
        <v>0.21</v>
      </c>
      <c r="J35" s="128">
        <f>ROUND(((SUM(BE125:BE165))*I35),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ROUND((SUM(BF125:BF165)),  2)</f>
        <v>0</v>
      </c>
      <c r="G36" s="33"/>
      <c r="H36" s="33"/>
      <c r="I36" s="129">
        <v>0.15</v>
      </c>
      <c r="J36" s="128">
        <f>ROUND(((SUM(BF125:BF165))*I36),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ROUND((SUM(BG125:BG165)),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ROUND((SUM(BH125:BH165)),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ROUND((SUM(BI125:BI165)),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01.9 - Hanušovice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164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165</v>
      </c>
      <c r="E101" s="155"/>
      <c r="F101" s="155"/>
      <c r="G101" s="155"/>
      <c r="H101" s="155"/>
      <c r="I101" s="155"/>
      <c r="J101" s="156">
        <f>J137</f>
        <v>0</v>
      </c>
      <c r="K101" s="153"/>
      <c r="L101" s="157"/>
    </row>
    <row r="102" spans="1:47" s="10" customFormat="1" ht="19.899999999999999" customHeight="1">
      <c r="B102" s="158"/>
      <c r="C102" s="103"/>
      <c r="D102" s="159" t="s">
        <v>166</v>
      </c>
      <c r="E102" s="160"/>
      <c r="F102" s="160"/>
      <c r="G102" s="160"/>
      <c r="H102" s="160"/>
      <c r="I102" s="160"/>
      <c r="J102" s="161">
        <f>J138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267</v>
      </c>
      <c r="E103" s="160"/>
      <c r="F103" s="160"/>
      <c r="G103" s="160"/>
      <c r="H103" s="160"/>
      <c r="I103" s="160"/>
      <c r="J103" s="161">
        <f>J157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168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6" t="str">
        <f>E7</f>
        <v xml:space="preserve"> Instalace zařízení pro výběr poplatku  OŘ OLC</v>
      </c>
      <c r="F113" s="297"/>
      <c r="G113" s="297"/>
      <c r="H113" s="29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154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6" t="s">
        <v>155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156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4" t="str">
        <f>E11</f>
        <v>SO 01.9 - Hanušovice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>
        <f>IF(J14="","",J14)</f>
        <v>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23</v>
      </c>
      <c r="D121" s="35"/>
      <c r="E121" s="35"/>
      <c r="F121" s="26" t="str">
        <f>E17</f>
        <v xml:space="preserve"> </v>
      </c>
      <c r="G121" s="35"/>
      <c r="H121" s="35"/>
      <c r="I121" s="28" t="s">
        <v>28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5"/>
      <c r="E122" s="35"/>
      <c r="F122" s="26" t="str">
        <f>IF(E20="","",E20)</f>
        <v>Vyplň údaj</v>
      </c>
      <c r="G122" s="35"/>
      <c r="H122" s="35"/>
      <c r="I122" s="28" t="s">
        <v>30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169</v>
      </c>
      <c r="D124" s="166" t="s">
        <v>57</v>
      </c>
      <c r="E124" s="166" t="s">
        <v>53</v>
      </c>
      <c r="F124" s="166" t="s">
        <v>54</v>
      </c>
      <c r="G124" s="166" t="s">
        <v>170</v>
      </c>
      <c r="H124" s="166" t="s">
        <v>171</v>
      </c>
      <c r="I124" s="166" t="s">
        <v>172</v>
      </c>
      <c r="J124" s="166" t="s">
        <v>160</v>
      </c>
      <c r="K124" s="167" t="s">
        <v>173</v>
      </c>
      <c r="L124" s="168"/>
      <c r="M124" s="74" t="s">
        <v>1</v>
      </c>
      <c r="N124" s="75" t="s">
        <v>36</v>
      </c>
      <c r="O124" s="75" t="s">
        <v>174</v>
      </c>
      <c r="P124" s="75" t="s">
        <v>175</v>
      </c>
      <c r="Q124" s="75" t="s">
        <v>176</v>
      </c>
      <c r="R124" s="75" t="s">
        <v>177</v>
      </c>
      <c r="S124" s="75" t="s">
        <v>178</v>
      </c>
      <c r="T124" s="76" t="s">
        <v>179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180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P126+P137</f>
        <v>0</v>
      </c>
      <c r="Q125" s="78"/>
      <c r="R125" s="171">
        <f>R126+R137</f>
        <v>1.107E-2</v>
      </c>
      <c r="S125" s="78"/>
      <c r="T125" s="172">
        <f>T126+T137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71</v>
      </c>
      <c r="AU125" s="16" t="s">
        <v>162</v>
      </c>
      <c r="BK125" s="173">
        <f>BK126+BK137</f>
        <v>0</v>
      </c>
    </row>
    <row r="126" spans="1:65" s="12" customFormat="1" ht="25.9" customHeight="1">
      <c r="B126" s="174"/>
      <c r="C126" s="175"/>
      <c r="D126" s="176" t="s">
        <v>71</v>
      </c>
      <c r="E126" s="177" t="s">
        <v>181</v>
      </c>
      <c r="F126" s="177" t="s">
        <v>182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</f>
        <v>0</v>
      </c>
      <c r="Q126" s="182"/>
      <c r="R126" s="183">
        <f>R127</f>
        <v>0</v>
      </c>
      <c r="S126" s="182"/>
      <c r="T126" s="184">
        <f>T127</f>
        <v>0</v>
      </c>
      <c r="AR126" s="185" t="s">
        <v>79</v>
      </c>
      <c r="AT126" s="186" t="s">
        <v>71</v>
      </c>
      <c r="AU126" s="186" t="s">
        <v>72</v>
      </c>
      <c r="AY126" s="185" t="s">
        <v>183</v>
      </c>
      <c r="BK126" s="187">
        <f>BK127</f>
        <v>0</v>
      </c>
    </row>
    <row r="127" spans="1:65" s="12" customFormat="1" ht="22.9" customHeight="1">
      <c r="B127" s="174"/>
      <c r="C127" s="175"/>
      <c r="D127" s="176" t="s">
        <v>71</v>
      </c>
      <c r="E127" s="188" t="s">
        <v>184</v>
      </c>
      <c r="F127" s="188" t="s">
        <v>185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SUM(P128:P136)</f>
        <v>0</v>
      </c>
      <c r="Q127" s="182"/>
      <c r="R127" s="183">
        <f>SUM(R128:R136)</f>
        <v>0</v>
      </c>
      <c r="S127" s="182"/>
      <c r="T127" s="184">
        <f>SUM(T128:T136)</f>
        <v>0</v>
      </c>
      <c r="AR127" s="185" t="s">
        <v>79</v>
      </c>
      <c r="AT127" s="186" t="s">
        <v>71</v>
      </c>
      <c r="AU127" s="186" t="s">
        <v>79</v>
      </c>
      <c r="AY127" s="185" t="s">
        <v>183</v>
      </c>
      <c r="BK127" s="187">
        <f>SUM(BK128:BK136)</f>
        <v>0</v>
      </c>
    </row>
    <row r="128" spans="1:65" s="2" customFormat="1" ht="24.2" customHeight="1">
      <c r="A128" s="33"/>
      <c r="B128" s="34"/>
      <c r="C128" s="190" t="s">
        <v>79</v>
      </c>
      <c r="D128" s="190" t="s">
        <v>186</v>
      </c>
      <c r="E128" s="191" t="s">
        <v>187</v>
      </c>
      <c r="F128" s="192" t="s">
        <v>188</v>
      </c>
      <c r="G128" s="193" t="s">
        <v>189</v>
      </c>
      <c r="H128" s="194">
        <v>0.1</v>
      </c>
      <c r="I128" s="195"/>
      <c r="J128" s="196">
        <f>ROUND(I128*H128,2)</f>
        <v>0</v>
      </c>
      <c r="K128" s="192" t="s">
        <v>190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191</v>
      </c>
      <c r="AT128" s="201" t="s">
        <v>186</v>
      </c>
      <c r="AU128" s="201" t="s">
        <v>81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479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194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81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195</v>
      </c>
      <c r="F130" s="192" t="s">
        <v>196</v>
      </c>
      <c r="G130" s="193" t="s">
        <v>189</v>
      </c>
      <c r="H130" s="194">
        <v>0.1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480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198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2" customFormat="1" ht="24.2" customHeight="1">
      <c r="A132" s="33"/>
      <c r="B132" s="34"/>
      <c r="C132" s="190" t="s">
        <v>199</v>
      </c>
      <c r="D132" s="190" t="s">
        <v>186</v>
      </c>
      <c r="E132" s="191" t="s">
        <v>200</v>
      </c>
      <c r="F132" s="192" t="s">
        <v>201</v>
      </c>
      <c r="G132" s="193" t="s">
        <v>189</v>
      </c>
      <c r="H132" s="194">
        <v>2</v>
      </c>
      <c r="I132" s="195"/>
      <c r="J132" s="196">
        <f>ROUND(I132*H132,2)</f>
        <v>0</v>
      </c>
      <c r="K132" s="192" t="s">
        <v>190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191</v>
      </c>
      <c r="AT132" s="201" t="s">
        <v>186</v>
      </c>
      <c r="AU132" s="201" t="s">
        <v>81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191</v>
      </c>
      <c r="BM132" s="201" t="s">
        <v>481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203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81</v>
      </c>
    </row>
    <row r="134" spans="1:65" s="13" customFormat="1" ht="11.25">
      <c r="B134" s="208"/>
      <c r="C134" s="209"/>
      <c r="D134" s="203" t="s">
        <v>204</v>
      </c>
      <c r="E134" s="209"/>
      <c r="F134" s="210" t="s">
        <v>406</v>
      </c>
      <c r="G134" s="209"/>
      <c r="H134" s="211">
        <v>2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204</v>
      </c>
      <c r="AU134" s="217" t="s">
        <v>81</v>
      </c>
      <c r="AV134" s="13" t="s">
        <v>81</v>
      </c>
      <c r="AW134" s="13" t="s">
        <v>4</v>
      </c>
      <c r="AX134" s="13" t="s">
        <v>79</v>
      </c>
      <c r="AY134" s="217" t="s">
        <v>183</v>
      </c>
    </row>
    <row r="135" spans="1:65" s="2" customFormat="1" ht="24.2" customHeight="1">
      <c r="A135" s="33"/>
      <c r="B135" s="34"/>
      <c r="C135" s="190" t="s">
        <v>191</v>
      </c>
      <c r="D135" s="190" t="s">
        <v>186</v>
      </c>
      <c r="E135" s="191" t="s">
        <v>280</v>
      </c>
      <c r="F135" s="192" t="s">
        <v>281</v>
      </c>
      <c r="G135" s="193" t="s">
        <v>189</v>
      </c>
      <c r="H135" s="194">
        <v>0.1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482</v>
      </c>
    </row>
    <row r="136" spans="1:65" s="2" customFormat="1" ht="29.25">
      <c r="A136" s="33"/>
      <c r="B136" s="34"/>
      <c r="C136" s="35"/>
      <c r="D136" s="203" t="s">
        <v>193</v>
      </c>
      <c r="E136" s="35"/>
      <c r="F136" s="204" t="s">
        <v>283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12" customFormat="1" ht="25.9" customHeight="1">
      <c r="B137" s="174"/>
      <c r="C137" s="175"/>
      <c r="D137" s="176" t="s">
        <v>71</v>
      </c>
      <c r="E137" s="177" t="s">
        <v>210</v>
      </c>
      <c r="F137" s="177" t="s">
        <v>211</v>
      </c>
      <c r="G137" s="175"/>
      <c r="H137" s="175"/>
      <c r="I137" s="178"/>
      <c r="J137" s="179">
        <f>BK137</f>
        <v>0</v>
      </c>
      <c r="K137" s="175"/>
      <c r="L137" s="180"/>
      <c r="M137" s="181"/>
      <c r="N137" s="182"/>
      <c r="O137" s="182"/>
      <c r="P137" s="183">
        <f>P138+P157</f>
        <v>0</v>
      </c>
      <c r="Q137" s="182"/>
      <c r="R137" s="183">
        <f>R138+R157</f>
        <v>1.107E-2</v>
      </c>
      <c r="S137" s="182"/>
      <c r="T137" s="184">
        <f>T138+T157</f>
        <v>0</v>
      </c>
      <c r="AR137" s="185" t="s">
        <v>81</v>
      </c>
      <c r="AT137" s="186" t="s">
        <v>71</v>
      </c>
      <c r="AU137" s="186" t="s">
        <v>72</v>
      </c>
      <c r="AY137" s="185" t="s">
        <v>183</v>
      </c>
      <c r="BK137" s="187">
        <f>BK138+BK157</f>
        <v>0</v>
      </c>
    </row>
    <row r="138" spans="1:65" s="12" customFormat="1" ht="22.9" customHeight="1">
      <c r="B138" s="174"/>
      <c r="C138" s="175"/>
      <c r="D138" s="176" t="s">
        <v>71</v>
      </c>
      <c r="E138" s="188" t="s">
        <v>212</v>
      </c>
      <c r="F138" s="188" t="s">
        <v>213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SUM(P139:P156)</f>
        <v>0</v>
      </c>
      <c r="Q138" s="182"/>
      <c r="R138" s="183">
        <f>SUM(R139:R156)</f>
        <v>4.0200000000000001E-3</v>
      </c>
      <c r="S138" s="182"/>
      <c r="T138" s="184">
        <f>SUM(T139:T156)</f>
        <v>0</v>
      </c>
      <c r="AR138" s="185" t="s">
        <v>81</v>
      </c>
      <c r="AT138" s="186" t="s">
        <v>71</v>
      </c>
      <c r="AU138" s="186" t="s">
        <v>79</v>
      </c>
      <c r="AY138" s="185" t="s">
        <v>183</v>
      </c>
      <c r="BK138" s="187">
        <f>SUM(BK139:BK156)</f>
        <v>0</v>
      </c>
    </row>
    <row r="139" spans="1:65" s="2" customFormat="1" ht="14.45" customHeight="1">
      <c r="A139" s="33"/>
      <c r="B139" s="34"/>
      <c r="C139" s="190" t="s">
        <v>214</v>
      </c>
      <c r="D139" s="190" t="s">
        <v>186</v>
      </c>
      <c r="E139" s="191" t="s">
        <v>358</v>
      </c>
      <c r="F139" s="192" t="s">
        <v>359</v>
      </c>
      <c r="G139" s="193" t="s">
        <v>231</v>
      </c>
      <c r="H139" s="194">
        <v>1</v>
      </c>
      <c r="I139" s="195"/>
      <c r="J139" s="196">
        <f>ROUND(I139*H139,2)</f>
        <v>0</v>
      </c>
      <c r="K139" s="192" t="s">
        <v>1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218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218</v>
      </c>
      <c r="BM139" s="201" t="s">
        <v>483</v>
      </c>
    </row>
    <row r="140" spans="1:65" s="2" customFormat="1" ht="19.5">
      <c r="A140" s="33"/>
      <c r="B140" s="34"/>
      <c r="C140" s="35"/>
      <c r="D140" s="203" t="s">
        <v>193</v>
      </c>
      <c r="E140" s="35"/>
      <c r="F140" s="204" t="s">
        <v>361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2" customFormat="1" ht="24.2" customHeight="1">
      <c r="A141" s="33"/>
      <c r="B141" s="34"/>
      <c r="C141" s="218" t="s">
        <v>221</v>
      </c>
      <c r="D141" s="218" t="s">
        <v>235</v>
      </c>
      <c r="E141" s="219" t="s">
        <v>362</v>
      </c>
      <c r="F141" s="220" t="s">
        <v>363</v>
      </c>
      <c r="G141" s="221" t="s">
        <v>231</v>
      </c>
      <c r="H141" s="222">
        <v>1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37</v>
      </c>
      <c r="O141" s="70"/>
      <c r="P141" s="199">
        <f>O141*H141</f>
        <v>0</v>
      </c>
      <c r="Q141" s="199">
        <v>3.5999999999999999E-3</v>
      </c>
      <c r="R141" s="199">
        <f>Q141*H141</f>
        <v>3.5999999999999999E-3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238</v>
      </c>
      <c r="AT141" s="201" t="s">
        <v>235</v>
      </c>
      <c r="AU141" s="201" t="s">
        <v>81</v>
      </c>
      <c r="AY141" s="16" t="s">
        <v>183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218</v>
      </c>
      <c r="BM141" s="201" t="s">
        <v>484</v>
      </c>
    </row>
    <row r="142" spans="1:65" s="2" customFormat="1" ht="11.25">
      <c r="A142" s="33"/>
      <c r="B142" s="34"/>
      <c r="C142" s="35"/>
      <c r="D142" s="203" t="s">
        <v>193</v>
      </c>
      <c r="E142" s="35"/>
      <c r="F142" s="204" t="s">
        <v>291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193</v>
      </c>
      <c r="AU142" s="16" t="s">
        <v>81</v>
      </c>
    </row>
    <row r="143" spans="1:65" s="2" customFormat="1" ht="14.45" customHeight="1">
      <c r="A143" s="33"/>
      <c r="B143" s="34"/>
      <c r="C143" s="190" t="s">
        <v>324</v>
      </c>
      <c r="D143" s="190" t="s">
        <v>186</v>
      </c>
      <c r="E143" s="191" t="s">
        <v>292</v>
      </c>
      <c r="F143" s="192" t="s">
        <v>293</v>
      </c>
      <c r="G143" s="193" t="s">
        <v>231</v>
      </c>
      <c r="H143" s="194">
        <v>3</v>
      </c>
      <c r="I143" s="195"/>
      <c r="J143" s="196">
        <f>ROUND(I143*H143,2)</f>
        <v>0</v>
      </c>
      <c r="K143" s="192" t="s">
        <v>190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218</v>
      </c>
      <c r="AT143" s="201" t="s">
        <v>186</v>
      </c>
      <c r="AU143" s="201" t="s">
        <v>81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218</v>
      </c>
      <c r="BM143" s="201" t="s">
        <v>485</v>
      </c>
    </row>
    <row r="144" spans="1:65" s="2" customFormat="1" ht="19.5">
      <c r="A144" s="33"/>
      <c r="B144" s="34"/>
      <c r="C144" s="35"/>
      <c r="D144" s="203" t="s">
        <v>193</v>
      </c>
      <c r="E144" s="35"/>
      <c r="F144" s="204" t="s">
        <v>295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81</v>
      </c>
    </row>
    <row r="145" spans="1:65" s="2" customFormat="1" ht="14.45" customHeight="1">
      <c r="A145" s="33"/>
      <c r="B145" s="34"/>
      <c r="C145" s="218" t="s">
        <v>328</v>
      </c>
      <c r="D145" s="218" t="s">
        <v>235</v>
      </c>
      <c r="E145" s="219" t="s">
        <v>411</v>
      </c>
      <c r="F145" s="220" t="s">
        <v>412</v>
      </c>
      <c r="G145" s="221" t="s">
        <v>231</v>
      </c>
      <c r="H145" s="222">
        <v>3</v>
      </c>
      <c r="I145" s="223"/>
      <c r="J145" s="224">
        <f>ROUND(I145*H145,2)</f>
        <v>0</v>
      </c>
      <c r="K145" s="220" t="s">
        <v>190</v>
      </c>
      <c r="L145" s="225"/>
      <c r="M145" s="226" t="s">
        <v>1</v>
      </c>
      <c r="N145" s="227" t="s">
        <v>37</v>
      </c>
      <c r="O145" s="70"/>
      <c r="P145" s="199">
        <f>O145*H145</f>
        <v>0</v>
      </c>
      <c r="Q145" s="199">
        <v>1.3999999999999999E-4</v>
      </c>
      <c r="R145" s="199">
        <f>Q145*H145</f>
        <v>4.1999999999999996E-4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238</v>
      </c>
      <c r="AT145" s="201" t="s">
        <v>235</v>
      </c>
      <c r="AU145" s="201" t="s">
        <v>81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218</v>
      </c>
      <c r="BM145" s="201" t="s">
        <v>486</v>
      </c>
    </row>
    <row r="146" spans="1:65" s="2" customFormat="1" ht="11.25">
      <c r="A146" s="33"/>
      <c r="B146" s="34"/>
      <c r="C146" s="35"/>
      <c r="D146" s="203" t="s">
        <v>193</v>
      </c>
      <c r="E146" s="35"/>
      <c r="F146" s="204" t="s">
        <v>412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81</v>
      </c>
    </row>
    <row r="147" spans="1:65" s="2" customFormat="1" ht="24.2" customHeight="1">
      <c r="A147" s="33"/>
      <c r="B147" s="34"/>
      <c r="C147" s="190" t="s">
        <v>234</v>
      </c>
      <c r="D147" s="190" t="s">
        <v>186</v>
      </c>
      <c r="E147" s="191" t="s">
        <v>215</v>
      </c>
      <c r="F147" s="192" t="s">
        <v>216</v>
      </c>
      <c r="G147" s="193" t="s">
        <v>217</v>
      </c>
      <c r="H147" s="194">
        <v>1</v>
      </c>
      <c r="I147" s="195"/>
      <c r="J147" s="196">
        <f>ROUND(I147*H147,2)</f>
        <v>0</v>
      </c>
      <c r="K147" s="192" t="s">
        <v>1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218</v>
      </c>
      <c r="AT147" s="201" t="s">
        <v>186</v>
      </c>
      <c r="AU147" s="201" t="s">
        <v>81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218</v>
      </c>
      <c r="BM147" s="201" t="s">
        <v>487</v>
      </c>
    </row>
    <row r="148" spans="1:65" s="2" customFormat="1" ht="11.25">
      <c r="A148" s="33"/>
      <c r="B148" s="34"/>
      <c r="C148" s="35"/>
      <c r="D148" s="203" t="s">
        <v>193</v>
      </c>
      <c r="E148" s="35"/>
      <c r="F148" s="204" t="s">
        <v>220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81</v>
      </c>
    </row>
    <row r="149" spans="1:65" s="2" customFormat="1" ht="24.2" customHeight="1">
      <c r="A149" s="33"/>
      <c r="B149" s="34"/>
      <c r="C149" s="190" t="s">
        <v>241</v>
      </c>
      <c r="D149" s="190" t="s">
        <v>186</v>
      </c>
      <c r="E149" s="191" t="s">
        <v>297</v>
      </c>
      <c r="F149" s="192" t="s">
        <v>298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190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218</v>
      </c>
      <c r="AT149" s="201" t="s">
        <v>186</v>
      </c>
      <c r="AU149" s="201" t="s">
        <v>81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218</v>
      </c>
      <c r="BM149" s="201" t="s">
        <v>488</v>
      </c>
    </row>
    <row r="150" spans="1:65" s="2" customFormat="1" ht="19.5">
      <c r="A150" s="33"/>
      <c r="B150" s="34"/>
      <c r="C150" s="35"/>
      <c r="D150" s="203" t="s">
        <v>193</v>
      </c>
      <c r="E150" s="35"/>
      <c r="F150" s="204" t="s">
        <v>300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81</v>
      </c>
    </row>
    <row r="151" spans="1:65" s="2" customFormat="1" ht="14.45" customHeight="1">
      <c r="A151" s="33"/>
      <c r="B151" s="34"/>
      <c r="C151" s="190" t="s">
        <v>245</v>
      </c>
      <c r="D151" s="190" t="s">
        <v>186</v>
      </c>
      <c r="E151" s="191" t="s">
        <v>301</v>
      </c>
      <c r="F151" s="192" t="s">
        <v>302</v>
      </c>
      <c r="G151" s="193" t="s">
        <v>231</v>
      </c>
      <c r="H151" s="194">
        <v>1</v>
      </c>
      <c r="I151" s="195"/>
      <c r="J151" s="196">
        <f>ROUND(I151*H151,2)</f>
        <v>0</v>
      </c>
      <c r="K151" s="192" t="s">
        <v>190</v>
      </c>
      <c r="L151" s="38"/>
      <c r="M151" s="197" t="s">
        <v>1</v>
      </c>
      <c r="N151" s="198" t="s">
        <v>37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218</v>
      </c>
      <c r="AT151" s="201" t="s">
        <v>186</v>
      </c>
      <c r="AU151" s="201" t="s">
        <v>81</v>
      </c>
      <c r="AY151" s="16" t="s">
        <v>183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79</v>
      </c>
      <c r="BK151" s="202">
        <f>ROUND(I151*H151,2)</f>
        <v>0</v>
      </c>
      <c r="BL151" s="16" t="s">
        <v>218</v>
      </c>
      <c r="BM151" s="201" t="s">
        <v>489</v>
      </c>
    </row>
    <row r="152" spans="1:65" s="2" customFormat="1" ht="11.25">
      <c r="A152" s="33"/>
      <c r="B152" s="34"/>
      <c r="C152" s="35"/>
      <c r="D152" s="203" t="s">
        <v>193</v>
      </c>
      <c r="E152" s="35"/>
      <c r="F152" s="204" t="s">
        <v>304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193</v>
      </c>
      <c r="AU152" s="16" t="s">
        <v>81</v>
      </c>
    </row>
    <row r="153" spans="1:65" s="2" customFormat="1" ht="14.45" customHeight="1">
      <c r="A153" s="33"/>
      <c r="B153" s="34"/>
      <c r="C153" s="190" t="s">
        <v>250</v>
      </c>
      <c r="D153" s="190" t="s">
        <v>186</v>
      </c>
      <c r="E153" s="191" t="s">
        <v>305</v>
      </c>
      <c r="F153" s="192" t="s">
        <v>306</v>
      </c>
      <c r="G153" s="193" t="s">
        <v>231</v>
      </c>
      <c r="H153" s="194">
        <v>1</v>
      </c>
      <c r="I153" s="195"/>
      <c r="J153" s="196">
        <f>ROUND(I153*H153,2)</f>
        <v>0</v>
      </c>
      <c r="K153" s="192" t="s">
        <v>190</v>
      </c>
      <c r="L153" s="38"/>
      <c r="M153" s="197" t="s">
        <v>1</v>
      </c>
      <c r="N153" s="198" t="s">
        <v>37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218</v>
      </c>
      <c r="AT153" s="201" t="s">
        <v>186</v>
      </c>
      <c r="AU153" s="201" t="s">
        <v>81</v>
      </c>
      <c r="AY153" s="16" t="s">
        <v>183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79</v>
      </c>
      <c r="BK153" s="202">
        <f>ROUND(I153*H153,2)</f>
        <v>0</v>
      </c>
      <c r="BL153" s="16" t="s">
        <v>218</v>
      </c>
      <c r="BM153" s="201" t="s">
        <v>490</v>
      </c>
    </row>
    <row r="154" spans="1:65" s="2" customFormat="1" ht="11.25">
      <c r="A154" s="33"/>
      <c r="B154" s="34"/>
      <c r="C154" s="35"/>
      <c r="D154" s="203" t="s">
        <v>193</v>
      </c>
      <c r="E154" s="35"/>
      <c r="F154" s="204" t="s">
        <v>308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193</v>
      </c>
      <c r="AU154" s="16" t="s">
        <v>81</v>
      </c>
    </row>
    <row r="155" spans="1:65" s="2" customFormat="1" ht="24.2" customHeight="1">
      <c r="A155" s="33"/>
      <c r="B155" s="34"/>
      <c r="C155" s="190" t="s">
        <v>255</v>
      </c>
      <c r="D155" s="190" t="s">
        <v>186</v>
      </c>
      <c r="E155" s="191" t="s">
        <v>222</v>
      </c>
      <c r="F155" s="192" t="s">
        <v>223</v>
      </c>
      <c r="G155" s="193" t="s">
        <v>189</v>
      </c>
      <c r="H155" s="194">
        <v>0.1</v>
      </c>
      <c r="I155" s="195"/>
      <c r="J155" s="196">
        <f>ROUND(I155*H155,2)</f>
        <v>0</v>
      </c>
      <c r="K155" s="192" t="s">
        <v>190</v>
      </c>
      <c r="L155" s="38"/>
      <c r="M155" s="197" t="s">
        <v>1</v>
      </c>
      <c r="N155" s="198" t="s">
        <v>37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218</v>
      </c>
      <c r="AT155" s="201" t="s">
        <v>186</v>
      </c>
      <c r="AU155" s="201" t="s">
        <v>81</v>
      </c>
      <c r="AY155" s="16" t="s">
        <v>183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79</v>
      </c>
      <c r="BK155" s="202">
        <f>ROUND(I155*H155,2)</f>
        <v>0</v>
      </c>
      <c r="BL155" s="16" t="s">
        <v>218</v>
      </c>
      <c r="BM155" s="201" t="s">
        <v>491</v>
      </c>
    </row>
    <row r="156" spans="1:65" s="2" customFormat="1" ht="29.25">
      <c r="A156" s="33"/>
      <c r="B156" s="34"/>
      <c r="C156" s="35"/>
      <c r="D156" s="203" t="s">
        <v>193</v>
      </c>
      <c r="E156" s="35"/>
      <c r="F156" s="204" t="s">
        <v>225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193</v>
      </c>
      <c r="AU156" s="16" t="s">
        <v>81</v>
      </c>
    </row>
    <row r="157" spans="1:65" s="12" customFormat="1" ht="22.9" customHeight="1">
      <c r="B157" s="174"/>
      <c r="C157" s="175"/>
      <c r="D157" s="176" t="s">
        <v>71</v>
      </c>
      <c r="E157" s="188" t="s">
        <v>310</v>
      </c>
      <c r="F157" s="188" t="s">
        <v>311</v>
      </c>
      <c r="G157" s="175"/>
      <c r="H157" s="175"/>
      <c r="I157" s="178"/>
      <c r="J157" s="189">
        <f>BK157</f>
        <v>0</v>
      </c>
      <c r="K157" s="175"/>
      <c r="L157" s="180"/>
      <c r="M157" s="181"/>
      <c r="N157" s="182"/>
      <c r="O157" s="182"/>
      <c r="P157" s="183">
        <f>SUM(P158:P165)</f>
        <v>0</v>
      </c>
      <c r="Q157" s="182"/>
      <c r="R157" s="183">
        <f>SUM(R158:R165)</f>
        <v>7.0499999999999998E-3</v>
      </c>
      <c r="S157" s="182"/>
      <c r="T157" s="184">
        <f>SUM(T158:T165)</f>
        <v>0</v>
      </c>
      <c r="AR157" s="185" t="s">
        <v>81</v>
      </c>
      <c r="AT157" s="186" t="s">
        <v>71</v>
      </c>
      <c r="AU157" s="186" t="s">
        <v>79</v>
      </c>
      <c r="AY157" s="185" t="s">
        <v>183</v>
      </c>
      <c r="BK157" s="187">
        <f>SUM(BK158:BK165)</f>
        <v>0</v>
      </c>
    </row>
    <row r="158" spans="1:65" s="2" customFormat="1" ht="14.45" customHeight="1">
      <c r="A158" s="33"/>
      <c r="B158" s="34"/>
      <c r="C158" s="190" t="s">
        <v>260</v>
      </c>
      <c r="D158" s="190" t="s">
        <v>186</v>
      </c>
      <c r="E158" s="191" t="s">
        <v>415</v>
      </c>
      <c r="F158" s="192" t="s">
        <v>321</v>
      </c>
      <c r="G158" s="193" t="s">
        <v>231</v>
      </c>
      <c r="H158" s="194">
        <v>3</v>
      </c>
      <c r="I158" s="195"/>
      <c r="J158" s="196">
        <f>ROUND(I158*H158,2)</f>
        <v>0</v>
      </c>
      <c r="K158" s="192" t="s">
        <v>1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218</v>
      </c>
      <c r="AT158" s="201" t="s">
        <v>186</v>
      </c>
      <c r="AU158" s="201" t="s">
        <v>81</v>
      </c>
      <c r="AY158" s="16" t="s">
        <v>183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218</v>
      </c>
      <c r="BM158" s="201" t="s">
        <v>492</v>
      </c>
    </row>
    <row r="159" spans="1:65" s="2" customFormat="1" ht="29.25">
      <c r="A159" s="33"/>
      <c r="B159" s="34"/>
      <c r="C159" s="35"/>
      <c r="D159" s="203" t="s">
        <v>193</v>
      </c>
      <c r="E159" s="35"/>
      <c r="F159" s="204" t="s">
        <v>417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193</v>
      </c>
      <c r="AU159" s="16" t="s">
        <v>81</v>
      </c>
    </row>
    <row r="160" spans="1:65" s="2" customFormat="1" ht="14.45" customHeight="1">
      <c r="A160" s="33"/>
      <c r="B160" s="34"/>
      <c r="C160" s="218" t="s">
        <v>312</v>
      </c>
      <c r="D160" s="218" t="s">
        <v>235</v>
      </c>
      <c r="E160" s="219" t="s">
        <v>325</v>
      </c>
      <c r="F160" s="220" t="s">
        <v>326</v>
      </c>
      <c r="G160" s="221" t="s">
        <v>231</v>
      </c>
      <c r="H160" s="222">
        <v>3</v>
      </c>
      <c r="I160" s="223"/>
      <c r="J160" s="224">
        <f>ROUND(I160*H160,2)</f>
        <v>0</v>
      </c>
      <c r="K160" s="220" t="s">
        <v>190</v>
      </c>
      <c r="L160" s="225"/>
      <c r="M160" s="226" t="s">
        <v>1</v>
      </c>
      <c r="N160" s="227" t="s">
        <v>37</v>
      </c>
      <c r="O160" s="70"/>
      <c r="P160" s="199">
        <f>O160*H160</f>
        <v>0</v>
      </c>
      <c r="Q160" s="199">
        <v>2.2000000000000001E-3</v>
      </c>
      <c r="R160" s="199">
        <f>Q160*H160</f>
        <v>6.6E-3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238</v>
      </c>
      <c r="AT160" s="201" t="s">
        <v>235</v>
      </c>
      <c r="AU160" s="201" t="s">
        <v>81</v>
      </c>
      <c r="AY160" s="16" t="s">
        <v>183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218</v>
      </c>
      <c r="BM160" s="201" t="s">
        <v>493</v>
      </c>
    </row>
    <row r="161" spans="1:65" s="2" customFormat="1" ht="11.25">
      <c r="A161" s="33"/>
      <c r="B161" s="34"/>
      <c r="C161" s="35"/>
      <c r="D161" s="203" t="s">
        <v>193</v>
      </c>
      <c r="E161" s="35"/>
      <c r="F161" s="204" t="s">
        <v>326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193</v>
      </c>
      <c r="AU161" s="16" t="s">
        <v>81</v>
      </c>
    </row>
    <row r="162" spans="1:65" s="2" customFormat="1" ht="14.45" customHeight="1">
      <c r="A162" s="33"/>
      <c r="B162" s="34"/>
      <c r="C162" s="218" t="s">
        <v>8</v>
      </c>
      <c r="D162" s="218" t="s">
        <v>235</v>
      </c>
      <c r="E162" s="219" t="s">
        <v>329</v>
      </c>
      <c r="F162" s="220" t="s">
        <v>330</v>
      </c>
      <c r="G162" s="221" t="s">
        <v>231</v>
      </c>
      <c r="H162" s="222">
        <v>3</v>
      </c>
      <c r="I162" s="223"/>
      <c r="J162" s="224">
        <f>ROUND(I162*H162,2)</f>
        <v>0</v>
      </c>
      <c r="K162" s="220" t="s">
        <v>190</v>
      </c>
      <c r="L162" s="225"/>
      <c r="M162" s="226" t="s">
        <v>1</v>
      </c>
      <c r="N162" s="227" t="s">
        <v>37</v>
      </c>
      <c r="O162" s="70"/>
      <c r="P162" s="199">
        <f>O162*H162</f>
        <v>0</v>
      </c>
      <c r="Q162" s="199">
        <v>1.4999999999999999E-4</v>
      </c>
      <c r="R162" s="199">
        <f>Q162*H162</f>
        <v>4.4999999999999999E-4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238</v>
      </c>
      <c r="AT162" s="201" t="s">
        <v>235</v>
      </c>
      <c r="AU162" s="201" t="s">
        <v>81</v>
      </c>
      <c r="AY162" s="16" t="s">
        <v>183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79</v>
      </c>
      <c r="BK162" s="202">
        <f>ROUND(I162*H162,2)</f>
        <v>0</v>
      </c>
      <c r="BL162" s="16" t="s">
        <v>218</v>
      </c>
      <c r="BM162" s="201" t="s">
        <v>494</v>
      </c>
    </row>
    <row r="163" spans="1:65" s="2" customFormat="1" ht="11.25">
      <c r="A163" s="33"/>
      <c r="B163" s="34"/>
      <c r="C163" s="35"/>
      <c r="D163" s="203" t="s">
        <v>193</v>
      </c>
      <c r="E163" s="35"/>
      <c r="F163" s="204" t="s">
        <v>330</v>
      </c>
      <c r="G163" s="35"/>
      <c r="H163" s="35"/>
      <c r="I163" s="205"/>
      <c r="J163" s="35"/>
      <c r="K163" s="35"/>
      <c r="L163" s="38"/>
      <c r="M163" s="206"/>
      <c r="N163" s="207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193</v>
      </c>
      <c r="AU163" s="16" t="s">
        <v>81</v>
      </c>
    </row>
    <row r="164" spans="1:65" s="2" customFormat="1" ht="24.2" customHeight="1">
      <c r="A164" s="33"/>
      <c r="B164" s="34"/>
      <c r="C164" s="190" t="s">
        <v>218</v>
      </c>
      <c r="D164" s="190" t="s">
        <v>186</v>
      </c>
      <c r="E164" s="191" t="s">
        <v>338</v>
      </c>
      <c r="F164" s="192" t="s">
        <v>339</v>
      </c>
      <c r="G164" s="193" t="s">
        <v>189</v>
      </c>
      <c r="H164" s="194">
        <v>7.0000000000000001E-3</v>
      </c>
      <c r="I164" s="195"/>
      <c r="J164" s="196">
        <f>ROUND(I164*H164,2)</f>
        <v>0</v>
      </c>
      <c r="K164" s="192" t="s">
        <v>190</v>
      </c>
      <c r="L164" s="38"/>
      <c r="M164" s="197" t="s">
        <v>1</v>
      </c>
      <c r="N164" s="198" t="s">
        <v>37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218</v>
      </c>
      <c r="AT164" s="201" t="s">
        <v>186</v>
      </c>
      <c r="AU164" s="201" t="s">
        <v>81</v>
      </c>
      <c r="AY164" s="16" t="s">
        <v>183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79</v>
      </c>
      <c r="BK164" s="202">
        <f>ROUND(I164*H164,2)</f>
        <v>0</v>
      </c>
      <c r="BL164" s="16" t="s">
        <v>218</v>
      </c>
      <c r="BM164" s="201" t="s">
        <v>495</v>
      </c>
    </row>
    <row r="165" spans="1:65" s="2" customFormat="1" ht="29.25">
      <c r="A165" s="33"/>
      <c r="B165" s="34"/>
      <c r="C165" s="35"/>
      <c r="D165" s="203" t="s">
        <v>193</v>
      </c>
      <c r="E165" s="35"/>
      <c r="F165" s="204" t="s">
        <v>341</v>
      </c>
      <c r="G165" s="35"/>
      <c r="H165" s="35"/>
      <c r="I165" s="205"/>
      <c r="J165" s="35"/>
      <c r="K165" s="35"/>
      <c r="L165" s="38"/>
      <c r="M165" s="228"/>
      <c r="N165" s="229"/>
      <c r="O165" s="230"/>
      <c r="P165" s="230"/>
      <c r="Q165" s="230"/>
      <c r="R165" s="230"/>
      <c r="S165" s="230"/>
      <c r="T165" s="23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193</v>
      </c>
      <c r="AU165" s="16" t="s">
        <v>81</v>
      </c>
    </row>
    <row r="166" spans="1:65" s="2" customFormat="1" ht="6.95" customHeight="1">
      <c r="A166" s="3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algorithmName="SHA-512" hashValue="GyABlJGNMDQ0kYAnCCxEdZVsZpivdijMK/Meq0tViN4zaWW0uYIiQZn8C7FoW0If9xRXj0qf+LrXpSwYhugKQQ==" saltValue="RgoBu6Vwbqq5IaSOR7MUjq7z67ibZAjVeyHzaX5JuM56B9ERgq4mzqkYUHhh9UcOyWf7i4CnOfl7qwMgat36Dg==" spinCount="100000" sheet="1" objects="1" scenarios="1" formatColumns="0" formatRows="0" autoFilter="0"/>
  <autoFilter ref="C124:K165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113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496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ROUND((SUM(BE127:BE183)),  2)</f>
        <v>0</v>
      </c>
      <c r="G35" s="33"/>
      <c r="H35" s="33"/>
      <c r="I35" s="129">
        <v>0.21</v>
      </c>
      <c r="J35" s="128">
        <f>ROUND(((SUM(BE127:BE183))*I35),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ROUND((SUM(BF127:BF183)),  2)</f>
        <v>0</v>
      </c>
      <c r="G36" s="33"/>
      <c r="H36" s="33"/>
      <c r="I36" s="129">
        <v>0.15</v>
      </c>
      <c r="J36" s="128">
        <f>ROUND(((SUM(BF127:BF183))*I36),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ROUND((SUM(BG127:BG183)),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ROUND((SUM(BH127:BH183)),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ROUND((SUM(BI127:BI183)),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01.10 - Luhačovice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J162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J177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01.10 - Luhačovice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1.285E-2</v>
      </c>
      <c r="S127" s="78"/>
      <c r="T127" s="172">
        <f>T128+T144</f>
        <v>0.14399999999999999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0.12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0.12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346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2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0.12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497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81</v>
      </c>
      <c r="G132" s="209"/>
      <c r="H132" s="211">
        <v>2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79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0.14399999999999999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498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81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0.14399999999999999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499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199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2.88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500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501</v>
      </c>
      <c r="G141" s="209"/>
      <c r="H141" s="211">
        <v>2.88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191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0.14399999999999999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502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P145+P162+P177</f>
        <v>0</v>
      </c>
      <c r="Q144" s="182"/>
      <c r="R144" s="183">
        <f>R145+R162+R177</f>
        <v>1.285E-2</v>
      </c>
      <c r="S144" s="182"/>
      <c r="T144" s="184">
        <f>T145+T162+T177</f>
        <v>2.4E-2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BK145+BK162+BK177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SUM(P146:P161)</f>
        <v>0</v>
      </c>
      <c r="Q145" s="182"/>
      <c r="R145" s="183">
        <f>SUM(R146:R161)</f>
        <v>3.5999999999999999E-3</v>
      </c>
      <c r="S145" s="182"/>
      <c r="T145" s="184">
        <f>SUM(T146:T161)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SUM(BK146:BK161)</f>
        <v>0</v>
      </c>
    </row>
    <row r="146" spans="1:65" s="2" customFormat="1" ht="14.45" customHeight="1">
      <c r="A146" s="33"/>
      <c r="B146" s="34"/>
      <c r="C146" s="190" t="s">
        <v>214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1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503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221</v>
      </c>
      <c r="D148" s="218" t="s">
        <v>235</v>
      </c>
      <c r="E148" s="219" t="s">
        <v>288</v>
      </c>
      <c r="F148" s="220" t="s">
        <v>289</v>
      </c>
      <c r="G148" s="221" t="s">
        <v>231</v>
      </c>
      <c r="H148" s="222">
        <v>1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3.5999999999999999E-3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504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14.45" customHeight="1">
      <c r="A150" s="33"/>
      <c r="B150" s="34"/>
      <c r="C150" s="190" t="s">
        <v>228</v>
      </c>
      <c r="D150" s="190" t="s">
        <v>186</v>
      </c>
      <c r="E150" s="191" t="s">
        <v>292</v>
      </c>
      <c r="F150" s="192" t="s">
        <v>293</v>
      </c>
      <c r="G150" s="193" t="s">
        <v>231</v>
      </c>
      <c r="H150" s="194">
        <v>1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505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295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24.2" customHeight="1">
      <c r="A152" s="33"/>
      <c r="B152" s="34"/>
      <c r="C152" s="190" t="s">
        <v>234</v>
      </c>
      <c r="D152" s="190" t="s">
        <v>186</v>
      </c>
      <c r="E152" s="191" t="s">
        <v>215</v>
      </c>
      <c r="F152" s="192" t="s">
        <v>216</v>
      </c>
      <c r="G152" s="193" t="s">
        <v>217</v>
      </c>
      <c r="H152" s="194">
        <v>1</v>
      </c>
      <c r="I152" s="195"/>
      <c r="J152" s="196">
        <f>ROUND(I152*H152,2)</f>
        <v>0</v>
      </c>
      <c r="K152" s="192" t="s">
        <v>1</v>
      </c>
      <c r="L152" s="38"/>
      <c r="M152" s="197" t="s">
        <v>1</v>
      </c>
      <c r="N152" s="198" t="s">
        <v>37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218</v>
      </c>
      <c r="AT152" s="201" t="s">
        <v>186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506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220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241</v>
      </c>
      <c r="D154" s="190" t="s">
        <v>186</v>
      </c>
      <c r="E154" s="191" t="s">
        <v>297</v>
      </c>
      <c r="F154" s="192" t="s">
        <v>298</v>
      </c>
      <c r="G154" s="193" t="s">
        <v>231</v>
      </c>
      <c r="H154" s="194">
        <v>1</v>
      </c>
      <c r="I154" s="195"/>
      <c r="J154" s="196">
        <f>ROUND(I154*H154,2)</f>
        <v>0</v>
      </c>
      <c r="K154" s="192" t="s">
        <v>190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507</v>
      </c>
    </row>
    <row r="155" spans="1:65" s="2" customFormat="1" ht="19.5">
      <c r="A155" s="33"/>
      <c r="B155" s="34"/>
      <c r="C155" s="35"/>
      <c r="D155" s="203" t="s">
        <v>193</v>
      </c>
      <c r="E155" s="35"/>
      <c r="F155" s="204" t="s">
        <v>300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14.45" customHeight="1">
      <c r="A156" s="33"/>
      <c r="B156" s="34"/>
      <c r="C156" s="190" t="s">
        <v>245</v>
      </c>
      <c r="D156" s="190" t="s">
        <v>186</v>
      </c>
      <c r="E156" s="191" t="s">
        <v>301</v>
      </c>
      <c r="F156" s="192" t="s">
        <v>302</v>
      </c>
      <c r="G156" s="193" t="s">
        <v>231</v>
      </c>
      <c r="H156" s="194">
        <v>1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508</v>
      </c>
    </row>
    <row r="157" spans="1:65" s="2" customFormat="1" ht="11.25">
      <c r="A157" s="33"/>
      <c r="B157" s="34"/>
      <c r="C157" s="35"/>
      <c r="D157" s="203" t="s">
        <v>193</v>
      </c>
      <c r="E157" s="35"/>
      <c r="F157" s="204" t="s">
        <v>304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14.45" customHeight="1">
      <c r="A158" s="33"/>
      <c r="B158" s="34"/>
      <c r="C158" s="190" t="s">
        <v>250</v>
      </c>
      <c r="D158" s="190" t="s">
        <v>186</v>
      </c>
      <c r="E158" s="191" t="s">
        <v>305</v>
      </c>
      <c r="F158" s="192" t="s">
        <v>306</v>
      </c>
      <c r="G158" s="193" t="s">
        <v>231</v>
      </c>
      <c r="H158" s="194">
        <v>1</v>
      </c>
      <c r="I158" s="195"/>
      <c r="J158" s="196">
        <f>ROUND(I158*H158,2)</f>
        <v>0</v>
      </c>
      <c r="K158" s="192" t="s">
        <v>190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218</v>
      </c>
      <c r="AT158" s="201" t="s">
        <v>186</v>
      </c>
      <c r="AU158" s="201" t="s">
        <v>81</v>
      </c>
      <c r="AY158" s="16" t="s">
        <v>183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218</v>
      </c>
      <c r="BM158" s="201" t="s">
        <v>509</v>
      </c>
    </row>
    <row r="159" spans="1:65" s="2" customFormat="1" ht="11.25">
      <c r="A159" s="33"/>
      <c r="B159" s="34"/>
      <c r="C159" s="35"/>
      <c r="D159" s="203" t="s">
        <v>193</v>
      </c>
      <c r="E159" s="35"/>
      <c r="F159" s="204" t="s">
        <v>308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193</v>
      </c>
      <c r="AU159" s="16" t="s">
        <v>81</v>
      </c>
    </row>
    <row r="160" spans="1:65" s="2" customFormat="1" ht="24.2" customHeight="1">
      <c r="A160" s="33"/>
      <c r="B160" s="34"/>
      <c r="C160" s="190" t="s">
        <v>255</v>
      </c>
      <c r="D160" s="190" t="s">
        <v>186</v>
      </c>
      <c r="E160" s="191" t="s">
        <v>222</v>
      </c>
      <c r="F160" s="192" t="s">
        <v>223</v>
      </c>
      <c r="G160" s="193" t="s">
        <v>189</v>
      </c>
      <c r="H160" s="194">
        <v>0.05</v>
      </c>
      <c r="I160" s="195"/>
      <c r="J160" s="196">
        <f>ROUND(I160*H160,2)</f>
        <v>0</v>
      </c>
      <c r="K160" s="192" t="s">
        <v>190</v>
      </c>
      <c r="L160" s="38"/>
      <c r="M160" s="197" t="s">
        <v>1</v>
      </c>
      <c r="N160" s="198" t="s">
        <v>37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218</v>
      </c>
      <c r="AT160" s="201" t="s">
        <v>186</v>
      </c>
      <c r="AU160" s="201" t="s">
        <v>81</v>
      </c>
      <c r="AY160" s="16" t="s">
        <v>183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218</v>
      </c>
      <c r="BM160" s="201" t="s">
        <v>510</v>
      </c>
    </row>
    <row r="161" spans="1:65" s="2" customFormat="1" ht="29.25">
      <c r="A161" s="33"/>
      <c r="B161" s="34"/>
      <c r="C161" s="35"/>
      <c r="D161" s="203" t="s">
        <v>193</v>
      </c>
      <c r="E161" s="35"/>
      <c r="F161" s="204" t="s">
        <v>225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193</v>
      </c>
      <c r="AU161" s="16" t="s">
        <v>81</v>
      </c>
    </row>
    <row r="162" spans="1:65" s="12" customFormat="1" ht="22.9" customHeight="1">
      <c r="B162" s="174"/>
      <c r="C162" s="175"/>
      <c r="D162" s="176" t="s">
        <v>71</v>
      </c>
      <c r="E162" s="188" t="s">
        <v>310</v>
      </c>
      <c r="F162" s="188" t="s">
        <v>311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SUM(P163:P176)</f>
        <v>0</v>
      </c>
      <c r="Q162" s="182"/>
      <c r="R162" s="183">
        <f>SUM(R163:R176)</f>
        <v>7.0499999999999998E-3</v>
      </c>
      <c r="S162" s="182"/>
      <c r="T162" s="184">
        <f>SUM(T163:T176)</f>
        <v>2.4E-2</v>
      </c>
      <c r="AR162" s="185" t="s">
        <v>81</v>
      </c>
      <c r="AT162" s="186" t="s">
        <v>71</v>
      </c>
      <c r="AU162" s="186" t="s">
        <v>79</v>
      </c>
      <c r="AY162" s="185" t="s">
        <v>183</v>
      </c>
      <c r="BK162" s="187">
        <f>SUM(BK163:BK176)</f>
        <v>0</v>
      </c>
    </row>
    <row r="163" spans="1:65" s="2" customFormat="1" ht="24.2" customHeight="1">
      <c r="A163" s="33"/>
      <c r="B163" s="34"/>
      <c r="C163" s="190" t="s">
        <v>260</v>
      </c>
      <c r="D163" s="190" t="s">
        <v>186</v>
      </c>
      <c r="E163" s="191" t="s">
        <v>313</v>
      </c>
      <c r="F163" s="192" t="s">
        <v>314</v>
      </c>
      <c r="G163" s="193" t="s">
        <v>231</v>
      </c>
      <c r="H163" s="194">
        <v>1</v>
      </c>
      <c r="I163" s="195"/>
      <c r="J163" s="196">
        <f>ROUND(I163*H163,2)</f>
        <v>0</v>
      </c>
      <c r="K163" s="192" t="s">
        <v>190</v>
      </c>
      <c r="L163" s="38"/>
      <c r="M163" s="197" t="s">
        <v>1</v>
      </c>
      <c r="N163" s="198" t="s">
        <v>37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218</v>
      </c>
      <c r="AT163" s="201" t="s">
        <v>186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511</v>
      </c>
    </row>
    <row r="164" spans="1:65" s="2" customFormat="1" ht="11.25">
      <c r="A164" s="33"/>
      <c r="B164" s="34"/>
      <c r="C164" s="35"/>
      <c r="D164" s="203" t="s">
        <v>193</v>
      </c>
      <c r="E164" s="35"/>
      <c r="F164" s="204" t="s">
        <v>316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14.45" customHeight="1">
      <c r="A165" s="33"/>
      <c r="B165" s="34"/>
      <c r="C165" s="218" t="s">
        <v>312</v>
      </c>
      <c r="D165" s="218" t="s">
        <v>235</v>
      </c>
      <c r="E165" s="219" t="s">
        <v>317</v>
      </c>
      <c r="F165" s="220" t="s">
        <v>318</v>
      </c>
      <c r="G165" s="221" t="s">
        <v>231</v>
      </c>
      <c r="H165" s="222">
        <v>1</v>
      </c>
      <c r="I165" s="223"/>
      <c r="J165" s="224">
        <f>ROUND(I165*H165,2)</f>
        <v>0</v>
      </c>
      <c r="K165" s="220" t="s">
        <v>190</v>
      </c>
      <c r="L165" s="225"/>
      <c r="M165" s="226" t="s">
        <v>1</v>
      </c>
      <c r="N165" s="227" t="s">
        <v>37</v>
      </c>
      <c r="O165" s="70"/>
      <c r="P165" s="199">
        <f>O165*H165</f>
        <v>0</v>
      </c>
      <c r="Q165" s="199">
        <v>4.7000000000000002E-3</v>
      </c>
      <c r="R165" s="199">
        <f>Q165*H165</f>
        <v>4.7000000000000002E-3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238</v>
      </c>
      <c r="AT165" s="201" t="s">
        <v>235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512</v>
      </c>
    </row>
    <row r="166" spans="1:65" s="2" customFormat="1" ht="11.25">
      <c r="A166" s="33"/>
      <c r="B166" s="34"/>
      <c r="C166" s="35"/>
      <c r="D166" s="203" t="s">
        <v>193</v>
      </c>
      <c r="E166" s="35"/>
      <c r="F166" s="204" t="s">
        <v>318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2" customFormat="1" ht="14.45" customHeight="1">
      <c r="A167" s="33"/>
      <c r="B167" s="34"/>
      <c r="C167" s="190" t="s">
        <v>8</v>
      </c>
      <c r="D167" s="190" t="s">
        <v>186</v>
      </c>
      <c r="E167" s="191" t="s">
        <v>320</v>
      </c>
      <c r="F167" s="192" t="s">
        <v>321</v>
      </c>
      <c r="G167" s="193" t="s">
        <v>231</v>
      </c>
      <c r="H167" s="194">
        <v>1</v>
      </c>
      <c r="I167" s="195"/>
      <c r="J167" s="196">
        <f>ROUND(I167*H167,2)</f>
        <v>0</v>
      </c>
      <c r="K167" s="192" t="s">
        <v>190</v>
      </c>
      <c r="L167" s="38"/>
      <c r="M167" s="197" t="s">
        <v>1</v>
      </c>
      <c r="N167" s="198" t="s">
        <v>37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218</v>
      </c>
      <c r="AT167" s="201" t="s">
        <v>186</v>
      </c>
      <c r="AU167" s="201" t="s">
        <v>81</v>
      </c>
      <c r="AY167" s="16" t="s">
        <v>183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79</v>
      </c>
      <c r="BK167" s="202">
        <f>ROUND(I167*H167,2)</f>
        <v>0</v>
      </c>
      <c r="BL167" s="16" t="s">
        <v>218</v>
      </c>
      <c r="BM167" s="201" t="s">
        <v>513</v>
      </c>
    </row>
    <row r="168" spans="1:65" s="2" customFormat="1" ht="11.25">
      <c r="A168" s="33"/>
      <c r="B168" s="34"/>
      <c r="C168" s="35"/>
      <c r="D168" s="203" t="s">
        <v>193</v>
      </c>
      <c r="E168" s="35"/>
      <c r="F168" s="204" t="s">
        <v>323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193</v>
      </c>
      <c r="AU168" s="16" t="s">
        <v>81</v>
      </c>
    </row>
    <row r="169" spans="1:65" s="2" customFormat="1" ht="14.45" customHeight="1">
      <c r="A169" s="33"/>
      <c r="B169" s="34"/>
      <c r="C169" s="218" t="s">
        <v>218</v>
      </c>
      <c r="D169" s="218" t="s">
        <v>235</v>
      </c>
      <c r="E169" s="219" t="s">
        <v>325</v>
      </c>
      <c r="F169" s="220" t="s">
        <v>326</v>
      </c>
      <c r="G169" s="221" t="s">
        <v>231</v>
      </c>
      <c r="H169" s="222">
        <v>1</v>
      </c>
      <c r="I169" s="223"/>
      <c r="J169" s="224">
        <f>ROUND(I169*H169,2)</f>
        <v>0</v>
      </c>
      <c r="K169" s="220" t="s">
        <v>190</v>
      </c>
      <c r="L169" s="225"/>
      <c r="M169" s="226" t="s">
        <v>1</v>
      </c>
      <c r="N169" s="227" t="s">
        <v>37</v>
      </c>
      <c r="O169" s="70"/>
      <c r="P169" s="199">
        <f>O169*H169</f>
        <v>0</v>
      </c>
      <c r="Q169" s="199">
        <v>2.2000000000000001E-3</v>
      </c>
      <c r="R169" s="199">
        <f>Q169*H169</f>
        <v>2.2000000000000001E-3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235</v>
      </c>
      <c r="AU169" s="201" t="s">
        <v>81</v>
      </c>
      <c r="AY169" s="16" t="s">
        <v>183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218</v>
      </c>
      <c r="BM169" s="201" t="s">
        <v>514</v>
      </c>
    </row>
    <row r="170" spans="1:65" s="2" customFormat="1" ht="11.25">
      <c r="A170" s="33"/>
      <c r="B170" s="34"/>
      <c r="C170" s="35"/>
      <c r="D170" s="203" t="s">
        <v>193</v>
      </c>
      <c r="E170" s="35"/>
      <c r="F170" s="204" t="s">
        <v>326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193</v>
      </c>
      <c r="AU170" s="16" t="s">
        <v>81</v>
      </c>
    </row>
    <row r="171" spans="1:65" s="2" customFormat="1" ht="14.45" customHeight="1">
      <c r="A171" s="33"/>
      <c r="B171" s="34"/>
      <c r="C171" s="218" t="s">
        <v>324</v>
      </c>
      <c r="D171" s="218" t="s">
        <v>235</v>
      </c>
      <c r="E171" s="219" t="s">
        <v>329</v>
      </c>
      <c r="F171" s="220" t="s">
        <v>330</v>
      </c>
      <c r="G171" s="221" t="s">
        <v>231</v>
      </c>
      <c r="H171" s="222">
        <v>1</v>
      </c>
      <c r="I171" s="223"/>
      <c r="J171" s="224">
        <f>ROUND(I171*H171,2)</f>
        <v>0</v>
      </c>
      <c r="K171" s="220" t="s">
        <v>190</v>
      </c>
      <c r="L171" s="225"/>
      <c r="M171" s="226" t="s">
        <v>1</v>
      </c>
      <c r="N171" s="227" t="s">
        <v>37</v>
      </c>
      <c r="O171" s="70"/>
      <c r="P171" s="199">
        <f>O171*H171</f>
        <v>0</v>
      </c>
      <c r="Q171" s="199">
        <v>1.4999999999999999E-4</v>
      </c>
      <c r="R171" s="199">
        <f>Q171*H171</f>
        <v>1.4999999999999999E-4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238</v>
      </c>
      <c r="AT171" s="201" t="s">
        <v>235</v>
      </c>
      <c r="AU171" s="201" t="s">
        <v>81</v>
      </c>
      <c r="AY171" s="16" t="s">
        <v>183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79</v>
      </c>
      <c r="BK171" s="202">
        <f>ROUND(I171*H171,2)</f>
        <v>0</v>
      </c>
      <c r="BL171" s="16" t="s">
        <v>218</v>
      </c>
      <c r="BM171" s="201" t="s">
        <v>515</v>
      </c>
    </row>
    <row r="172" spans="1:65" s="2" customFormat="1" ht="11.25">
      <c r="A172" s="33"/>
      <c r="B172" s="34"/>
      <c r="C172" s="35"/>
      <c r="D172" s="203" t="s">
        <v>193</v>
      </c>
      <c r="E172" s="35"/>
      <c r="F172" s="204" t="s">
        <v>330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193</v>
      </c>
      <c r="AU172" s="16" t="s">
        <v>81</v>
      </c>
    </row>
    <row r="173" spans="1:65" s="2" customFormat="1" ht="24.2" customHeight="1">
      <c r="A173" s="33"/>
      <c r="B173" s="34"/>
      <c r="C173" s="190" t="s">
        <v>350</v>
      </c>
      <c r="D173" s="190" t="s">
        <v>186</v>
      </c>
      <c r="E173" s="191" t="s">
        <v>333</v>
      </c>
      <c r="F173" s="192" t="s">
        <v>334</v>
      </c>
      <c r="G173" s="193" t="s">
        <v>231</v>
      </c>
      <c r="H173" s="194">
        <v>1</v>
      </c>
      <c r="I173" s="195"/>
      <c r="J173" s="196">
        <f>ROUND(I173*H173,2)</f>
        <v>0</v>
      </c>
      <c r="K173" s="192" t="s">
        <v>190</v>
      </c>
      <c r="L173" s="38"/>
      <c r="M173" s="197" t="s">
        <v>1</v>
      </c>
      <c r="N173" s="198" t="s">
        <v>37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2.4E-2</v>
      </c>
      <c r="T173" s="200">
        <f>S173*H173</f>
        <v>2.4E-2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218</v>
      </c>
      <c r="AT173" s="201" t="s">
        <v>186</v>
      </c>
      <c r="AU173" s="201" t="s">
        <v>81</v>
      </c>
      <c r="AY173" s="16" t="s">
        <v>183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79</v>
      </c>
      <c r="BK173" s="202">
        <f>ROUND(I173*H173,2)</f>
        <v>0</v>
      </c>
      <c r="BL173" s="16" t="s">
        <v>218</v>
      </c>
      <c r="BM173" s="201" t="s">
        <v>516</v>
      </c>
    </row>
    <row r="174" spans="1:65" s="2" customFormat="1" ht="29.25">
      <c r="A174" s="33"/>
      <c r="B174" s="34"/>
      <c r="C174" s="35"/>
      <c r="D174" s="203" t="s">
        <v>193</v>
      </c>
      <c r="E174" s="35"/>
      <c r="F174" s="204" t="s">
        <v>336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193</v>
      </c>
      <c r="AU174" s="16" t="s">
        <v>81</v>
      </c>
    </row>
    <row r="175" spans="1:65" s="2" customFormat="1" ht="24.2" customHeight="1">
      <c r="A175" s="33"/>
      <c r="B175" s="34"/>
      <c r="C175" s="190" t="s">
        <v>328</v>
      </c>
      <c r="D175" s="190" t="s">
        <v>186</v>
      </c>
      <c r="E175" s="191" t="s">
        <v>338</v>
      </c>
      <c r="F175" s="192" t="s">
        <v>339</v>
      </c>
      <c r="G175" s="193" t="s">
        <v>189</v>
      </c>
      <c r="H175" s="194">
        <v>7.0000000000000001E-3</v>
      </c>
      <c r="I175" s="195"/>
      <c r="J175" s="196">
        <f>ROUND(I175*H175,2)</f>
        <v>0</v>
      </c>
      <c r="K175" s="192" t="s">
        <v>190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218</v>
      </c>
      <c r="AT175" s="201" t="s">
        <v>186</v>
      </c>
      <c r="AU175" s="201" t="s">
        <v>81</v>
      </c>
      <c r="AY175" s="16" t="s">
        <v>183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218</v>
      </c>
      <c r="BM175" s="201" t="s">
        <v>517</v>
      </c>
    </row>
    <row r="176" spans="1:65" s="2" customFormat="1" ht="29.25">
      <c r="A176" s="33"/>
      <c r="B176" s="34"/>
      <c r="C176" s="35"/>
      <c r="D176" s="203" t="s">
        <v>193</v>
      </c>
      <c r="E176" s="35"/>
      <c r="F176" s="204" t="s">
        <v>341</v>
      </c>
      <c r="G176" s="35"/>
      <c r="H176" s="35"/>
      <c r="I176" s="205"/>
      <c r="J176" s="35"/>
      <c r="K176" s="35"/>
      <c r="L176" s="38"/>
      <c r="M176" s="206"/>
      <c r="N176" s="207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193</v>
      </c>
      <c r="AU176" s="16" t="s">
        <v>81</v>
      </c>
    </row>
    <row r="177" spans="1:65" s="12" customFormat="1" ht="22.9" customHeight="1">
      <c r="B177" s="174"/>
      <c r="C177" s="175"/>
      <c r="D177" s="176" t="s">
        <v>71</v>
      </c>
      <c r="E177" s="188" t="s">
        <v>226</v>
      </c>
      <c r="F177" s="188" t="s">
        <v>227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SUM(P178:P183)</f>
        <v>0</v>
      </c>
      <c r="Q177" s="182"/>
      <c r="R177" s="183">
        <f>SUM(R178:R183)</f>
        <v>2.2000000000000001E-3</v>
      </c>
      <c r="S177" s="182"/>
      <c r="T177" s="184">
        <f>SUM(T178:T183)</f>
        <v>0</v>
      </c>
      <c r="AR177" s="185" t="s">
        <v>81</v>
      </c>
      <c r="AT177" s="186" t="s">
        <v>71</v>
      </c>
      <c r="AU177" s="186" t="s">
        <v>79</v>
      </c>
      <c r="AY177" s="185" t="s">
        <v>183</v>
      </c>
      <c r="BK177" s="187">
        <f>SUM(BK178:BK183)</f>
        <v>0</v>
      </c>
    </row>
    <row r="178" spans="1:65" s="2" customFormat="1" ht="14.45" customHeight="1">
      <c r="A178" s="33"/>
      <c r="B178" s="34"/>
      <c r="C178" s="190" t="s">
        <v>332</v>
      </c>
      <c r="D178" s="190" t="s">
        <v>186</v>
      </c>
      <c r="E178" s="191" t="s">
        <v>342</v>
      </c>
      <c r="F178" s="192" t="s">
        <v>343</v>
      </c>
      <c r="G178" s="193" t="s">
        <v>231</v>
      </c>
      <c r="H178" s="194">
        <v>1</v>
      </c>
      <c r="I178" s="195"/>
      <c r="J178" s="196">
        <f>ROUND(I178*H178,2)</f>
        <v>0</v>
      </c>
      <c r="K178" s="192" t="s">
        <v>190</v>
      </c>
      <c r="L178" s="38"/>
      <c r="M178" s="197" t="s">
        <v>1</v>
      </c>
      <c r="N178" s="198" t="s">
        <v>37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218</v>
      </c>
      <c r="AT178" s="201" t="s">
        <v>186</v>
      </c>
      <c r="AU178" s="201" t="s">
        <v>81</v>
      </c>
      <c r="AY178" s="16" t="s">
        <v>183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79</v>
      </c>
      <c r="BK178" s="202">
        <f>ROUND(I178*H178,2)</f>
        <v>0</v>
      </c>
      <c r="BL178" s="16" t="s">
        <v>218</v>
      </c>
      <c r="BM178" s="201" t="s">
        <v>518</v>
      </c>
    </row>
    <row r="179" spans="1:65" s="2" customFormat="1" ht="11.25">
      <c r="A179" s="33"/>
      <c r="B179" s="34"/>
      <c r="C179" s="35"/>
      <c r="D179" s="203" t="s">
        <v>193</v>
      </c>
      <c r="E179" s="35"/>
      <c r="F179" s="204" t="s">
        <v>345</v>
      </c>
      <c r="G179" s="35"/>
      <c r="H179" s="35"/>
      <c r="I179" s="205"/>
      <c r="J179" s="35"/>
      <c r="K179" s="35"/>
      <c r="L179" s="38"/>
      <c r="M179" s="206"/>
      <c r="N179" s="207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193</v>
      </c>
      <c r="AU179" s="16" t="s">
        <v>81</v>
      </c>
    </row>
    <row r="180" spans="1:65" s="2" customFormat="1" ht="14.45" customHeight="1">
      <c r="A180" s="33"/>
      <c r="B180" s="34"/>
      <c r="C180" s="218" t="s">
        <v>337</v>
      </c>
      <c r="D180" s="218" t="s">
        <v>235</v>
      </c>
      <c r="E180" s="219" t="s">
        <v>347</v>
      </c>
      <c r="F180" s="220" t="s">
        <v>348</v>
      </c>
      <c r="G180" s="221" t="s">
        <v>231</v>
      </c>
      <c r="H180" s="222">
        <v>1</v>
      </c>
      <c r="I180" s="223"/>
      <c r="J180" s="224">
        <f>ROUND(I180*H180,2)</f>
        <v>0</v>
      </c>
      <c r="K180" s="220" t="s">
        <v>190</v>
      </c>
      <c r="L180" s="225"/>
      <c r="M180" s="226" t="s">
        <v>1</v>
      </c>
      <c r="N180" s="227" t="s">
        <v>37</v>
      </c>
      <c r="O180" s="70"/>
      <c r="P180" s="199">
        <f>O180*H180</f>
        <v>0</v>
      </c>
      <c r="Q180" s="199">
        <v>2.2000000000000001E-3</v>
      </c>
      <c r="R180" s="199">
        <f>Q180*H180</f>
        <v>2.2000000000000001E-3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238</v>
      </c>
      <c r="AT180" s="201" t="s">
        <v>235</v>
      </c>
      <c r="AU180" s="201" t="s">
        <v>81</v>
      </c>
      <c r="AY180" s="16" t="s">
        <v>183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79</v>
      </c>
      <c r="BK180" s="202">
        <f>ROUND(I180*H180,2)</f>
        <v>0</v>
      </c>
      <c r="BL180" s="16" t="s">
        <v>218</v>
      </c>
      <c r="BM180" s="201" t="s">
        <v>519</v>
      </c>
    </row>
    <row r="181" spans="1:65" s="2" customFormat="1" ht="11.25">
      <c r="A181" s="33"/>
      <c r="B181" s="34"/>
      <c r="C181" s="35"/>
      <c r="D181" s="203" t="s">
        <v>193</v>
      </c>
      <c r="E181" s="35"/>
      <c r="F181" s="204" t="s">
        <v>348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193</v>
      </c>
      <c r="AU181" s="16" t="s">
        <v>81</v>
      </c>
    </row>
    <row r="182" spans="1:65" s="2" customFormat="1" ht="24.2" customHeight="1">
      <c r="A182" s="33"/>
      <c r="B182" s="34"/>
      <c r="C182" s="190" t="s">
        <v>7</v>
      </c>
      <c r="D182" s="190" t="s">
        <v>186</v>
      </c>
      <c r="E182" s="191" t="s">
        <v>251</v>
      </c>
      <c r="F182" s="192" t="s">
        <v>252</v>
      </c>
      <c r="G182" s="193" t="s">
        <v>189</v>
      </c>
      <c r="H182" s="194">
        <v>2E-3</v>
      </c>
      <c r="I182" s="195"/>
      <c r="J182" s="196">
        <f>ROUND(I182*H182,2)</f>
        <v>0</v>
      </c>
      <c r="K182" s="192" t="s">
        <v>190</v>
      </c>
      <c r="L182" s="38"/>
      <c r="M182" s="197" t="s">
        <v>1</v>
      </c>
      <c r="N182" s="198" t="s">
        <v>37</v>
      </c>
      <c r="O182" s="7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218</v>
      </c>
      <c r="AT182" s="201" t="s">
        <v>186</v>
      </c>
      <c r="AU182" s="201" t="s">
        <v>81</v>
      </c>
      <c r="AY182" s="16" t="s">
        <v>183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79</v>
      </c>
      <c r="BK182" s="202">
        <f>ROUND(I182*H182,2)</f>
        <v>0</v>
      </c>
      <c r="BL182" s="16" t="s">
        <v>218</v>
      </c>
      <c r="BM182" s="201" t="s">
        <v>520</v>
      </c>
    </row>
    <row r="183" spans="1:65" s="2" customFormat="1" ht="29.25">
      <c r="A183" s="33"/>
      <c r="B183" s="34"/>
      <c r="C183" s="35"/>
      <c r="D183" s="203" t="s">
        <v>193</v>
      </c>
      <c r="E183" s="35"/>
      <c r="F183" s="204" t="s">
        <v>254</v>
      </c>
      <c r="G183" s="35"/>
      <c r="H183" s="35"/>
      <c r="I183" s="205"/>
      <c r="J183" s="35"/>
      <c r="K183" s="35"/>
      <c r="L183" s="38"/>
      <c r="M183" s="228"/>
      <c r="N183" s="229"/>
      <c r="O183" s="230"/>
      <c r="P183" s="230"/>
      <c r="Q183" s="230"/>
      <c r="R183" s="230"/>
      <c r="S183" s="230"/>
      <c r="T183" s="23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193</v>
      </c>
      <c r="AU183" s="16" t="s">
        <v>81</v>
      </c>
    </row>
    <row r="184" spans="1:65" s="2" customFormat="1" ht="6.95" customHeight="1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HgOS4btTFHpGmexsuXeAPhfpJc6/y0+H02L5z4yYe0Bve4Et9UDFo+T+3UhTJuHjyejwQD5ZRfRp6Lv/rvWuVw==" saltValue="NWwRRGMCYRVdo+/E9wj7gJkI867j+K2ujCLHjuhzDQThF2C1wa5ZzKbLiTC1bq+Btc2epHhRGxY581JVeoIz9g==" spinCount="100000" sheet="1" objects="1" scenarios="1" formatColumns="0" formatRows="0" autoFilter="0"/>
  <autoFilter ref="C126:K18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116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521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ROUND((SUM(BE125:BE157)),  2)</f>
        <v>0</v>
      </c>
      <c r="G35" s="33"/>
      <c r="H35" s="33"/>
      <c r="I35" s="129">
        <v>0.21</v>
      </c>
      <c r="J35" s="128">
        <f>ROUND(((SUM(BE125:BE157))*I35),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ROUND((SUM(BF125:BF157)),  2)</f>
        <v>0</v>
      </c>
      <c r="G36" s="33"/>
      <c r="H36" s="33"/>
      <c r="I36" s="129">
        <v>0.15</v>
      </c>
      <c r="J36" s="128">
        <f>ROUND(((SUM(BF125:BF157))*I36),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ROUND((SUM(BG125:BG157)),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ROUND((SUM(BH125:BH157)),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ROUND((SUM(BI125:BI157)),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01.11 - Branná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164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165</v>
      </c>
      <c r="E101" s="155"/>
      <c r="F101" s="155"/>
      <c r="G101" s="155"/>
      <c r="H101" s="155"/>
      <c r="I101" s="155"/>
      <c r="J101" s="156">
        <f>J137</f>
        <v>0</v>
      </c>
      <c r="K101" s="153"/>
      <c r="L101" s="157"/>
    </row>
    <row r="102" spans="1:47" s="10" customFormat="1" ht="19.899999999999999" customHeight="1">
      <c r="B102" s="158"/>
      <c r="C102" s="103"/>
      <c r="D102" s="159" t="s">
        <v>166</v>
      </c>
      <c r="E102" s="160"/>
      <c r="F102" s="160"/>
      <c r="G102" s="160"/>
      <c r="H102" s="160"/>
      <c r="I102" s="160"/>
      <c r="J102" s="161">
        <f>J138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267</v>
      </c>
      <c r="E103" s="160"/>
      <c r="F103" s="160"/>
      <c r="G103" s="160"/>
      <c r="H103" s="160"/>
      <c r="I103" s="160"/>
      <c r="J103" s="161">
        <f>J149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168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6" t="str">
        <f>E7</f>
        <v xml:space="preserve"> Instalace zařízení pro výběr poplatku  OŘ OLC</v>
      </c>
      <c r="F113" s="297"/>
      <c r="G113" s="297"/>
      <c r="H113" s="29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154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6" t="s">
        <v>155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156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4" t="str">
        <f>E11</f>
        <v>SO 01.11 - Branná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>
        <f>IF(J14="","",J14)</f>
        <v>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23</v>
      </c>
      <c r="D121" s="35"/>
      <c r="E121" s="35"/>
      <c r="F121" s="26" t="str">
        <f>E17</f>
        <v xml:space="preserve"> </v>
      </c>
      <c r="G121" s="35"/>
      <c r="H121" s="35"/>
      <c r="I121" s="28" t="s">
        <v>28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5"/>
      <c r="E122" s="35"/>
      <c r="F122" s="26" t="str">
        <f>IF(E20="","",E20)</f>
        <v>Vyplň údaj</v>
      </c>
      <c r="G122" s="35"/>
      <c r="H122" s="35"/>
      <c r="I122" s="28" t="s">
        <v>30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169</v>
      </c>
      <c r="D124" s="166" t="s">
        <v>57</v>
      </c>
      <c r="E124" s="166" t="s">
        <v>53</v>
      </c>
      <c r="F124" s="166" t="s">
        <v>54</v>
      </c>
      <c r="G124" s="166" t="s">
        <v>170</v>
      </c>
      <c r="H124" s="166" t="s">
        <v>171</v>
      </c>
      <c r="I124" s="166" t="s">
        <v>172</v>
      </c>
      <c r="J124" s="166" t="s">
        <v>160</v>
      </c>
      <c r="K124" s="167" t="s">
        <v>173</v>
      </c>
      <c r="L124" s="168"/>
      <c r="M124" s="74" t="s">
        <v>1</v>
      </c>
      <c r="N124" s="75" t="s">
        <v>36</v>
      </c>
      <c r="O124" s="75" t="s">
        <v>174</v>
      </c>
      <c r="P124" s="75" t="s">
        <v>175</v>
      </c>
      <c r="Q124" s="75" t="s">
        <v>176</v>
      </c>
      <c r="R124" s="75" t="s">
        <v>177</v>
      </c>
      <c r="S124" s="75" t="s">
        <v>178</v>
      </c>
      <c r="T124" s="76" t="s">
        <v>179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180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P126+P137</f>
        <v>0</v>
      </c>
      <c r="Q125" s="78"/>
      <c r="R125" s="171">
        <f>R126+R137</f>
        <v>1.4669999999999999E-2</v>
      </c>
      <c r="S125" s="78"/>
      <c r="T125" s="172">
        <f>T126+T137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71</v>
      </c>
      <c r="AU125" s="16" t="s">
        <v>162</v>
      </c>
      <c r="BK125" s="173">
        <f>BK126+BK137</f>
        <v>0</v>
      </c>
    </row>
    <row r="126" spans="1:65" s="12" customFormat="1" ht="25.9" customHeight="1">
      <c r="B126" s="174"/>
      <c r="C126" s="175"/>
      <c r="D126" s="176" t="s">
        <v>71</v>
      </c>
      <c r="E126" s="177" t="s">
        <v>181</v>
      </c>
      <c r="F126" s="177" t="s">
        <v>182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</f>
        <v>0</v>
      </c>
      <c r="Q126" s="182"/>
      <c r="R126" s="183">
        <f>R127</f>
        <v>0</v>
      </c>
      <c r="S126" s="182"/>
      <c r="T126" s="184">
        <f>T127</f>
        <v>0</v>
      </c>
      <c r="AR126" s="185" t="s">
        <v>79</v>
      </c>
      <c r="AT126" s="186" t="s">
        <v>71</v>
      </c>
      <c r="AU126" s="186" t="s">
        <v>72</v>
      </c>
      <c r="AY126" s="185" t="s">
        <v>183</v>
      </c>
      <c r="BK126" s="187">
        <f>BK127</f>
        <v>0</v>
      </c>
    </row>
    <row r="127" spans="1:65" s="12" customFormat="1" ht="22.9" customHeight="1">
      <c r="B127" s="174"/>
      <c r="C127" s="175"/>
      <c r="D127" s="176" t="s">
        <v>71</v>
      </c>
      <c r="E127" s="188" t="s">
        <v>184</v>
      </c>
      <c r="F127" s="188" t="s">
        <v>185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SUM(P128:P136)</f>
        <v>0</v>
      </c>
      <c r="Q127" s="182"/>
      <c r="R127" s="183">
        <f>SUM(R128:R136)</f>
        <v>0</v>
      </c>
      <c r="S127" s="182"/>
      <c r="T127" s="184">
        <f>SUM(T128:T136)</f>
        <v>0</v>
      </c>
      <c r="AR127" s="185" t="s">
        <v>79</v>
      </c>
      <c r="AT127" s="186" t="s">
        <v>71</v>
      </c>
      <c r="AU127" s="186" t="s">
        <v>79</v>
      </c>
      <c r="AY127" s="185" t="s">
        <v>183</v>
      </c>
      <c r="BK127" s="187">
        <f>SUM(BK128:BK136)</f>
        <v>0</v>
      </c>
    </row>
    <row r="128" spans="1:65" s="2" customFormat="1" ht="24.2" customHeight="1">
      <c r="A128" s="33"/>
      <c r="B128" s="34"/>
      <c r="C128" s="190" t="s">
        <v>79</v>
      </c>
      <c r="D128" s="190" t="s">
        <v>186</v>
      </c>
      <c r="E128" s="191" t="s">
        <v>187</v>
      </c>
      <c r="F128" s="192" t="s">
        <v>188</v>
      </c>
      <c r="G128" s="193" t="s">
        <v>189</v>
      </c>
      <c r="H128" s="194">
        <v>0.1</v>
      </c>
      <c r="I128" s="195"/>
      <c r="J128" s="196">
        <f>ROUND(I128*H128,2)</f>
        <v>0</v>
      </c>
      <c r="K128" s="192" t="s">
        <v>190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191</v>
      </c>
      <c r="AT128" s="201" t="s">
        <v>186</v>
      </c>
      <c r="AU128" s="201" t="s">
        <v>81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522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194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81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195</v>
      </c>
      <c r="F130" s="192" t="s">
        <v>196</v>
      </c>
      <c r="G130" s="193" t="s">
        <v>189</v>
      </c>
      <c r="H130" s="194">
        <v>0.1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523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198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2" customFormat="1" ht="24.2" customHeight="1">
      <c r="A132" s="33"/>
      <c r="B132" s="34"/>
      <c r="C132" s="190" t="s">
        <v>199</v>
      </c>
      <c r="D132" s="190" t="s">
        <v>186</v>
      </c>
      <c r="E132" s="191" t="s">
        <v>200</v>
      </c>
      <c r="F132" s="192" t="s">
        <v>201</v>
      </c>
      <c r="G132" s="193" t="s">
        <v>189</v>
      </c>
      <c r="H132" s="194">
        <v>2</v>
      </c>
      <c r="I132" s="195"/>
      <c r="J132" s="196">
        <f>ROUND(I132*H132,2)</f>
        <v>0</v>
      </c>
      <c r="K132" s="192" t="s">
        <v>190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191</v>
      </c>
      <c r="AT132" s="201" t="s">
        <v>186</v>
      </c>
      <c r="AU132" s="201" t="s">
        <v>81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191</v>
      </c>
      <c r="BM132" s="201" t="s">
        <v>524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203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81</v>
      </c>
    </row>
    <row r="134" spans="1:65" s="13" customFormat="1" ht="11.25">
      <c r="B134" s="208"/>
      <c r="C134" s="209"/>
      <c r="D134" s="203" t="s">
        <v>204</v>
      </c>
      <c r="E134" s="209"/>
      <c r="F134" s="210" t="s">
        <v>406</v>
      </c>
      <c r="G134" s="209"/>
      <c r="H134" s="211">
        <v>2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204</v>
      </c>
      <c r="AU134" s="217" t="s">
        <v>81</v>
      </c>
      <c r="AV134" s="13" t="s">
        <v>81</v>
      </c>
      <c r="AW134" s="13" t="s">
        <v>4</v>
      </c>
      <c r="AX134" s="13" t="s">
        <v>79</v>
      </c>
      <c r="AY134" s="217" t="s">
        <v>183</v>
      </c>
    </row>
    <row r="135" spans="1:65" s="2" customFormat="1" ht="24.2" customHeight="1">
      <c r="A135" s="33"/>
      <c r="B135" s="34"/>
      <c r="C135" s="190" t="s">
        <v>191</v>
      </c>
      <c r="D135" s="190" t="s">
        <v>186</v>
      </c>
      <c r="E135" s="191" t="s">
        <v>280</v>
      </c>
      <c r="F135" s="192" t="s">
        <v>281</v>
      </c>
      <c r="G135" s="193" t="s">
        <v>189</v>
      </c>
      <c r="H135" s="194">
        <v>0.1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525</v>
      </c>
    </row>
    <row r="136" spans="1:65" s="2" customFormat="1" ht="29.25">
      <c r="A136" s="33"/>
      <c r="B136" s="34"/>
      <c r="C136" s="35"/>
      <c r="D136" s="203" t="s">
        <v>193</v>
      </c>
      <c r="E136" s="35"/>
      <c r="F136" s="204" t="s">
        <v>283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12" customFormat="1" ht="25.9" customHeight="1">
      <c r="B137" s="174"/>
      <c r="C137" s="175"/>
      <c r="D137" s="176" t="s">
        <v>71</v>
      </c>
      <c r="E137" s="177" t="s">
        <v>210</v>
      </c>
      <c r="F137" s="177" t="s">
        <v>211</v>
      </c>
      <c r="G137" s="175"/>
      <c r="H137" s="175"/>
      <c r="I137" s="178"/>
      <c r="J137" s="179">
        <f>BK137</f>
        <v>0</v>
      </c>
      <c r="K137" s="175"/>
      <c r="L137" s="180"/>
      <c r="M137" s="181"/>
      <c r="N137" s="182"/>
      <c r="O137" s="182"/>
      <c r="P137" s="183">
        <f>P138+P149</f>
        <v>0</v>
      </c>
      <c r="Q137" s="182"/>
      <c r="R137" s="183">
        <f>R138+R149</f>
        <v>1.4669999999999999E-2</v>
      </c>
      <c r="S137" s="182"/>
      <c r="T137" s="184">
        <f>T138+T149</f>
        <v>0</v>
      </c>
      <c r="AR137" s="185" t="s">
        <v>81</v>
      </c>
      <c r="AT137" s="186" t="s">
        <v>71</v>
      </c>
      <c r="AU137" s="186" t="s">
        <v>72</v>
      </c>
      <c r="AY137" s="185" t="s">
        <v>183</v>
      </c>
      <c r="BK137" s="187">
        <f>BK138+BK149</f>
        <v>0</v>
      </c>
    </row>
    <row r="138" spans="1:65" s="12" customFormat="1" ht="22.9" customHeight="1">
      <c r="B138" s="174"/>
      <c r="C138" s="175"/>
      <c r="D138" s="176" t="s">
        <v>71</v>
      </c>
      <c r="E138" s="188" t="s">
        <v>212</v>
      </c>
      <c r="F138" s="188" t="s">
        <v>213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SUM(P139:P148)</f>
        <v>0</v>
      </c>
      <c r="Q138" s="182"/>
      <c r="R138" s="183">
        <f>SUM(R139:R148)</f>
        <v>7.62E-3</v>
      </c>
      <c r="S138" s="182"/>
      <c r="T138" s="184">
        <f>SUM(T139:T148)</f>
        <v>0</v>
      </c>
      <c r="AR138" s="185" t="s">
        <v>81</v>
      </c>
      <c r="AT138" s="186" t="s">
        <v>71</v>
      </c>
      <c r="AU138" s="186" t="s">
        <v>79</v>
      </c>
      <c r="AY138" s="185" t="s">
        <v>183</v>
      </c>
      <c r="BK138" s="187">
        <f>SUM(BK139:BK148)</f>
        <v>0</v>
      </c>
    </row>
    <row r="139" spans="1:65" s="2" customFormat="1" ht="14.45" customHeight="1">
      <c r="A139" s="33"/>
      <c r="B139" s="34"/>
      <c r="C139" s="190" t="s">
        <v>214</v>
      </c>
      <c r="D139" s="190" t="s">
        <v>186</v>
      </c>
      <c r="E139" s="191" t="s">
        <v>284</v>
      </c>
      <c r="F139" s="192" t="s">
        <v>285</v>
      </c>
      <c r="G139" s="193" t="s">
        <v>231</v>
      </c>
      <c r="H139" s="194">
        <v>2</v>
      </c>
      <c r="I139" s="195"/>
      <c r="J139" s="196">
        <f>ROUND(I139*H139,2)</f>
        <v>0</v>
      </c>
      <c r="K139" s="192" t="s">
        <v>1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218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218</v>
      </c>
      <c r="BM139" s="201" t="s">
        <v>526</v>
      </c>
    </row>
    <row r="140" spans="1:65" s="2" customFormat="1" ht="19.5">
      <c r="A140" s="33"/>
      <c r="B140" s="34"/>
      <c r="C140" s="35"/>
      <c r="D140" s="203" t="s">
        <v>193</v>
      </c>
      <c r="E140" s="35"/>
      <c r="F140" s="204" t="s">
        <v>287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2" customFormat="1" ht="14.45" customHeight="1">
      <c r="A141" s="33"/>
      <c r="B141" s="34"/>
      <c r="C141" s="218" t="s">
        <v>221</v>
      </c>
      <c r="D141" s="218" t="s">
        <v>235</v>
      </c>
      <c r="E141" s="219" t="s">
        <v>388</v>
      </c>
      <c r="F141" s="220" t="s">
        <v>389</v>
      </c>
      <c r="G141" s="221" t="s">
        <v>231</v>
      </c>
      <c r="H141" s="222">
        <v>2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37</v>
      </c>
      <c r="O141" s="70"/>
      <c r="P141" s="199">
        <f>O141*H141</f>
        <v>0</v>
      </c>
      <c r="Q141" s="199">
        <v>3.5999999999999999E-3</v>
      </c>
      <c r="R141" s="199">
        <f>Q141*H141</f>
        <v>7.1999999999999998E-3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238</v>
      </c>
      <c r="AT141" s="201" t="s">
        <v>235</v>
      </c>
      <c r="AU141" s="201" t="s">
        <v>81</v>
      </c>
      <c r="AY141" s="16" t="s">
        <v>183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218</v>
      </c>
      <c r="BM141" s="201" t="s">
        <v>527</v>
      </c>
    </row>
    <row r="142" spans="1:65" s="2" customFormat="1" ht="11.25">
      <c r="A142" s="33"/>
      <c r="B142" s="34"/>
      <c r="C142" s="35"/>
      <c r="D142" s="203" t="s">
        <v>193</v>
      </c>
      <c r="E142" s="35"/>
      <c r="F142" s="204" t="s">
        <v>291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193</v>
      </c>
      <c r="AU142" s="16" t="s">
        <v>81</v>
      </c>
    </row>
    <row r="143" spans="1:65" s="2" customFormat="1" ht="14.45" customHeight="1">
      <c r="A143" s="33"/>
      <c r="B143" s="34"/>
      <c r="C143" s="190" t="s">
        <v>255</v>
      </c>
      <c r="D143" s="190" t="s">
        <v>186</v>
      </c>
      <c r="E143" s="191" t="s">
        <v>292</v>
      </c>
      <c r="F143" s="192" t="s">
        <v>293</v>
      </c>
      <c r="G143" s="193" t="s">
        <v>231</v>
      </c>
      <c r="H143" s="194">
        <v>3</v>
      </c>
      <c r="I143" s="195"/>
      <c r="J143" s="196">
        <f>ROUND(I143*H143,2)</f>
        <v>0</v>
      </c>
      <c r="K143" s="192" t="s">
        <v>190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218</v>
      </c>
      <c r="AT143" s="201" t="s">
        <v>186</v>
      </c>
      <c r="AU143" s="201" t="s">
        <v>81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218</v>
      </c>
      <c r="BM143" s="201" t="s">
        <v>528</v>
      </c>
    </row>
    <row r="144" spans="1:65" s="2" customFormat="1" ht="19.5">
      <c r="A144" s="33"/>
      <c r="B144" s="34"/>
      <c r="C144" s="35"/>
      <c r="D144" s="203" t="s">
        <v>193</v>
      </c>
      <c r="E144" s="35"/>
      <c r="F144" s="204" t="s">
        <v>295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81</v>
      </c>
    </row>
    <row r="145" spans="1:65" s="2" customFormat="1" ht="14.45" customHeight="1">
      <c r="A145" s="33"/>
      <c r="B145" s="34"/>
      <c r="C145" s="218" t="s">
        <v>260</v>
      </c>
      <c r="D145" s="218" t="s">
        <v>235</v>
      </c>
      <c r="E145" s="219" t="s">
        <v>411</v>
      </c>
      <c r="F145" s="220" t="s">
        <v>412</v>
      </c>
      <c r="G145" s="221" t="s">
        <v>231</v>
      </c>
      <c r="H145" s="222">
        <v>3</v>
      </c>
      <c r="I145" s="223"/>
      <c r="J145" s="224">
        <f>ROUND(I145*H145,2)</f>
        <v>0</v>
      </c>
      <c r="K145" s="220" t="s">
        <v>190</v>
      </c>
      <c r="L145" s="225"/>
      <c r="M145" s="226" t="s">
        <v>1</v>
      </c>
      <c r="N145" s="227" t="s">
        <v>37</v>
      </c>
      <c r="O145" s="70"/>
      <c r="P145" s="199">
        <f>O145*H145</f>
        <v>0</v>
      </c>
      <c r="Q145" s="199">
        <v>1.3999999999999999E-4</v>
      </c>
      <c r="R145" s="199">
        <f>Q145*H145</f>
        <v>4.1999999999999996E-4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238</v>
      </c>
      <c r="AT145" s="201" t="s">
        <v>235</v>
      </c>
      <c r="AU145" s="201" t="s">
        <v>81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218</v>
      </c>
      <c r="BM145" s="201" t="s">
        <v>529</v>
      </c>
    </row>
    <row r="146" spans="1:65" s="2" customFormat="1" ht="11.25">
      <c r="A146" s="33"/>
      <c r="B146" s="34"/>
      <c r="C146" s="35"/>
      <c r="D146" s="203" t="s">
        <v>193</v>
      </c>
      <c r="E146" s="35"/>
      <c r="F146" s="204" t="s">
        <v>412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81</v>
      </c>
    </row>
    <row r="147" spans="1:65" s="2" customFormat="1" ht="24.2" customHeight="1">
      <c r="A147" s="33"/>
      <c r="B147" s="34"/>
      <c r="C147" s="190" t="s">
        <v>228</v>
      </c>
      <c r="D147" s="190" t="s">
        <v>186</v>
      </c>
      <c r="E147" s="191" t="s">
        <v>222</v>
      </c>
      <c r="F147" s="192" t="s">
        <v>223</v>
      </c>
      <c r="G147" s="193" t="s">
        <v>189</v>
      </c>
      <c r="H147" s="194">
        <v>0.05</v>
      </c>
      <c r="I147" s="195"/>
      <c r="J147" s="196">
        <f>ROUND(I147*H147,2)</f>
        <v>0</v>
      </c>
      <c r="K147" s="192" t="s">
        <v>190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218</v>
      </c>
      <c r="AT147" s="201" t="s">
        <v>186</v>
      </c>
      <c r="AU147" s="201" t="s">
        <v>81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218</v>
      </c>
      <c r="BM147" s="201" t="s">
        <v>530</v>
      </c>
    </row>
    <row r="148" spans="1:65" s="2" customFormat="1" ht="29.25">
      <c r="A148" s="33"/>
      <c r="B148" s="34"/>
      <c r="C148" s="35"/>
      <c r="D148" s="203" t="s">
        <v>193</v>
      </c>
      <c r="E148" s="35"/>
      <c r="F148" s="204" t="s">
        <v>225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81</v>
      </c>
    </row>
    <row r="149" spans="1:65" s="12" customFormat="1" ht="22.9" customHeight="1">
      <c r="B149" s="174"/>
      <c r="C149" s="175"/>
      <c r="D149" s="176" t="s">
        <v>71</v>
      </c>
      <c r="E149" s="188" t="s">
        <v>310</v>
      </c>
      <c r="F149" s="188" t="s">
        <v>311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SUM(P150:P157)</f>
        <v>0</v>
      </c>
      <c r="Q149" s="182"/>
      <c r="R149" s="183">
        <f>SUM(R150:R157)</f>
        <v>7.0499999999999998E-3</v>
      </c>
      <c r="S149" s="182"/>
      <c r="T149" s="184">
        <f>SUM(T150:T157)</f>
        <v>0</v>
      </c>
      <c r="AR149" s="185" t="s">
        <v>81</v>
      </c>
      <c r="AT149" s="186" t="s">
        <v>71</v>
      </c>
      <c r="AU149" s="186" t="s">
        <v>79</v>
      </c>
      <c r="AY149" s="185" t="s">
        <v>183</v>
      </c>
      <c r="BK149" s="187">
        <f>SUM(BK150:BK157)</f>
        <v>0</v>
      </c>
    </row>
    <row r="150" spans="1:65" s="2" customFormat="1" ht="14.45" customHeight="1">
      <c r="A150" s="33"/>
      <c r="B150" s="34"/>
      <c r="C150" s="190" t="s">
        <v>234</v>
      </c>
      <c r="D150" s="190" t="s">
        <v>186</v>
      </c>
      <c r="E150" s="191" t="s">
        <v>415</v>
      </c>
      <c r="F150" s="192" t="s">
        <v>321</v>
      </c>
      <c r="G150" s="193" t="s">
        <v>231</v>
      </c>
      <c r="H150" s="194">
        <v>3</v>
      </c>
      <c r="I150" s="195"/>
      <c r="J150" s="196">
        <f>ROUND(I150*H150,2)</f>
        <v>0</v>
      </c>
      <c r="K150" s="192" t="s">
        <v>1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531</v>
      </c>
    </row>
    <row r="151" spans="1:65" s="2" customFormat="1" ht="29.25">
      <c r="A151" s="33"/>
      <c r="B151" s="34"/>
      <c r="C151" s="35"/>
      <c r="D151" s="203" t="s">
        <v>193</v>
      </c>
      <c r="E151" s="35"/>
      <c r="F151" s="204" t="s">
        <v>417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14.45" customHeight="1">
      <c r="A152" s="33"/>
      <c r="B152" s="34"/>
      <c r="C152" s="218" t="s">
        <v>241</v>
      </c>
      <c r="D152" s="218" t="s">
        <v>235</v>
      </c>
      <c r="E152" s="219" t="s">
        <v>325</v>
      </c>
      <c r="F152" s="220" t="s">
        <v>326</v>
      </c>
      <c r="G152" s="221" t="s">
        <v>231</v>
      </c>
      <c r="H152" s="222">
        <v>3</v>
      </c>
      <c r="I152" s="223"/>
      <c r="J152" s="224">
        <f>ROUND(I152*H152,2)</f>
        <v>0</v>
      </c>
      <c r="K152" s="220" t="s">
        <v>190</v>
      </c>
      <c r="L152" s="225"/>
      <c r="M152" s="226" t="s">
        <v>1</v>
      </c>
      <c r="N152" s="227" t="s">
        <v>37</v>
      </c>
      <c r="O152" s="70"/>
      <c r="P152" s="199">
        <f>O152*H152</f>
        <v>0</v>
      </c>
      <c r="Q152" s="199">
        <v>2.2000000000000001E-3</v>
      </c>
      <c r="R152" s="199">
        <f>Q152*H152</f>
        <v>6.6E-3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238</v>
      </c>
      <c r="AT152" s="201" t="s">
        <v>235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532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326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14.45" customHeight="1">
      <c r="A154" s="33"/>
      <c r="B154" s="34"/>
      <c r="C154" s="218" t="s">
        <v>245</v>
      </c>
      <c r="D154" s="218" t="s">
        <v>235</v>
      </c>
      <c r="E154" s="219" t="s">
        <v>329</v>
      </c>
      <c r="F154" s="220" t="s">
        <v>330</v>
      </c>
      <c r="G154" s="221" t="s">
        <v>231</v>
      </c>
      <c r="H154" s="222">
        <v>3</v>
      </c>
      <c r="I154" s="223"/>
      <c r="J154" s="224">
        <f>ROUND(I154*H154,2)</f>
        <v>0</v>
      </c>
      <c r="K154" s="220" t="s">
        <v>190</v>
      </c>
      <c r="L154" s="225"/>
      <c r="M154" s="226" t="s">
        <v>1</v>
      </c>
      <c r="N154" s="227" t="s">
        <v>37</v>
      </c>
      <c r="O154" s="70"/>
      <c r="P154" s="199">
        <f>O154*H154</f>
        <v>0</v>
      </c>
      <c r="Q154" s="199">
        <v>1.4999999999999999E-4</v>
      </c>
      <c r="R154" s="199">
        <f>Q154*H154</f>
        <v>4.4999999999999999E-4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238</v>
      </c>
      <c r="AT154" s="201" t="s">
        <v>235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533</v>
      </c>
    </row>
    <row r="155" spans="1:65" s="2" customFormat="1" ht="11.25">
      <c r="A155" s="33"/>
      <c r="B155" s="34"/>
      <c r="C155" s="35"/>
      <c r="D155" s="203" t="s">
        <v>193</v>
      </c>
      <c r="E155" s="35"/>
      <c r="F155" s="204" t="s">
        <v>330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24.2" customHeight="1">
      <c r="A156" s="33"/>
      <c r="B156" s="34"/>
      <c r="C156" s="190" t="s">
        <v>250</v>
      </c>
      <c r="D156" s="190" t="s">
        <v>186</v>
      </c>
      <c r="E156" s="191" t="s">
        <v>338</v>
      </c>
      <c r="F156" s="192" t="s">
        <v>339</v>
      </c>
      <c r="G156" s="193" t="s">
        <v>189</v>
      </c>
      <c r="H156" s="194">
        <v>7.0000000000000001E-3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534</v>
      </c>
    </row>
    <row r="157" spans="1:65" s="2" customFormat="1" ht="29.25">
      <c r="A157" s="33"/>
      <c r="B157" s="34"/>
      <c r="C157" s="35"/>
      <c r="D157" s="203" t="s">
        <v>193</v>
      </c>
      <c r="E157" s="35"/>
      <c r="F157" s="204" t="s">
        <v>341</v>
      </c>
      <c r="G157" s="35"/>
      <c r="H157" s="35"/>
      <c r="I157" s="205"/>
      <c r="J157" s="35"/>
      <c r="K157" s="35"/>
      <c r="L157" s="38"/>
      <c r="M157" s="228"/>
      <c r="N157" s="229"/>
      <c r="O157" s="230"/>
      <c r="P157" s="230"/>
      <c r="Q157" s="230"/>
      <c r="R157" s="230"/>
      <c r="S157" s="230"/>
      <c r="T157" s="23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8tpA8hPQ8gaed+1ZDS4jW2jjg1NW8F4kXIMksT0Em+wB71c83qnU/y+A2nXzvaLMEzSK+a/eh3/+p7X07z943w==" saltValue="tsfZ7PZ5qFsruh5SvHhJ+KRTBJq3Zi7md6r1XjfQESxIqTmavMguSV721uBKuhmPyc+Tkr+2fEp9sBDjHFOseg==" spinCount="100000" sheet="1" objects="1" scenarios="1" formatColumns="0" formatRows="0" autoFilter="0"/>
  <autoFilter ref="C124:K157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119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535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ROUND((SUM(BE127:BE173)),  2)</f>
        <v>0</v>
      </c>
      <c r="G35" s="33"/>
      <c r="H35" s="33"/>
      <c r="I35" s="129">
        <v>0.21</v>
      </c>
      <c r="J35" s="128">
        <f>ROUND(((SUM(BE127:BE173))*I35),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ROUND((SUM(BF127:BF173)),  2)</f>
        <v>0</v>
      </c>
      <c r="G36" s="33"/>
      <c r="H36" s="33"/>
      <c r="I36" s="129">
        <v>0.15</v>
      </c>
      <c r="J36" s="128">
        <f>ROUND(((SUM(BF127:BF173))*I36),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ROUND((SUM(BG127:BG173)),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ROUND((SUM(BH127:BH173)),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ROUND((SUM(BI127:BI173)),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01.12 - Vizovice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J152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J167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01.12 - Vizovice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2.5700000000000001E-2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328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536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79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537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81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538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199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539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191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540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P145+P152+P167</f>
        <v>0</v>
      </c>
      <c r="Q144" s="182"/>
      <c r="R144" s="183">
        <f>R145+R152+R167</f>
        <v>2.5700000000000001E-2</v>
      </c>
      <c r="S144" s="182"/>
      <c r="T144" s="184">
        <f>T145+T152+T167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BK145+BK152+BK167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7.1999999999999998E-3</v>
      </c>
      <c r="S145" s="182"/>
      <c r="T145" s="184">
        <f>SUM(T146:T151)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SUM(BK146:BK151)</f>
        <v>0</v>
      </c>
    </row>
    <row r="146" spans="1:65" s="2" customFormat="1" ht="14.45" customHeight="1">
      <c r="A146" s="33"/>
      <c r="B146" s="34"/>
      <c r="C146" s="190" t="s">
        <v>214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2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541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221</v>
      </c>
      <c r="D148" s="218" t="s">
        <v>235</v>
      </c>
      <c r="E148" s="219" t="s">
        <v>388</v>
      </c>
      <c r="F148" s="220" t="s">
        <v>389</v>
      </c>
      <c r="G148" s="221" t="s">
        <v>231</v>
      </c>
      <c r="H148" s="222">
        <v>2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7.1999999999999998E-3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542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24.2" customHeight="1">
      <c r="A150" s="33"/>
      <c r="B150" s="34"/>
      <c r="C150" s="190" t="s">
        <v>228</v>
      </c>
      <c r="D150" s="190" t="s">
        <v>186</v>
      </c>
      <c r="E150" s="191" t="s">
        <v>222</v>
      </c>
      <c r="F150" s="192" t="s">
        <v>223</v>
      </c>
      <c r="G150" s="193" t="s">
        <v>189</v>
      </c>
      <c r="H150" s="194">
        <v>0.05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543</v>
      </c>
    </row>
    <row r="151" spans="1:65" s="2" customFormat="1" ht="29.25">
      <c r="A151" s="33"/>
      <c r="B151" s="34"/>
      <c r="C151" s="35"/>
      <c r="D151" s="203" t="s">
        <v>193</v>
      </c>
      <c r="E151" s="35"/>
      <c r="F151" s="204" t="s">
        <v>225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12" customFormat="1" ht="22.9" customHeight="1">
      <c r="B152" s="174"/>
      <c r="C152" s="175"/>
      <c r="D152" s="176" t="s">
        <v>71</v>
      </c>
      <c r="E152" s="188" t="s">
        <v>310</v>
      </c>
      <c r="F152" s="188" t="s">
        <v>311</v>
      </c>
      <c r="G152" s="175"/>
      <c r="H152" s="175"/>
      <c r="I152" s="178"/>
      <c r="J152" s="189">
        <f>BK152</f>
        <v>0</v>
      </c>
      <c r="K152" s="175"/>
      <c r="L152" s="180"/>
      <c r="M152" s="181"/>
      <c r="N152" s="182"/>
      <c r="O152" s="182"/>
      <c r="P152" s="183">
        <f>SUM(P153:P166)</f>
        <v>0</v>
      </c>
      <c r="Q152" s="182"/>
      <c r="R152" s="183">
        <f>SUM(R153:R166)</f>
        <v>1.41E-2</v>
      </c>
      <c r="S152" s="182"/>
      <c r="T152" s="184">
        <f>SUM(T153:T166)</f>
        <v>4.8000000000000001E-2</v>
      </c>
      <c r="AR152" s="185" t="s">
        <v>81</v>
      </c>
      <c r="AT152" s="186" t="s">
        <v>71</v>
      </c>
      <c r="AU152" s="186" t="s">
        <v>79</v>
      </c>
      <c r="AY152" s="185" t="s">
        <v>183</v>
      </c>
      <c r="BK152" s="187">
        <f>SUM(BK153:BK166)</f>
        <v>0</v>
      </c>
    </row>
    <row r="153" spans="1:65" s="2" customFormat="1" ht="24.2" customHeight="1">
      <c r="A153" s="33"/>
      <c r="B153" s="34"/>
      <c r="C153" s="190" t="s">
        <v>234</v>
      </c>
      <c r="D153" s="190" t="s">
        <v>186</v>
      </c>
      <c r="E153" s="191" t="s">
        <v>313</v>
      </c>
      <c r="F153" s="192" t="s">
        <v>314</v>
      </c>
      <c r="G153" s="193" t="s">
        <v>231</v>
      </c>
      <c r="H153" s="194">
        <v>2</v>
      </c>
      <c r="I153" s="195"/>
      <c r="J153" s="196">
        <f>ROUND(I153*H153,2)</f>
        <v>0</v>
      </c>
      <c r="K153" s="192" t="s">
        <v>190</v>
      </c>
      <c r="L153" s="38"/>
      <c r="M153" s="197" t="s">
        <v>1</v>
      </c>
      <c r="N153" s="198" t="s">
        <v>37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218</v>
      </c>
      <c r="AT153" s="201" t="s">
        <v>186</v>
      </c>
      <c r="AU153" s="201" t="s">
        <v>81</v>
      </c>
      <c r="AY153" s="16" t="s">
        <v>183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79</v>
      </c>
      <c r="BK153" s="202">
        <f>ROUND(I153*H153,2)</f>
        <v>0</v>
      </c>
      <c r="BL153" s="16" t="s">
        <v>218</v>
      </c>
      <c r="BM153" s="201" t="s">
        <v>544</v>
      </c>
    </row>
    <row r="154" spans="1:65" s="2" customFormat="1" ht="11.25">
      <c r="A154" s="33"/>
      <c r="B154" s="34"/>
      <c r="C154" s="35"/>
      <c r="D154" s="203" t="s">
        <v>193</v>
      </c>
      <c r="E154" s="35"/>
      <c r="F154" s="204" t="s">
        <v>316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193</v>
      </c>
      <c r="AU154" s="16" t="s">
        <v>81</v>
      </c>
    </row>
    <row r="155" spans="1:65" s="2" customFormat="1" ht="14.45" customHeight="1">
      <c r="A155" s="33"/>
      <c r="B155" s="34"/>
      <c r="C155" s="218" t="s">
        <v>241</v>
      </c>
      <c r="D155" s="218" t="s">
        <v>235</v>
      </c>
      <c r="E155" s="219" t="s">
        <v>317</v>
      </c>
      <c r="F155" s="220" t="s">
        <v>318</v>
      </c>
      <c r="G155" s="221" t="s">
        <v>231</v>
      </c>
      <c r="H155" s="222">
        <v>2</v>
      </c>
      <c r="I155" s="223"/>
      <c r="J155" s="224">
        <f>ROUND(I155*H155,2)</f>
        <v>0</v>
      </c>
      <c r="K155" s="220" t="s">
        <v>190</v>
      </c>
      <c r="L155" s="225"/>
      <c r="M155" s="226" t="s">
        <v>1</v>
      </c>
      <c r="N155" s="227" t="s">
        <v>37</v>
      </c>
      <c r="O155" s="70"/>
      <c r="P155" s="199">
        <f>O155*H155</f>
        <v>0</v>
      </c>
      <c r="Q155" s="199">
        <v>4.7000000000000002E-3</v>
      </c>
      <c r="R155" s="199">
        <f>Q155*H155</f>
        <v>9.4000000000000004E-3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238</v>
      </c>
      <c r="AT155" s="201" t="s">
        <v>235</v>
      </c>
      <c r="AU155" s="201" t="s">
        <v>81</v>
      </c>
      <c r="AY155" s="16" t="s">
        <v>183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79</v>
      </c>
      <c r="BK155" s="202">
        <f>ROUND(I155*H155,2)</f>
        <v>0</v>
      </c>
      <c r="BL155" s="16" t="s">
        <v>218</v>
      </c>
      <c r="BM155" s="201" t="s">
        <v>545</v>
      </c>
    </row>
    <row r="156" spans="1:65" s="2" customFormat="1" ht="11.25">
      <c r="A156" s="33"/>
      <c r="B156" s="34"/>
      <c r="C156" s="35"/>
      <c r="D156" s="203" t="s">
        <v>193</v>
      </c>
      <c r="E156" s="35"/>
      <c r="F156" s="204" t="s">
        <v>318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193</v>
      </c>
      <c r="AU156" s="16" t="s">
        <v>81</v>
      </c>
    </row>
    <row r="157" spans="1:65" s="2" customFormat="1" ht="14.45" customHeight="1">
      <c r="A157" s="33"/>
      <c r="B157" s="34"/>
      <c r="C157" s="190" t="s">
        <v>245</v>
      </c>
      <c r="D157" s="190" t="s">
        <v>186</v>
      </c>
      <c r="E157" s="191" t="s">
        <v>320</v>
      </c>
      <c r="F157" s="192" t="s">
        <v>321</v>
      </c>
      <c r="G157" s="193" t="s">
        <v>231</v>
      </c>
      <c r="H157" s="194">
        <v>2</v>
      </c>
      <c r="I157" s="195"/>
      <c r="J157" s="196">
        <f>ROUND(I157*H157,2)</f>
        <v>0</v>
      </c>
      <c r="K157" s="192" t="s">
        <v>190</v>
      </c>
      <c r="L157" s="38"/>
      <c r="M157" s="197" t="s">
        <v>1</v>
      </c>
      <c r="N157" s="198" t="s">
        <v>37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218</v>
      </c>
      <c r="AT157" s="201" t="s">
        <v>186</v>
      </c>
      <c r="AU157" s="201" t="s">
        <v>81</v>
      </c>
      <c r="AY157" s="16" t="s">
        <v>183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79</v>
      </c>
      <c r="BK157" s="202">
        <f>ROUND(I157*H157,2)</f>
        <v>0</v>
      </c>
      <c r="BL157" s="16" t="s">
        <v>218</v>
      </c>
      <c r="BM157" s="201" t="s">
        <v>546</v>
      </c>
    </row>
    <row r="158" spans="1:65" s="2" customFormat="1" ht="11.25">
      <c r="A158" s="33"/>
      <c r="B158" s="34"/>
      <c r="C158" s="35"/>
      <c r="D158" s="203" t="s">
        <v>193</v>
      </c>
      <c r="E158" s="35"/>
      <c r="F158" s="204" t="s">
        <v>323</v>
      </c>
      <c r="G158" s="35"/>
      <c r="H158" s="35"/>
      <c r="I158" s="205"/>
      <c r="J158" s="35"/>
      <c r="K158" s="35"/>
      <c r="L158" s="38"/>
      <c r="M158" s="206"/>
      <c r="N158" s="207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193</v>
      </c>
      <c r="AU158" s="16" t="s">
        <v>81</v>
      </c>
    </row>
    <row r="159" spans="1:65" s="2" customFormat="1" ht="14.45" customHeight="1">
      <c r="A159" s="33"/>
      <c r="B159" s="34"/>
      <c r="C159" s="218" t="s">
        <v>250</v>
      </c>
      <c r="D159" s="218" t="s">
        <v>235</v>
      </c>
      <c r="E159" s="219" t="s">
        <v>325</v>
      </c>
      <c r="F159" s="220" t="s">
        <v>326</v>
      </c>
      <c r="G159" s="221" t="s">
        <v>231</v>
      </c>
      <c r="H159" s="222">
        <v>2</v>
      </c>
      <c r="I159" s="223"/>
      <c r="J159" s="224">
        <f>ROUND(I159*H159,2)</f>
        <v>0</v>
      </c>
      <c r="K159" s="220" t="s">
        <v>190</v>
      </c>
      <c r="L159" s="225"/>
      <c r="M159" s="226" t="s">
        <v>1</v>
      </c>
      <c r="N159" s="227" t="s">
        <v>37</v>
      </c>
      <c r="O159" s="70"/>
      <c r="P159" s="199">
        <f>O159*H159</f>
        <v>0</v>
      </c>
      <c r="Q159" s="199">
        <v>2.2000000000000001E-3</v>
      </c>
      <c r="R159" s="199">
        <f>Q159*H159</f>
        <v>4.4000000000000003E-3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238</v>
      </c>
      <c r="AT159" s="201" t="s">
        <v>235</v>
      </c>
      <c r="AU159" s="201" t="s">
        <v>81</v>
      </c>
      <c r="AY159" s="16" t="s">
        <v>183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79</v>
      </c>
      <c r="BK159" s="202">
        <f>ROUND(I159*H159,2)</f>
        <v>0</v>
      </c>
      <c r="BL159" s="16" t="s">
        <v>218</v>
      </c>
      <c r="BM159" s="201" t="s">
        <v>547</v>
      </c>
    </row>
    <row r="160" spans="1:65" s="2" customFormat="1" ht="11.25">
      <c r="A160" s="33"/>
      <c r="B160" s="34"/>
      <c r="C160" s="35"/>
      <c r="D160" s="203" t="s">
        <v>193</v>
      </c>
      <c r="E160" s="35"/>
      <c r="F160" s="204" t="s">
        <v>326</v>
      </c>
      <c r="G160" s="35"/>
      <c r="H160" s="35"/>
      <c r="I160" s="205"/>
      <c r="J160" s="35"/>
      <c r="K160" s="35"/>
      <c r="L160" s="38"/>
      <c r="M160" s="206"/>
      <c r="N160" s="207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193</v>
      </c>
      <c r="AU160" s="16" t="s">
        <v>81</v>
      </c>
    </row>
    <row r="161" spans="1:65" s="2" customFormat="1" ht="14.45" customHeight="1">
      <c r="A161" s="33"/>
      <c r="B161" s="34"/>
      <c r="C161" s="218" t="s">
        <v>255</v>
      </c>
      <c r="D161" s="218" t="s">
        <v>235</v>
      </c>
      <c r="E161" s="219" t="s">
        <v>329</v>
      </c>
      <c r="F161" s="220" t="s">
        <v>330</v>
      </c>
      <c r="G161" s="221" t="s">
        <v>231</v>
      </c>
      <c r="H161" s="222">
        <v>2</v>
      </c>
      <c r="I161" s="223"/>
      <c r="J161" s="224">
        <f>ROUND(I161*H161,2)</f>
        <v>0</v>
      </c>
      <c r="K161" s="220" t="s">
        <v>190</v>
      </c>
      <c r="L161" s="225"/>
      <c r="M161" s="226" t="s">
        <v>1</v>
      </c>
      <c r="N161" s="227" t="s">
        <v>37</v>
      </c>
      <c r="O161" s="70"/>
      <c r="P161" s="199">
        <f>O161*H161</f>
        <v>0</v>
      </c>
      <c r="Q161" s="199">
        <v>1.4999999999999999E-4</v>
      </c>
      <c r="R161" s="199">
        <f>Q161*H161</f>
        <v>2.9999999999999997E-4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238</v>
      </c>
      <c r="AT161" s="201" t="s">
        <v>235</v>
      </c>
      <c r="AU161" s="201" t="s">
        <v>81</v>
      </c>
      <c r="AY161" s="16" t="s">
        <v>183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79</v>
      </c>
      <c r="BK161" s="202">
        <f>ROUND(I161*H161,2)</f>
        <v>0</v>
      </c>
      <c r="BL161" s="16" t="s">
        <v>218</v>
      </c>
      <c r="BM161" s="201" t="s">
        <v>548</v>
      </c>
    </row>
    <row r="162" spans="1:65" s="2" customFormat="1" ht="11.25">
      <c r="A162" s="33"/>
      <c r="B162" s="34"/>
      <c r="C162" s="35"/>
      <c r="D162" s="203" t="s">
        <v>193</v>
      </c>
      <c r="E162" s="35"/>
      <c r="F162" s="204" t="s">
        <v>330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193</v>
      </c>
      <c r="AU162" s="16" t="s">
        <v>81</v>
      </c>
    </row>
    <row r="163" spans="1:65" s="2" customFormat="1" ht="24.2" customHeight="1">
      <c r="A163" s="33"/>
      <c r="B163" s="34"/>
      <c r="C163" s="190" t="s">
        <v>260</v>
      </c>
      <c r="D163" s="190" t="s">
        <v>186</v>
      </c>
      <c r="E163" s="191" t="s">
        <v>333</v>
      </c>
      <c r="F163" s="192" t="s">
        <v>334</v>
      </c>
      <c r="G163" s="193" t="s">
        <v>231</v>
      </c>
      <c r="H163" s="194">
        <v>2</v>
      </c>
      <c r="I163" s="195"/>
      <c r="J163" s="196">
        <f>ROUND(I163*H163,2)</f>
        <v>0</v>
      </c>
      <c r="K163" s="192" t="s">
        <v>190</v>
      </c>
      <c r="L163" s="38"/>
      <c r="M163" s="197" t="s">
        <v>1</v>
      </c>
      <c r="N163" s="198" t="s">
        <v>37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2.4E-2</v>
      </c>
      <c r="T163" s="200">
        <f>S163*H163</f>
        <v>4.8000000000000001E-2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218</v>
      </c>
      <c r="AT163" s="201" t="s">
        <v>186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549</v>
      </c>
    </row>
    <row r="164" spans="1:65" s="2" customFormat="1" ht="29.25">
      <c r="A164" s="33"/>
      <c r="B164" s="34"/>
      <c r="C164" s="35"/>
      <c r="D164" s="203" t="s">
        <v>193</v>
      </c>
      <c r="E164" s="35"/>
      <c r="F164" s="204" t="s">
        <v>336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24.2" customHeight="1">
      <c r="A165" s="33"/>
      <c r="B165" s="34"/>
      <c r="C165" s="190" t="s">
        <v>312</v>
      </c>
      <c r="D165" s="190" t="s">
        <v>186</v>
      </c>
      <c r="E165" s="191" t="s">
        <v>338</v>
      </c>
      <c r="F165" s="192" t="s">
        <v>339</v>
      </c>
      <c r="G165" s="193" t="s">
        <v>189</v>
      </c>
      <c r="H165" s="194">
        <v>0.25</v>
      </c>
      <c r="I165" s="195"/>
      <c r="J165" s="196">
        <f>ROUND(I165*H165,2)</f>
        <v>0</v>
      </c>
      <c r="K165" s="192" t="s">
        <v>190</v>
      </c>
      <c r="L165" s="38"/>
      <c r="M165" s="197" t="s">
        <v>1</v>
      </c>
      <c r="N165" s="198" t="s">
        <v>37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218</v>
      </c>
      <c r="AT165" s="201" t="s">
        <v>186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550</v>
      </c>
    </row>
    <row r="166" spans="1:65" s="2" customFormat="1" ht="29.25">
      <c r="A166" s="33"/>
      <c r="B166" s="34"/>
      <c r="C166" s="35"/>
      <c r="D166" s="203" t="s">
        <v>193</v>
      </c>
      <c r="E166" s="35"/>
      <c r="F166" s="204" t="s">
        <v>341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12" customFormat="1" ht="22.9" customHeight="1">
      <c r="B167" s="174"/>
      <c r="C167" s="175"/>
      <c r="D167" s="176" t="s">
        <v>71</v>
      </c>
      <c r="E167" s="188" t="s">
        <v>226</v>
      </c>
      <c r="F167" s="188" t="s">
        <v>227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SUM(P168:P173)</f>
        <v>0</v>
      </c>
      <c r="Q167" s="182"/>
      <c r="R167" s="183">
        <f>SUM(R168:R173)</f>
        <v>4.4000000000000003E-3</v>
      </c>
      <c r="S167" s="182"/>
      <c r="T167" s="184">
        <f>SUM(T168:T173)</f>
        <v>0</v>
      </c>
      <c r="AR167" s="185" t="s">
        <v>81</v>
      </c>
      <c r="AT167" s="186" t="s">
        <v>71</v>
      </c>
      <c r="AU167" s="186" t="s">
        <v>79</v>
      </c>
      <c r="AY167" s="185" t="s">
        <v>183</v>
      </c>
      <c r="BK167" s="187">
        <f>SUM(BK168:BK173)</f>
        <v>0</v>
      </c>
    </row>
    <row r="168" spans="1:65" s="2" customFormat="1" ht="14.45" customHeight="1">
      <c r="A168" s="33"/>
      <c r="B168" s="34"/>
      <c r="C168" s="190" t="s">
        <v>8</v>
      </c>
      <c r="D168" s="190" t="s">
        <v>186</v>
      </c>
      <c r="E168" s="191" t="s">
        <v>342</v>
      </c>
      <c r="F168" s="192" t="s">
        <v>343</v>
      </c>
      <c r="G168" s="193" t="s">
        <v>231</v>
      </c>
      <c r="H168" s="194">
        <v>2</v>
      </c>
      <c r="I168" s="195"/>
      <c r="J168" s="196">
        <f>ROUND(I168*H168,2)</f>
        <v>0</v>
      </c>
      <c r="K168" s="192" t="s">
        <v>190</v>
      </c>
      <c r="L168" s="38"/>
      <c r="M168" s="197" t="s">
        <v>1</v>
      </c>
      <c r="N168" s="198" t="s">
        <v>37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218</v>
      </c>
      <c r="AT168" s="201" t="s">
        <v>186</v>
      </c>
      <c r="AU168" s="201" t="s">
        <v>81</v>
      </c>
      <c r="AY168" s="16" t="s">
        <v>183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79</v>
      </c>
      <c r="BK168" s="202">
        <f>ROUND(I168*H168,2)</f>
        <v>0</v>
      </c>
      <c r="BL168" s="16" t="s">
        <v>218</v>
      </c>
      <c r="BM168" s="201" t="s">
        <v>551</v>
      </c>
    </row>
    <row r="169" spans="1:65" s="2" customFormat="1" ht="11.25">
      <c r="A169" s="33"/>
      <c r="B169" s="34"/>
      <c r="C169" s="35"/>
      <c r="D169" s="203" t="s">
        <v>193</v>
      </c>
      <c r="E169" s="35"/>
      <c r="F169" s="204" t="s">
        <v>345</v>
      </c>
      <c r="G169" s="35"/>
      <c r="H169" s="35"/>
      <c r="I169" s="205"/>
      <c r="J169" s="35"/>
      <c r="K169" s="35"/>
      <c r="L169" s="38"/>
      <c r="M169" s="206"/>
      <c r="N169" s="207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193</v>
      </c>
      <c r="AU169" s="16" t="s">
        <v>81</v>
      </c>
    </row>
    <row r="170" spans="1:65" s="2" customFormat="1" ht="14.45" customHeight="1">
      <c r="A170" s="33"/>
      <c r="B170" s="34"/>
      <c r="C170" s="218" t="s">
        <v>218</v>
      </c>
      <c r="D170" s="218" t="s">
        <v>235</v>
      </c>
      <c r="E170" s="219" t="s">
        <v>347</v>
      </c>
      <c r="F170" s="220" t="s">
        <v>348</v>
      </c>
      <c r="G170" s="221" t="s">
        <v>231</v>
      </c>
      <c r="H170" s="222">
        <v>2</v>
      </c>
      <c r="I170" s="223"/>
      <c r="J170" s="224">
        <f>ROUND(I170*H170,2)</f>
        <v>0</v>
      </c>
      <c r="K170" s="220" t="s">
        <v>190</v>
      </c>
      <c r="L170" s="225"/>
      <c r="M170" s="226" t="s">
        <v>1</v>
      </c>
      <c r="N170" s="227" t="s">
        <v>37</v>
      </c>
      <c r="O170" s="70"/>
      <c r="P170" s="199">
        <f>O170*H170</f>
        <v>0</v>
      </c>
      <c r="Q170" s="199">
        <v>2.2000000000000001E-3</v>
      </c>
      <c r="R170" s="199">
        <f>Q170*H170</f>
        <v>4.4000000000000003E-3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238</v>
      </c>
      <c r="AT170" s="201" t="s">
        <v>235</v>
      </c>
      <c r="AU170" s="201" t="s">
        <v>81</v>
      </c>
      <c r="AY170" s="16" t="s">
        <v>183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79</v>
      </c>
      <c r="BK170" s="202">
        <f>ROUND(I170*H170,2)</f>
        <v>0</v>
      </c>
      <c r="BL170" s="16" t="s">
        <v>218</v>
      </c>
      <c r="BM170" s="201" t="s">
        <v>552</v>
      </c>
    </row>
    <row r="171" spans="1:65" s="2" customFormat="1" ht="11.25">
      <c r="A171" s="33"/>
      <c r="B171" s="34"/>
      <c r="C171" s="35"/>
      <c r="D171" s="203" t="s">
        <v>193</v>
      </c>
      <c r="E171" s="35"/>
      <c r="F171" s="204" t="s">
        <v>348</v>
      </c>
      <c r="G171" s="35"/>
      <c r="H171" s="35"/>
      <c r="I171" s="205"/>
      <c r="J171" s="35"/>
      <c r="K171" s="35"/>
      <c r="L171" s="38"/>
      <c r="M171" s="206"/>
      <c r="N171" s="207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193</v>
      </c>
      <c r="AU171" s="16" t="s">
        <v>81</v>
      </c>
    </row>
    <row r="172" spans="1:65" s="2" customFormat="1" ht="24.2" customHeight="1">
      <c r="A172" s="33"/>
      <c r="B172" s="34"/>
      <c r="C172" s="190" t="s">
        <v>324</v>
      </c>
      <c r="D172" s="190" t="s">
        <v>186</v>
      </c>
      <c r="E172" s="191" t="s">
        <v>251</v>
      </c>
      <c r="F172" s="192" t="s">
        <v>252</v>
      </c>
      <c r="G172" s="193" t="s">
        <v>189</v>
      </c>
      <c r="H172" s="194">
        <v>4.0000000000000001E-3</v>
      </c>
      <c r="I172" s="195"/>
      <c r="J172" s="196">
        <f>ROUND(I172*H172,2)</f>
        <v>0</v>
      </c>
      <c r="K172" s="192" t="s">
        <v>190</v>
      </c>
      <c r="L172" s="38"/>
      <c r="M172" s="197" t="s">
        <v>1</v>
      </c>
      <c r="N172" s="198" t="s">
        <v>37</v>
      </c>
      <c r="O172" s="7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218</v>
      </c>
      <c r="AT172" s="201" t="s">
        <v>186</v>
      </c>
      <c r="AU172" s="201" t="s">
        <v>81</v>
      </c>
      <c r="AY172" s="16" t="s">
        <v>183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79</v>
      </c>
      <c r="BK172" s="202">
        <f>ROUND(I172*H172,2)</f>
        <v>0</v>
      </c>
      <c r="BL172" s="16" t="s">
        <v>218</v>
      </c>
      <c r="BM172" s="201" t="s">
        <v>553</v>
      </c>
    </row>
    <row r="173" spans="1:65" s="2" customFormat="1" ht="29.25">
      <c r="A173" s="33"/>
      <c r="B173" s="34"/>
      <c r="C173" s="35"/>
      <c r="D173" s="203" t="s">
        <v>193</v>
      </c>
      <c r="E173" s="35"/>
      <c r="F173" s="204" t="s">
        <v>254</v>
      </c>
      <c r="G173" s="35"/>
      <c r="H173" s="35"/>
      <c r="I173" s="205"/>
      <c r="J173" s="35"/>
      <c r="K173" s="35"/>
      <c r="L173" s="38"/>
      <c r="M173" s="228"/>
      <c r="N173" s="229"/>
      <c r="O173" s="230"/>
      <c r="P173" s="230"/>
      <c r="Q173" s="230"/>
      <c r="R173" s="230"/>
      <c r="S173" s="230"/>
      <c r="T173" s="23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193</v>
      </c>
      <c r="AU173" s="16" t="s">
        <v>81</v>
      </c>
    </row>
    <row r="174" spans="1:65" s="2" customFormat="1" ht="6.95" customHeight="1">
      <c r="A174" s="3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7WiVcBT/pHCPmZRbXMoPunuBlvhPk6ebFS/6fxYm5ZdF3qiROMpypRpa2isKwvPSpBRQzeoGu1gA5jdvE9/C3w==" saltValue="Sr36ZQTW6YIpQx4E5+GJnCtWl6JiB0njWQzSgRD+Qh9HGtJPJhmlJ91/LHATGly33z3N4Tx4JvHYl0Z4wcv5nQ==" spinCount="100000" sheet="1" objects="1" scenarios="1" formatColumns="0" formatRows="0" autoFilter="0"/>
  <autoFilter ref="C126:K17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125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555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ROUND((SUM(BE122:BE146)),  2)</f>
        <v>0</v>
      </c>
      <c r="G35" s="33"/>
      <c r="H35" s="33"/>
      <c r="I35" s="129">
        <v>0.21</v>
      </c>
      <c r="J35" s="128">
        <f>ROUND(((SUM(BE122:BE146))*I35),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ROUND((SUM(BF122:BF146)),  2)</f>
        <v>0</v>
      </c>
      <c r="G36" s="33"/>
      <c r="H36" s="33"/>
      <c r="I36" s="129">
        <v>0.15</v>
      </c>
      <c r="J36" s="128">
        <f>ROUND(((SUM(BF122:BF146))*I36),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ROUND((SUM(BG122:BG146)),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ROUND((SUM(BH122:BH146)),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ROUND((SUM(BI122:BI146)),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01 - žst. Olomouc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J138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01 - žst. Olomouc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P123+P138</f>
        <v>0</v>
      </c>
      <c r="Q122" s="78"/>
      <c r="R122" s="171">
        <f>R123+R138</f>
        <v>0</v>
      </c>
      <c r="S122" s="78"/>
      <c r="T122" s="172">
        <f>T123+T138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BK123+BK138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SUM(P124:P137)</f>
        <v>0</v>
      </c>
      <c r="Q123" s="182"/>
      <c r="R123" s="183">
        <f>SUM(R124:R137)</f>
        <v>0</v>
      </c>
      <c r="S123" s="182"/>
      <c r="T123" s="184">
        <f>SUM(T124:T137)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SUM(BK124:BK137)</f>
        <v>0</v>
      </c>
    </row>
    <row r="124" spans="1:65" s="2" customFormat="1" ht="24.2" customHeight="1">
      <c r="A124" s="33"/>
      <c r="B124" s="34"/>
      <c r="C124" s="190" t="s">
        <v>312</v>
      </c>
      <c r="D124" s="190" t="s">
        <v>186</v>
      </c>
      <c r="E124" s="191" t="s">
        <v>559</v>
      </c>
      <c r="F124" s="192" t="s">
        <v>560</v>
      </c>
      <c r="G124" s="193" t="s">
        <v>561</v>
      </c>
      <c r="H124" s="194">
        <v>20</v>
      </c>
      <c r="I124" s="195"/>
      <c r="J124" s="196">
        <f>ROUND(I124*H124,2)</f>
        <v>0</v>
      </c>
      <c r="K124" s="192" t="s">
        <v>562</v>
      </c>
      <c r="L124" s="38"/>
      <c r="M124" s="197" t="s">
        <v>1</v>
      </c>
      <c r="N124" s="198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563</v>
      </c>
      <c r="AT124" s="201" t="s">
        <v>186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563</v>
      </c>
      <c r="BM124" s="201" t="s">
        <v>564</v>
      </c>
    </row>
    <row r="125" spans="1:65" s="2" customFormat="1" ht="29.25">
      <c r="A125" s="33"/>
      <c r="B125" s="34"/>
      <c r="C125" s="35"/>
      <c r="D125" s="203" t="s">
        <v>193</v>
      </c>
      <c r="E125" s="35"/>
      <c r="F125" s="204" t="s">
        <v>565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218" t="s">
        <v>8</v>
      </c>
      <c r="D126" s="218" t="s">
        <v>235</v>
      </c>
      <c r="E126" s="219" t="s">
        <v>566</v>
      </c>
      <c r="F126" s="220" t="s">
        <v>567</v>
      </c>
      <c r="G126" s="221" t="s">
        <v>231</v>
      </c>
      <c r="H126" s="222">
        <v>10</v>
      </c>
      <c r="I126" s="223"/>
      <c r="J126" s="224">
        <f>ROUND(I126*H126,2)</f>
        <v>0</v>
      </c>
      <c r="K126" s="220" t="s">
        <v>568</v>
      </c>
      <c r="L126" s="225"/>
      <c r="M126" s="226" t="s">
        <v>1</v>
      </c>
      <c r="N126" s="227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234</v>
      </c>
      <c r="AT126" s="201" t="s">
        <v>235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191</v>
      </c>
      <c r="BM126" s="201" t="s">
        <v>569</v>
      </c>
    </row>
    <row r="127" spans="1:65" s="2" customFormat="1" ht="19.5">
      <c r="A127" s="33"/>
      <c r="B127" s="34"/>
      <c r="C127" s="35"/>
      <c r="D127" s="203" t="s">
        <v>193</v>
      </c>
      <c r="E127" s="35"/>
      <c r="F127" s="204" t="s">
        <v>567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190" t="s">
        <v>81</v>
      </c>
      <c r="D128" s="190" t="s">
        <v>186</v>
      </c>
      <c r="E128" s="191" t="s">
        <v>570</v>
      </c>
      <c r="F128" s="192" t="s">
        <v>571</v>
      </c>
      <c r="G128" s="193" t="s">
        <v>561</v>
      </c>
      <c r="H128" s="194">
        <v>20</v>
      </c>
      <c r="I128" s="195"/>
      <c r="J128" s="196">
        <f>ROUND(I128*H128,2)</f>
        <v>0</v>
      </c>
      <c r="K128" s="192" t="s">
        <v>562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563</v>
      </c>
      <c r="AT128" s="201" t="s">
        <v>186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563</v>
      </c>
      <c r="BM128" s="201" t="s">
        <v>572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573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218" t="s">
        <v>260</v>
      </c>
      <c r="D130" s="218" t="s">
        <v>235</v>
      </c>
      <c r="E130" s="219" t="s">
        <v>574</v>
      </c>
      <c r="F130" s="220" t="s">
        <v>575</v>
      </c>
      <c r="G130" s="221" t="s">
        <v>561</v>
      </c>
      <c r="H130" s="222">
        <v>20</v>
      </c>
      <c r="I130" s="223"/>
      <c r="J130" s="224">
        <f>ROUND(I130*H130,2)</f>
        <v>0</v>
      </c>
      <c r="K130" s="220" t="s">
        <v>568</v>
      </c>
      <c r="L130" s="225"/>
      <c r="M130" s="226" t="s">
        <v>1</v>
      </c>
      <c r="N130" s="227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238</v>
      </c>
      <c r="AT130" s="201" t="s">
        <v>235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218</v>
      </c>
      <c r="BM130" s="201" t="s">
        <v>576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575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37.9" customHeight="1">
      <c r="A132" s="33"/>
      <c r="B132" s="34"/>
      <c r="C132" s="190" t="s">
        <v>255</v>
      </c>
      <c r="D132" s="190" t="s">
        <v>186</v>
      </c>
      <c r="E132" s="191" t="s">
        <v>577</v>
      </c>
      <c r="F132" s="192" t="s">
        <v>578</v>
      </c>
      <c r="G132" s="193" t="s">
        <v>231</v>
      </c>
      <c r="H132" s="194">
        <v>2</v>
      </c>
      <c r="I132" s="195"/>
      <c r="J132" s="196">
        <f>ROUND(I132*H132,2)</f>
        <v>0</v>
      </c>
      <c r="K132" s="192" t="s">
        <v>562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563</v>
      </c>
      <c r="AT132" s="201" t="s">
        <v>186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563</v>
      </c>
      <c r="BM132" s="201" t="s">
        <v>579</v>
      </c>
    </row>
    <row r="133" spans="1:65" s="2" customFormat="1" ht="48.75">
      <c r="A133" s="33"/>
      <c r="B133" s="34"/>
      <c r="C133" s="35"/>
      <c r="D133" s="203" t="s">
        <v>193</v>
      </c>
      <c r="E133" s="35"/>
      <c r="F133" s="204" t="s">
        <v>580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24.2" customHeight="1">
      <c r="A134" s="33"/>
      <c r="B134" s="34"/>
      <c r="C134" s="190" t="s">
        <v>191</v>
      </c>
      <c r="D134" s="190" t="s">
        <v>186</v>
      </c>
      <c r="E134" s="191" t="s">
        <v>581</v>
      </c>
      <c r="F134" s="192" t="s">
        <v>582</v>
      </c>
      <c r="G134" s="193" t="s">
        <v>231</v>
      </c>
      <c r="H134" s="194">
        <v>1</v>
      </c>
      <c r="I134" s="195"/>
      <c r="J134" s="196">
        <f>ROUND(I134*H134,2)</f>
        <v>0</v>
      </c>
      <c r="K134" s="192" t="s">
        <v>568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583</v>
      </c>
    </row>
    <row r="135" spans="1:65" s="2" customFormat="1" ht="11.25">
      <c r="A135" s="33"/>
      <c r="B135" s="34"/>
      <c r="C135" s="35"/>
      <c r="D135" s="203" t="s">
        <v>193</v>
      </c>
      <c r="E135" s="35"/>
      <c r="F135" s="204" t="s">
        <v>582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49.15" customHeight="1">
      <c r="A136" s="33"/>
      <c r="B136" s="34"/>
      <c r="C136" s="218" t="s">
        <v>199</v>
      </c>
      <c r="D136" s="218" t="s">
        <v>235</v>
      </c>
      <c r="E136" s="219" t="s">
        <v>584</v>
      </c>
      <c r="F136" s="220" t="s">
        <v>585</v>
      </c>
      <c r="G136" s="221" t="s">
        <v>231</v>
      </c>
      <c r="H136" s="222">
        <v>1</v>
      </c>
      <c r="I136" s="223"/>
      <c r="J136" s="224">
        <f>ROUND(I136*H136,2)</f>
        <v>0</v>
      </c>
      <c r="K136" s="220" t="s">
        <v>568</v>
      </c>
      <c r="L136" s="225"/>
      <c r="M136" s="226" t="s">
        <v>1</v>
      </c>
      <c r="N136" s="227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238</v>
      </c>
      <c r="AT136" s="201" t="s">
        <v>235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218</v>
      </c>
      <c r="BM136" s="201" t="s">
        <v>586</v>
      </c>
    </row>
    <row r="137" spans="1:65" s="2" customFormat="1" ht="29.25">
      <c r="A137" s="33"/>
      <c r="B137" s="34"/>
      <c r="C137" s="35"/>
      <c r="D137" s="203" t="s">
        <v>193</v>
      </c>
      <c r="E137" s="35"/>
      <c r="F137" s="204" t="s">
        <v>585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12" customFormat="1" ht="25.9" customHeight="1">
      <c r="B138" s="174"/>
      <c r="C138" s="175"/>
      <c r="D138" s="176" t="s">
        <v>71</v>
      </c>
      <c r="E138" s="177" t="s">
        <v>587</v>
      </c>
      <c r="F138" s="177" t="s">
        <v>588</v>
      </c>
      <c r="G138" s="175"/>
      <c r="H138" s="175"/>
      <c r="I138" s="178"/>
      <c r="J138" s="179">
        <f>BK138</f>
        <v>0</v>
      </c>
      <c r="K138" s="175"/>
      <c r="L138" s="180"/>
      <c r="M138" s="181"/>
      <c r="N138" s="182"/>
      <c r="O138" s="182"/>
      <c r="P138" s="183">
        <f>SUM(P139:P146)</f>
        <v>0</v>
      </c>
      <c r="Q138" s="182"/>
      <c r="R138" s="183">
        <f>SUM(R139:R146)</f>
        <v>0</v>
      </c>
      <c r="S138" s="182"/>
      <c r="T138" s="184">
        <f>SUM(T139:T146)</f>
        <v>0</v>
      </c>
      <c r="AR138" s="185" t="s">
        <v>191</v>
      </c>
      <c r="AT138" s="186" t="s">
        <v>71</v>
      </c>
      <c r="AU138" s="186" t="s">
        <v>72</v>
      </c>
      <c r="AY138" s="185" t="s">
        <v>183</v>
      </c>
      <c r="BK138" s="187">
        <f>SUM(BK139:BK146)</f>
        <v>0</v>
      </c>
    </row>
    <row r="139" spans="1:65" s="2" customFormat="1" ht="24.2" customHeight="1">
      <c r="A139" s="33"/>
      <c r="B139" s="34"/>
      <c r="C139" s="190" t="s">
        <v>228</v>
      </c>
      <c r="D139" s="190" t="s">
        <v>186</v>
      </c>
      <c r="E139" s="191" t="s">
        <v>589</v>
      </c>
      <c r="F139" s="192" t="s">
        <v>590</v>
      </c>
      <c r="G139" s="193" t="s">
        <v>231</v>
      </c>
      <c r="H139" s="194">
        <v>1</v>
      </c>
      <c r="I139" s="195"/>
      <c r="J139" s="196">
        <f>ROUND(I139*H139,2)</f>
        <v>0</v>
      </c>
      <c r="K139" s="192" t="s">
        <v>568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563</v>
      </c>
      <c r="AT139" s="201" t="s">
        <v>186</v>
      </c>
      <c r="AU139" s="201" t="s">
        <v>79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563</v>
      </c>
      <c r="BM139" s="201" t="s">
        <v>591</v>
      </c>
    </row>
    <row r="140" spans="1:65" s="2" customFormat="1" ht="48.75">
      <c r="A140" s="33"/>
      <c r="B140" s="34"/>
      <c r="C140" s="35"/>
      <c r="D140" s="203" t="s">
        <v>193</v>
      </c>
      <c r="E140" s="35"/>
      <c r="F140" s="204" t="s">
        <v>592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79</v>
      </c>
    </row>
    <row r="141" spans="1:65" s="2" customFormat="1" ht="24.2" customHeight="1">
      <c r="A141" s="33"/>
      <c r="B141" s="34"/>
      <c r="C141" s="190" t="s">
        <v>234</v>
      </c>
      <c r="D141" s="190" t="s">
        <v>186</v>
      </c>
      <c r="E141" s="191" t="s">
        <v>593</v>
      </c>
      <c r="F141" s="192" t="s">
        <v>594</v>
      </c>
      <c r="G141" s="193" t="s">
        <v>595</v>
      </c>
      <c r="H141" s="194">
        <v>6</v>
      </c>
      <c r="I141" s="195"/>
      <c r="J141" s="196">
        <f>ROUND(I141*H141,2)</f>
        <v>0</v>
      </c>
      <c r="K141" s="192" t="s">
        <v>562</v>
      </c>
      <c r="L141" s="38"/>
      <c r="M141" s="197" t="s">
        <v>1</v>
      </c>
      <c r="N141" s="198" t="s">
        <v>37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563</v>
      </c>
      <c r="AT141" s="201" t="s">
        <v>186</v>
      </c>
      <c r="AU141" s="201" t="s">
        <v>79</v>
      </c>
      <c r="AY141" s="16" t="s">
        <v>183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563</v>
      </c>
      <c r="BM141" s="201" t="s">
        <v>596</v>
      </c>
    </row>
    <row r="142" spans="1:65" s="2" customFormat="1" ht="29.25">
      <c r="A142" s="33"/>
      <c r="B142" s="34"/>
      <c r="C142" s="35"/>
      <c r="D142" s="203" t="s">
        <v>193</v>
      </c>
      <c r="E142" s="35"/>
      <c r="F142" s="204" t="s">
        <v>597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193</v>
      </c>
      <c r="AU142" s="16" t="s">
        <v>79</v>
      </c>
    </row>
    <row r="143" spans="1:65" s="2" customFormat="1" ht="24.2" customHeight="1">
      <c r="A143" s="33"/>
      <c r="B143" s="34"/>
      <c r="C143" s="190" t="s">
        <v>241</v>
      </c>
      <c r="D143" s="190" t="s">
        <v>186</v>
      </c>
      <c r="E143" s="191" t="s">
        <v>598</v>
      </c>
      <c r="F143" s="192" t="s">
        <v>599</v>
      </c>
      <c r="G143" s="193" t="s">
        <v>595</v>
      </c>
      <c r="H143" s="194">
        <v>4</v>
      </c>
      <c r="I143" s="195"/>
      <c r="J143" s="196">
        <f>ROUND(I143*H143,2)</f>
        <v>0</v>
      </c>
      <c r="K143" s="192" t="s">
        <v>562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600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601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245</v>
      </c>
      <c r="D145" s="190" t="s">
        <v>186</v>
      </c>
      <c r="E145" s="191" t="s">
        <v>602</v>
      </c>
      <c r="F145" s="192" t="s">
        <v>603</v>
      </c>
      <c r="G145" s="193" t="s">
        <v>231</v>
      </c>
      <c r="H145" s="194">
        <v>1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604</v>
      </c>
    </row>
    <row r="146" spans="1:65" s="2" customFormat="1" ht="117">
      <c r="A146" s="33"/>
      <c r="B146" s="34"/>
      <c r="C146" s="35"/>
      <c r="D146" s="203" t="s">
        <v>193</v>
      </c>
      <c r="E146" s="35"/>
      <c r="F146" s="204" t="s">
        <v>605</v>
      </c>
      <c r="G146" s="35"/>
      <c r="H146" s="35"/>
      <c r="I146" s="205"/>
      <c r="J146" s="35"/>
      <c r="K146" s="35"/>
      <c r="L146" s="38"/>
      <c r="M146" s="228"/>
      <c r="N146" s="229"/>
      <c r="O146" s="230"/>
      <c r="P146" s="230"/>
      <c r="Q146" s="230"/>
      <c r="R146" s="230"/>
      <c r="S146" s="230"/>
      <c r="T146" s="23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6.95" customHeight="1">
      <c r="A147" s="3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38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algorithmName="SHA-512" hashValue="Q6pQgfGAMqiDvi4CJHjIQ38+Ap9R75AHrOX/AX4kmYZomkoDidl1VMMKfOC8bpk29EthJJQrddbff8BBTMPE4Q==" saltValue="3EPBTcT/bXSll8VPM1ipWyqcvjSFOwSS5uSFnzkzqhC/Zb25XYTopQmvdC7L3pVwtUbMvjsFYgxjXppJSbzaSA==" spinCount="100000" sheet="1" objects="1" scenarios="1" formatColumns="0" formatRows="0" autoFilter="0"/>
  <autoFilter ref="C121:K14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128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606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02 - žst. Hulín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02 - žst. Hulín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190" t="s">
        <v>81</v>
      </c>
      <c r="D124" s="190" t="s">
        <v>186</v>
      </c>
      <c r="E124" s="191" t="s">
        <v>570</v>
      </c>
      <c r="F124" s="192" t="s">
        <v>571</v>
      </c>
      <c r="G124" s="193" t="s">
        <v>561</v>
      </c>
      <c r="H124" s="194">
        <v>20</v>
      </c>
      <c r="I124" s="195"/>
      <c r="J124" s="196">
        <f>ROUND(I124*H124,2)</f>
        <v>0</v>
      </c>
      <c r="K124" s="192" t="s">
        <v>562</v>
      </c>
      <c r="L124" s="38"/>
      <c r="M124" s="197" t="s">
        <v>1</v>
      </c>
      <c r="N124" s="198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563</v>
      </c>
      <c r="AT124" s="201" t="s">
        <v>186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563</v>
      </c>
      <c r="BM124" s="201" t="s">
        <v>607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573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218" t="s">
        <v>312</v>
      </c>
      <c r="D126" s="218" t="s">
        <v>235</v>
      </c>
      <c r="E126" s="219" t="s">
        <v>574</v>
      </c>
      <c r="F126" s="220" t="s">
        <v>575</v>
      </c>
      <c r="G126" s="221" t="s">
        <v>561</v>
      </c>
      <c r="H126" s="222">
        <v>20</v>
      </c>
      <c r="I126" s="223"/>
      <c r="J126" s="224">
        <f>ROUND(I126*H126,2)</f>
        <v>0</v>
      </c>
      <c r="K126" s="220" t="s">
        <v>568</v>
      </c>
      <c r="L126" s="225"/>
      <c r="M126" s="226" t="s">
        <v>1</v>
      </c>
      <c r="N126" s="227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608</v>
      </c>
      <c r="AT126" s="201" t="s">
        <v>235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608</v>
      </c>
      <c r="BM126" s="201" t="s">
        <v>609</v>
      </c>
    </row>
    <row r="127" spans="1:65" s="2" customFormat="1" ht="19.5">
      <c r="A127" s="33"/>
      <c r="B127" s="34"/>
      <c r="C127" s="35"/>
      <c r="D127" s="203" t="s">
        <v>193</v>
      </c>
      <c r="E127" s="35"/>
      <c r="F127" s="204" t="s">
        <v>575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190" t="s">
        <v>255</v>
      </c>
      <c r="D128" s="190" t="s">
        <v>186</v>
      </c>
      <c r="E128" s="191" t="s">
        <v>559</v>
      </c>
      <c r="F128" s="192" t="s">
        <v>560</v>
      </c>
      <c r="G128" s="193" t="s">
        <v>561</v>
      </c>
      <c r="H128" s="194">
        <v>20</v>
      </c>
      <c r="I128" s="195"/>
      <c r="J128" s="196">
        <f>ROUND(I128*H128,2)</f>
        <v>0</v>
      </c>
      <c r="K128" s="192" t="s">
        <v>562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563</v>
      </c>
      <c r="AT128" s="201" t="s">
        <v>186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563</v>
      </c>
      <c r="BM128" s="201" t="s">
        <v>610</v>
      </c>
    </row>
    <row r="129" spans="1:65" s="2" customFormat="1" ht="29.25">
      <c r="A129" s="33"/>
      <c r="B129" s="34"/>
      <c r="C129" s="35"/>
      <c r="D129" s="203" t="s">
        <v>193</v>
      </c>
      <c r="E129" s="35"/>
      <c r="F129" s="204" t="s">
        <v>565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218" t="s">
        <v>250</v>
      </c>
      <c r="D130" s="218" t="s">
        <v>235</v>
      </c>
      <c r="E130" s="219" t="s">
        <v>566</v>
      </c>
      <c r="F130" s="220" t="s">
        <v>567</v>
      </c>
      <c r="G130" s="221" t="s">
        <v>231</v>
      </c>
      <c r="H130" s="222">
        <v>10</v>
      </c>
      <c r="I130" s="223"/>
      <c r="J130" s="224">
        <f>ROUND(I130*H130,2)</f>
        <v>0</v>
      </c>
      <c r="K130" s="220" t="s">
        <v>568</v>
      </c>
      <c r="L130" s="225"/>
      <c r="M130" s="226" t="s">
        <v>1</v>
      </c>
      <c r="N130" s="227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234</v>
      </c>
      <c r="AT130" s="201" t="s">
        <v>235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611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567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199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612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24.2" customHeight="1">
      <c r="A134" s="33"/>
      <c r="B134" s="34"/>
      <c r="C134" s="190" t="s">
        <v>191</v>
      </c>
      <c r="D134" s="190" t="s">
        <v>186</v>
      </c>
      <c r="E134" s="191" t="s">
        <v>581</v>
      </c>
      <c r="F134" s="192" t="s">
        <v>582</v>
      </c>
      <c r="G134" s="193" t="s">
        <v>231</v>
      </c>
      <c r="H134" s="194">
        <v>1</v>
      </c>
      <c r="I134" s="195"/>
      <c r="J134" s="196">
        <f>ROUND(I134*H134,2)</f>
        <v>0</v>
      </c>
      <c r="K134" s="192" t="s">
        <v>568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613</v>
      </c>
    </row>
    <row r="135" spans="1:65" s="2" customFormat="1" ht="11.25">
      <c r="A135" s="33"/>
      <c r="B135" s="34"/>
      <c r="C135" s="35"/>
      <c r="D135" s="203" t="s">
        <v>193</v>
      </c>
      <c r="E135" s="35"/>
      <c r="F135" s="204" t="s">
        <v>582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37.9" customHeight="1">
      <c r="A136" s="33"/>
      <c r="B136" s="34"/>
      <c r="C136" s="218" t="s">
        <v>214</v>
      </c>
      <c r="D136" s="218" t="s">
        <v>235</v>
      </c>
      <c r="E136" s="219" t="s">
        <v>614</v>
      </c>
      <c r="F136" s="220" t="s">
        <v>615</v>
      </c>
      <c r="G136" s="221" t="s">
        <v>231</v>
      </c>
      <c r="H136" s="222">
        <v>1</v>
      </c>
      <c r="I136" s="223"/>
      <c r="J136" s="224">
        <f>ROUND(I136*H136,2)</f>
        <v>0</v>
      </c>
      <c r="K136" s="220" t="s">
        <v>568</v>
      </c>
      <c r="L136" s="225"/>
      <c r="M136" s="226" t="s">
        <v>1</v>
      </c>
      <c r="N136" s="227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608</v>
      </c>
      <c r="AT136" s="201" t="s">
        <v>235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608</v>
      </c>
      <c r="BM136" s="201" t="s">
        <v>616</v>
      </c>
    </row>
    <row r="137" spans="1:65" s="2" customFormat="1" ht="68.25">
      <c r="A137" s="33"/>
      <c r="B137" s="34"/>
      <c r="C137" s="35"/>
      <c r="D137" s="203" t="s">
        <v>193</v>
      </c>
      <c r="E137" s="35"/>
      <c r="F137" s="204" t="s">
        <v>617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24.2" customHeight="1">
      <c r="A138" s="33"/>
      <c r="B138" s="34"/>
      <c r="C138" s="190" t="s">
        <v>221</v>
      </c>
      <c r="D138" s="190" t="s">
        <v>186</v>
      </c>
      <c r="E138" s="191" t="s">
        <v>618</v>
      </c>
      <c r="F138" s="192" t="s">
        <v>619</v>
      </c>
      <c r="G138" s="193" t="s">
        <v>231</v>
      </c>
      <c r="H138" s="194">
        <v>1</v>
      </c>
      <c r="I138" s="195"/>
      <c r="J138" s="196">
        <f>ROUND(I138*H138,2)</f>
        <v>0</v>
      </c>
      <c r="K138" s="192" t="s">
        <v>568</v>
      </c>
      <c r="L138" s="38"/>
      <c r="M138" s="197" t="s">
        <v>1</v>
      </c>
      <c r="N138" s="198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563</v>
      </c>
      <c r="AT138" s="201" t="s">
        <v>186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563</v>
      </c>
      <c r="BM138" s="201" t="s">
        <v>620</v>
      </c>
    </row>
    <row r="139" spans="1:65" s="2" customFormat="1" ht="19.5">
      <c r="A139" s="33"/>
      <c r="B139" s="34"/>
      <c r="C139" s="35"/>
      <c r="D139" s="203" t="s">
        <v>193</v>
      </c>
      <c r="E139" s="35"/>
      <c r="F139" s="204" t="s">
        <v>621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37.9" customHeight="1">
      <c r="A140" s="33"/>
      <c r="B140" s="34"/>
      <c r="C140" s="190" t="s">
        <v>260</v>
      </c>
      <c r="D140" s="190" t="s">
        <v>186</v>
      </c>
      <c r="E140" s="191" t="s">
        <v>577</v>
      </c>
      <c r="F140" s="192" t="s">
        <v>578</v>
      </c>
      <c r="G140" s="193" t="s">
        <v>231</v>
      </c>
      <c r="H140" s="194">
        <v>2</v>
      </c>
      <c r="I140" s="195"/>
      <c r="J140" s="196">
        <f>ROUND(I140*H140,2)</f>
        <v>0</v>
      </c>
      <c r="K140" s="192" t="s">
        <v>562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622</v>
      </c>
    </row>
    <row r="141" spans="1:65" s="2" customFormat="1" ht="48.75">
      <c r="A141" s="33"/>
      <c r="B141" s="34"/>
      <c r="C141" s="35"/>
      <c r="D141" s="203" t="s">
        <v>193</v>
      </c>
      <c r="E141" s="35"/>
      <c r="F141" s="204" t="s">
        <v>580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623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4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624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6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625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626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VzaNtsneWoW5ZbQwrZtYq3jAanC5Mq3Wv4EqsPAOrqYx6WElOuoK9MaP/Q8LT1Q+DopKl/yQZYJae8upNaXdIg==" saltValue="JpNWMJ7DMHcgarL7KVw5JZawB+gYCPIY5n1KFIfWTAsFSMLs9YZI3Qx+UlULhDsNIpJrDktCIG+CkqpgoaxfzQ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131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627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03 - žst. Přerov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03 - žst. Přerov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7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608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608</v>
      </c>
      <c r="BM124" s="201" t="s">
        <v>628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250</v>
      </c>
      <c r="D126" s="190" t="s">
        <v>186</v>
      </c>
      <c r="E126" s="191" t="s">
        <v>559</v>
      </c>
      <c r="F126" s="192" t="s">
        <v>560</v>
      </c>
      <c r="G126" s="193" t="s">
        <v>561</v>
      </c>
      <c r="H126" s="194">
        <v>7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629</v>
      </c>
    </row>
    <row r="127" spans="1:65" s="2" customFormat="1" ht="29.25">
      <c r="A127" s="33"/>
      <c r="B127" s="34"/>
      <c r="C127" s="35"/>
      <c r="D127" s="203" t="s">
        <v>193</v>
      </c>
      <c r="E127" s="35"/>
      <c r="F127" s="204" t="s">
        <v>565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255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4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630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570</v>
      </c>
      <c r="F130" s="192" t="s">
        <v>571</v>
      </c>
      <c r="G130" s="193" t="s">
        <v>561</v>
      </c>
      <c r="H130" s="194">
        <v>7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631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199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632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24.2" customHeight="1">
      <c r="A134" s="33"/>
      <c r="B134" s="34"/>
      <c r="C134" s="190" t="s">
        <v>191</v>
      </c>
      <c r="D134" s="190" t="s">
        <v>186</v>
      </c>
      <c r="E134" s="191" t="s">
        <v>581</v>
      </c>
      <c r="F134" s="192" t="s">
        <v>582</v>
      </c>
      <c r="G134" s="193" t="s">
        <v>231</v>
      </c>
      <c r="H134" s="194">
        <v>1</v>
      </c>
      <c r="I134" s="195"/>
      <c r="J134" s="196">
        <f>ROUND(I134*H134,2)</f>
        <v>0</v>
      </c>
      <c r="K134" s="192" t="s">
        <v>568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633</v>
      </c>
    </row>
    <row r="135" spans="1:65" s="2" customFormat="1" ht="11.25">
      <c r="A135" s="33"/>
      <c r="B135" s="34"/>
      <c r="C135" s="35"/>
      <c r="D135" s="203" t="s">
        <v>193</v>
      </c>
      <c r="E135" s="35"/>
      <c r="F135" s="204" t="s">
        <v>582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37.9" customHeight="1">
      <c r="A136" s="33"/>
      <c r="B136" s="34"/>
      <c r="C136" s="190" t="s">
        <v>260</v>
      </c>
      <c r="D136" s="190" t="s">
        <v>186</v>
      </c>
      <c r="E136" s="191" t="s">
        <v>577</v>
      </c>
      <c r="F136" s="192" t="s">
        <v>578</v>
      </c>
      <c r="G136" s="193" t="s">
        <v>231</v>
      </c>
      <c r="H136" s="194">
        <v>2</v>
      </c>
      <c r="I136" s="195"/>
      <c r="J136" s="196">
        <f>ROUND(I136*H136,2)</f>
        <v>0</v>
      </c>
      <c r="K136" s="192" t="s">
        <v>562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634</v>
      </c>
    </row>
    <row r="137" spans="1:65" s="2" customFormat="1" ht="48.75">
      <c r="A137" s="33"/>
      <c r="B137" s="34"/>
      <c r="C137" s="35"/>
      <c r="D137" s="203" t="s">
        <v>193</v>
      </c>
      <c r="E137" s="35"/>
      <c r="F137" s="204" t="s">
        <v>580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635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636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637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638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639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640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wAw/YA1AtB5PpP2t7F7Tbunril6u/+rJh/g8N4LIYouyKdwS+C6/PUdlxMneNY3YuINklSCuIF7fX2/gRBbmhg==" saltValue="poeqIvdu+G9sparuSicUhkoDOX6H8oOXz0EgmfhudiS9nAeTwgpJC63b69osf3a+LyZdtRWBbP4aLDmFi6++Yg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134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641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04 - žst. Otrokovice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04 - žst. Otrokovice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190" t="s">
        <v>250</v>
      </c>
      <c r="D124" s="190" t="s">
        <v>186</v>
      </c>
      <c r="E124" s="191" t="s">
        <v>559</v>
      </c>
      <c r="F124" s="192" t="s">
        <v>560</v>
      </c>
      <c r="G124" s="193" t="s">
        <v>561</v>
      </c>
      <c r="H124" s="194">
        <v>14</v>
      </c>
      <c r="I124" s="195"/>
      <c r="J124" s="196">
        <f>ROUND(I124*H124,2)</f>
        <v>0</v>
      </c>
      <c r="K124" s="192" t="s">
        <v>562</v>
      </c>
      <c r="L124" s="38"/>
      <c r="M124" s="197" t="s">
        <v>1</v>
      </c>
      <c r="N124" s="198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563</v>
      </c>
      <c r="AT124" s="201" t="s">
        <v>186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563</v>
      </c>
      <c r="BM124" s="201" t="s">
        <v>642</v>
      </c>
    </row>
    <row r="125" spans="1:65" s="2" customFormat="1" ht="29.25">
      <c r="A125" s="33"/>
      <c r="B125" s="34"/>
      <c r="C125" s="35"/>
      <c r="D125" s="203" t="s">
        <v>193</v>
      </c>
      <c r="E125" s="35"/>
      <c r="F125" s="204" t="s">
        <v>565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218" t="s">
        <v>312</v>
      </c>
      <c r="D126" s="218" t="s">
        <v>235</v>
      </c>
      <c r="E126" s="219" t="s">
        <v>574</v>
      </c>
      <c r="F126" s="220" t="s">
        <v>575</v>
      </c>
      <c r="G126" s="221" t="s">
        <v>561</v>
      </c>
      <c r="H126" s="222">
        <v>14</v>
      </c>
      <c r="I126" s="223"/>
      <c r="J126" s="224">
        <f>ROUND(I126*H126,2)</f>
        <v>0</v>
      </c>
      <c r="K126" s="220" t="s">
        <v>568</v>
      </c>
      <c r="L126" s="225"/>
      <c r="M126" s="226" t="s">
        <v>1</v>
      </c>
      <c r="N126" s="227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235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643</v>
      </c>
    </row>
    <row r="127" spans="1:65" s="2" customFormat="1" ht="19.5">
      <c r="A127" s="33"/>
      <c r="B127" s="34"/>
      <c r="C127" s="35"/>
      <c r="D127" s="203" t="s">
        <v>193</v>
      </c>
      <c r="E127" s="35"/>
      <c r="F127" s="204" t="s">
        <v>575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255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7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644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570</v>
      </c>
      <c r="F130" s="192" t="s">
        <v>571</v>
      </c>
      <c r="G130" s="193" t="s">
        <v>561</v>
      </c>
      <c r="H130" s="194">
        <v>14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645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199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646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37.9" customHeight="1">
      <c r="A134" s="33"/>
      <c r="B134" s="34"/>
      <c r="C134" s="190" t="s">
        <v>260</v>
      </c>
      <c r="D134" s="190" t="s">
        <v>186</v>
      </c>
      <c r="E134" s="191" t="s">
        <v>577</v>
      </c>
      <c r="F134" s="192" t="s">
        <v>578</v>
      </c>
      <c r="G134" s="193" t="s">
        <v>231</v>
      </c>
      <c r="H134" s="194">
        <v>2</v>
      </c>
      <c r="I134" s="195"/>
      <c r="J134" s="196">
        <f>ROUND(I134*H134,2)</f>
        <v>0</v>
      </c>
      <c r="K134" s="192" t="s">
        <v>562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647</v>
      </c>
    </row>
    <row r="135" spans="1:65" s="2" customFormat="1" ht="48.75">
      <c r="A135" s="33"/>
      <c r="B135" s="34"/>
      <c r="C135" s="35"/>
      <c r="D135" s="203" t="s">
        <v>193</v>
      </c>
      <c r="E135" s="35"/>
      <c r="F135" s="204" t="s">
        <v>580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191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648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649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650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651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652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653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654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ausaXo9znHoSQywE6q4Af3LiCt93LoTwioRegMd/HZm0JCq9EJKudpc9odUl0C7eetIjR2dmWaD4EYfr1MOrbg==" saltValue="lcobmdPoWFq7Lb93Ev/Kv/NRw8FTiLh/f324bE0jLWyRzWBw4qzDGg3gIUK4errQgQMxsVdOfmcVgBgIGqjOoQ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137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655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06 - žst. Vizovice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06 - žst. Vizovice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11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608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608</v>
      </c>
      <c r="BM124" s="201" t="s">
        <v>656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255</v>
      </c>
      <c r="D126" s="190" t="s">
        <v>186</v>
      </c>
      <c r="E126" s="191" t="s">
        <v>559</v>
      </c>
      <c r="F126" s="192" t="s">
        <v>560</v>
      </c>
      <c r="G126" s="193" t="s">
        <v>561</v>
      </c>
      <c r="H126" s="194">
        <v>11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657</v>
      </c>
    </row>
    <row r="127" spans="1:65" s="2" customFormat="1" ht="29.25">
      <c r="A127" s="33"/>
      <c r="B127" s="34"/>
      <c r="C127" s="35"/>
      <c r="D127" s="203" t="s">
        <v>193</v>
      </c>
      <c r="E127" s="35"/>
      <c r="F127" s="204" t="s">
        <v>565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260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6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658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570</v>
      </c>
      <c r="F130" s="192" t="s">
        <v>571</v>
      </c>
      <c r="G130" s="193" t="s">
        <v>561</v>
      </c>
      <c r="H130" s="194">
        <v>11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659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199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660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37.9" customHeight="1">
      <c r="A134" s="33"/>
      <c r="B134" s="34"/>
      <c r="C134" s="190" t="s">
        <v>250</v>
      </c>
      <c r="D134" s="190" t="s">
        <v>186</v>
      </c>
      <c r="E134" s="191" t="s">
        <v>577</v>
      </c>
      <c r="F134" s="192" t="s">
        <v>578</v>
      </c>
      <c r="G134" s="193" t="s">
        <v>231</v>
      </c>
      <c r="H134" s="194">
        <v>2</v>
      </c>
      <c r="I134" s="195"/>
      <c r="J134" s="196">
        <f>ROUND(I134*H134,2)</f>
        <v>0</v>
      </c>
      <c r="K134" s="192" t="s">
        <v>562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661</v>
      </c>
    </row>
    <row r="135" spans="1:65" s="2" customFormat="1" ht="48.75">
      <c r="A135" s="33"/>
      <c r="B135" s="34"/>
      <c r="C135" s="35"/>
      <c r="D135" s="203" t="s">
        <v>193</v>
      </c>
      <c r="E135" s="35"/>
      <c r="F135" s="204" t="s">
        <v>580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191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662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663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664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665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241</v>
      </c>
      <c r="D145" s="190" t="s">
        <v>186</v>
      </c>
      <c r="E145" s="191" t="s">
        <v>598</v>
      </c>
      <c r="F145" s="192" t="s">
        <v>599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666</v>
      </c>
    </row>
    <row r="146" spans="1:65" s="2" customFormat="1" ht="48.75">
      <c r="A146" s="33"/>
      <c r="B146" s="34"/>
      <c r="C146" s="35"/>
      <c r="D146" s="203" t="s">
        <v>193</v>
      </c>
      <c r="E146" s="35"/>
      <c r="F146" s="204" t="s">
        <v>601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234</v>
      </c>
      <c r="D147" s="190" t="s">
        <v>186</v>
      </c>
      <c r="E147" s="191" t="s">
        <v>593</v>
      </c>
      <c r="F147" s="192" t="s">
        <v>594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667</v>
      </c>
    </row>
    <row r="148" spans="1:65" s="2" customFormat="1" ht="29.25">
      <c r="A148" s="33"/>
      <c r="B148" s="34"/>
      <c r="C148" s="35"/>
      <c r="D148" s="203" t="s">
        <v>193</v>
      </c>
      <c r="E148" s="35"/>
      <c r="F148" s="204" t="s">
        <v>597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668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aIWuGzs2hKYK8R/tu89cBshwUmt+UeSdOsI8rT2b3RCHecciiNjNzRX3Ynl4IqtoHZT4ma/qTn7VcBnUDFNQ2A==" saltValue="jB6Nd5Z5B0TMuglOjsfdFUrfEPB27CP7Gg729AS2b5J08+yAfr7xV8Xag467YqZHIHUUe2vLFqL8efDNotEoDQ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140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669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07 - žst. Prostějov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07 - žst. Prostějov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8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608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608</v>
      </c>
      <c r="BM124" s="201" t="s">
        <v>670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255</v>
      </c>
      <c r="D126" s="190" t="s">
        <v>186</v>
      </c>
      <c r="E126" s="191" t="s">
        <v>559</v>
      </c>
      <c r="F126" s="192" t="s">
        <v>560</v>
      </c>
      <c r="G126" s="193" t="s">
        <v>561</v>
      </c>
      <c r="H126" s="194">
        <v>8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671</v>
      </c>
    </row>
    <row r="127" spans="1:65" s="2" customFormat="1" ht="29.25">
      <c r="A127" s="33"/>
      <c r="B127" s="34"/>
      <c r="C127" s="35"/>
      <c r="D127" s="203" t="s">
        <v>193</v>
      </c>
      <c r="E127" s="35"/>
      <c r="F127" s="204" t="s">
        <v>565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260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4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672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79</v>
      </c>
      <c r="D130" s="190" t="s">
        <v>186</v>
      </c>
      <c r="E130" s="191" t="s">
        <v>570</v>
      </c>
      <c r="F130" s="192" t="s">
        <v>571</v>
      </c>
      <c r="G130" s="193" t="s">
        <v>561</v>
      </c>
      <c r="H130" s="194">
        <v>8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673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81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674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37.9" customHeight="1">
      <c r="A134" s="33"/>
      <c r="B134" s="34"/>
      <c r="C134" s="190" t="s">
        <v>250</v>
      </c>
      <c r="D134" s="190" t="s">
        <v>186</v>
      </c>
      <c r="E134" s="191" t="s">
        <v>577</v>
      </c>
      <c r="F134" s="192" t="s">
        <v>578</v>
      </c>
      <c r="G134" s="193" t="s">
        <v>231</v>
      </c>
      <c r="H134" s="194">
        <v>2</v>
      </c>
      <c r="I134" s="195"/>
      <c r="J134" s="196">
        <f>ROUND(I134*H134,2)</f>
        <v>0</v>
      </c>
      <c r="K134" s="192" t="s">
        <v>562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675</v>
      </c>
    </row>
    <row r="135" spans="1:65" s="2" customFormat="1" ht="48.75">
      <c r="A135" s="33"/>
      <c r="B135" s="34"/>
      <c r="C135" s="35"/>
      <c r="D135" s="203" t="s">
        <v>193</v>
      </c>
      <c r="E135" s="35"/>
      <c r="F135" s="204" t="s">
        <v>580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199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676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191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677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214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678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221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679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228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680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234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681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241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682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fy2hiVXqZMMqNc87kns19mYmqDjVNbgXvlmVpq7BoYbZ6foOuufKfB2MRbzkkW89giCDB7CoLtLekpyGVBG8UA==" saltValue="ocY8ow7BiHGNldFbqBL5x/zsa+dJ2U9LDVt3PAIjoXD7AXlPkBuMzilNtkwggnNC+DhNN5/638g9dI5OrVdFiA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157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ROUND((SUM(BE125:BE157)),  2)</f>
        <v>0</v>
      </c>
      <c r="G35" s="33"/>
      <c r="H35" s="33"/>
      <c r="I35" s="129">
        <v>0.21</v>
      </c>
      <c r="J35" s="128">
        <f>ROUND(((SUM(BE125:BE157))*I35),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ROUND((SUM(BF125:BF157)),  2)</f>
        <v>0</v>
      </c>
      <c r="G36" s="33"/>
      <c r="H36" s="33"/>
      <c r="I36" s="129">
        <v>0.15</v>
      </c>
      <c r="J36" s="128">
        <f>ROUND(((SUM(BF125:BF157))*I36),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ROUND((SUM(BG125:BG157)),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ROUND((SUM(BH125:BH157)),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ROUND((SUM(BI125:BI157)),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01.1 - Olomouc hlavní nádraží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164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165</v>
      </c>
      <c r="E101" s="155"/>
      <c r="F101" s="155"/>
      <c r="G101" s="155"/>
      <c r="H101" s="155"/>
      <c r="I101" s="155"/>
      <c r="J101" s="156">
        <f>J137</f>
        <v>0</v>
      </c>
      <c r="K101" s="153"/>
      <c r="L101" s="157"/>
    </row>
    <row r="102" spans="1:47" s="10" customFormat="1" ht="19.899999999999999" customHeight="1">
      <c r="B102" s="158"/>
      <c r="C102" s="103"/>
      <c r="D102" s="159" t="s">
        <v>166</v>
      </c>
      <c r="E102" s="160"/>
      <c r="F102" s="160"/>
      <c r="G102" s="160"/>
      <c r="H102" s="160"/>
      <c r="I102" s="160"/>
      <c r="J102" s="161">
        <f>J138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167</v>
      </c>
      <c r="E103" s="160"/>
      <c r="F103" s="160"/>
      <c r="G103" s="160"/>
      <c r="H103" s="160"/>
      <c r="I103" s="160"/>
      <c r="J103" s="161">
        <f>J143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168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6" t="str">
        <f>E7</f>
        <v xml:space="preserve"> Instalace zařízení pro výběr poplatku  OŘ OLC</v>
      </c>
      <c r="F113" s="297"/>
      <c r="G113" s="297"/>
      <c r="H113" s="29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154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6" t="s">
        <v>155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156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4" t="str">
        <f>E11</f>
        <v>SO 01.1 - Olomouc hlavní nádraží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>
        <f>IF(J14="","",J14)</f>
        <v>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23</v>
      </c>
      <c r="D121" s="35"/>
      <c r="E121" s="35"/>
      <c r="F121" s="26" t="str">
        <f>E17</f>
        <v xml:space="preserve"> </v>
      </c>
      <c r="G121" s="35"/>
      <c r="H121" s="35"/>
      <c r="I121" s="28" t="s">
        <v>28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5"/>
      <c r="E122" s="35"/>
      <c r="F122" s="26" t="str">
        <f>IF(E20="","",E20)</f>
        <v>Vyplň údaj</v>
      </c>
      <c r="G122" s="35"/>
      <c r="H122" s="35"/>
      <c r="I122" s="28" t="s">
        <v>30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169</v>
      </c>
      <c r="D124" s="166" t="s">
        <v>57</v>
      </c>
      <c r="E124" s="166" t="s">
        <v>53</v>
      </c>
      <c r="F124" s="166" t="s">
        <v>54</v>
      </c>
      <c r="G124" s="166" t="s">
        <v>170</v>
      </c>
      <c r="H124" s="166" t="s">
        <v>171</v>
      </c>
      <c r="I124" s="166" t="s">
        <v>172</v>
      </c>
      <c r="J124" s="166" t="s">
        <v>160</v>
      </c>
      <c r="K124" s="167" t="s">
        <v>173</v>
      </c>
      <c r="L124" s="168"/>
      <c r="M124" s="74" t="s">
        <v>1</v>
      </c>
      <c r="N124" s="75" t="s">
        <v>36</v>
      </c>
      <c r="O124" s="75" t="s">
        <v>174</v>
      </c>
      <c r="P124" s="75" t="s">
        <v>175</v>
      </c>
      <c r="Q124" s="75" t="s">
        <v>176</v>
      </c>
      <c r="R124" s="75" t="s">
        <v>177</v>
      </c>
      <c r="S124" s="75" t="s">
        <v>178</v>
      </c>
      <c r="T124" s="76" t="s">
        <v>179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180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P126+P137</f>
        <v>0</v>
      </c>
      <c r="Q125" s="78"/>
      <c r="R125" s="171">
        <f>R126+R137</f>
        <v>0.78</v>
      </c>
      <c r="S125" s="78"/>
      <c r="T125" s="172">
        <f>T126+T137</f>
        <v>0.2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71</v>
      </c>
      <c r="AU125" s="16" t="s">
        <v>162</v>
      </c>
      <c r="BK125" s="173">
        <f>BK126+BK137</f>
        <v>0</v>
      </c>
    </row>
    <row r="126" spans="1:65" s="12" customFormat="1" ht="25.9" customHeight="1">
      <c r="B126" s="174"/>
      <c r="C126" s="175"/>
      <c r="D126" s="176" t="s">
        <v>71</v>
      </c>
      <c r="E126" s="177" t="s">
        <v>181</v>
      </c>
      <c r="F126" s="177" t="s">
        <v>182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</f>
        <v>0</v>
      </c>
      <c r="Q126" s="182"/>
      <c r="R126" s="183">
        <f>R127</f>
        <v>0</v>
      </c>
      <c r="S126" s="182"/>
      <c r="T126" s="184">
        <f>T127</f>
        <v>0</v>
      </c>
      <c r="AR126" s="185" t="s">
        <v>79</v>
      </c>
      <c r="AT126" s="186" t="s">
        <v>71</v>
      </c>
      <c r="AU126" s="186" t="s">
        <v>72</v>
      </c>
      <c r="AY126" s="185" t="s">
        <v>183</v>
      </c>
      <c r="BK126" s="187">
        <f>BK127</f>
        <v>0</v>
      </c>
    </row>
    <row r="127" spans="1:65" s="12" customFormat="1" ht="22.9" customHeight="1">
      <c r="B127" s="174"/>
      <c r="C127" s="175"/>
      <c r="D127" s="176" t="s">
        <v>71</v>
      </c>
      <c r="E127" s="188" t="s">
        <v>184</v>
      </c>
      <c r="F127" s="188" t="s">
        <v>185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SUM(P128:P136)</f>
        <v>0</v>
      </c>
      <c r="Q127" s="182"/>
      <c r="R127" s="183">
        <f>SUM(R128:R136)</f>
        <v>0</v>
      </c>
      <c r="S127" s="182"/>
      <c r="T127" s="184">
        <f>SUM(T128:T136)</f>
        <v>0</v>
      </c>
      <c r="AR127" s="185" t="s">
        <v>79</v>
      </c>
      <c r="AT127" s="186" t="s">
        <v>71</v>
      </c>
      <c r="AU127" s="186" t="s">
        <v>79</v>
      </c>
      <c r="AY127" s="185" t="s">
        <v>183</v>
      </c>
      <c r="BK127" s="187">
        <f>SUM(BK128:BK136)</f>
        <v>0</v>
      </c>
    </row>
    <row r="128" spans="1:65" s="2" customFormat="1" ht="24.2" customHeight="1">
      <c r="A128" s="33"/>
      <c r="B128" s="34"/>
      <c r="C128" s="190" t="s">
        <v>79</v>
      </c>
      <c r="D128" s="190" t="s">
        <v>186</v>
      </c>
      <c r="E128" s="191" t="s">
        <v>187</v>
      </c>
      <c r="F128" s="192" t="s">
        <v>188</v>
      </c>
      <c r="G128" s="193" t="s">
        <v>189</v>
      </c>
      <c r="H128" s="194">
        <v>0.2</v>
      </c>
      <c r="I128" s="195"/>
      <c r="J128" s="196">
        <f>ROUND(I128*H128,2)</f>
        <v>0</v>
      </c>
      <c r="K128" s="192" t="s">
        <v>190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191</v>
      </c>
      <c r="AT128" s="201" t="s">
        <v>186</v>
      </c>
      <c r="AU128" s="201" t="s">
        <v>81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192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194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81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195</v>
      </c>
      <c r="F130" s="192" t="s">
        <v>196</v>
      </c>
      <c r="G130" s="193" t="s">
        <v>189</v>
      </c>
      <c r="H130" s="194">
        <v>0.2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197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198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2" customFormat="1" ht="24.2" customHeight="1">
      <c r="A132" s="33"/>
      <c r="B132" s="34"/>
      <c r="C132" s="190" t="s">
        <v>199</v>
      </c>
      <c r="D132" s="190" t="s">
        <v>186</v>
      </c>
      <c r="E132" s="191" t="s">
        <v>200</v>
      </c>
      <c r="F132" s="192" t="s">
        <v>201</v>
      </c>
      <c r="G132" s="193" t="s">
        <v>189</v>
      </c>
      <c r="H132" s="194">
        <v>4</v>
      </c>
      <c r="I132" s="195"/>
      <c r="J132" s="196">
        <f>ROUND(I132*H132,2)</f>
        <v>0</v>
      </c>
      <c r="K132" s="192" t="s">
        <v>190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191</v>
      </c>
      <c r="AT132" s="201" t="s">
        <v>186</v>
      </c>
      <c r="AU132" s="201" t="s">
        <v>81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191</v>
      </c>
      <c r="BM132" s="201" t="s">
        <v>202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203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81</v>
      </c>
    </row>
    <row r="134" spans="1:65" s="13" customFormat="1" ht="11.25">
      <c r="B134" s="208"/>
      <c r="C134" s="209"/>
      <c r="D134" s="203" t="s">
        <v>204</v>
      </c>
      <c r="E134" s="209"/>
      <c r="F134" s="210" t="s">
        <v>205</v>
      </c>
      <c r="G134" s="209"/>
      <c r="H134" s="211">
        <v>4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204</v>
      </c>
      <c r="AU134" s="217" t="s">
        <v>81</v>
      </c>
      <c r="AV134" s="13" t="s">
        <v>81</v>
      </c>
      <c r="AW134" s="13" t="s">
        <v>4</v>
      </c>
      <c r="AX134" s="13" t="s">
        <v>79</v>
      </c>
      <c r="AY134" s="217" t="s">
        <v>183</v>
      </c>
    </row>
    <row r="135" spans="1:65" s="2" customFormat="1" ht="24.2" customHeight="1">
      <c r="A135" s="33"/>
      <c r="B135" s="34"/>
      <c r="C135" s="190" t="s">
        <v>191</v>
      </c>
      <c r="D135" s="190" t="s">
        <v>186</v>
      </c>
      <c r="E135" s="191" t="s">
        <v>206</v>
      </c>
      <c r="F135" s="192" t="s">
        <v>207</v>
      </c>
      <c r="G135" s="193" t="s">
        <v>189</v>
      </c>
      <c r="H135" s="194">
        <v>0.2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208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209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12" customFormat="1" ht="25.9" customHeight="1">
      <c r="B137" s="174"/>
      <c r="C137" s="175"/>
      <c r="D137" s="176" t="s">
        <v>71</v>
      </c>
      <c r="E137" s="177" t="s">
        <v>210</v>
      </c>
      <c r="F137" s="177" t="s">
        <v>211</v>
      </c>
      <c r="G137" s="175"/>
      <c r="H137" s="175"/>
      <c r="I137" s="178"/>
      <c r="J137" s="179">
        <f>BK137</f>
        <v>0</v>
      </c>
      <c r="K137" s="175"/>
      <c r="L137" s="180"/>
      <c r="M137" s="181"/>
      <c r="N137" s="182"/>
      <c r="O137" s="182"/>
      <c r="P137" s="183">
        <f>P138+P143</f>
        <v>0</v>
      </c>
      <c r="Q137" s="182"/>
      <c r="R137" s="183">
        <f>R138+R143</f>
        <v>0.78</v>
      </c>
      <c r="S137" s="182"/>
      <c r="T137" s="184">
        <f>T138+T143</f>
        <v>0.2</v>
      </c>
      <c r="AR137" s="185" t="s">
        <v>81</v>
      </c>
      <c r="AT137" s="186" t="s">
        <v>71</v>
      </c>
      <c r="AU137" s="186" t="s">
        <v>72</v>
      </c>
      <c r="AY137" s="185" t="s">
        <v>183</v>
      </c>
      <c r="BK137" s="187">
        <f>BK138+BK143</f>
        <v>0</v>
      </c>
    </row>
    <row r="138" spans="1:65" s="12" customFormat="1" ht="22.9" customHeight="1">
      <c r="B138" s="174"/>
      <c r="C138" s="175"/>
      <c r="D138" s="176" t="s">
        <v>71</v>
      </c>
      <c r="E138" s="188" t="s">
        <v>212</v>
      </c>
      <c r="F138" s="188" t="s">
        <v>213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SUM(P139:P142)</f>
        <v>0</v>
      </c>
      <c r="Q138" s="182"/>
      <c r="R138" s="183">
        <f>SUM(R139:R142)</f>
        <v>0</v>
      </c>
      <c r="S138" s="182"/>
      <c r="T138" s="184">
        <f>SUM(T139:T142)</f>
        <v>0</v>
      </c>
      <c r="AR138" s="185" t="s">
        <v>81</v>
      </c>
      <c r="AT138" s="186" t="s">
        <v>71</v>
      </c>
      <c r="AU138" s="186" t="s">
        <v>79</v>
      </c>
      <c r="AY138" s="185" t="s">
        <v>183</v>
      </c>
      <c r="BK138" s="187">
        <f>SUM(BK139:BK142)</f>
        <v>0</v>
      </c>
    </row>
    <row r="139" spans="1:65" s="2" customFormat="1" ht="24.2" customHeight="1">
      <c r="A139" s="33"/>
      <c r="B139" s="34"/>
      <c r="C139" s="190" t="s">
        <v>214</v>
      </c>
      <c r="D139" s="190" t="s">
        <v>186</v>
      </c>
      <c r="E139" s="191" t="s">
        <v>215</v>
      </c>
      <c r="F139" s="192" t="s">
        <v>216</v>
      </c>
      <c r="G139" s="193" t="s">
        <v>217</v>
      </c>
      <c r="H139" s="194">
        <v>1</v>
      </c>
      <c r="I139" s="195"/>
      <c r="J139" s="196">
        <f>ROUND(I139*H139,2)</f>
        <v>0</v>
      </c>
      <c r="K139" s="192" t="s">
        <v>1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218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218</v>
      </c>
      <c r="BM139" s="201" t="s">
        <v>219</v>
      </c>
    </row>
    <row r="140" spans="1:65" s="2" customFormat="1" ht="11.25">
      <c r="A140" s="33"/>
      <c r="B140" s="34"/>
      <c r="C140" s="35"/>
      <c r="D140" s="203" t="s">
        <v>193</v>
      </c>
      <c r="E140" s="35"/>
      <c r="F140" s="204" t="s">
        <v>220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2" customFormat="1" ht="24.2" customHeight="1">
      <c r="A141" s="33"/>
      <c r="B141" s="34"/>
      <c r="C141" s="190" t="s">
        <v>221</v>
      </c>
      <c r="D141" s="190" t="s">
        <v>186</v>
      </c>
      <c r="E141" s="191" t="s">
        <v>222</v>
      </c>
      <c r="F141" s="192" t="s">
        <v>223</v>
      </c>
      <c r="G141" s="193" t="s">
        <v>189</v>
      </c>
      <c r="H141" s="194">
        <v>0.1</v>
      </c>
      <c r="I141" s="195"/>
      <c r="J141" s="196">
        <f>ROUND(I141*H141,2)</f>
        <v>0</v>
      </c>
      <c r="K141" s="192" t="s">
        <v>190</v>
      </c>
      <c r="L141" s="38"/>
      <c r="M141" s="197" t="s">
        <v>1</v>
      </c>
      <c r="N141" s="198" t="s">
        <v>37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218</v>
      </c>
      <c r="AT141" s="201" t="s">
        <v>186</v>
      </c>
      <c r="AU141" s="201" t="s">
        <v>81</v>
      </c>
      <c r="AY141" s="16" t="s">
        <v>183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218</v>
      </c>
      <c r="BM141" s="201" t="s">
        <v>224</v>
      </c>
    </row>
    <row r="142" spans="1:65" s="2" customFormat="1" ht="29.25">
      <c r="A142" s="33"/>
      <c r="B142" s="34"/>
      <c r="C142" s="35"/>
      <c r="D142" s="203" t="s">
        <v>193</v>
      </c>
      <c r="E142" s="35"/>
      <c r="F142" s="204" t="s">
        <v>225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193</v>
      </c>
      <c r="AU142" s="16" t="s">
        <v>81</v>
      </c>
    </row>
    <row r="143" spans="1:65" s="12" customFormat="1" ht="22.9" customHeight="1">
      <c r="B143" s="174"/>
      <c r="C143" s="175"/>
      <c r="D143" s="176" t="s">
        <v>71</v>
      </c>
      <c r="E143" s="188" t="s">
        <v>226</v>
      </c>
      <c r="F143" s="188" t="s">
        <v>227</v>
      </c>
      <c r="G143" s="175"/>
      <c r="H143" s="175"/>
      <c r="I143" s="178"/>
      <c r="J143" s="189">
        <f>BK143</f>
        <v>0</v>
      </c>
      <c r="K143" s="175"/>
      <c r="L143" s="180"/>
      <c r="M143" s="181"/>
      <c r="N143" s="182"/>
      <c r="O143" s="182"/>
      <c r="P143" s="183">
        <f>SUM(P144:P157)</f>
        <v>0</v>
      </c>
      <c r="Q143" s="182"/>
      <c r="R143" s="183">
        <f>SUM(R144:R157)</f>
        <v>0.78</v>
      </c>
      <c r="S143" s="182"/>
      <c r="T143" s="184">
        <f>SUM(T144:T157)</f>
        <v>0.2</v>
      </c>
      <c r="AR143" s="185" t="s">
        <v>81</v>
      </c>
      <c r="AT143" s="186" t="s">
        <v>71</v>
      </c>
      <c r="AU143" s="186" t="s">
        <v>79</v>
      </c>
      <c r="AY143" s="185" t="s">
        <v>183</v>
      </c>
      <c r="BK143" s="187">
        <f>SUM(BK144:BK157)</f>
        <v>0</v>
      </c>
    </row>
    <row r="144" spans="1:65" s="2" customFormat="1" ht="14.45" customHeight="1">
      <c r="A144" s="33"/>
      <c r="B144" s="34"/>
      <c r="C144" s="190" t="s">
        <v>228</v>
      </c>
      <c r="D144" s="190" t="s">
        <v>186</v>
      </c>
      <c r="E144" s="191" t="s">
        <v>229</v>
      </c>
      <c r="F144" s="192" t="s">
        <v>230</v>
      </c>
      <c r="G144" s="193" t="s">
        <v>231</v>
      </c>
      <c r="H144" s="194">
        <v>2</v>
      </c>
      <c r="I144" s="195"/>
      <c r="J144" s="196">
        <f>ROUND(I144*H144,2)</f>
        <v>0</v>
      </c>
      <c r="K144" s="192" t="s">
        <v>190</v>
      </c>
      <c r="L144" s="38"/>
      <c r="M144" s="197" t="s">
        <v>1</v>
      </c>
      <c r="N144" s="198" t="s">
        <v>37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218</v>
      </c>
      <c r="AT144" s="201" t="s">
        <v>186</v>
      </c>
      <c r="AU144" s="201" t="s">
        <v>81</v>
      </c>
      <c r="AY144" s="16" t="s">
        <v>183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79</v>
      </c>
      <c r="BK144" s="202">
        <f>ROUND(I144*H144,2)</f>
        <v>0</v>
      </c>
      <c r="BL144" s="16" t="s">
        <v>218</v>
      </c>
      <c r="BM144" s="201" t="s">
        <v>232</v>
      </c>
    </row>
    <row r="145" spans="1:65" s="2" customFormat="1" ht="29.25">
      <c r="A145" s="33"/>
      <c r="B145" s="34"/>
      <c r="C145" s="35"/>
      <c r="D145" s="203" t="s">
        <v>193</v>
      </c>
      <c r="E145" s="35"/>
      <c r="F145" s="204" t="s">
        <v>233</v>
      </c>
      <c r="G145" s="35"/>
      <c r="H145" s="35"/>
      <c r="I145" s="205"/>
      <c r="J145" s="35"/>
      <c r="K145" s="35"/>
      <c r="L145" s="38"/>
      <c r="M145" s="206"/>
      <c r="N145" s="207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193</v>
      </c>
      <c r="AU145" s="16" t="s">
        <v>81</v>
      </c>
    </row>
    <row r="146" spans="1:65" s="2" customFormat="1" ht="14.45" customHeight="1">
      <c r="A146" s="33"/>
      <c r="B146" s="34"/>
      <c r="C146" s="218" t="s">
        <v>234</v>
      </c>
      <c r="D146" s="218" t="s">
        <v>235</v>
      </c>
      <c r="E146" s="219" t="s">
        <v>236</v>
      </c>
      <c r="F146" s="220" t="s">
        <v>237</v>
      </c>
      <c r="G146" s="221" t="s">
        <v>231</v>
      </c>
      <c r="H146" s="222">
        <v>1</v>
      </c>
      <c r="I146" s="223"/>
      <c r="J146" s="224">
        <f>ROUND(I146*H146,2)</f>
        <v>0</v>
      </c>
      <c r="K146" s="220" t="s">
        <v>1</v>
      </c>
      <c r="L146" s="225"/>
      <c r="M146" s="226" t="s">
        <v>1</v>
      </c>
      <c r="N146" s="227" t="s">
        <v>37</v>
      </c>
      <c r="O146" s="70"/>
      <c r="P146" s="199">
        <f>O146*H146</f>
        <v>0</v>
      </c>
      <c r="Q146" s="199">
        <v>0.5</v>
      </c>
      <c r="R146" s="199">
        <f>Q146*H146</f>
        <v>0.5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238</v>
      </c>
      <c r="AT146" s="201" t="s">
        <v>235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239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240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241</v>
      </c>
      <c r="D148" s="218" t="s">
        <v>235</v>
      </c>
      <c r="E148" s="219" t="s">
        <v>242</v>
      </c>
      <c r="F148" s="220" t="s">
        <v>243</v>
      </c>
      <c r="G148" s="221" t="s">
        <v>231</v>
      </c>
      <c r="H148" s="222">
        <v>1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0.28000000000000003</v>
      </c>
      <c r="R148" s="199">
        <f>Q148*H148</f>
        <v>0.28000000000000003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244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243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24.2" customHeight="1">
      <c r="A150" s="33"/>
      <c r="B150" s="34"/>
      <c r="C150" s="190" t="s">
        <v>245</v>
      </c>
      <c r="D150" s="190" t="s">
        <v>186</v>
      </c>
      <c r="E150" s="191" t="s">
        <v>246</v>
      </c>
      <c r="F150" s="192" t="s">
        <v>247</v>
      </c>
      <c r="G150" s="193" t="s">
        <v>231</v>
      </c>
      <c r="H150" s="194">
        <v>1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0.2</v>
      </c>
      <c r="T150" s="200">
        <f>S150*H150</f>
        <v>0.2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248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249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24.2" customHeight="1">
      <c r="A152" s="33"/>
      <c r="B152" s="34"/>
      <c r="C152" s="190" t="s">
        <v>250</v>
      </c>
      <c r="D152" s="190" t="s">
        <v>186</v>
      </c>
      <c r="E152" s="191" t="s">
        <v>251</v>
      </c>
      <c r="F152" s="192" t="s">
        <v>252</v>
      </c>
      <c r="G152" s="193" t="s">
        <v>189</v>
      </c>
      <c r="H152" s="194">
        <v>0.78</v>
      </c>
      <c r="I152" s="195"/>
      <c r="J152" s="196">
        <f>ROUND(I152*H152,2)</f>
        <v>0</v>
      </c>
      <c r="K152" s="192" t="s">
        <v>190</v>
      </c>
      <c r="L152" s="38"/>
      <c r="M152" s="197" t="s">
        <v>1</v>
      </c>
      <c r="N152" s="198" t="s">
        <v>37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218</v>
      </c>
      <c r="AT152" s="201" t="s">
        <v>186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253</v>
      </c>
    </row>
    <row r="153" spans="1:65" s="2" customFormat="1" ht="29.25">
      <c r="A153" s="33"/>
      <c r="B153" s="34"/>
      <c r="C153" s="35"/>
      <c r="D153" s="203" t="s">
        <v>193</v>
      </c>
      <c r="E153" s="35"/>
      <c r="F153" s="204" t="s">
        <v>254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255</v>
      </c>
      <c r="D154" s="190" t="s">
        <v>186</v>
      </c>
      <c r="E154" s="191" t="s">
        <v>256</v>
      </c>
      <c r="F154" s="192" t="s">
        <v>257</v>
      </c>
      <c r="G154" s="193" t="s">
        <v>189</v>
      </c>
      <c r="H154" s="194">
        <v>0.78</v>
      </c>
      <c r="I154" s="195"/>
      <c r="J154" s="196">
        <f>ROUND(I154*H154,2)</f>
        <v>0</v>
      </c>
      <c r="K154" s="192" t="s">
        <v>190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258</v>
      </c>
    </row>
    <row r="155" spans="1:65" s="2" customFormat="1" ht="29.25">
      <c r="A155" s="33"/>
      <c r="B155" s="34"/>
      <c r="C155" s="35"/>
      <c r="D155" s="203" t="s">
        <v>193</v>
      </c>
      <c r="E155" s="35"/>
      <c r="F155" s="204" t="s">
        <v>259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24.2" customHeight="1">
      <c r="A156" s="33"/>
      <c r="B156" s="34"/>
      <c r="C156" s="190" t="s">
        <v>260</v>
      </c>
      <c r="D156" s="190" t="s">
        <v>186</v>
      </c>
      <c r="E156" s="191" t="s">
        <v>261</v>
      </c>
      <c r="F156" s="192" t="s">
        <v>262</v>
      </c>
      <c r="G156" s="193" t="s">
        <v>189</v>
      </c>
      <c r="H156" s="194">
        <v>0.78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263</v>
      </c>
    </row>
    <row r="157" spans="1:65" s="2" customFormat="1" ht="29.25">
      <c r="A157" s="33"/>
      <c r="B157" s="34"/>
      <c r="C157" s="35"/>
      <c r="D157" s="203" t="s">
        <v>193</v>
      </c>
      <c r="E157" s="35"/>
      <c r="F157" s="204" t="s">
        <v>264</v>
      </c>
      <c r="G157" s="35"/>
      <c r="H157" s="35"/>
      <c r="I157" s="205"/>
      <c r="J157" s="35"/>
      <c r="K157" s="35"/>
      <c r="L157" s="38"/>
      <c r="M157" s="228"/>
      <c r="N157" s="229"/>
      <c r="O157" s="230"/>
      <c r="P157" s="230"/>
      <c r="Q157" s="230"/>
      <c r="R157" s="230"/>
      <c r="S157" s="230"/>
      <c r="T157" s="23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uuEgl5T2J10vtP2ekdjpkwe9J0y+Spdbe5l7xd9Ifso/kpLdtDq/fPCUA6Ev3GFe6HouwTOx5aTHKknNxX0KKw==" saltValue="MQU4TCg1Qrqb3P5+4nxJkwYaiMyVaTvda+sk8nKRfx3++hZaVLDRL/LstybouGFvvP5h10eM6kZrZwed6XzvFQ==" spinCount="100000" sheet="1" objects="1" scenarios="1" formatColumns="0" formatRows="0" autoFilter="0"/>
  <autoFilter ref="C124:K157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143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683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08 - žst. Uherské Hradiště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08 - žst. Uherské Hradiště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18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608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608</v>
      </c>
      <c r="BM124" s="201" t="s">
        <v>684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250</v>
      </c>
      <c r="D126" s="190" t="s">
        <v>186</v>
      </c>
      <c r="E126" s="191" t="s">
        <v>559</v>
      </c>
      <c r="F126" s="192" t="s">
        <v>560</v>
      </c>
      <c r="G126" s="193" t="s">
        <v>561</v>
      </c>
      <c r="H126" s="194">
        <v>18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685</v>
      </c>
    </row>
    <row r="127" spans="1:65" s="2" customFormat="1" ht="29.25">
      <c r="A127" s="33"/>
      <c r="B127" s="34"/>
      <c r="C127" s="35"/>
      <c r="D127" s="203" t="s">
        <v>193</v>
      </c>
      <c r="E127" s="35"/>
      <c r="F127" s="204" t="s">
        <v>565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255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9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686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570</v>
      </c>
      <c r="F130" s="192" t="s">
        <v>571</v>
      </c>
      <c r="G130" s="193" t="s">
        <v>561</v>
      </c>
      <c r="H130" s="194">
        <v>18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687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49.15" customHeight="1">
      <c r="A132" s="33"/>
      <c r="B132" s="34"/>
      <c r="C132" s="218" t="s">
        <v>199</v>
      </c>
      <c r="D132" s="218" t="s">
        <v>235</v>
      </c>
      <c r="E132" s="219" t="s">
        <v>584</v>
      </c>
      <c r="F132" s="220" t="s">
        <v>585</v>
      </c>
      <c r="G132" s="221" t="s">
        <v>231</v>
      </c>
      <c r="H132" s="222">
        <v>1</v>
      </c>
      <c r="I132" s="223"/>
      <c r="J132" s="224">
        <f>ROUND(I132*H132,2)</f>
        <v>0</v>
      </c>
      <c r="K132" s="220" t="s">
        <v>568</v>
      </c>
      <c r="L132" s="225"/>
      <c r="M132" s="226" t="s">
        <v>1</v>
      </c>
      <c r="N132" s="227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238</v>
      </c>
      <c r="AT132" s="201" t="s">
        <v>235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218</v>
      </c>
      <c r="BM132" s="201" t="s">
        <v>688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585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37.9" customHeight="1">
      <c r="A134" s="33"/>
      <c r="B134" s="34"/>
      <c r="C134" s="190" t="s">
        <v>260</v>
      </c>
      <c r="D134" s="190" t="s">
        <v>186</v>
      </c>
      <c r="E134" s="191" t="s">
        <v>577</v>
      </c>
      <c r="F134" s="192" t="s">
        <v>578</v>
      </c>
      <c r="G134" s="193" t="s">
        <v>231</v>
      </c>
      <c r="H134" s="194">
        <v>2</v>
      </c>
      <c r="I134" s="195"/>
      <c r="J134" s="196">
        <f>ROUND(I134*H134,2)</f>
        <v>0</v>
      </c>
      <c r="K134" s="192" t="s">
        <v>562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563</v>
      </c>
      <c r="AT134" s="201" t="s">
        <v>186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563</v>
      </c>
      <c r="BM134" s="201" t="s">
        <v>689</v>
      </c>
    </row>
    <row r="135" spans="1:65" s="2" customFormat="1" ht="48.75">
      <c r="A135" s="33"/>
      <c r="B135" s="34"/>
      <c r="C135" s="35"/>
      <c r="D135" s="203" t="s">
        <v>193</v>
      </c>
      <c r="E135" s="35"/>
      <c r="F135" s="204" t="s">
        <v>580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191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690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691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692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693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694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695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696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KgrZ0/Db/SQW6WP/zd4wSLPnGBj00uL8rQSK5qtn3b8+QWojA+BhG4kewdrUUB26/XcA1nswEnJYT4PxgndraQ==" saltValue="N584d0h60OYe6xn5ARim9w1CcBBHHlCcbmiqNJzr2viqgWbMe8mVhy3+LMPm80VEPn5VDci+lNtOYvgggwLwbg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146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697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09 - žst. Lipník n. B.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09 - žst. Lipník n. B.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12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234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191</v>
      </c>
      <c r="BM124" s="201" t="s">
        <v>698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81</v>
      </c>
      <c r="D126" s="190" t="s">
        <v>186</v>
      </c>
      <c r="E126" s="191" t="s">
        <v>570</v>
      </c>
      <c r="F126" s="192" t="s">
        <v>571</v>
      </c>
      <c r="G126" s="193" t="s">
        <v>561</v>
      </c>
      <c r="H126" s="194">
        <v>12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699</v>
      </c>
    </row>
    <row r="127" spans="1:65" s="2" customFormat="1" ht="19.5">
      <c r="A127" s="33"/>
      <c r="B127" s="34"/>
      <c r="C127" s="35"/>
      <c r="D127" s="203" t="s">
        <v>193</v>
      </c>
      <c r="E127" s="35"/>
      <c r="F127" s="204" t="s">
        <v>573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37.9" customHeight="1">
      <c r="A128" s="33"/>
      <c r="B128" s="34"/>
      <c r="C128" s="190" t="s">
        <v>250</v>
      </c>
      <c r="D128" s="190" t="s">
        <v>186</v>
      </c>
      <c r="E128" s="191" t="s">
        <v>577</v>
      </c>
      <c r="F128" s="192" t="s">
        <v>578</v>
      </c>
      <c r="G128" s="193" t="s">
        <v>231</v>
      </c>
      <c r="H128" s="194">
        <v>2</v>
      </c>
      <c r="I128" s="195"/>
      <c r="J128" s="196">
        <f>ROUND(I128*H128,2)</f>
        <v>0</v>
      </c>
      <c r="K128" s="192" t="s">
        <v>562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563</v>
      </c>
      <c r="AT128" s="201" t="s">
        <v>186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563</v>
      </c>
      <c r="BM128" s="201" t="s">
        <v>700</v>
      </c>
    </row>
    <row r="129" spans="1:65" s="2" customFormat="1" ht="48.75">
      <c r="A129" s="33"/>
      <c r="B129" s="34"/>
      <c r="C129" s="35"/>
      <c r="D129" s="203" t="s">
        <v>193</v>
      </c>
      <c r="E129" s="35"/>
      <c r="F129" s="204" t="s">
        <v>580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218" t="s">
        <v>260</v>
      </c>
      <c r="D130" s="218" t="s">
        <v>235</v>
      </c>
      <c r="E130" s="219" t="s">
        <v>566</v>
      </c>
      <c r="F130" s="220" t="s">
        <v>567</v>
      </c>
      <c r="G130" s="221" t="s">
        <v>231</v>
      </c>
      <c r="H130" s="222">
        <v>6</v>
      </c>
      <c r="I130" s="223"/>
      <c r="J130" s="224">
        <f>ROUND(I130*H130,2)</f>
        <v>0</v>
      </c>
      <c r="K130" s="220" t="s">
        <v>568</v>
      </c>
      <c r="L130" s="225"/>
      <c r="M130" s="226" t="s">
        <v>1</v>
      </c>
      <c r="N130" s="227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234</v>
      </c>
      <c r="AT130" s="201" t="s">
        <v>235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701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567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24.2" customHeight="1">
      <c r="A132" s="33"/>
      <c r="B132" s="34"/>
      <c r="C132" s="190" t="s">
        <v>255</v>
      </c>
      <c r="D132" s="190" t="s">
        <v>186</v>
      </c>
      <c r="E132" s="191" t="s">
        <v>559</v>
      </c>
      <c r="F132" s="192" t="s">
        <v>560</v>
      </c>
      <c r="G132" s="193" t="s">
        <v>561</v>
      </c>
      <c r="H132" s="194">
        <v>12</v>
      </c>
      <c r="I132" s="195"/>
      <c r="J132" s="196">
        <f>ROUND(I132*H132,2)</f>
        <v>0</v>
      </c>
      <c r="K132" s="192" t="s">
        <v>562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563</v>
      </c>
      <c r="AT132" s="201" t="s">
        <v>186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563</v>
      </c>
      <c r="BM132" s="201" t="s">
        <v>702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565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49.15" customHeight="1">
      <c r="A134" s="33"/>
      <c r="B134" s="34"/>
      <c r="C134" s="218" t="s">
        <v>199</v>
      </c>
      <c r="D134" s="218" t="s">
        <v>235</v>
      </c>
      <c r="E134" s="219" t="s">
        <v>584</v>
      </c>
      <c r="F134" s="220" t="s">
        <v>585</v>
      </c>
      <c r="G134" s="221" t="s">
        <v>231</v>
      </c>
      <c r="H134" s="222">
        <v>1</v>
      </c>
      <c r="I134" s="223"/>
      <c r="J134" s="224">
        <f>ROUND(I134*H134,2)</f>
        <v>0</v>
      </c>
      <c r="K134" s="220" t="s">
        <v>568</v>
      </c>
      <c r="L134" s="225"/>
      <c r="M134" s="226" t="s">
        <v>1</v>
      </c>
      <c r="N134" s="227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238</v>
      </c>
      <c r="AT134" s="201" t="s">
        <v>235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218</v>
      </c>
      <c r="BM134" s="201" t="s">
        <v>703</v>
      </c>
    </row>
    <row r="135" spans="1:65" s="2" customFormat="1" ht="29.25">
      <c r="A135" s="33"/>
      <c r="B135" s="34"/>
      <c r="C135" s="35"/>
      <c r="D135" s="203" t="s">
        <v>193</v>
      </c>
      <c r="E135" s="35"/>
      <c r="F135" s="204" t="s">
        <v>585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191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704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705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706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707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708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709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710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/HSfob8IMxbwByKjZJBqJx/0W+ER3rJhogkujMrxNQZIYwpcVSAEaCPBEzxaX4HF7K9MQAtetW7qu09AiUa+jQ==" saltValue="8f+EDQN9dsw93vIySEpXYtQs6tpzwmZE9AwXfa8QMkqeu9Av9YbSG50GGBonpnBiEt0lFyWZOeRNGVSaLlanxg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149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554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711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21</v>
      </c>
      <c r="F17" s="33"/>
      <c r="G17" s="33"/>
      <c r="H17" s="33"/>
      <c r="I17" s="118" t="s">
        <v>25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21</v>
      </c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21</v>
      </c>
      <c r="F26" s="33"/>
      <c r="G26" s="33"/>
      <c r="H26" s="33"/>
      <c r="I26" s="118" t="s">
        <v>25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ROUND((SUM(BE122:BE150)),  2)</f>
        <v>0</v>
      </c>
      <c r="G35" s="33"/>
      <c r="H35" s="33"/>
      <c r="I35" s="129">
        <v>0.21</v>
      </c>
      <c r="J35" s="128">
        <f>ROUND(((SUM(BE122:BE150))*I35),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ROUND((SUM(BF122:BF150)),  2)</f>
        <v>0</v>
      </c>
      <c r="G36" s="33"/>
      <c r="H36" s="33"/>
      <c r="I36" s="129">
        <v>0.15</v>
      </c>
      <c r="J36" s="128">
        <f>ROUND(((SUM(BF122:BF150))*I36),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ROUND((SUM(BG122:BG150)),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ROUND((SUM(BH122:BH150)),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ROUND((SUM(BI122:BI150)),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554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05 - žst Luhačovice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556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557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168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296" t="str">
        <f>E7</f>
        <v xml:space="preserve"> Instalace zařízení pro výběr poplatku  OŘ OLC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154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296" t="s">
        <v>554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4" t="str">
        <f>E11</f>
        <v>05 - žst Luhačovice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 xml:space="preserve"> </v>
      </c>
      <c r="G116" s="35"/>
      <c r="H116" s="35"/>
      <c r="I116" s="28" t="s">
        <v>22</v>
      </c>
      <c r="J116" s="65">
        <f>IF(J14="","",J14)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 xml:space="preserve"> </v>
      </c>
      <c r="G118" s="35"/>
      <c r="H118" s="35"/>
      <c r="I118" s="28" t="s">
        <v>28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IF(E20="","",E20)</f>
        <v>Vyplň údaj</v>
      </c>
      <c r="G119" s="35"/>
      <c r="H119" s="35"/>
      <c r="I119" s="28" t="s">
        <v>30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169</v>
      </c>
      <c r="D121" s="166" t="s">
        <v>57</v>
      </c>
      <c r="E121" s="166" t="s">
        <v>53</v>
      </c>
      <c r="F121" s="166" t="s">
        <v>54</v>
      </c>
      <c r="G121" s="166" t="s">
        <v>170</v>
      </c>
      <c r="H121" s="166" t="s">
        <v>171</v>
      </c>
      <c r="I121" s="166" t="s">
        <v>172</v>
      </c>
      <c r="J121" s="166" t="s">
        <v>160</v>
      </c>
      <c r="K121" s="167" t="s">
        <v>173</v>
      </c>
      <c r="L121" s="168"/>
      <c r="M121" s="74" t="s">
        <v>1</v>
      </c>
      <c r="N121" s="75" t="s">
        <v>36</v>
      </c>
      <c r="O121" s="75" t="s">
        <v>174</v>
      </c>
      <c r="P121" s="75" t="s">
        <v>175</v>
      </c>
      <c r="Q121" s="75" t="s">
        <v>176</v>
      </c>
      <c r="R121" s="75" t="s">
        <v>177</v>
      </c>
      <c r="S121" s="75" t="s">
        <v>178</v>
      </c>
      <c r="T121" s="76" t="s">
        <v>179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180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P123+P142</f>
        <v>0</v>
      </c>
      <c r="Q122" s="78"/>
      <c r="R122" s="171">
        <f>R123+R142</f>
        <v>0</v>
      </c>
      <c r="S122" s="78"/>
      <c r="T122" s="172">
        <f>T123+T142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162</v>
      </c>
      <c r="BK122" s="173">
        <f>BK123+BK142</f>
        <v>0</v>
      </c>
    </row>
    <row r="123" spans="1:65" s="12" customFormat="1" ht="25.9" customHeight="1">
      <c r="B123" s="174"/>
      <c r="C123" s="175"/>
      <c r="D123" s="176" t="s">
        <v>71</v>
      </c>
      <c r="E123" s="177" t="s">
        <v>558</v>
      </c>
      <c r="F123" s="177" t="s">
        <v>121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SUM(P124:P141)</f>
        <v>0</v>
      </c>
      <c r="Q123" s="182"/>
      <c r="R123" s="183">
        <f>SUM(R124:R141)</f>
        <v>0</v>
      </c>
      <c r="S123" s="182"/>
      <c r="T123" s="184">
        <f>SUM(T124:T141)</f>
        <v>0</v>
      </c>
      <c r="AR123" s="185" t="s">
        <v>81</v>
      </c>
      <c r="AT123" s="186" t="s">
        <v>71</v>
      </c>
      <c r="AU123" s="186" t="s">
        <v>72</v>
      </c>
      <c r="AY123" s="185" t="s">
        <v>183</v>
      </c>
      <c r="BK123" s="187">
        <f>SUM(BK124:BK141)</f>
        <v>0</v>
      </c>
    </row>
    <row r="124" spans="1:65" s="2" customFormat="1" ht="24.2" customHeight="1">
      <c r="A124" s="33"/>
      <c r="B124" s="34"/>
      <c r="C124" s="218" t="s">
        <v>312</v>
      </c>
      <c r="D124" s="218" t="s">
        <v>235</v>
      </c>
      <c r="E124" s="219" t="s">
        <v>574</v>
      </c>
      <c r="F124" s="220" t="s">
        <v>575</v>
      </c>
      <c r="G124" s="221" t="s">
        <v>561</v>
      </c>
      <c r="H124" s="222">
        <v>10</v>
      </c>
      <c r="I124" s="223"/>
      <c r="J124" s="224">
        <f>ROUND(I124*H124,2)</f>
        <v>0</v>
      </c>
      <c r="K124" s="220" t="s">
        <v>568</v>
      </c>
      <c r="L124" s="225"/>
      <c r="M124" s="226" t="s">
        <v>1</v>
      </c>
      <c r="N124" s="227" t="s">
        <v>37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238</v>
      </c>
      <c r="AT124" s="201" t="s">
        <v>235</v>
      </c>
      <c r="AU124" s="201" t="s">
        <v>79</v>
      </c>
      <c r="AY124" s="16" t="s">
        <v>183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218</v>
      </c>
      <c r="BM124" s="201" t="s">
        <v>712</v>
      </c>
    </row>
    <row r="125" spans="1:65" s="2" customFormat="1" ht="19.5">
      <c r="A125" s="33"/>
      <c r="B125" s="34"/>
      <c r="C125" s="35"/>
      <c r="D125" s="203" t="s">
        <v>193</v>
      </c>
      <c r="E125" s="35"/>
      <c r="F125" s="204" t="s">
        <v>575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193</v>
      </c>
      <c r="AU125" s="16" t="s">
        <v>79</v>
      </c>
    </row>
    <row r="126" spans="1:65" s="2" customFormat="1" ht="24.2" customHeight="1">
      <c r="A126" s="33"/>
      <c r="B126" s="34"/>
      <c r="C126" s="190" t="s">
        <v>81</v>
      </c>
      <c r="D126" s="190" t="s">
        <v>186</v>
      </c>
      <c r="E126" s="191" t="s">
        <v>570</v>
      </c>
      <c r="F126" s="192" t="s">
        <v>571</v>
      </c>
      <c r="G126" s="193" t="s">
        <v>561</v>
      </c>
      <c r="H126" s="194">
        <v>10</v>
      </c>
      <c r="I126" s="195"/>
      <c r="J126" s="196">
        <f>ROUND(I126*H126,2)</f>
        <v>0</v>
      </c>
      <c r="K126" s="192" t="s">
        <v>562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563</v>
      </c>
      <c r="AT126" s="201" t="s">
        <v>186</v>
      </c>
      <c r="AU126" s="201" t="s">
        <v>79</v>
      </c>
      <c r="AY126" s="16" t="s">
        <v>183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563</v>
      </c>
      <c r="BM126" s="201" t="s">
        <v>713</v>
      </c>
    </row>
    <row r="127" spans="1:65" s="2" customFormat="1" ht="19.5">
      <c r="A127" s="33"/>
      <c r="B127" s="34"/>
      <c r="C127" s="35"/>
      <c r="D127" s="203" t="s">
        <v>193</v>
      </c>
      <c r="E127" s="35"/>
      <c r="F127" s="204" t="s">
        <v>573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193</v>
      </c>
      <c r="AU127" s="16" t="s">
        <v>79</v>
      </c>
    </row>
    <row r="128" spans="1:65" s="2" customFormat="1" ht="24.2" customHeight="1">
      <c r="A128" s="33"/>
      <c r="B128" s="34"/>
      <c r="C128" s="218" t="s">
        <v>8</v>
      </c>
      <c r="D128" s="218" t="s">
        <v>235</v>
      </c>
      <c r="E128" s="219" t="s">
        <v>566</v>
      </c>
      <c r="F128" s="220" t="s">
        <v>567</v>
      </c>
      <c r="G128" s="221" t="s">
        <v>231</v>
      </c>
      <c r="H128" s="222">
        <v>5</v>
      </c>
      <c r="I128" s="223"/>
      <c r="J128" s="224">
        <f>ROUND(I128*H128,2)</f>
        <v>0</v>
      </c>
      <c r="K128" s="220" t="s">
        <v>568</v>
      </c>
      <c r="L128" s="225"/>
      <c r="M128" s="226" t="s">
        <v>1</v>
      </c>
      <c r="N128" s="227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234</v>
      </c>
      <c r="AT128" s="201" t="s">
        <v>235</v>
      </c>
      <c r="AU128" s="201" t="s">
        <v>79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714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567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79</v>
      </c>
    </row>
    <row r="130" spans="1:65" s="2" customFormat="1" ht="24.2" customHeight="1">
      <c r="A130" s="33"/>
      <c r="B130" s="34"/>
      <c r="C130" s="190" t="s">
        <v>255</v>
      </c>
      <c r="D130" s="190" t="s">
        <v>186</v>
      </c>
      <c r="E130" s="191" t="s">
        <v>559</v>
      </c>
      <c r="F130" s="192" t="s">
        <v>560</v>
      </c>
      <c r="G130" s="193" t="s">
        <v>561</v>
      </c>
      <c r="H130" s="194">
        <v>10</v>
      </c>
      <c r="I130" s="195"/>
      <c r="J130" s="196">
        <f>ROUND(I130*H130,2)</f>
        <v>0</v>
      </c>
      <c r="K130" s="192" t="s">
        <v>562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563</v>
      </c>
      <c r="AT130" s="201" t="s">
        <v>186</v>
      </c>
      <c r="AU130" s="201" t="s">
        <v>79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563</v>
      </c>
      <c r="BM130" s="201" t="s">
        <v>715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565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79</v>
      </c>
    </row>
    <row r="132" spans="1:65" s="2" customFormat="1" ht="37.9" customHeight="1">
      <c r="A132" s="33"/>
      <c r="B132" s="34"/>
      <c r="C132" s="190" t="s">
        <v>250</v>
      </c>
      <c r="D132" s="190" t="s">
        <v>186</v>
      </c>
      <c r="E132" s="191" t="s">
        <v>577</v>
      </c>
      <c r="F132" s="192" t="s">
        <v>578</v>
      </c>
      <c r="G132" s="193" t="s">
        <v>231</v>
      </c>
      <c r="H132" s="194">
        <v>2</v>
      </c>
      <c r="I132" s="195"/>
      <c r="J132" s="196">
        <f>ROUND(I132*H132,2)</f>
        <v>0</v>
      </c>
      <c r="K132" s="192" t="s">
        <v>562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563</v>
      </c>
      <c r="AT132" s="201" t="s">
        <v>186</v>
      </c>
      <c r="AU132" s="201" t="s">
        <v>79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563</v>
      </c>
      <c r="BM132" s="201" t="s">
        <v>716</v>
      </c>
    </row>
    <row r="133" spans="1:65" s="2" customFormat="1" ht="48.75">
      <c r="A133" s="33"/>
      <c r="B133" s="34"/>
      <c r="C133" s="35"/>
      <c r="D133" s="203" t="s">
        <v>193</v>
      </c>
      <c r="E133" s="35"/>
      <c r="F133" s="204" t="s">
        <v>580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79</v>
      </c>
    </row>
    <row r="134" spans="1:65" s="2" customFormat="1" ht="49.15" customHeight="1">
      <c r="A134" s="33"/>
      <c r="B134" s="34"/>
      <c r="C134" s="218" t="s">
        <v>199</v>
      </c>
      <c r="D134" s="218" t="s">
        <v>235</v>
      </c>
      <c r="E134" s="219" t="s">
        <v>584</v>
      </c>
      <c r="F134" s="220" t="s">
        <v>585</v>
      </c>
      <c r="G134" s="221" t="s">
        <v>231</v>
      </c>
      <c r="H134" s="222">
        <v>1</v>
      </c>
      <c r="I134" s="223"/>
      <c r="J134" s="224">
        <f>ROUND(I134*H134,2)</f>
        <v>0</v>
      </c>
      <c r="K134" s="220" t="s">
        <v>568</v>
      </c>
      <c r="L134" s="225"/>
      <c r="M134" s="226" t="s">
        <v>1</v>
      </c>
      <c r="N134" s="227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238</v>
      </c>
      <c r="AT134" s="201" t="s">
        <v>235</v>
      </c>
      <c r="AU134" s="201" t="s">
        <v>79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218</v>
      </c>
      <c r="BM134" s="201" t="s">
        <v>717</v>
      </c>
    </row>
    <row r="135" spans="1:65" s="2" customFormat="1" ht="29.25">
      <c r="A135" s="33"/>
      <c r="B135" s="34"/>
      <c r="C135" s="35"/>
      <c r="D135" s="203" t="s">
        <v>193</v>
      </c>
      <c r="E135" s="35"/>
      <c r="F135" s="204" t="s">
        <v>585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79</v>
      </c>
    </row>
    <row r="136" spans="1:65" s="2" customFormat="1" ht="24.2" customHeight="1">
      <c r="A136" s="33"/>
      <c r="B136" s="34"/>
      <c r="C136" s="190" t="s">
        <v>191</v>
      </c>
      <c r="D136" s="190" t="s">
        <v>186</v>
      </c>
      <c r="E136" s="191" t="s">
        <v>581</v>
      </c>
      <c r="F136" s="192" t="s">
        <v>582</v>
      </c>
      <c r="G136" s="193" t="s">
        <v>231</v>
      </c>
      <c r="H136" s="194">
        <v>1</v>
      </c>
      <c r="I136" s="195"/>
      <c r="J136" s="196">
        <f>ROUND(I136*H136,2)</f>
        <v>0</v>
      </c>
      <c r="K136" s="192" t="s">
        <v>568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563</v>
      </c>
      <c r="AT136" s="201" t="s">
        <v>186</v>
      </c>
      <c r="AU136" s="201" t="s">
        <v>79</v>
      </c>
      <c r="AY136" s="16" t="s">
        <v>183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563</v>
      </c>
      <c r="BM136" s="201" t="s">
        <v>718</v>
      </c>
    </row>
    <row r="137" spans="1:65" s="2" customFormat="1" ht="11.25">
      <c r="A137" s="33"/>
      <c r="B137" s="34"/>
      <c r="C137" s="35"/>
      <c r="D137" s="203" t="s">
        <v>193</v>
      </c>
      <c r="E137" s="35"/>
      <c r="F137" s="204" t="s">
        <v>582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193</v>
      </c>
      <c r="AU137" s="16" t="s">
        <v>79</v>
      </c>
    </row>
    <row r="138" spans="1:65" s="2" customFormat="1" ht="37.9" customHeight="1">
      <c r="A138" s="33"/>
      <c r="B138" s="34"/>
      <c r="C138" s="218" t="s">
        <v>214</v>
      </c>
      <c r="D138" s="218" t="s">
        <v>235</v>
      </c>
      <c r="E138" s="219" t="s">
        <v>614</v>
      </c>
      <c r="F138" s="220" t="s">
        <v>615</v>
      </c>
      <c r="G138" s="221" t="s">
        <v>231</v>
      </c>
      <c r="H138" s="222">
        <v>1</v>
      </c>
      <c r="I138" s="223"/>
      <c r="J138" s="224">
        <f>ROUND(I138*H138,2)</f>
        <v>0</v>
      </c>
      <c r="K138" s="220" t="s">
        <v>568</v>
      </c>
      <c r="L138" s="225"/>
      <c r="M138" s="226" t="s">
        <v>1</v>
      </c>
      <c r="N138" s="227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608</v>
      </c>
      <c r="AT138" s="201" t="s">
        <v>235</v>
      </c>
      <c r="AU138" s="201" t="s">
        <v>79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608</v>
      </c>
      <c r="BM138" s="201" t="s">
        <v>719</v>
      </c>
    </row>
    <row r="139" spans="1:65" s="2" customFormat="1" ht="68.25">
      <c r="A139" s="33"/>
      <c r="B139" s="34"/>
      <c r="C139" s="35"/>
      <c r="D139" s="203" t="s">
        <v>193</v>
      </c>
      <c r="E139" s="35"/>
      <c r="F139" s="204" t="s">
        <v>617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79</v>
      </c>
    </row>
    <row r="140" spans="1:65" s="2" customFormat="1" ht="24.2" customHeight="1">
      <c r="A140" s="33"/>
      <c r="B140" s="34"/>
      <c r="C140" s="190" t="s">
        <v>221</v>
      </c>
      <c r="D140" s="190" t="s">
        <v>186</v>
      </c>
      <c r="E140" s="191" t="s">
        <v>618</v>
      </c>
      <c r="F140" s="192" t="s">
        <v>619</v>
      </c>
      <c r="G140" s="193" t="s">
        <v>231</v>
      </c>
      <c r="H140" s="194">
        <v>1</v>
      </c>
      <c r="I140" s="195"/>
      <c r="J140" s="196">
        <f>ROUND(I140*H140,2)</f>
        <v>0</v>
      </c>
      <c r="K140" s="192" t="s">
        <v>568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563</v>
      </c>
      <c r="AT140" s="201" t="s">
        <v>186</v>
      </c>
      <c r="AU140" s="201" t="s">
        <v>79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563</v>
      </c>
      <c r="BM140" s="201" t="s">
        <v>720</v>
      </c>
    </row>
    <row r="141" spans="1:65" s="2" customFormat="1" ht="19.5">
      <c r="A141" s="33"/>
      <c r="B141" s="34"/>
      <c r="C141" s="35"/>
      <c r="D141" s="203" t="s">
        <v>193</v>
      </c>
      <c r="E141" s="35"/>
      <c r="F141" s="204" t="s">
        <v>621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79</v>
      </c>
    </row>
    <row r="142" spans="1:65" s="12" customFormat="1" ht="25.9" customHeight="1">
      <c r="B142" s="174"/>
      <c r="C142" s="175"/>
      <c r="D142" s="176" t="s">
        <v>71</v>
      </c>
      <c r="E142" s="177" t="s">
        <v>587</v>
      </c>
      <c r="F142" s="177" t="s">
        <v>588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SUM(P143:P150)</f>
        <v>0</v>
      </c>
      <c r="Q142" s="182"/>
      <c r="R142" s="183">
        <f>SUM(R143:R150)</f>
        <v>0</v>
      </c>
      <c r="S142" s="182"/>
      <c r="T142" s="184">
        <f>SUM(T143:T150)</f>
        <v>0</v>
      </c>
      <c r="AR142" s="185" t="s">
        <v>191</v>
      </c>
      <c r="AT142" s="186" t="s">
        <v>71</v>
      </c>
      <c r="AU142" s="186" t="s">
        <v>72</v>
      </c>
      <c r="AY142" s="185" t="s">
        <v>183</v>
      </c>
      <c r="BK142" s="187">
        <f>SUM(BK143:BK150)</f>
        <v>0</v>
      </c>
    </row>
    <row r="143" spans="1:65" s="2" customFormat="1" ht="24.2" customHeight="1">
      <c r="A143" s="33"/>
      <c r="B143" s="34"/>
      <c r="C143" s="190" t="s">
        <v>228</v>
      </c>
      <c r="D143" s="190" t="s">
        <v>186</v>
      </c>
      <c r="E143" s="191" t="s">
        <v>589</v>
      </c>
      <c r="F143" s="192" t="s">
        <v>590</v>
      </c>
      <c r="G143" s="193" t="s">
        <v>231</v>
      </c>
      <c r="H143" s="194">
        <v>1</v>
      </c>
      <c r="I143" s="195"/>
      <c r="J143" s="196">
        <f>ROUND(I143*H143,2)</f>
        <v>0</v>
      </c>
      <c r="K143" s="192" t="s">
        <v>568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563</v>
      </c>
      <c r="AT143" s="201" t="s">
        <v>186</v>
      </c>
      <c r="AU143" s="201" t="s">
        <v>79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563</v>
      </c>
      <c r="BM143" s="201" t="s">
        <v>721</v>
      </c>
    </row>
    <row r="144" spans="1:65" s="2" customFormat="1" ht="48.75">
      <c r="A144" s="33"/>
      <c r="B144" s="34"/>
      <c r="C144" s="35"/>
      <c r="D144" s="203" t="s">
        <v>193</v>
      </c>
      <c r="E144" s="35"/>
      <c r="F144" s="204" t="s">
        <v>592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79</v>
      </c>
    </row>
    <row r="145" spans="1:65" s="2" customFormat="1" ht="24.2" customHeight="1">
      <c r="A145" s="33"/>
      <c r="B145" s="34"/>
      <c r="C145" s="190" t="s">
        <v>234</v>
      </c>
      <c r="D145" s="190" t="s">
        <v>186</v>
      </c>
      <c r="E145" s="191" t="s">
        <v>593</v>
      </c>
      <c r="F145" s="192" t="s">
        <v>594</v>
      </c>
      <c r="G145" s="193" t="s">
        <v>595</v>
      </c>
      <c r="H145" s="194">
        <v>6</v>
      </c>
      <c r="I145" s="195"/>
      <c r="J145" s="196">
        <f>ROUND(I145*H145,2)</f>
        <v>0</v>
      </c>
      <c r="K145" s="192" t="s">
        <v>562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563</v>
      </c>
      <c r="AT145" s="201" t="s">
        <v>186</v>
      </c>
      <c r="AU145" s="201" t="s">
        <v>79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563</v>
      </c>
      <c r="BM145" s="201" t="s">
        <v>722</v>
      </c>
    </row>
    <row r="146" spans="1:65" s="2" customFormat="1" ht="29.25">
      <c r="A146" s="33"/>
      <c r="B146" s="34"/>
      <c r="C146" s="35"/>
      <c r="D146" s="203" t="s">
        <v>193</v>
      </c>
      <c r="E146" s="35"/>
      <c r="F146" s="204" t="s">
        <v>597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79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598</v>
      </c>
      <c r="F147" s="192" t="s">
        <v>599</v>
      </c>
      <c r="G147" s="193" t="s">
        <v>595</v>
      </c>
      <c r="H147" s="194">
        <v>4</v>
      </c>
      <c r="I147" s="195"/>
      <c r="J147" s="196">
        <f>ROUND(I147*H147,2)</f>
        <v>0</v>
      </c>
      <c r="K147" s="192" t="s">
        <v>562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563</v>
      </c>
      <c r="AT147" s="201" t="s">
        <v>186</v>
      </c>
      <c r="AU147" s="201" t="s">
        <v>79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563</v>
      </c>
      <c r="BM147" s="201" t="s">
        <v>723</v>
      </c>
    </row>
    <row r="148" spans="1:65" s="2" customFormat="1" ht="48.75">
      <c r="A148" s="33"/>
      <c r="B148" s="34"/>
      <c r="C148" s="35"/>
      <c r="D148" s="203" t="s">
        <v>193</v>
      </c>
      <c r="E148" s="35"/>
      <c r="F148" s="204" t="s">
        <v>601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79</v>
      </c>
    </row>
    <row r="149" spans="1:65" s="2" customFormat="1" ht="24.2" customHeight="1">
      <c r="A149" s="33"/>
      <c r="B149" s="34"/>
      <c r="C149" s="190" t="s">
        <v>245</v>
      </c>
      <c r="D149" s="190" t="s">
        <v>186</v>
      </c>
      <c r="E149" s="191" t="s">
        <v>602</v>
      </c>
      <c r="F149" s="192" t="s">
        <v>603</v>
      </c>
      <c r="G149" s="193" t="s">
        <v>231</v>
      </c>
      <c r="H149" s="194">
        <v>1</v>
      </c>
      <c r="I149" s="195"/>
      <c r="J149" s="196">
        <f>ROUND(I149*H149,2)</f>
        <v>0</v>
      </c>
      <c r="K149" s="192" t="s">
        <v>562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563</v>
      </c>
      <c r="AT149" s="201" t="s">
        <v>186</v>
      </c>
      <c r="AU149" s="201" t="s">
        <v>79</v>
      </c>
      <c r="AY149" s="16" t="s">
        <v>183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563</v>
      </c>
      <c r="BM149" s="201" t="s">
        <v>724</v>
      </c>
    </row>
    <row r="150" spans="1:65" s="2" customFormat="1" ht="117">
      <c r="A150" s="33"/>
      <c r="B150" s="34"/>
      <c r="C150" s="35"/>
      <c r="D150" s="203" t="s">
        <v>193</v>
      </c>
      <c r="E150" s="35"/>
      <c r="F150" s="204" t="s">
        <v>605</v>
      </c>
      <c r="G150" s="35"/>
      <c r="H150" s="35"/>
      <c r="I150" s="205"/>
      <c r="J150" s="35"/>
      <c r="K150" s="35"/>
      <c r="L150" s="38"/>
      <c r="M150" s="228"/>
      <c r="N150" s="229"/>
      <c r="O150" s="230"/>
      <c r="P150" s="230"/>
      <c r="Q150" s="230"/>
      <c r="R150" s="230"/>
      <c r="S150" s="230"/>
      <c r="T150" s="23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193</v>
      </c>
      <c r="AU150" s="16" t="s">
        <v>79</v>
      </c>
    </row>
    <row r="151" spans="1:65" s="2" customFormat="1" ht="6.95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8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algorithmName="SHA-512" hashValue="UOmWkcmU58aWuyxsVGZ7Rb3PLT84uWjnCm4bO2DxSRxY6ROFvtEw69UnFNCGXifTDYo4cdBS2iovL6S6+4XI6Q==" saltValue="hvQmHNskUJ5aBH4UC6Hjah3LJ3Lvavku3nHENBCpQFEKHAT8uRgvCyayuJzbMzyyqurNuvendMqdh3Kyge1Y+A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152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8" t="s">
        <v>154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2" t="s">
        <v>725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5" t="s">
        <v>1</v>
      </c>
      <c r="F27" s="295"/>
      <c r="G27" s="295"/>
      <c r="H27" s="295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36</v>
      </c>
      <c r="E33" s="118" t="s">
        <v>37</v>
      </c>
      <c r="F33" s="128">
        <f>ROUND((SUM(BE119:BE126)),  2)</f>
        <v>0</v>
      </c>
      <c r="G33" s="33"/>
      <c r="H33" s="33"/>
      <c r="I33" s="129">
        <v>0.21</v>
      </c>
      <c r="J33" s="128">
        <f>ROUND(((SUM(BE119:BE126))*I33),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38</v>
      </c>
      <c r="F34" s="128">
        <f>ROUND((SUM(BF119:BF126)),  2)</f>
        <v>0</v>
      </c>
      <c r="G34" s="33"/>
      <c r="H34" s="33"/>
      <c r="I34" s="129">
        <v>0.15</v>
      </c>
      <c r="J34" s="128">
        <f>ROUND(((SUM(BF119:BF126))*I34),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ROUND((SUM(BG119:BG126)),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ROUND((SUM(BH119:BH126)),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ROUND((SUM(BI119:BI126)),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154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 03 - VRN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159</v>
      </c>
      <c r="D94" s="149"/>
      <c r="E94" s="149"/>
      <c r="F94" s="149"/>
      <c r="G94" s="149"/>
      <c r="H94" s="149"/>
      <c r="I94" s="149"/>
      <c r="J94" s="150" t="s">
        <v>160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161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162</v>
      </c>
    </row>
    <row r="97" spans="1:31" s="9" customFormat="1" ht="24.95" customHeight="1">
      <c r="B97" s="152"/>
      <c r="C97" s="153"/>
      <c r="D97" s="154" t="s">
        <v>726</v>
      </c>
      <c r="E97" s="155"/>
      <c r="F97" s="155"/>
      <c r="G97" s="155"/>
      <c r="H97" s="155"/>
      <c r="I97" s="155"/>
      <c r="J97" s="156">
        <f>J120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727</v>
      </c>
      <c r="E98" s="160"/>
      <c r="F98" s="160"/>
      <c r="G98" s="160"/>
      <c r="H98" s="160"/>
      <c r="I98" s="160"/>
      <c r="J98" s="161">
        <f>J121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728</v>
      </c>
      <c r="E99" s="160"/>
      <c r="F99" s="160"/>
      <c r="G99" s="160"/>
      <c r="H99" s="160"/>
      <c r="I99" s="160"/>
      <c r="J99" s="161">
        <f>J124</f>
        <v>0</v>
      </c>
      <c r="K99" s="103"/>
      <c r="L99" s="16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168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6" t="str">
        <f>E7</f>
        <v xml:space="preserve"> Instalace zařízení pro výběr poplatku  OŘ OLC</v>
      </c>
      <c r="F109" s="297"/>
      <c r="G109" s="297"/>
      <c r="H109" s="29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 03 - VRN</v>
      </c>
      <c r="F111" s="298"/>
      <c r="G111" s="298"/>
      <c r="H111" s="298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28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28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63"/>
      <c r="B118" s="164"/>
      <c r="C118" s="165" t="s">
        <v>169</v>
      </c>
      <c r="D118" s="166" t="s">
        <v>57</v>
      </c>
      <c r="E118" s="166" t="s">
        <v>53</v>
      </c>
      <c r="F118" s="166" t="s">
        <v>54</v>
      </c>
      <c r="G118" s="166" t="s">
        <v>170</v>
      </c>
      <c r="H118" s="166" t="s">
        <v>171</v>
      </c>
      <c r="I118" s="166" t="s">
        <v>172</v>
      </c>
      <c r="J118" s="166" t="s">
        <v>160</v>
      </c>
      <c r="K118" s="167" t="s">
        <v>173</v>
      </c>
      <c r="L118" s="168"/>
      <c r="M118" s="74" t="s">
        <v>1</v>
      </c>
      <c r="N118" s="75" t="s">
        <v>36</v>
      </c>
      <c r="O118" s="75" t="s">
        <v>174</v>
      </c>
      <c r="P118" s="75" t="s">
        <v>175</v>
      </c>
      <c r="Q118" s="75" t="s">
        <v>176</v>
      </c>
      <c r="R118" s="75" t="s">
        <v>177</v>
      </c>
      <c r="S118" s="75" t="s">
        <v>178</v>
      </c>
      <c r="T118" s="76" t="s">
        <v>179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</row>
    <row r="119" spans="1:65" s="2" customFormat="1" ht="22.9" customHeight="1">
      <c r="A119" s="33"/>
      <c r="B119" s="34"/>
      <c r="C119" s="81" t="s">
        <v>180</v>
      </c>
      <c r="D119" s="35"/>
      <c r="E119" s="35"/>
      <c r="F119" s="35"/>
      <c r="G119" s="35"/>
      <c r="H119" s="35"/>
      <c r="I119" s="35"/>
      <c r="J119" s="169">
        <f>BK119</f>
        <v>0</v>
      </c>
      <c r="K119" s="35"/>
      <c r="L119" s="38"/>
      <c r="M119" s="77"/>
      <c r="N119" s="170"/>
      <c r="O119" s="78"/>
      <c r="P119" s="171">
        <f>P120</f>
        <v>0</v>
      </c>
      <c r="Q119" s="78"/>
      <c r="R119" s="171">
        <f>R120</f>
        <v>0</v>
      </c>
      <c r="S119" s="78"/>
      <c r="T119" s="172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162</v>
      </c>
      <c r="BK119" s="173">
        <f>BK120</f>
        <v>0</v>
      </c>
    </row>
    <row r="120" spans="1:65" s="12" customFormat="1" ht="25.9" customHeight="1">
      <c r="B120" s="174"/>
      <c r="C120" s="175"/>
      <c r="D120" s="176" t="s">
        <v>71</v>
      </c>
      <c r="E120" s="177" t="s">
        <v>151</v>
      </c>
      <c r="F120" s="177" t="s">
        <v>729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P121+P124</f>
        <v>0</v>
      </c>
      <c r="Q120" s="182"/>
      <c r="R120" s="183">
        <f>R121+R124</f>
        <v>0</v>
      </c>
      <c r="S120" s="182"/>
      <c r="T120" s="184">
        <f>T121+T124</f>
        <v>0</v>
      </c>
      <c r="AR120" s="185" t="s">
        <v>214</v>
      </c>
      <c r="AT120" s="186" t="s">
        <v>71</v>
      </c>
      <c r="AU120" s="186" t="s">
        <v>72</v>
      </c>
      <c r="AY120" s="185" t="s">
        <v>183</v>
      </c>
      <c r="BK120" s="187">
        <f>BK121+BK124</f>
        <v>0</v>
      </c>
    </row>
    <row r="121" spans="1:65" s="12" customFormat="1" ht="22.9" customHeight="1">
      <c r="B121" s="174"/>
      <c r="C121" s="175"/>
      <c r="D121" s="176" t="s">
        <v>71</v>
      </c>
      <c r="E121" s="188" t="s">
        <v>730</v>
      </c>
      <c r="F121" s="188" t="s">
        <v>731</v>
      </c>
      <c r="G121" s="175"/>
      <c r="H121" s="175"/>
      <c r="I121" s="178"/>
      <c r="J121" s="189">
        <f>BK121</f>
        <v>0</v>
      </c>
      <c r="K121" s="175"/>
      <c r="L121" s="180"/>
      <c r="M121" s="181"/>
      <c r="N121" s="182"/>
      <c r="O121" s="182"/>
      <c r="P121" s="183">
        <f>SUM(P122:P123)</f>
        <v>0</v>
      </c>
      <c r="Q121" s="182"/>
      <c r="R121" s="183">
        <f>SUM(R122:R123)</f>
        <v>0</v>
      </c>
      <c r="S121" s="182"/>
      <c r="T121" s="184">
        <f>SUM(T122:T123)</f>
        <v>0</v>
      </c>
      <c r="AR121" s="185" t="s">
        <v>214</v>
      </c>
      <c r="AT121" s="186" t="s">
        <v>71</v>
      </c>
      <c r="AU121" s="186" t="s">
        <v>79</v>
      </c>
      <c r="AY121" s="185" t="s">
        <v>183</v>
      </c>
      <c r="BK121" s="187">
        <f>SUM(BK122:BK123)</f>
        <v>0</v>
      </c>
    </row>
    <row r="122" spans="1:65" s="2" customFormat="1" ht="14.45" customHeight="1">
      <c r="A122" s="33"/>
      <c r="B122" s="34"/>
      <c r="C122" s="190" t="s">
        <v>79</v>
      </c>
      <c r="D122" s="190" t="s">
        <v>186</v>
      </c>
      <c r="E122" s="191" t="s">
        <v>732</v>
      </c>
      <c r="F122" s="192" t="s">
        <v>731</v>
      </c>
      <c r="G122" s="193" t="s">
        <v>217</v>
      </c>
      <c r="H122" s="194">
        <v>1</v>
      </c>
      <c r="I122" s="195"/>
      <c r="J122" s="196">
        <f>ROUND(I122*H122,2)</f>
        <v>0</v>
      </c>
      <c r="K122" s="192" t="s">
        <v>190</v>
      </c>
      <c r="L122" s="38"/>
      <c r="M122" s="197" t="s">
        <v>1</v>
      </c>
      <c r="N122" s="198" t="s">
        <v>37</v>
      </c>
      <c r="O122" s="7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1" t="s">
        <v>733</v>
      </c>
      <c r="AT122" s="201" t="s">
        <v>186</v>
      </c>
      <c r="AU122" s="201" t="s">
        <v>81</v>
      </c>
      <c r="AY122" s="16" t="s">
        <v>183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79</v>
      </c>
      <c r="BK122" s="202">
        <f>ROUND(I122*H122,2)</f>
        <v>0</v>
      </c>
      <c r="BL122" s="16" t="s">
        <v>733</v>
      </c>
      <c r="BM122" s="201" t="s">
        <v>734</v>
      </c>
    </row>
    <row r="123" spans="1:65" s="2" customFormat="1" ht="11.25">
      <c r="A123" s="33"/>
      <c r="B123" s="34"/>
      <c r="C123" s="35"/>
      <c r="D123" s="203" t="s">
        <v>193</v>
      </c>
      <c r="E123" s="35"/>
      <c r="F123" s="204" t="s">
        <v>731</v>
      </c>
      <c r="G123" s="35"/>
      <c r="H123" s="35"/>
      <c r="I123" s="205"/>
      <c r="J123" s="35"/>
      <c r="K123" s="35"/>
      <c r="L123" s="38"/>
      <c r="M123" s="206"/>
      <c r="N123" s="207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193</v>
      </c>
      <c r="AU123" s="16" t="s">
        <v>81</v>
      </c>
    </row>
    <row r="124" spans="1:65" s="12" customFormat="1" ht="22.9" customHeight="1">
      <c r="B124" s="174"/>
      <c r="C124" s="175"/>
      <c r="D124" s="176" t="s">
        <v>71</v>
      </c>
      <c r="E124" s="188" t="s">
        <v>735</v>
      </c>
      <c r="F124" s="188" t="s">
        <v>736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SUM(P125:P126)</f>
        <v>0</v>
      </c>
      <c r="Q124" s="182"/>
      <c r="R124" s="183">
        <f>SUM(R125:R126)</f>
        <v>0</v>
      </c>
      <c r="S124" s="182"/>
      <c r="T124" s="184">
        <f>SUM(T125:T126)</f>
        <v>0</v>
      </c>
      <c r="AR124" s="185" t="s">
        <v>214</v>
      </c>
      <c r="AT124" s="186" t="s">
        <v>71</v>
      </c>
      <c r="AU124" s="186" t="s">
        <v>79</v>
      </c>
      <c r="AY124" s="185" t="s">
        <v>183</v>
      </c>
      <c r="BK124" s="187">
        <f>SUM(BK125:BK126)</f>
        <v>0</v>
      </c>
    </row>
    <row r="125" spans="1:65" s="2" customFormat="1" ht="14.45" customHeight="1">
      <c r="A125" s="33"/>
      <c r="B125" s="34"/>
      <c r="C125" s="190" t="s">
        <v>81</v>
      </c>
      <c r="D125" s="190" t="s">
        <v>186</v>
      </c>
      <c r="E125" s="191" t="s">
        <v>737</v>
      </c>
      <c r="F125" s="192" t="s">
        <v>736</v>
      </c>
      <c r="G125" s="193" t="s">
        <v>217</v>
      </c>
      <c r="H125" s="194">
        <v>1</v>
      </c>
      <c r="I125" s="195"/>
      <c r="J125" s="196">
        <f>ROUND(I125*H125,2)</f>
        <v>0</v>
      </c>
      <c r="K125" s="192" t="s">
        <v>190</v>
      </c>
      <c r="L125" s="38"/>
      <c r="M125" s="197" t="s">
        <v>1</v>
      </c>
      <c r="N125" s="198" t="s">
        <v>37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733</v>
      </c>
      <c r="AT125" s="201" t="s">
        <v>186</v>
      </c>
      <c r="AU125" s="201" t="s">
        <v>81</v>
      </c>
      <c r="AY125" s="16" t="s">
        <v>183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79</v>
      </c>
      <c r="BK125" s="202">
        <f>ROUND(I125*H125,2)</f>
        <v>0</v>
      </c>
      <c r="BL125" s="16" t="s">
        <v>733</v>
      </c>
      <c r="BM125" s="201" t="s">
        <v>738</v>
      </c>
    </row>
    <row r="126" spans="1:65" s="2" customFormat="1" ht="11.25">
      <c r="A126" s="33"/>
      <c r="B126" s="34"/>
      <c r="C126" s="35"/>
      <c r="D126" s="203" t="s">
        <v>193</v>
      </c>
      <c r="E126" s="35"/>
      <c r="F126" s="204" t="s">
        <v>739</v>
      </c>
      <c r="G126" s="35"/>
      <c r="H126" s="35"/>
      <c r="I126" s="205"/>
      <c r="J126" s="35"/>
      <c r="K126" s="35"/>
      <c r="L126" s="38"/>
      <c r="M126" s="228"/>
      <c r="N126" s="229"/>
      <c r="O126" s="230"/>
      <c r="P126" s="230"/>
      <c r="Q126" s="230"/>
      <c r="R126" s="230"/>
      <c r="S126" s="230"/>
      <c r="T126" s="23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193</v>
      </c>
      <c r="AU126" s="16" t="s">
        <v>81</v>
      </c>
    </row>
    <row r="127" spans="1:65" s="2" customFormat="1" ht="6.95" customHeight="1">
      <c r="A127" s="3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38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sheetProtection algorithmName="SHA-512" hashValue="nOGSwwUdIBWyGsmtabxdSYwj9EWzhiHWNvHV+/E8aRs7C30TJHrjPOwSG11wWjdRvMm6WU2P78YMZJYMZgsoLg==" saltValue="Nbp4/P4GDvkdTaYrstXdpNWmFlvNEiRF1k22xdnzJnZESuPqC9hN5PsunM77J1u9W4Y3y6wtkVX/ceY86TcqyQ==" spinCount="100000" sheet="1" objects="1" scenarios="1" formatColumns="0" formatRows="0" autoFilter="0"/>
  <autoFilter ref="C118:K1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89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265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ROUND((SUM(BE127:BE183)),  2)</f>
        <v>0</v>
      </c>
      <c r="G35" s="33"/>
      <c r="H35" s="33"/>
      <c r="I35" s="129">
        <v>0.21</v>
      </c>
      <c r="J35" s="128">
        <f>ROUND(((SUM(BE127:BE183))*I35),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ROUND((SUM(BF127:BF183)),  2)</f>
        <v>0</v>
      </c>
      <c r="G36" s="33"/>
      <c r="H36" s="33"/>
      <c r="I36" s="129">
        <v>0.15</v>
      </c>
      <c r="J36" s="128">
        <f>ROUND(((SUM(BF127:BF183))*I36),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ROUND((SUM(BG127:BG183)),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ROUND((SUM(BH127:BH183)),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ROUND((SUM(BI127:BI183)),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01.2 - Přerov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J162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J177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01.2 - Přerov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2.5700000000000001E-2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79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272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81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276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199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277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191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278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214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282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P145+P162+P177</f>
        <v>0</v>
      </c>
      <c r="Q144" s="182"/>
      <c r="R144" s="183">
        <f>R145+R162+R177</f>
        <v>2.5700000000000001E-2</v>
      </c>
      <c r="S144" s="182"/>
      <c r="T144" s="184">
        <f>T145+T162+T177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BK145+BK162+BK177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SUM(P146:P161)</f>
        <v>0</v>
      </c>
      <c r="Q145" s="182"/>
      <c r="R145" s="183">
        <f>SUM(R146:R161)</f>
        <v>7.1999999999999998E-3</v>
      </c>
      <c r="S145" s="182"/>
      <c r="T145" s="184">
        <f>SUM(T146:T161)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SUM(BK146:BK161)</f>
        <v>0</v>
      </c>
    </row>
    <row r="146" spans="1:65" s="2" customFormat="1" ht="14.45" customHeight="1">
      <c r="A146" s="33"/>
      <c r="B146" s="34"/>
      <c r="C146" s="190" t="s">
        <v>221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2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286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228</v>
      </c>
      <c r="D148" s="218" t="s">
        <v>235</v>
      </c>
      <c r="E148" s="219" t="s">
        <v>288</v>
      </c>
      <c r="F148" s="220" t="s">
        <v>289</v>
      </c>
      <c r="G148" s="221" t="s">
        <v>231</v>
      </c>
      <c r="H148" s="222">
        <v>2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7.1999999999999998E-3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290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14.45" customHeight="1">
      <c r="A150" s="33"/>
      <c r="B150" s="34"/>
      <c r="C150" s="190" t="s">
        <v>234</v>
      </c>
      <c r="D150" s="190" t="s">
        <v>186</v>
      </c>
      <c r="E150" s="191" t="s">
        <v>292</v>
      </c>
      <c r="F150" s="192" t="s">
        <v>293</v>
      </c>
      <c r="G150" s="193" t="s">
        <v>231</v>
      </c>
      <c r="H150" s="194">
        <v>2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294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295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24.2" customHeight="1">
      <c r="A152" s="33"/>
      <c r="B152" s="34"/>
      <c r="C152" s="190" t="s">
        <v>241</v>
      </c>
      <c r="D152" s="190" t="s">
        <v>186</v>
      </c>
      <c r="E152" s="191" t="s">
        <v>215</v>
      </c>
      <c r="F152" s="192" t="s">
        <v>216</v>
      </c>
      <c r="G152" s="193" t="s">
        <v>217</v>
      </c>
      <c r="H152" s="194">
        <v>1</v>
      </c>
      <c r="I152" s="195"/>
      <c r="J152" s="196">
        <f>ROUND(I152*H152,2)</f>
        <v>0</v>
      </c>
      <c r="K152" s="192" t="s">
        <v>1</v>
      </c>
      <c r="L152" s="38"/>
      <c r="M152" s="197" t="s">
        <v>1</v>
      </c>
      <c r="N152" s="198" t="s">
        <v>37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218</v>
      </c>
      <c r="AT152" s="201" t="s">
        <v>186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296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220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245</v>
      </c>
      <c r="D154" s="190" t="s">
        <v>186</v>
      </c>
      <c r="E154" s="191" t="s">
        <v>297</v>
      </c>
      <c r="F154" s="192" t="s">
        <v>298</v>
      </c>
      <c r="G154" s="193" t="s">
        <v>231</v>
      </c>
      <c r="H154" s="194">
        <v>1</v>
      </c>
      <c r="I154" s="195"/>
      <c r="J154" s="196">
        <f>ROUND(I154*H154,2)</f>
        <v>0</v>
      </c>
      <c r="K154" s="192" t="s">
        <v>190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299</v>
      </c>
    </row>
    <row r="155" spans="1:65" s="2" customFormat="1" ht="19.5">
      <c r="A155" s="33"/>
      <c r="B155" s="34"/>
      <c r="C155" s="35"/>
      <c r="D155" s="203" t="s">
        <v>193</v>
      </c>
      <c r="E155" s="35"/>
      <c r="F155" s="204" t="s">
        <v>300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14.45" customHeight="1">
      <c r="A156" s="33"/>
      <c r="B156" s="34"/>
      <c r="C156" s="190" t="s">
        <v>250</v>
      </c>
      <c r="D156" s="190" t="s">
        <v>186</v>
      </c>
      <c r="E156" s="191" t="s">
        <v>301</v>
      </c>
      <c r="F156" s="192" t="s">
        <v>302</v>
      </c>
      <c r="G156" s="193" t="s">
        <v>231</v>
      </c>
      <c r="H156" s="194">
        <v>1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303</v>
      </c>
    </row>
    <row r="157" spans="1:65" s="2" customFormat="1" ht="11.25">
      <c r="A157" s="33"/>
      <c r="B157" s="34"/>
      <c r="C157" s="35"/>
      <c r="D157" s="203" t="s">
        <v>193</v>
      </c>
      <c r="E157" s="35"/>
      <c r="F157" s="204" t="s">
        <v>304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14.45" customHeight="1">
      <c r="A158" s="33"/>
      <c r="B158" s="34"/>
      <c r="C158" s="190" t="s">
        <v>255</v>
      </c>
      <c r="D158" s="190" t="s">
        <v>186</v>
      </c>
      <c r="E158" s="191" t="s">
        <v>305</v>
      </c>
      <c r="F158" s="192" t="s">
        <v>306</v>
      </c>
      <c r="G158" s="193" t="s">
        <v>231</v>
      </c>
      <c r="H158" s="194">
        <v>1</v>
      </c>
      <c r="I158" s="195"/>
      <c r="J158" s="196">
        <f>ROUND(I158*H158,2)</f>
        <v>0</v>
      </c>
      <c r="K158" s="192" t="s">
        <v>190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218</v>
      </c>
      <c r="AT158" s="201" t="s">
        <v>186</v>
      </c>
      <c r="AU158" s="201" t="s">
        <v>81</v>
      </c>
      <c r="AY158" s="16" t="s">
        <v>183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218</v>
      </c>
      <c r="BM158" s="201" t="s">
        <v>307</v>
      </c>
    </row>
    <row r="159" spans="1:65" s="2" customFormat="1" ht="11.25">
      <c r="A159" s="33"/>
      <c r="B159" s="34"/>
      <c r="C159" s="35"/>
      <c r="D159" s="203" t="s">
        <v>193</v>
      </c>
      <c r="E159" s="35"/>
      <c r="F159" s="204" t="s">
        <v>308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193</v>
      </c>
      <c r="AU159" s="16" t="s">
        <v>81</v>
      </c>
    </row>
    <row r="160" spans="1:65" s="2" customFormat="1" ht="24.2" customHeight="1">
      <c r="A160" s="33"/>
      <c r="B160" s="34"/>
      <c r="C160" s="190" t="s">
        <v>260</v>
      </c>
      <c r="D160" s="190" t="s">
        <v>186</v>
      </c>
      <c r="E160" s="191" t="s">
        <v>222</v>
      </c>
      <c r="F160" s="192" t="s">
        <v>223</v>
      </c>
      <c r="G160" s="193" t="s">
        <v>189</v>
      </c>
      <c r="H160" s="194">
        <v>0.05</v>
      </c>
      <c r="I160" s="195"/>
      <c r="J160" s="196">
        <f>ROUND(I160*H160,2)</f>
        <v>0</v>
      </c>
      <c r="K160" s="192" t="s">
        <v>190</v>
      </c>
      <c r="L160" s="38"/>
      <c r="M160" s="197" t="s">
        <v>1</v>
      </c>
      <c r="N160" s="198" t="s">
        <v>37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218</v>
      </c>
      <c r="AT160" s="201" t="s">
        <v>186</v>
      </c>
      <c r="AU160" s="201" t="s">
        <v>81</v>
      </c>
      <c r="AY160" s="16" t="s">
        <v>183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218</v>
      </c>
      <c r="BM160" s="201" t="s">
        <v>309</v>
      </c>
    </row>
    <row r="161" spans="1:65" s="2" customFormat="1" ht="29.25">
      <c r="A161" s="33"/>
      <c r="B161" s="34"/>
      <c r="C161" s="35"/>
      <c r="D161" s="203" t="s">
        <v>193</v>
      </c>
      <c r="E161" s="35"/>
      <c r="F161" s="204" t="s">
        <v>225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193</v>
      </c>
      <c r="AU161" s="16" t="s">
        <v>81</v>
      </c>
    </row>
    <row r="162" spans="1:65" s="12" customFormat="1" ht="22.9" customHeight="1">
      <c r="B162" s="174"/>
      <c r="C162" s="175"/>
      <c r="D162" s="176" t="s">
        <v>71</v>
      </c>
      <c r="E162" s="188" t="s">
        <v>310</v>
      </c>
      <c r="F162" s="188" t="s">
        <v>311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SUM(P163:P176)</f>
        <v>0</v>
      </c>
      <c r="Q162" s="182"/>
      <c r="R162" s="183">
        <f>SUM(R163:R176)</f>
        <v>1.41E-2</v>
      </c>
      <c r="S162" s="182"/>
      <c r="T162" s="184">
        <f>SUM(T163:T176)</f>
        <v>4.8000000000000001E-2</v>
      </c>
      <c r="AR162" s="185" t="s">
        <v>81</v>
      </c>
      <c r="AT162" s="186" t="s">
        <v>71</v>
      </c>
      <c r="AU162" s="186" t="s">
        <v>79</v>
      </c>
      <c r="AY162" s="185" t="s">
        <v>183</v>
      </c>
      <c r="BK162" s="187">
        <f>SUM(BK163:BK176)</f>
        <v>0</v>
      </c>
    </row>
    <row r="163" spans="1:65" s="2" customFormat="1" ht="24.2" customHeight="1">
      <c r="A163" s="33"/>
      <c r="B163" s="34"/>
      <c r="C163" s="190" t="s">
        <v>312</v>
      </c>
      <c r="D163" s="190" t="s">
        <v>186</v>
      </c>
      <c r="E163" s="191" t="s">
        <v>313</v>
      </c>
      <c r="F163" s="192" t="s">
        <v>314</v>
      </c>
      <c r="G163" s="193" t="s">
        <v>231</v>
      </c>
      <c r="H163" s="194">
        <v>2</v>
      </c>
      <c r="I163" s="195"/>
      <c r="J163" s="196">
        <f>ROUND(I163*H163,2)</f>
        <v>0</v>
      </c>
      <c r="K163" s="192" t="s">
        <v>190</v>
      </c>
      <c r="L163" s="38"/>
      <c r="M163" s="197" t="s">
        <v>1</v>
      </c>
      <c r="N163" s="198" t="s">
        <v>37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218</v>
      </c>
      <c r="AT163" s="201" t="s">
        <v>186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315</v>
      </c>
    </row>
    <row r="164" spans="1:65" s="2" customFormat="1" ht="11.25">
      <c r="A164" s="33"/>
      <c r="B164" s="34"/>
      <c r="C164" s="35"/>
      <c r="D164" s="203" t="s">
        <v>193</v>
      </c>
      <c r="E164" s="35"/>
      <c r="F164" s="204" t="s">
        <v>316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14.45" customHeight="1">
      <c r="A165" s="33"/>
      <c r="B165" s="34"/>
      <c r="C165" s="218" t="s">
        <v>8</v>
      </c>
      <c r="D165" s="218" t="s">
        <v>235</v>
      </c>
      <c r="E165" s="219" t="s">
        <v>317</v>
      </c>
      <c r="F165" s="220" t="s">
        <v>318</v>
      </c>
      <c r="G165" s="221" t="s">
        <v>231</v>
      </c>
      <c r="H165" s="222">
        <v>2</v>
      </c>
      <c r="I165" s="223"/>
      <c r="J165" s="224">
        <f>ROUND(I165*H165,2)</f>
        <v>0</v>
      </c>
      <c r="K165" s="220" t="s">
        <v>190</v>
      </c>
      <c r="L165" s="225"/>
      <c r="M165" s="226" t="s">
        <v>1</v>
      </c>
      <c r="N165" s="227" t="s">
        <v>37</v>
      </c>
      <c r="O165" s="70"/>
      <c r="P165" s="199">
        <f>O165*H165</f>
        <v>0</v>
      </c>
      <c r="Q165" s="199">
        <v>4.7000000000000002E-3</v>
      </c>
      <c r="R165" s="199">
        <f>Q165*H165</f>
        <v>9.4000000000000004E-3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238</v>
      </c>
      <c r="AT165" s="201" t="s">
        <v>235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319</v>
      </c>
    </row>
    <row r="166" spans="1:65" s="2" customFormat="1" ht="11.25">
      <c r="A166" s="33"/>
      <c r="B166" s="34"/>
      <c r="C166" s="35"/>
      <c r="D166" s="203" t="s">
        <v>193</v>
      </c>
      <c r="E166" s="35"/>
      <c r="F166" s="204" t="s">
        <v>318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2" customFormat="1" ht="14.45" customHeight="1">
      <c r="A167" s="33"/>
      <c r="B167" s="34"/>
      <c r="C167" s="190" t="s">
        <v>218</v>
      </c>
      <c r="D167" s="190" t="s">
        <v>186</v>
      </c>
      <c r="E167" s="191" t="s">
        <v>320</v>
      </c>
      <c r="F167" s="192" t="s">
        <v>321</v>
      </c>
      <c r="G167" s="193" t="s">
        <v>231</v>
      </c>
      <c r="H167" s="194">
        <v>2</v>
      </c>
      <c r="I167" s="195"/>
      <c r="J167" s="196">
        <f>ROUND(I167*H167,2)</f>
        <v>0</v>
      </c>
      <c r="K167" s="192" t="s">
        <v>190</v>
      </c>
      <c r="L167" s="38"/>
      <c r="M167" s="197" t="s">
        <v>1</v>
      </c>
      <c r="N167" s="198" t="s">
        <v>37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218</v>
      </c>
      <c r="AT167" s="201" t="s">
        <v>186</v>
      </c>
      <c r="AU167" s="201" t="s">
        <v>81</v>
      </c>
      <c r="AY167" s="16" t="s">
        <v>183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79</v>
      </c>
      <c r="BK167" s="202">
        <f>ROUND(I167*H167,2)</f>
        <v>0</v>
      </c>
      <c r="BL167" s="16" t="s">
        <v>218</v>
      </c>
      <c r="BM167" s="201" t="s">
        <v>322</v>
      </c>
    </row>
    <row r="168" spans="1:65" s="2" customFormat="1" ht="11.25">
      <c r="A168" s="33"/>
      <c r="B168" s="34"/>
      <c r="C168" s="35"/>
      <c r="D168" s="203" t="s">
        <v>193</v>
      </c>
      <c r="E168" s="35"/>
      <c r="F168" s="204" t="s">
        <v>323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193</v>
      </c>
      <c r="AU168" s="16" t="s">
        <v>81</v>
      </c>
    </row>
    <row r="169" spans="1:65" s="2" customFormat="1" ht="14.45" customHeight="1">
      <c r="A169" s="33"/>
      <c r="B169" s="34"/>
      <c r="C169" s="218" t="s">
        <v>324</v>
      </c>
      <c r="D169" s="218" t="s">
        <v>235</v>
      </c>
      <c r="E169" s="219" t="s">
        <v>325</v>
      </c>
      <c r="F169" s="220" t="s">
        <v>326</v>
      </c>
      <c r="G169" s="221" t="s">
        <v>231</v>
      </c>
      <c r="H169" s="222">
        <v>2</v>
      </c>
      <c r="I169" s="223"/>
      <c r="J169" s="224">
        <f>ROUND(I169*H169,2)</f>
        <v>0</v>
      </c>
      <c r="K169" s="220" t="s">
        <v>190</v>
      </c>
      <c r="L169" s="225"/>
      <c r="M169" s="226" t="s">
        <v>1</v>
      </c>
      <c r="N169" s="227" t="s">
        <v>37</v>
      </c>
      <c r="O169" s="70"/>
      <c r="P169" s="199">
        <f>O169*H169</f>
        <v>0</v>
      </c>
      <c r="Q169" s="199">
        <v>2.2000000000000001E-3</v>
      </c>
      <c r="R169" s="199">
        <f>Q169*H169</f>
        <v>4.4000000000000003E-3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235</v>
      </c>
      <c r="AU169" s="201" t="s">
        <v>81</v>
      </c>
      <c r="AY169" s="16" t="s">
        <v>183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218</v>
      </c>
      <c r="BM169" s="201" t="s">
        <v>327</v>
      </c>
    </row>
    <row r="170" spans="1:65" s="2" customFormat="1" ht="11.25">
      <c r="A170" s="33"/>
      <c r="B170" s="34"/>
      <c r="C170" s="35"/>
      <c r="D170" s="203" t="s">
        <v>193</v>
      </c>
      <c r="E170" s="35"/>
      <c r="F170" s="204" t="s">
        <v>326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193</v>
      </c>
      <c r="AU170" s="16" t="s">
        <v>81</v>
      </c>
    </row>
    <row r="171" spans="1:65" s="2" customFormat="1" ht="14.45" customHeight="1">
      <c r="A171" s="33"/>
      <c r="B171" s="34"/>
      <c r="C171" s="218" t="s">
        <v>328</v>
      </c>
      <c r="D171" s="218" t="s">
        <v>235</v>
      </c>
      <c r="E171" s="219" t="s">
        <v>329</v>
      </c>
      <c r="F171" s="220" t="s">
        <v>330</v>
      </c>
      <c r="G171" s="221" t="s">
        <v>231</v>
      </c>
      <c r="H171" s="222">
        <v>2</v>
      </c>
      <c r="I171" s="223"/>
      <c r="J171" s="224">
        <f>ROUND(I171*H171,2)</f>
        <v>0</v>
      </c>
      <c r="K171" s="220" t="s">
        <v>190</v>
      </c>
      <c r="L171" s="225"/>
      <c r="M171" s="226" t="s">
        <v>1</v>
      </c>
      <c r="N171" s="227" t="s">
        <v>37</v>
      </c>
      <c r="O171" s="70"/>
      <c r="P171" s="199">
        <f>O171*H171</f>
        <v>0</v>
      </c>
      <c r="Q171" s="199">
        <v>1.4999999999999999E-4</v>
      </c>
      <c r="R171" s="199">
        <f>Q171*H171</f>
        <v>2.9999999999999997E-4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238</v>
      </c>
      <c r="AT171" s="201" t="s">
        <v>235</v>
      </c>
      <c r="AU171" s="201" t="s">
        <v>81</v>
      </c>
      <c r="AY171" s="16" t="s">
        <v>183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79</v>
      </c>
      <c r="BK171" s="202">
        <f>ROUND(I171*H171,2)</f>
        <v>0</v>
      </c>
      <c r="BL171" s="16" t="s">
        <v>218</v>
      </c>
      <c r="BM171" s="201" t="s">
        <v>331</v>
      </c>
    </row>
    <row r="172" spans="1:65" s="2" customFormat="1" ht="11.25">
      <c r="A172" s="33"/>
      <c r="B172" s="34"/>
      <c r="C172" s="35"/>
      <c r="D172" s="203" t="s">
        <v>193</v>
      </c>
      <c r="E172" s="35"/>
      <c r="F172" s="204" t="s">
        <v>330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193</v>
      </c>
      <c r="AU172" s="16" t="s">
        <v>81</v>
      </c>
    </row>
    <row r="173" spans="1:65" s="2" customFormat="1" ht="24.2" customHeight="1">
      <c r="A173" s="33"/>
      <c r="B173" s="34"/>
      <c r="C173" s="190" t="s">
        <v>332</v>
      </c>
      <c r="D173" s="190" t="s">
        <v>186</v>
      </c>
      <c r="E173" s="191" t="s">
        <v>333</v>
      </c>
      <c r="F173" s="192" t="s">
        <v>334</v>
      </c>
      <c r="G173" s="193" t="s">
        <v>231</v>
      </c>
      <c r="H173" s="194">
        <v>2</v>
      </c>
      <c r="I173" s="195"/>
      <c r="J173" s="196">
        <f>ROUND(I173*H173,2)</f>
        <v>0</v>
      </c>
      <c r="K173" s="192" t="s">
        <v>190</v>
      </c>
      <c r="L173" s="38"/>
      <c r="M173" s="197" t="s">
        <v>1</v>
      </c>
      <c r="N173" s="198" t="s">
        <v>37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2.4E-2</v>
      </c>
      <c r="T173" s="200">
        <f>S173*H173</f>
        <v>4.8000000000000001E-2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218</v>
      </c>
      <c r="AT173" s="201" t="s">
        <v>186</v>
      </c>
      <c r="AU173" s="201" t="s">
        <v>81</v>
      </c>
      <c r="AY173" s="16" t="s">
        <v>183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79</v>
      </c>
      <c r="BK173" s="202">
        <f>ROUND(I173*H173,2)</f>
        <v>0</v>
      </c>
      <c r="BL173" s="16" t="s">
        <v>218</v>
      </c>
      <c r="BM173" s="201" t="s">
        <v>335</v>
      </c>
    </row>
    <row r="174" spans="1:65" s="2" customFormat="1" ht="29.25">
      <c r="A174" s="33"/>
      <c r="B174" s="34"/>
      <c r="C174" s="35"/>
      <c r="D174" s="203" t="s">
        <v>193</v>
      </c>
      <c r="E174" s="35"/>
      <c r="F174" s="204" t="s">
        <v>336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193</v>
      </c>
      <c r="AU174" s="16" t="s">
        <v>81</v>
      </c>
    </row>
    <row r="175" spans="1:65" s="2" customFormat="1" ht="24.2" customHeight="1">
      <c r="A175" s="33"/>
      <c r="B175" s="34"/>
      <c r="C175" s="190" t="s">
        <v>337</v>
      </c>
      <c r="D175" s="190" t="s">
        <v>186</v>
      </c>
      <c r="E175" s="191" t="s">
        <v>338</v>
      </c>
      <c r="F175" s="192" t="s">
        <v>339</v>
      </c>
      <c r="G175" s="193" t="s">
        <v>189</v>
      </c>
      <c r="H175" s="194">
        <v>0.25</v>
      </c>
      <c r="I175" s="195"/>
      <c r="J175" s="196">
        <f>ROUND(I175*H175,2)</f>
        <v>0</v>
      </c>
      <c r="K175" s="192" t="s">
        <v>190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218</v>
      </c>
      <c r="AT175" s="201" t="s">
        <v>186</v>
      </c>
      <c r="AU175" s="201" t="s">
        <v>81</v>
      </c>
      <c r="AY175" s="16" t="s">
        <v>183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218</v>
      </c>
      <c r="BM175" s="201" t="s">
        <v>340</v>
      </c>
    </row>
    <row r="176" spans="1:65" s="2" customFormat="1" ht="29.25">
      <c r="A176" s="33"/>
      <c r="B176" s="34"/>
      <c r="C176" s="35"/>
      <c r="D176" s="203" t="s">
        <v>193</v>
      </c>
      <c r="E176" s="35"/>
      <c r="F176" s="204" t="s">
        <v>341</v>
      </c>
      <c r="G176" s="35"/>
      <c r="H176" s="35"/>
      <c r="I176" s="205"/>
      <c r="J176" s="35"/>
      <c r="K176" s="35"/>
      <c r="L176" s="38"/>
      <c r="M176" s="206"/>
      <c r="N176" s="207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193</v>
      </c>
      <c r="AU176" s="16" t="s">
        <v>81</v>
      </c>
    </row>
    <row r="177" spans="1:65" s="12" customFormat="1" ht="22.9" customHeight="1">
      <c r="B177" s="174"/>
      <c r="C177" s="175"/>
      <c r="D177" s="176" t="s">
        <v>71</v>
      </c>
      <c r="E177" s="188" t="s">
        <v>226</v>
      </c>
      <c r="F177" s="188" t="s">
        <v>227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SUM(P178:P183)</f>
        <v>0</v>
      </c>
      <c r="Q177" s="182"/>
      <c r="R177" s="183">
        <f>SUM(R178:R183)</f>
        <v>4.4000000000000003E-3</v>
      </c>
      <c r="S177" s="182"/>
      <c r="T177" s="184">
        <f>SUM(T178:T183)</f>
        <v>0</v>
      </c>
      <c r="AR177" s="185" t="s">
        <v>81</v>
      </c>
      <c r="AT177" s="186" t="s">
        <v>71</v>
      </c>
      <c r="AU177" s="186" t="s">
        <v>79</v>
      </c>
      <c r="AY177" s="185" t="s">
        <v>183</v>
      </c>
      <c r="BK177" s="187">
        <f>SUM(BK178:BK183)</f>
        <v>0</v>
      </c>
    </row>
    <row r="178" spans="1:65" s="2" customFormat="1" ht="14.45" customHeight="1">
      <c r="A178" s="33"/>
      <c r="B178" s="34"/>
      <c r="C178" s="190" t="s">
        <v>7</v>
      </c>
      <c r="D178" s="190" t="s">
        <v>186</v>
      </c>
      <c r="E178" s="191" t="s">
        <v>342</v>
      </c>
      <c r="F178" s="192" t="s">
        <v>343</v>
      </c>
      <c r="G178" s="193" t="s">
        <v>231</v>
      </c>
      <c r="H178" s="194">
        <v>2</v>
      </c>
      <c r="I178" s="195"/>
      <c r="J178" s="196">
        <f>ROUND(I178*H178,2)</f>
        <v>0</v>
      </c>
      <c r="K178" s="192" t="s">
        <v>190</v>
      </c>
      <c r="L178" s="38"/>
      <c r="M178" s="197" t="s">
        <v>1</v>
      </c>
      <c r="N178" s="198" t="s">
        <v>37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218</v>
      </c>
      <c r="AT178" s="201" t="s">
        <v>186</v>
      </c>
      <c r="AU178" s="201" t="s">
        <v>81</v>
      </c>
      <c r="AY178" s="16" t="s">
        <v>183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79</v>
      </c>
      <c r="BK178" s="202">
        <f>ROUND(I178*H178,2)</f>
        <v>0</v>
      </c>
      <c r="BL178" s="16" t="s">
        <v>218</v>
      </c>
      <c r="BM178" s="201" t="s">
        <v>344</v>
      </c>
    </row>
    <row r="179" spans="1:65" s="2" customFormat="1" ht="11.25">
      <c r="A179" s="33"/>
      <c r="B179" s="34"/>
      <c r="C179" s="35"/>
      <c r="D179" s="203" t="s">
        <v>193</v>
      </c>
      <c r="E179" s="35"/>
      <c r="F179" s="204" t="s">
        <v>345</v>
      </c>
      <c r="G179" s="35"/>
      <c r="H179" s="35"/>
      <c r="I179" s="205"/>
      <c r="J179" s="35"/>
      <c r="K179" s="35"/>
      <c r="L179" s="38"/>
      <c r="M179" s="206"/>
      <c r="N179" s="207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193</v>
      </c>
      <c r="AU179" s="16" t="s">
        <v>81</v>
      </c>
    </row>
    <row r="180" spans="1:65" s="2" customFormat="1" ht="14.45" customHeight="1">
      <c r="A180" s="33"/>
      <c r="B180" s="34"/>
      <c r="C180" s="218" t="s">
        <v>346</v>
      </c>
      <c r="D180" s="218" t="s">
        <v>235</v>
      </c>
      <c r="E180" s="219" t="s">
        <v>347</v>
      </c>
      <c r="F180" s="220" t="s">
        <v>348</v>
      </c>
      <c r="G180" s="221" t="s">
        <v>231</v>
      </c>
      <c r="H180" s="222">
        <v>2</v>
      </c>
      <c r="I180" s="223"/>
      <c r="J180" s="224">
        <f>ROUND(I180*H180,2)</f>
        <v>0</v>
      </c>
      <c r="K180" s="220" t="s">
        <v>190</v>
      </c>
      <c r="L180" s="225"/>
      <c r="M180" s="226" t="s">
        <v>1</v>
      </c>
      <c r="N180" s="227" t="s">
        <v>37</v>
      </c>
      <c r="O180" s="70"/>
      <c r="P180" s="199">
        <f>O180*H180</f>
        <v>0</v>
      </c>
      <c r="Q180" s="199">
        <v>2.2000000000000001E-3</v>
      </c>
      <c r="R180" s="199">
        <f>Q180*H180</f>
        <v>4.4000000000000003E-3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238</v>
      </c>
      <c r="AT180" s="201" t="s">
        <v>235</v>
      </c>
      <c r="AU180" s="201" t="s">
        <v>81</v>
      </c>
      <c r="AY180" s="16" t="s">
        <v>183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79</v>
      </c>
      <c r="BK180" s="202">
        <f>ROUND(I180*H180,2)</f>
        <v>0</v>
      </c>
      <c r="BL180" s="16" t="s">
        <v>218</v>
      </c>
      <c r="BM180" s="201" t="s">
        <v>349</v>
      </c>
    </row>
    <row r="181" spans="1:65" s="2" customFormat="1" ht="11.25">
      <c r="A181" s="33"/>
      <c r="B181" s="34"/>
      <c r="C181" s="35"/>
      <c r="D181" s="203" t="s">
        <v>193</v>
      </c>
      <c r="E181" s="35"/>
      <c r="F181" s="204" t="s">
        <v>348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193</v>
      </c>
      <c r="AU181" s="16" t="s">
        <v>81</v>
      </c>
    </row>
    <row r="182" spans="1:65" s="2" customFormat="1" ht="24.2" customHeight="1">
      <c r="A182" s="33"/>
      <c r="B182" s="34"/>
      <c r="C182" s="190" t="s">
        <v>350</v>
      </c>
      <c r="D182" s="190" t="s">
        <v>186</v>
      </c>
      <c r="E182" s="191" t="s">
        <v>251</v>
      </c>
      <c r="F182" s="192" t="s">
        <v>252</v>
      </c>
      <c r="G182" s="193" t="s">
        <v>189</v>
      </c>
      <c r="H182" s="194">
        <v>4.0000000000000001E-3</v>
      </c>
      <c r="I182" s="195"/>
      <c r="J182" s="196">
        <f>ROUND(I182*H182,2)</f>
        <v>0</v>
      </c>
      <c r="K182" s="192" t="s">
        <v>190</v>
      </c>
      <c r="L182" s="38"/>
      <c r="M182" s="197" t="s">
        <v>1</v>
      </c>
      <c r="N182" s="198" t="s">
        <v>37</v>
      </c>
      <c r="O182" s="7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218</v>
      </c>
      <c r="AT182" s="201" t="s">
        <v>186</v>
      </c>
      <c r="AU182" s="201" t="s">
        <v>81</v>
      </c>
      <c r="AY182" s="16" t="s">
        <v>183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79</v>
      </c>
      <c r="BK182" s="202">
        <f>ROUND(I182*H182,2)</f>
        <v>0</v>
      </c>
      <c r="BL182" s="16" t="s">
        <v>218</v>
      </c>
      <c r="BM182" s="201" t="s">
        <v>351</v>
      </c>
    </row>
    <row r="183" spans="1:65" s="2" customFormat="1" ht="29.25">
      <c r="A183" s="33"/>
      <c r="B183" s="34"/>
      <c r="C183" s="35"/>
      <c r="D183" s="203" t="s">
        <v>193</v>
      </c>
      <c r="E183" s="35"/>
      <c r="F183" s="204" t="s">
        <v>254</v>
      </c>
      <c r="G183" s="35"/>
      <c r="H183" s="35"/>
      <c r="I183" s="205"/>
      <c r="J183" s="35"/>
      <c r="K183" s="35"/>
      <c r="L183" s="38"/>
      <c r="M183" s="228"/>
      <c r="N183" s="229"/>
      <c r="O183" s="230"/>
      <c r="P183" s="230"/>
      <c r="Q183" s="230"/>
      <c r="R183" s="230"/>
      <c r="S183" s="230"/>
      <c r="T183" s="23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193</v>
      </c>
      <c r="AU183" s="16" t="s">
        <v>81</v>
      </c>
    </row>
    <row r="184" spans="1:65" s="2" customFormat="1" ht="6.95" customHeight="1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kro1eTr3FCk4+XxZmzxSOGZC+2WtDLOJpWbRO5D3TXNJhb3sXTZJaht2CNgw+JEF6fCY0rYk8PCIzIx+bjOLMA==" saltValue="iG9ZSbqNxCE+jqljSYnXNwmy+6qqEet2+0TSEQfi2WGjAlLghcv5wv5Hb5RSVDIG14uV6jd1kGy1O+HJMzifKg==" spinCount="100000" sheet="1" objects="1" scenarios="1" formatColumns="0" formatRows="0" autoFilter="0"/>
  <autoFilter ref="C126:K18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352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ROUND((SUM(BE127:BE183)),  2)</f>
        <v>0</v>
      </c>
      <c r="G35" s="33"/>
      <c r="H35" s="33"/>
      <c r="I35" s="129">
        <v>0.21</v>
      </c>
      <c r="J35" s="128">
        <f>ROUND(((SUM(BE127:BE183))*I35),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ROUND((SUM(BF127:BF183)),  2)</f>
        <v>0</v>
      </c>
      <c r="G36" s="33"/>
      <c r="H36" s="33"/>
      <c r="I36" s="129">
        <v>0.15</v>
      </c>
      <c r="J36" s="128">
        <f>ROUND(((SUM(BF127:BF183))*I36),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ROUND((SUM(BG127:BG183)),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ROUND((SUM(BH127:BH183)),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ROUND((SUM(BI127:BI183)),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01.3 - Prostějov hl.n.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J162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J177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01.3 - Prostějov hl.n.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2.2100000000000002E-2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79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353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81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354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199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355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191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356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214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357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P145+P162+P177</f>
        <v>0</v>
      </c>
      <c r="Q144" s="182"/>
      <c r="R144" s="183">
        <f>R145+R162+R177</f>
        <v>2.2100000000000002E-2</v>
      </c>
      <c r="S144" s="182"/>
      <c r="T144" s="184">
        <f>T145+T162+T177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BK145+BK162+BK177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SUM(P146:P161)</f>
        <v>0</v>
      </c>
      <c r="Q145" s="182"/>
      <c r="R145" s="183">
        <f>SUM(R146:R161)</f>
        <v>3.5999999999999999E-3</v>
      </c>
      <c r="S145" s="182"/>
      <c r="T145" s="184">
        <f>SUM(T146:T161)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SUM(BK146:BK161)</f>
        <v>0</v>
      </c>
    </row>
    <row r="146" spans="1:65" s="2" customFormat="1" ht="14.45" customHeight="1">
      <c r="A146" s="33"/>
      <c r="B146" s="34"/>
      <c r="C146" s="190" t="s">
        <v>221</v>
      </c>
      <c r="D146" s="190" t="s">
        <v>186</v>
      </c>
      <c r="E146" s="191" t="s">
        <v>358</v>
      </c>
      <c r="F146" s="192" t="s">
        <v>359</v>
      </c>
      <c r="G146" s="193" t="s">
        <v>231</v>
      </c>
      <c r="H146" s="194">
        <v>1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360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361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24.2" customHeight="1">
      <c r="A148" s="33"/>
      <c r="B148" s="34"/>
      <c r="C148" s="218" t="s">
        <v>228</v>
      </c>
      <c r="D148" s="218" t="s">
        <v>235</v>
      </c>
      <c r="E148" s="219" t="s">
        <v>362</v>
      </c>
      <c r="F148" s="220" t="s">
        <v>363</v>
      </c>
      <c r="G148" s="221" t="s">
        <v>231</v>
      </c>
      <c r="H148" s="222">
        <v>1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3.5999999999999999E-3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364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14.45" customHeight="1">
      <c r="A150" s="33"/>
      <c r="B150" s="34"/>
      <c r="C150" s="190" t="s">
        <v>234</v>
      </c>
      <c r="D150" s="190" t="s">
        <v>186</v>
      </c>
      <c r="E150" s="191" t="s">
        <v>292</v>
      </c>
      <c r="F150" s="192" t="s">
        <v>293</v>
      </c>
      <c r="G150" s="193" t="s">
        <v>231</v>
      </c>
      <c r="H150" s="194">
        <v>2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365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295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24.2" customHeight="1">
      <c r="A152" s="33"/>
      <c r="B152" s="34"/>
      <c r="C152" s="190" t="s">
        <v>241</v>
      </c>
      <c r="D152" s="190" t="s">
        <v>186</v>
      </c>
      <c r="E152" s="191" t="s">
        <v>215</v>
      </c>
      <c r="F152" s="192" t="s">
        <v>216</v>
      </c>
      <c r="G152" s="193" t="s">
        <v>217</v>
      </c>
      <c r="H152" s="194">
        <v>1</v>
      </c>
      <c r="I152" s="195"/>
      <c r="J152" s="196">
        <f>ROUND(I152*H152,2)</f>
        <v>0</v>
      </c>
      <c r="K152" s="192" t="s">
        <v>1</v>
      </c>
      <c r="L152" s="38"/>
      <c r="M152" s="197" t="s">
        <v>1</v>
      </c>
      <c r="N152" s="198" t="s">
        <v>37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218</v>
      </c>
      <c r="AT152" s="201" t="s">
        <v>186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366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220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245</v>
      </c>
      <c r="D154" s="190" t="s">
        <v>186</v>
      </c>
      <c r="E154" s="191" t="s">
        <v>297</v>
      </c>
      <c r="F154" s="192" t="s">
        <v>298</v>
      </c>
      <c r="G154" s="193" t="s">
        <v>231</v>
      </c>
      <c r="H154" s="194">
        <v>2</v>
      </c>
      <c r="I154" s="195"/>
      <c r="J154" s="196">
        <f>ROUND(I154*H154,2)</f>
        <v>0</v>
      </c>
      <c r="K154" s="192" t="s">
        <v>190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367</v>
      </c>
    </row>
    <row r="155" spans="1:65" s="2" customFormat="1" ht="19.5">
      <c r="A155" s="33"/>
      <c r="B155" s="34"/>
      <c r="C155" s="35"/>
      <c r="D155" s="203" t="s">
        <v>193</v>
      </c>
      <c r="E155" s="35"/>
      <c r="F155" s="204" t="s">
        <v>300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14.45" customHeight="1">
      <c r="A156" s="33"/>
      <c r="B156" s="34"/>
      <c r="C156" s="190" t="s">
        <v>250</v>
      </c>
      <c r="D156" s="190" t="s">
        <v>186</v>
      </c>
      <c r="E156" s="191" t="s">
        <v>301</v>
      </c>
      <c r="F156" s="192" t="s">
        <v>302</v>
      </c>
      <c r="G156" s="193" t="s">
        <v>231</v>
      </c>
      <c r="H156" s="194">
        <v>2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368</v>
      </c>
    </row>
    <row r="157" spans="1:65" s="2" customFormat="1" ht="11.25">
      <c r="A157" s="33"/>
      <c r="B157" s="34"/>
      <c r="C157" s="35"/>
      <c r="D157" s="203" t="s">
        <v>193</v>
      </c>
      <c r="E157" s="35"/>
      <c r="F157" s="204" t="s">
        <v>304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14.45" customHeight="1">
      <c r="A158" s="33"/>
      <c r="B158" s="34"/>
      <c r="C158" s="190" t="s">
        <v>255</v>
      </c>
      <c r="D158" s="190" t="s">
        <v>186</v>
      </c>
      <c r="E158" s="191" t="s">
        <v>305</v>
      </c>
      <c r="F158" s="192" t="s">
        <v>306</v>
      </c>
      <c r="G158" s="193" t="s">
        <v>231</v>
      </c>
      <c r="H158" s="194">
        <v>2</v>
      </c>
      <c r="I158" s="195"/>
      <c r="J158" s="196">
        <f>ROUND(I158*H158,2)</f>
        <v>0</v>
      </c>
      <c r="K158" s="192" t="s">
        <v>190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218</v>
      </c>
      <c r="AT158" s="201" t="s">
        <v>186</v>
      </c>
      <c r="AU158" s="201" t="s">
        <v>81</v>
      </c>
      <c r="AY158" s="16" t="s">
        <v>183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218</v>
      </c>
      <c r="BM158" s="201" t="s">
        <v>369</v>
      </c>
    </row>
    <row r="159" spans="1:65" s="2" customFormat="1" ht="11.25">
      <c r="A159" s="33"/>
      <c r="B159" s="34"/>
      <c r="C159" s="35"/>
      <c r="D159" s="203" t="s">
        <v>193</v>
      </c>
      <c r="E159" s="35"/>
      <c r="F159" s="204" t="s">
        <v>308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193</v>
      </c>
      <c r="AU159" s="16" t="s">
        <v>81</v>
      </c>
    </row>
    <row r="160" spans="1:65" s="2" customFormat="1" ht="24.2" customHeight="1">
      <c r="A160" s="33"/>
      <c r="B160" s="34"/>
      <c r="C160" s="190" t="s">
        <v>260</v>
      </c>
      <c r="D160" s="190" t="s">
        <v>186</v>
      </c>
      <c r="E160" s="191" t="s">
        <v>222</v>
      </c>
      <c r="F160" s="192" t="s">
        <v>223</v>
      </c>
      <c r="G160" s="193" t="s">
        <v>189</v>
      </c>
      <c r="H160" s="194">
        <v>0.1</v>
      </c>
      <c r="I160" s="195"/>
      <c r="J160" s="196">
        <f>ROUND(I160*H160,2)</f>
        <v>0</v>
      </c>
      <c r="K160" s="192" t="s">
        <v>190</v>
      </c>
      <c r="L160" s="38"/>
      <c r="M160" s="197" t="s">
        <v>1</v>
      </c>
      <c r="N160" s="198" t="s">
        <v>37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218</v>
      </c>
      <c r="AT160" s="201" t="s">
        <v>186</v>
      </c>
      <c r="AU160" s="201" t="s">
        <v>81</v>
      </c>
      <c r="AY160" s="16" t="s">
        <v>183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218</v>
      </c>
      <c r="BM160" s="201" t="s">
        <v>370</v>
      </c>
    </row>
    <row r="161" spans="1:65" s="2" customFormat="1" ht="29.25">
      <c r="A161" s="33"/>
      <c r="B161" s="34"/>
      <c r="C161" s="35"/>
      <c r="D161" s="203" t="s">
        <v>193</v>
      </c>
      <c r="E161" s="35"/>
      <c r="F161" s="204" t="s">
        <v>225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193</v>
      </c>
      <c r="AU161" s="16" t="s">
        <v>81</v>
      </c>
    </row>
    <row r="162" spans="1:65" s="12" customFormat="1" ht="22.9" customHeight="1">
      <c r="B162" s="174"/>
      <c r="C162" s="175"/>
      <c r="D162" s="176" t="s">
        <v>71</v>
      </c>
      <c r="E162" s="188" t="s">
        <v>310</v>
      </c>
      <c r="F162" s="188" t="s">
        <v>311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SUM(P163:P176)</f>
        <v>0</v>
      </c>
      <c r="Q162" s="182"/>
      <c r="R162" s="183">
        <f>SUM(R163:R176)</f>
        <v>1.41E-2</v>
      </c>
      <c r="S162" s="182"/>
      <c r="T162" s="184">
        <f>SUM(T163:T176)</f>
        <v>4.8000000000000001E-2</v>
      </c>
      <c r="AR162" s="185" t="s">
        <v>81</v>
      </c>
      <c r="AT162" s="186" t="s">
        <v>71</v>
      </c>
      <c r="AU162" s="186" t="s">
        <v>79</v>
      </c>
      <c r="AY162" s="185" t="s">
        <v>183</v>
      </c>
      <c r="BK162" s="187">
        <f>SUM(BK163:BK176)</f>
        <v>0</v>
      </c>
    </row>
    <row r="163" spans="1:65" s="2" customFormat="1" ht="24.2" customHeight="1">
      <c r="A163" s="33"/>
      <c r="B163" s="34"/>
      <c r="C163" s="190" t="s">
        <v>312</v>
      </c>
      <c r="D163" s="190" t="s">
        <v>186</v>
      </c>
      <c r="E163" s="191" t="s">
        <v>313</v>
      </c>
      <c r="F163" s="192" t="s">
        <v>314</v>
      </c>
      <c r="G163" s="193" t="s">
        <v>231</v>
      </c>
      <c r="H163" s="194">
        <v>2</v>
      </c>
      <c r="I163" s="195"/>
      <c r="J163" s="196">
        <f>ROUND(I163*H163,2)</f>
        <v>0</v>
      </c>
      <c r="K163" s="192" t="s">
        <v>190</v>
      </c>
      <c r="L163" s="38"/>
      <c r="M163" s="197" t="s">
        <v>1</v>
      </c>
      <c r="N163" s="198" t="s">
        <v>37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218</v>
      </c>
      <c r="AT163" s="201" t="s">
        <v>186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371</v>
      </c>
    </row>
    <row r="164" spans="1:65" s="2" customFormat="1" ht="11.25">
      <c r="A164" s="33"/>
      <c r="B164" s="34"/>
      <c r="C164" s="35"/>
      <c r="D164" s="203" t="s">
        <v>193</v>
      </c>
      <c r="E164" s="35"/>
      <c r="F164" s="204" t="s">
        <v>316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14.45" customHeight="1">
      <c r="A165" s="33"/>
      <c r="B165" s="34"/>
      <c r="C165" s="218" t="s">
        <v>8</v>
      </c>
      <c r="D165" s="218" t="s">
        <v>235</v>
      </c>
      <c r="E165" s="219" t="s">
        <v>317</v>
      </c>
      <c r="F165" s="220" t="s">
        <v>318</v>
      </c>
      <c r="G165" s="221" t="s">
        <v>231</v>
      </c>
      <c r="H165" s="222">
        <v>2</v>
      </c>
      <c r="I165" s="223"/>
      <c r="J165" s="224">
        <f>ROUND(I165*H165,2)</f>
        <v>0</v>
      </c>
      <c r="K165" s="220" t="s">
        <v>190</v>
      </c>
      <c r="L165" s="225"/>
      <c r="M165" s="226" t="s">
        <v>1</v>
      </c>
      <c r="N165" s="227" t="s">
        <v>37</v>
      </c>
      <c r="O165" s="70"/>
      <c r="P165" s="199">
        <f>O165*H165</f>
        <v>0</v>
      </c>
      <c r="Q165" s="199">
        <v>4.7000000000000002E-3</v>
      </c>
      <c r="R165" s="199">
        <f>Q165*H165</f>
        <v>9.4000000000000004E-3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238</v>
      </c>
      <c r="AT165" s="201" t="s">
        <v>235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372</v>
      </c>
    </row>
    <row r="166" spans="1:65" s="2" customFormat="1" ht="11.25">
      <c r="A166" s="33"/>
      <c r="B166" s="34"/>
      <c r="C166" s="35"/>
      <c r="D166" s="203" t="s">
        <v>193</v>
      </c>
      <c r="E166" s="35"/>
      <c r="F166" s="204" t="s">
        <v>318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2" customFormat="1" ht="14.45" customHeight="1">
      <c r="A167" s="33"/>
      <c r="B167" s="34"/>
      <c r="C167" s="190" t="s">
        <v>218</v>
      </c>
      <c r="D167" s="190" t="s">
        <v>186</v>
      </c>
      <c r="E167" s="191" t="s">
        <v>320</v>
      </c>
      <c r="F167" s="192" t="s">
        <v>321</v>
      </c>
      <c r="G167" s="193" t="s">
        <v>231</v>
      </c>
      <c r="H167" s="194">
        <v>2</v>
      </c>
      <c r="I167" s="195"/>
      <c r="J167" s="196">
        <f>ROUND(I167*H167,2)</f>
        <v>0</v>
      </c>
      <c r="K167" s="192" t="s">
        <v>190</v>
      </c>
      <c r="L167" s="38"/>
      <c r="M167" s="197" t="s">
        <v>1</v>
      </c>
      <c r="N167" s="198" t="s">
        <v>37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218</v>
      </c>
      <c r="AT167" s="201" t="s">
        <v>186</v>
      </c>
      <c r="AU167" s="201" t="s">
        <v>81</v>
      </c>
      <c r="AY167" s="16" t="s">
        <v>183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79</v>
      </c>
      <c r="BK167" s="202">
        <f>ROUND(I167*H167,2)</f>
        <v>0</v>
      </c>
      <c r="BL167" s="16" t="s">
        <v>218</v>
      </c>
      <c r="BM167" s="201" t="s">
        <v>373</v>
      </c>
    </row>
    <row r="168" spans="1:65" s="2" customFormat="1" ht="11.25">
      <c r="A168" s="33"/>
      <c r="B168" s="34"/>
      <c r="C168" s="35"/>
      <c r="D168" s="203" t="s">
        <v>193</v>
      </c>
      <c r="E168" s="35"/>
      <c r="F168" s="204" t="s">
        <v>323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193</v>
      </c>
      <c r="AU168" s="16" t="s">
        <v>81</v>
      </c>
    </row>
    <row r="169" spans="1:65" s="2" customFormat="1" ht="14.45" customHeight="1">
      <c r="A169" s="33"/>
      <c r="B169" s="34"/>
      <c r="C169" s="218" t="s">
        <v>324</v>
      </c>
      <c r="D169" s="218" t="s">
        <v>235</v>
      </c>
      <c r="E169" s="219" t="s">
        <v>325</v>
      </c>
      <c r="F169" s="220" t="s">
        <v>326</v>
      </c>
      <c r="G169" s="221" t="s">
        <v>231</v>
      </c>
      <c r="H169" s="222">
        <v>2</v>
      </c>
      <c r="I169" s="223"/>
      <c r="J169" s="224">
        <f>ROUND(I169*H169,2)</f>
        <v>0</v>
      </c>
      <c r="K169" s="220" t="s">
        <v>190</v>
      </c>
      <c r="L169" s="225"/>
      <c r="M169" s="226" t="s">
        <v>1</v>
      </c>
      <c r="N169" s="227" t="s">
        <v>37</v>
      </c>
      <c r="O169" s="70"/>
      <c r="P169" s="199">
        <f>O169*H169</f>
        <v>0</v>
      </c>
      <c r="Q169" s="199">
        <v>2.2000000000000001E-3</v>
      </c>
      <c r="R169" s="199">
        <f>Q169*H169</f>
        <v>4.4000000000000003E-3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235</v>
      </c>
      <c r="AU169" s="201" t="s">
        <v>81</v>
      </c>
      <c r="AY169" s="16" t="s">
        <v>183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218</v>
      </c>
      <c r="BM169" s="201" t="s">
        <v>374</v>
      </c>
    </row>
    <row r="170" spans="1:65" s="2" customFormat="1" ht="11.25">
      <c r="A170" s="33"/>
      <c r="B170" s="34"/>
      <c r="C170" s="35"/>
      <c r="D170" s="203" t="s">
        <v>193</v>
      </c>
      <c r="E170" s="35"/>
      <c r="F170" s="204" t="s">
        <v>326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193</v>
      </c>
      <c r="AU170" s="16" t="s">
        <v>81</v>
      </c>
    </row>
    <row r="171" spans="1:65" s="2" customFormat="1" ht="14.45" customHeight="1">
      <c r="A171" s="33"/>
      <c r="B171" s="34"/>
      <c r="C171" s="218" t="s">
        <v>328</v>
      </c>
      <c r="D171" s="218" t="s">
        <v>235</v>
      </c>
      <c r="E171" s="219" t="s">
        <v>329</v>
      </c>
      <c r="F171" s="220" t="s">
        <v>330</v>
      </c>
      <c r="G171" s="221" t="s">
        <v>231</v>
      </c>
      <c r="H171" s="222">
        <v>2</v>
      </c>
      <c r="I171" s="223"/>
      <c r="J171" s="224">
        <f>ROUND(I171*H171,2)</f>
        <v>0</v>
      </c>
      <c r="K171" s="220" t="s">
        <v>190</v>
      </c>
      <c r="L171" s="225"/>
      <c r="M171" s="226" t="s">
        <v>1</v>
      </c>
      <c r="N171" s="227" t="s">
        <v>37</v>
      </c>
      <c r="O171" s="70"/>
      <c r="P171" s="199">
        <f>O171*H171</f>
        <v>0</v>
      </c>
      <c r="Q171" s="199">
        <v>1.4999999999999999E-4</v>
      </c>
      <c r="R171" s="199">
        <f>Q171*H171</f>
        <v>2.9999999999999997E-4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238</v>
      </c>
      <c r="AT171" s="201" t="s">
        <v>235</v>
      </c>
      <c r="AU171" s="201" t="s">
        <v>81</v>
      </c>
      <c r="AY171" s="16" t="s">
        <v>183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79</v>
      </c>
      <c r="BK171" s="202">
        <f>ROUND(I171*H171,2)</f>
        <v>0</v>
      </c>
      <c r="BL171" s="16" t="s">
        <v>218</v>
      </c>
      <c r="BM171" s="201" t="s">
        <v>375</v>
      </c>
    </row>
    <row r="172" spans="1:65" s="2" customFormat="1" ht="11.25">
      <c r="A172" s="33"/>
      <c r="B172" s="34"/>
      <c r="C172" s="35"/>
      <c r="D172" s="203" t="s">
        <v>193</v>
      </c>
      <c r="E172" s="35"/>
      <c r="F172" s="204" t="s">
        <v>330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193</v>
      </c>
      <c r="AU172" s="16" t="s">
        <v>81</v>
      </c>
    </row>
    <row r="173" spans="1:65" s="2" customFormat="1" ht="24.2" customHeight="1">
      <c r="A173" s="33"/>
      <c r="B173" s="34"/>
      <c r="C173" s="190" t="s">
        <v>332</v>
      </c>
      <c r="D173" s="190" t="s">
        <v>186</v>
      </c>
      <c r="E173" s="191" t="s">
        <v>333</v>
      </c>
      <c r="F173" s="192" t="s">
        <v>334</v>
      </c>
      <c r="G173" s="193" t="s">
        <v>231</v>
      </c>
      <c r="H173" s="194">
        <v>2</v>
      </c>
      <c r="I173" s="195"/>
      <c r="J173" s="196">
        <f>ROUND(I173*H173,2)</f>
        <v>0</v>
      </c>
      <c r="K173" s="192" t="s">
        <v>190</v>
      </c>
      <c r="L173" s="38"/>
      <c r="M173" s="197" t="s">
        <v>1</v>
      </c>
      <c r="N173" s="198" t="s">
        <v>37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2.4E-2</v>
      </c>
      <c r="T173" s="200">
        <f>S173*H173</f>
        <v>4.8000000000000001E-2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218</v>
      </c>
      <c r="AT173" s="201" t="s">
        <v>186</v>
      </c>
      <c r="AU173" s="201" t="s">
        <v>81</v>
      </c>
      <c r="AY173" s="16" t="s">
        <v>183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79</v>
      </c>
      <c r="BK173" s="202">
        <f>ROUND(I173*H173,2)</f>
        <v>0</v>
      </c>
      <c r="BL173" s="16" t="s">
        <v>218</v>
      </c>
      <c r="BM173" s="201" t="s">
        <v>376</v>
      </c>
    </row>
    <row r="174" spans="1:65" s="2" customFormat="1" ht="29.25">
      <c r="A174" s="33"/>
      <c r="B174" s="34"/>
      <c r="C174" s="35"/>
      <c r="D174" s="203" t="s">
        <v>193</v>
      </c>
      <c r="E174" s="35"/>
      <c r="F174" s="204" t="s">
        <v>336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193</v>
      </c>
      <c r="AU174" s="16" t="s">
        <v>81</v>
      </c>
    </row>
    <row r="175" spans="1:65" s="2" customFormat="1" ht="24.2" customHeight="1">
      <c r="A175" s="33"/>
      <c r="B175" s="34"/>
      <c r="C175" s="190" t="s">
        <v>337</v>
      </c>
      <c r="D175" s="190" t="s">
        <v>186</v>
      </c>
      <c r="E175" s="191" t="s">
        <v>338</v>
      </c>
      <c r="F175" s="192" t="s">
        <v>339</v>
      </c>
      <c r="G175" s="193" t="s">
        <v>189</v>
      </c>
      <c r="H175" s="194">
        <v>0.25</v>
      </c>
      <c r="I175" s="195"/>
      <c r="J175" s="196">
        <f>ROUND(I175*H175,2)</f>
        <v>0</v>
      </c>
      <c r="K175" s="192" t="s">
        <v>190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218</v>
      </c>
      <c r="AT175" s="201" t="s">
        <v>186</v>
      </c>
      <c r="AU175" s="201" t="s">
        <v>81</v>
      </c>
      <c r="AY175" s="16" t="s">
        <v>183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218</v>
      </c>
      <c r="BM175" s="201" t="s">
        <v>377</v>
      </c>
    </row>
    <row r="176" spans="1:65" s="2" customFormat="1" ht="29.25">
      <c r="A176" s="33"/>
      <c r="B176" s="34"/>
      <c r="C176" s="35"/>
      <c r="D176" s="203" t="s">
        <v>193</v>
      </c>
      <c r="E176" s="35"/>
      <c r="F176" s="204" t="s">
        <v>341</v>
      </c>
      <c r="G176" s="35"/>
      <c r="H176" s="35"/>
      <c r="I176" s="205"/>
      <c r="J176" s="35"/>
      <c r="K176" s="35"/>
      <c r="L176" s="38"/>
      <c r="M176" s="206"/>
      <c r="N176" s="207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193</v>
      </c>
      <c r="AU176" s="16" t="s">
        <v>81</v>
      </c>
    </row>
    <row r="177" spans="1:65" s="12" customFormat="1" ht="22.9" customHeight="1">
      <c r="B177" s="174"/>
      <c r="C177" s="175"/>
      <c r="D177" s="176" t="s">
        <v>71</v>
      </c>
      <c r="E177" s="188" t="s">
        <v>226</v>
      </c>
      <c r="F177" s="188" t="s">
        <v>227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SUM(P178:P183)</f>
        <v>0</v>
      </c>
      <c r="Q177" s="182"/>
      <c r="R177" s="183">
        <f>SUM(R178:R183)</f>
        <v>4.4000000000000003E-3</v>
      </c>
      <c r="S177" s="182"/>
      <c r="T177" s="184">
        <f>SUM(T178:T183)</f>
        <v>0</v>
      </c>
      <c r="AR177" s="185" t="s">
        <v>81</v>
      </c>
      <c r="AT177" s="186" t="s">
        <v>71</v>
      </c>
      <c r="AU177" s="186" t="s">
        <v>79</v>
      </c>
      <c r="AY177" s="185" t="s">
        <v>183</v>
      </c>
      <c r="BK177" s="187">
        <f>SUM(BK178:BK183)</f>
        <v>0</v>
      </c>
    </row>
    <row r="178" spans="1:65" s="2" customFormat="1" ht="14.45" customHeight="1">
      <c r="A178" s="33"/>
      <c r="B178" s="34"/>
      <c r="C178" s="190" t="s">
        <v>7</v>
      </c>
      <c r="D178" s="190" t="s">
        <v>186</v>
      </c>
      <c r="E178" s="191" t="s">
        <v>342</v>
      </c>
      <c r="F178" s="192" t="s">
        <v>343</v>
      </c>
      <c r="G178" s="193" t="s">
        <v>231</v>
      </c>
      <c r="H178" s="194">
        <v>2</v>
      </c>
      <c r="I178" s="195"/>
      <c r="J178" s="196">
        <f>ROUND(I178*H178,2)</f>
        <v>0</v>
      </c>
      <c r="K178" s="192" t="s">
        <v>190</v>
      </c>
      <c r="L178" s="38"/>
      <c r="M178" s="197" t="s">
        <v>1</v>
      </c>
      <c r="N178" s="198" t="s">
        <v>37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218</v>
      </c>
      <c r="AT178" s="201" t="s">
        <v>186</v>
      </c>
      <c r="AU178" s="201" t="s">
        <v>81</v>
      </c>
      <c r="AY178" s="16" t="s">
        <v>183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79</v>
      </c>
      <c r="BK178" s="202">
        <f>ROUND(I178*H178,2)</f>
        <v>0</v>
      </c>
      <c r="BL178" s="16" t="s">
        <v>218</v>
      </c>
      <c r="BM178" s="201" t="s">
        <v>378</v>
      </c>
    </row>
    <row r="179" spans="1:65" s="2" customFormat="1" ht="11.25">
      <c r="A179" s="33"/>
      <c r="B179" s="34"/>
      <c r="C179" s="35"/>
      <c r="D179" s="203" t="s">
        <v>193</v>
      </c>
      <c r="E179" s="35"/>
      <c r="F179" s="204" t="s">
        <v>345</v>
      </c>
      <c r="G179" s="35"/>
      <c r="H179" s="35"/>
      <c r="I179" s="205"/>
      <c r="J179" s="35"/>
      <c r="K179" s="35"/>
      <c r="L179" s="38"/>
      <c r="M179" s="206"/>
      <c r="N179" s="207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193</v>
      </c>
      <c r="AU179" s="16" t="s">
        <v>81</v>
      </c>
    </row>
    <row r="180" spans="1:65" s="2" customFormat="1" ht="14.45" customHeight="1">
      <c r="A180" s="33"/>
      <c r="B180" s="34"/>
      <c r="C180" s="218" t="s">
        <v>346</v>
      </c>
      <c r="D180" s="218" t="s">
        <v>235</v>
      </c>
      <c r="E180" s="219" t="s">
        <v>347</v>
      </c>
      <c r="F180" s="220" t="s">
        <v>348</v>
      </c>
      <c r="G180" s="221" t="s">
        <v>231</v>
      </c>
      <c r="H180" s="222">
        <v>2</v>
      </c>
      <c r="I180" s="223"/>
      <c r="J180" s="224">
        <f>ROUND(I180*H180,2)</f>
        <v>0</v>
      </c>
      <c r="K180" s="220" t="s">
        <v>190</v>
      </c>
      <c r="L180" s="225"/>
      <c r="M180" s="226" t="s">
        <v>1</v>
      </c>
      <c r="N180" s="227" t="s">
        <v>37</v>
      </c>
      <c r="O180" s="70"/>
      <c r="P180" s="199">
        <f>O180*H180</f>
        <v>0</v>
      </c>
      <c r="Q180" s="199">
        <v>2.2000000000000001E-3</v>
      </c>
      <c r="R180" s="199">
        <f>Q180*H180</f>
        <v>4.4000000000000003E-3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238</v>
      </c>
      <c r="AT180" s="201" t="s">
        <v>235</v>
      </c>
      <c r="AU180" s="201" t="s">
        <v>81</v>
      </c>
      <c r="AY180" s="16" t="s">
        <v>183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79</v>
      </c>
      <c r="BK180" s="202">
        <f>ROUND(I180*H180,2)</f>
        <v>0</v>
      </c>
      <c r="BL180" s="16" t="s">
        <v>218</v>
      </c>
      <c r="BM180" s="201" t="s">
        <v>379</v>
      </c>
    </row>
    <row r="181" spans="1:65" s="2" customFormat="1" ht="11.25">
      <c r="A181" s="33"/>
      <c r="B181" s="34"/>
      <c r="C181" s="35"/>
      <c r="D181" s="203" t="s">
        <v>193</v>
      </c>
      <c r="E181" s="35"/>
      <c r="F181" s="204" t="s">
        <v>348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193</v>
      </c>
      <c r="AU181" s="16" t="s">
        <v>81</v>
      </c>
    </row>
    <row r="182" spans="1:65" s="2" customFormat="1" ht="24.2" customHeight="1">
      <c r="A182" s="33"/>
      <c r="B182" s="34"/>
      <c r="C182" s="190" t="s">
        <v>350</v>
      </c>
      <c r="D182" s="190" t="s">
        <v>186</v>
      </c>
      <c r="E182" s="191" t="s">
        <v>251</v>
      </c>
      <c r="F182" s="192" t="s">
        <v>252</v>
      </c>
      <c r="G182" s="193" t="s">
        <v>189</v>
      </c>
      <c r="H182" s="194">
        <v>4.0000000000000001E-3</v>
      </c>
      <c r="I182" s="195"/>
      <c r="J182" s="196">
        <f>ROUND(I182*H182,2)</f>
        <v>0</v>
      </c>
      <c r="K182" s="192" t="s">
        <v>190</v>
      </c>
      <c r="L182" s="38"/>
      <c r="M182" s="197" t="s">
        <v>1</v>
      </c>
      <c r="N182" s="198" t="s">
        <v>37</v>
      </c>
      <c r="O182" s="7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218</v>
      </c>
      <c r="AT182" s="201" t="s">
        <v>186</v>
      </c>
      <c r="AU182" s="201" t="s">
        <v>81</v>
      </c>
      <c r="AY182" s="16" t="s">
        <v>183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79</v>
      </c>
      <c r="BK182" s="202">
        <f>ROUND(I182*H182,2)</f>
        <v>0</v>
      </c>
      <c r="BL182" s="16" t="s">
        <v>218</v>
      </c>
      <c r="BM182" s="201" t="s">
        <v>380</v>
      </c>
    </row>
    <row r="183" spans="1:65" s="2" customFormat="1" ht="29.25">
      <c r="A183" s="33"/>
      <c r="B183" s="34"/>
      <c r="C183" s="35"/>
      <c r="D183" s="203" t="s">
        <v>193</v>
      </c>
      <c r="E183" s="35"/>
      <c r="F183" s="204" t="s">
        <v>254</v>
      </c>
      <c r="G183" s="35"/>
      <c r="H183" s="35"/>
      <c r="I183" s="205"/>
      <c r="J183" s="35"/>
      <c r="K183" s="35"/>
      <c r="L183" s="38"/>
      <c r="M183" s="228"/>
      <c r="N183" s="229"/>
      <c r="O183" s="230"/>
      <c r="P183" s="230"/>
      <c r="Q183" s="230"/>
      <c r="R183" s="230"/>
      <c r="S183" s="230"/>
      <c r="T183" s="23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193</v>
      </c>
      <c r="AU183" s="16" t="s">
        <v>81</v>
      </c>
    </row>
    <row r="184" spans="1:65" s="2" customFormat="1" ht="6.95" customHeight="1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W1MAuTF8Lqu0kqeoSpPPR/cVZixuE9fNl8inEANx4q7ituL7Ritkdz4UZNbAwySscLaxwFKRzvJgv0OGmjerIw==" saltValue="Gv5POzx1a7m1IWOvYEI9f5PLyWC7ZWKhIbGaci2N4030cgzhyJ1UkOUqi3wHWQ7HwlUYIL07MyXzOZhGk+0bAQ==" spinCount="100000" sheet="1" objects="1" scenarios="1" formatColumns="0" formatRows="0" autoFilter="0"/>
  <autoFilter ref="C126:K18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381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ROUND((SUM(BE127:BE173)),  2)</f>
        <v>0</v>
      </c>
      <c r="G35" s="33"/>
      <c r="H35" s="33"/>
      <c r="I35" s="129">
        <v>0.21</v>
      </c>
      <c r="J35" s="128">
        <f>ROUND(((SUM(BE127:BE173))*I35),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ROUND((SUM(BF127:BF173)),  2)</f>
        <v>0</v>
      </c>
      <c r="G36" s="33"/>
      <c r="H36" s="33"/>
      <c r="I36" s="129">
        <v>0.15</v>
      </c>
      <c r="J36" s="128">
        <f>ROUND(((SUM(BF127:BF173))*I36),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ROUND((SUM(BG127:BG173)),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ROUND((SUM(BH127:BH173)),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ROUND((SUM(BI127:BI173)),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01.4 - Otrokovice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J152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J167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01.4 - Otrokovice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2.5700000000000001E-2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79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382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81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383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199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384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191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385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214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386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P145+P152+P167</f>
        <v>0</v>
      </c>
      <c r="Q144" s="182"/>
      <c r="R144" s="183">
        <f>R145+R152+R167</f>
        <v>2.5700000000000001E-2</v>
      </c>
      <c r="S144" s="182"/>
      <c r="T144" s="184">
        <f>T145+T152+T167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BK145+BK152+BK167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SUM(P146:P151)</f>
        <v>0</v>
      </c>
      <c r="Q145" s="182"/>
      <c r="R145" s="183">
        <f>SUM(R146:R151)</f>
        <v>7.1999999999999998E-3</v>
      </c>
      <c r="S145" s="182"/>
      <c r="T145" s="184">
        <f>SUM(T146:T151)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SUM(BK146:BK151)</f>
        <v>0</v>
      </c>
    </row>
    <row r="146" spans="1:65" s="2" customFormat="1" ht="14.45" customHeight="1">
      <c r="A146" s="33"/>
      <c r="B146" s="34"/>
      <c r="C146" s="190" t="s">
        <v>221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2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387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228</v>
      </c>
      <c r="D148" s="218" t="s">
        <v>235</v>
      </c>
      <c r="E148" s="219" t="s">
        <v>388</v>
      </c>
      <c r="F148" s="220" t="s">
        <v>389</v>
      </c>
      <c r="G148" s="221" t="s">
        <v>231</v>
      </c>
      <c r="H148" s="222">
        <v>2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7.1999999999999998E-3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390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24.2" customHeight="1">
      <c r="A150" s="33"/>
      <c r="B150" s="34"/>
      <c r="C150" s="190" t="s">
        <v>234</v>
      </c>
      <c r="D150" s="190" t="s">
        <v>186</v>
      </c>
      <c r="E150" s="191" t="s">
        <v>222</v>
      </c>
      <c r="F150" s="192" t="s">
        <v>223</v>
      </c>
      <c r="G150" s="193" t="s">
        <v>189</v>
      </c>
      <c r="H150" s="194">
        <v>0.05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391</v>
      </c>
    </row>
    <row r="151" spans="1:65" s="2" customFormat="1" ht="29.25">
      <c r="A151" s="33"/>
      <c r="B151" s="34"/>
      <c r="C151" s="35"/>
      <c r="D151" s="203" t="s">
        <v>193</v>
      </c>
      <c r="E151" s="35"/>
      <c r="F151" s="204" t="s">
        <v>225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12" customFormat="1" ht="22.9" customHeight="1">
      <c r="B152" s="174"/>
      <c r="C152" s="175"/>
      <c r="D152" s="176" t="s">
        <v>71</v>
      </c>
      <c r="E152" s="188" t="s">
        <v>310</v>
      </c>
      <c r="F152" s="188" t="s">
        <v>311</v>
      </c>
      <c r="G152" s="175"/>
      <c r="H152" s="175"/>
      <c r="I152" s="178"/>
      <c r="J152" s="189">
        <f>BK152</f>
        <v>0</v>
      </c>
      <c r="K152" s="175"/>
      <c r="L152" s="180"/>
      <c r="M152" s="181"/>
      <c r="N152" s="182"/>
      <c r="O152" s="182"/>
      <c r="P152" s="183">
        <f>SUM(P153:P166)</f>
        <v>0</v>
      </c>
      <c r="Q152" s="182"/>
      <c r="R152" s="183">
        <f>SUM(R153:R166)</f>
        <v>1.41E-2</v>
      </c>
      <c r="S152" s="182"/>
      <c r="T152" s="184">
        <f>SUM(T153:T166)</f>
        <v>4.8000000000000001E-2</v>
      </c>
      <c r="AR152" s="185" t="s">
        <v>81</v>
      </c>
      <c r="AT152" s="186" t="s">
        <v>71</v>
      </c>
      <c r="AU152" s="186" t="s">
        <v>79</v>
      </c>
      <c r="AY152" s="185" t="s">
        <v>183</v>
      </c>
      <c r="BK152" s="187">
        <f>SUM(BK153:BK166)</f>
        <v>0</v>
      </c>
    </row>
    <row r="153" spans="1:65" s="2" customFormat="1" ht="24.2" customHeight="1">
      <c r="A153" s="33"/>
      <c r="B153" s="34"/>
      <c r="C153" s="190" t="s">
        <v>241</v>
      </c>
      <c r="D153" s="190" t="s">
        <v>186</v>
      </c>
      <c r="E153" s="191" t="s">
        <v>313</v>
      </c>
      <c r="F153" s="192" t="s">
        <v>314</v>
      </c>
      <c r="G153" s="193" t="s">
        <v>231</v>
      </c>
      <c r="H153" s="194">
        <v>2</v>
      </c>
      <c r="I153" s="195"/>
      <c r="J153" s="196">
        <f>ROUND(I153*H153,2)</f>
        <v>0</v>
      </c>
      <c r="K153" s="192" t="s">
        <v>190</v>
      </c>
      <c r="L153" s="38"/>
      <c r="M153" s="197" t="s">
        <v>1</v>
      </c>
      <c r="N153" s="198" t="s">
        <v>37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218</v>
      </c>
      <c r="AT153" s="201" t="s">
        <v>186</v>
      </c>
      <c r="AU153" s="201" t="s">
        <v>81</v>
      </c>
      <c r="AY153" s="16" t="s">
        <v>183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79</v>
      </c>
      <c r="BK153" s="202">
        <f>ROUND(I153*H153,2)</f>
        <v>0</v>
      </c>
      <c r="BL153" s="16" t="s">
        <v>218</v>
      </c>
      <c r="BM153" s="201" t="s">
        <v>392</v>
      </c>
    </row>
    <row r="154" spans="1:65" s="2" customFormat="1" ht="11.25">
      <c r="A154" s="33"/>
      <c r="B154" s="34"/>
      <c r="C154" s="35"/>
      <c r="D154" s="203" t="s">
        <v>193</v>
      </c>
      <c r="E154" s="35"/>
      <c r="F154" s="204" t="s">
        <v>316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193</v>
      </c>
      <c r="AU154" s="16" t="s">
        <v>81</v>
      </c>
    </row>
    <row r="155" spans="1:65" s="2" customFormat="1" ht="14.45" customHeight="1">
      <c r="A155" s="33"/>
      <c r="B155" s="34"/>
      <c r="C155" s="218" t="s">
        <v>245</v>
      </c>
      <c r="D155" s="218" t="s">
        <v>235</v>
      </c>
      <c r="E155" s="219" t="s">
        <v>317</v>
      </c>
      <c r="F155" s="220" t="s">
        <v>318</v>
      </c>
      <c r="G155" s="221" t="s">
        <v>231</v>
      </c>
      <c r="H155" s="222">
        <v>2</v>
      </c>
      <c r="I155" s="223"/>
      <c r="J155" s="224">
        <f>ROUND(I155*H155,2)</f>
        <v>0</v>
      </c>
      <c r="K155" s="220" t="s">
        <v>190</v>
      </c>
      <c r="L155" s="225"/>
      <c r="M155" s="226" t="s">
        <v>1</v>
      </c>
      <c r="N155" s="227" t="s">
        <v>37</v>
      </c>
      <c r="O155" s="70"/>
      <c r="P155" s="199">
        <f>O155*H155</f>
        <v>0</v>
      </c>
      <c r="Q155" s="199">
        <v>4.7000000000000002E-3</v>
      </c>
      <c r="R155" s="199">
        <f>Q155*H155</f>
        <v>9.4000000000000004E-3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238</v>
      </c>
      <c r="AT155" s="201" t="s">
        <v>235</v>
      </c>
      <c r="AU155" s="201" t="s">
        <v>81</v>
      </c>
      <c r="AY155" s="16" t="s">
        <v>183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79</v>
      </c>
      <c r="BK155" s="202">
        <f>ROUND(I155*H155,2)</f>
        <v>0</v>
      </c>
      <c r="BL155" s="16" t="s">
        <v>218</v>
      </c>
      <c r="BM155" s="201" t="s">
        <v>393</v>
      </c>
    </row>
    <row r="156" spans="1:65" s="2" customFormat="1" ht="11.25">
      <c r="A156" s="33"/>
      <c r="B156" s="34"/>
      <c r="C156" s="35"/>
      <c r="D156" s="203" t="s">
        <v>193</v>
      </c>
      <c r="E156" s="35"/>
      <c r="F156" s="204" t="s">
        <v>318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193</v>
      </c>
      <c r="AU156" s="16" t="s">
        <v>81</v>
      </c>
    </row>
    <row r="157" spans="1:65" s="2" customFormat="1" ht="14.45" customHeight="1">
      <c r="A157" s="33"/>
      <c r="B157" s="34"/>
      <c r="C157" s="190" t="s">
        <v>250</v>
      </c>
      <c r="D157" s="190" t="s">
        <v>186</v>
      </c>
      <c r="E157" s="191" t="s">
        <v>320</v>
      </c>
      <c r="F157" s="192" t="s">
        <v>321</v>
      </c>
      <c r="G157" s="193" t="s">
        <v>231</v>
      </c>
      <c r="H157" s="194">
        <v>2</v>
      </c>
      <c r="I157" s="195"/>
      <c r="J157" s="196">
        <f>ROUND(I157*H157,2)</f>
        <v>0</v>
      </c>
      <c r="K157" s="192" t="s">
        <v>190</v>
      </c>
      <c r="L157" s="38"/>
      <c r="M157" s="197" t="s">
        <v>1</v>
      </c>
      <c r="N157" s="198" t="s">
        <v>37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218</v>
      </c>
      <c r="AT157" s="201" t="s">
        <v>186</v>
      </c>
      <c r="AU157" s="201" t="s">
        <v>81</v>
      </c>
      <c r="AY157" s="16" t="s">
        <v>183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79</v>
      </c>
      <c r="BK157" s="202">
        <f>ROUND(I157*H157,2)</f>
        <v>0</v>
      </c>
      <c r="BL157" s="16" t="s">
        <v>218</v>
      </c>
      <c r="BM157" s="201" t="s">
        <v>394</v>
      </c>
    </row>
    <row r="158" spans="1:65" s="2" customFormat="1" ht="11.25">
      <c r="A158" s="33"/>
      <c r="B158" s="34"/>
      <c r="C158" s="35"/>
      <c r="D158" s="203" t="s">
        <v>193</v>
      </c>
      <c r="E158" s="35"/>
      <c r="F158" s="204" t="s">
        <v>323</v>
      </c>
      <c r="G158" s="35"/>
      <c r="H158" s="35"/>
      <c r="I158" s="205"/>
      <c r="J158" s="35"/>
      <c r="K158" s="35"/>
      <c r="L158" s="38"/>
      <c r="M158" s="206"/>
      <c r="N158" s="207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193</v>
      </c>
      <c r="AU158" s="16" t="s">
        <v>81</v>
      </c>
    </row>
    <row r="159" spans="1:65" s="2" customFormat="1" ht="14.45" customHeight="1">
      <c r="A159" s="33"/>
      <c r="B159" s="34"/>
      <c r="C159" s="218" t="s">
        <v>255</v>
      </c>
      <c r="D159" s="218" t="s">
        <v>235</v>
      </c>
      <c r="E159" s="219" t="s">
        <v>325</v>
      </c>
      <c r="F159" s="220" t="s">
        <v>326</v>
      </c>
      <c r="G159" s="221" t="s">
        <v>231</v>
      </c>
      <c r="H159" s="222">
        <v>2</v>
      </c>
      <c r="I159" s="223"/>
      <c r="J159" s="224">
        <f>ROUND(I159*H159,2)</f>
        <v>0</v>
      </c>
      <c r="K159" s="220" t="s">
        <v>190</v>
      </c>
      <c r="L159" s="225"/>
      <c r="M159" s="226" t="s">
        <v>1</v>
      </c>
      <c r="N159" s="227" t="s">
        <v>37</v>
      </c>
      <c r="O159" s="70"/>
      <c r="P159" s="199">
        <f>O159*H159</f>
        <v>0</v>
      </c>
      <c r="Q159" s="199">
        <v>2.2000000000000001E-3</v>
      </c>
      <c r="R159" s="199">
        <f>Q159*H159</f>
        <v>4.4000000000000003E-3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238</v>
      </c>
      <c r="AT159" s="201" t="s">
        <v>235</v>
      </c>
      <c r="AU159" s="201" t="s">
        <v>81</v>
      </c>
      <c r="AY159" s="16" t="s">
        <v>183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79</v>
      </c>
      <c r="BK159" s="202">
        <f>ROUND(I159*H159,2)</f>
        <v>0</v>
      </c>
      <c r="BL159" s="16" t="s">
        <v>218</v>
      </c>
      <c r="BM159" s="201" t="s">
        <v>395</v>
      </c>
    </row>
    <row r="160" spans="1:65" s="2" customFormat="1" ht="11.25">
      <c r="A160" s="33"/>
      <c r="B160" s="34"/>
      <c r="C160" s="35"/>
      <c r="D160" s="203" t="s">
        <v>193</v>
      </c>
      <c r="E160" s="35"/>
      <c r="F160" s="204" t="s">
        <v>326</v>
      </c>
      <c r="G160" s="35"/>
      <c r="H160" s="35"/>
      <c r="I160" s="205"/>
      <c r="J160" s="35"/>
      <c r="K160" s="35"/>
      <c r="L160" s="38"/>
      <c r="M160" s="206"/>
      <c r="N160" s="207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193</v>
      </c>
      <c r="AU160" s="16" t="s">
        <v>81</v>
      </c>
    </row>
    <row r="161" spans="1:65" s="2" customFormat="1" ht="14.45" customHeight="1">
      <c r="A161" s="33"/>
      <c r="B161" s="34"/>
      <c r="C161" s="218" t="s">
        <v>260</v>
      </c>
      <c r="D161" s="218" t="s">
        <v>235</v>
      </c>
      <c r="E161" s="219" t="s">
        <v>329</v>
      </c>
      <c r="F161" s="220" t="s">
        <v>330</v>
      </c>
      <c r="G161" s="221" t="s">
        <v>231</v>
      </c>
      <c r="H161" s="222">
        <v>2</v>
      </c>
      <c r="I161" s="223"/>
      <c r="J161" s="224">
        <f>ROUND(I161*H161,2)</f>
        <v>0</v>
      </c>
      <c r="K161" s="220" t="s">
        <v>190</v>
      </c>
      <c r="L161" s="225"/>
      <c r="M161" s="226" t="s">
        <v>1</v>
      </c>
      <c r="N161" s="227" t="s">
        <v>37</v>
      </c>
      <c r="O161" s="70"/>
      <c r="P161" s="199">
        <f>O161*H161</f>
        <v>0</v>
      </c>
      <c r="Q161" s="199">
        <v>1.4999999999999999E-4</v>
      </c>
      <c r="R161" s="199">
        <f>Q161*H161</f>
        <v>2.9999999999999997E-4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238</v>
      </c>
      <c r="AT161" s="201" t="s">
        <v>235</v>
      </c>
      <c r="AU161" s="201" t="s">
        <v>81</v>
      </c>
      <c r="AY161" s="16" t="s">
        <v>183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79</v>
      </c>
      <c r="BK161" s="202">
        <f>ROUND(I161*H161,2)</f>
        <v>0</v>
      </c>
      <c r="BL161" s="16" t="s">
        <v>218</v>
      </c>
      <c r="BM161" s="201" t="s">
        <v>396</v>
      </c>
    </row>
    <row r="162" spans="1:65" s="2" customFormat="1" ht="11.25">
      <c r="A162" s="33"/>
      <c r="B162" s="34"/>
      <c r="C162" s="35"/>
      <c r="D162" s="203" t="s">
        <v>193</v>
      </c>
      <c r="E162" s="35"/>
      <c r="F162" s="204" t="s">
        <v>330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193</v>
      </c>
      <c r="AU162" s="16" t="s">
        <v>81</v>
      </c>
    </row>
    <row r="163" spans="1:65" s="2" customFormat="1" ht="24.2" customHeight="1">
      <c r="A163" s="33"/>
      <c r="B163" s="34"/>
      <c r="C163" s="190" t="s">
        <v>312</v>
      </c>
      <c r="D163" s="190" t="s">
        <v>186</v>
      </c>
      <c r="E163" s="191" t="s">
        <v>333</v>
      </c>
      <c r="F163" s="192" t="s">
        <v>334</v>
      </c>
      <c r="G163" s="193" t="s">
        <v>231</v>
      </c>
      <c r="H163" s="194">
        <v>2</v>
      </c>
      <c r="I163" s="195"/>
      <c r="J163" s="196">
        <f>ROUND(I163*H163,2)</f>
        <v>0</v>
      </c>
      <c r="K163" s="192" t="s">
        <v>190</v>
      </c>
      <c r="L163" s="38"/>
      <c r="M163" s="197" t="s">
        <v>1</v>
      </c>
      <c r="N163" s="198" t="s">
        <v>37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2.4E-2</v>
      </c>
      <c r="T163" s="200">
        <f>S163*H163</f>
        <v>4.8000000000000001E-2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218</v>
      </c>
      <c r="AT163" s="201" t="s">
        <v>186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397</v>
      </c>
    </row>
    <row r="164" spans="1:65" s="2" customFormat="1" ht="29.25">
      <c r="A164" s="33"/>
      <c r="B164" s="34"/>
      <c r="C164" s="35"/>
      <c r="D164" s="203" t="s">
        <v>193</v>
      </c>
      <c r="E164" s="35"/>
      <c r="F164" s="204" t="s">
        <v>336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24.2" customHeight="1">
      <c r="A165" s="33"/>
      <c r="B165" s="34"/>
      <c r="C165" s="190" t="s">
        <v>8</v>
      </c>
      <c r="D165" s="190" t="s">
        <v>186</v>
      </c>
      <c r="E165" s="191" t="s">
        <v>338</v>
      </c>
      <c r="F165" s="192" t="s">
        <v>339</v>
      </c>
      <c r="G165" s="193" t="s">
        <v>189</v>
      </c>
      <c r="H165" s="194">
        <v>0.25</v>
      </c>
      <c r="I165" s="195"/>
      <c r="J165" s="196">
        <f>ROUND(I165*H165,2)</f>
        <v>0</v>
      </c>
      <c r="K165" s="192" t="s">
        <v>190</v>
      </c>
      <c r="L165" s="38"/>
      <c r="M165" s="197" t="s">
        <v>1</v>
      </c>
      <c r="N165" s="198" t="s">
        <v>37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218</v>
      </c>
      <c r="AT165" s="201" t="s">
        <v>186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398</v>
      </c>
    </row>
    <row r="166" spans="1:65" s="2" customFormat="1" ht="29.25">
      <c r="A166" s="33"/>
      <c r="B166" s="34"/>
      <c r="C166" s="35"/>
      <c r="D166" s="203" t="s">
        <v>193</v>
      </c>
      <c r="E166" s="35"/>
      <c r="F166" s="204" t="s">
        <v>341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12" customFormat="1" ht="22.9" customHeight="1">
      <c r="B167" s="174"/>
      <c r="C167" s="175"/>
      <c r="D167" s="176" t="s">
        <v>71</v>
      </c>
      <c r="E167" s="188" t="s">
        <v>226</v>
      </c>
      <c r="F167" s="188" t="s">
        <v>227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SUM(P168:P173)</f>
        <v>0</v>
      </c>
      <c r="Q167" s="182"/>
      <c r="R167" s="183">
        <f>SUM(R168:R173)</f>
        <v>4.4000000000000003E-3</v>
      </c>
      <c r="S167" s="182"/>
      <c r="T167" s="184">
        <f>SUM(T168:T173)</f>
        <v>0</v>
      </c>
      <c r="AR167" s="185" t="s">
        <v>81</v>
      </c>
      <c r="AT167" s="186" t="s">
        <v>71</v>
      </c>
      <c r="AU167" s="186" t="s">
        <v>79</v>
      </c>
      <c r="AY167" s="185" t="s">
        <v>183</v>
      </c>
      <c r="BK167" s="187">
        <f>SUM(BK168:BK173)</f>
        <v>0</v>
      </c>
    </row>
    <row r="168" spans="1:65" s="2" customFormat="1" ht="14.45" customHeight="1">
      <c r="A168" s="33"/>
      <c r="B168" s="34"/>
      <c r="C168" s="190" t="s">
        <v>218</v>
      </c>
      <c r="D168" s="190" t="s">
        <v>186</v>
      </c>
      <c r="E168" s="191" t="s">
        <v>342</v>
      </c>
      <c r="F168" s="192" t="s">
        <v>343</v>
      </c>
      <c r="G168" s="193" t="s">
        <v>231</v>
      </c>
      <c r="H168" s="194">
        <v>2</v>
      </c>
      <c r="I168" s="195"/>
      <c r="J168" s="196">
        <f>ROUND(I168*H168,2)</f>
        <v>0</v>
      </c>
      <c r="K168" s="192" t="s">
        <v>190</v>
      </c>
      <c r="L168" s="38"/>
      <c r="M168" s="197" t="s">
        <v>1</v>
      </c>
      <c r="N168" s="198" t="s">
        <v>37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218</v>
      </c>
      <c r="AT168" s="201" t="s">
        <v>186</v>
      </c>
      <c r="AU168" s="201" t="s">
        <v>81</v>
      </c>
      <c r="AY168" s="16" t="s">
        <v>183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79</v>
      </c>
      <c r="BK168" s="202">
        <f>ROUND(I168*H168,2)</f>
        <v>0</v>
      </c>
      <c r="BL168" s="16" t="s">
        <v>218</v>
      </c>
      <c r="BM168" s="201" t="s">
        <v>399</v>
      </c>
    </row>
    <row r="169" spans="1:65" s="2" customFormat="1" ht="11.25">
      <c r="A169" s="33"/>
      <c r="B169" s="34"/>
      <c r="C169" s="35"/>
      <c r="D169" s="203" t="s">
        <v>193</v>
      </c>
      <c r="E169" s="35"/>
      <c r="F169" s="204" t="s">
        <v>345</v>
      </c>
      <c r="G169" s="35"/>
      <c r="H169" s="35"/>
      <c r="I169" s="205"/>
      <c r="J169" s="35"/>
      <c r="K169" s="35"/>
      <c r="L169" s="38"/>
      <c r="M169" s="206"/>
      <c r="N169" s="207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193</v>
      </c>
      <c r="AU169" s="16" t="s">
        <v>81</v>
      </c>
    </row>
    <row r="170" spans="1:65" s="2" customFormat="1" ht="14.45" customHeight="1">
      <c r="A170" s="33"/>
      <c r="B170" s="34"/>
      <c r="C170" s="218" t="s">
        <v>324</v>
      </c>
      <c r="D170" s="218" t="s">
        <v>235</v>
      </c>
      <c r="E170" s="219" t="s">
        <v>347</v>
      </c>
      <c r="F170" s="220" t="s">
        <v>348</v>
      </c>
      <c r="G170" s="221" t="s">
        <v>231</v>
      </c>
      <c r="H170" s="222">
        <v>2</v>
      </c>
      <c r="I170" s="223"/>
      <c r="J170" s="224">
        <f>ROUND(I170*H170,2)</f>
        <v>0</v>
      </c>
      <c r="K170" s="220" t="s">
        <v>190</v>
      </c>
      <c r="L170" s="225"/>
      <c r="M170" s="226" t="s">
        <v>1</v>
      </c>
      <c r="N170" s="227" t="s">
        <v>37</v>
      </c>
      <c r="O170" s="70"/>
      <c r="P170" s="199">
        <f>O170*H170</f>
        <v>0</v>
      </c>
      <c r="Q170" s="199">
        <v>2.2000000000000001E-3</v>
      </c>
      <c r="R170" s="199">
        <f>Q170*H170</f>
        <v>4.4000000000000003E-3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238</v>
      </c>
      <c r="AT170" s="201" t="s">
        <v>235</v>
      </c>
      <c r="AU170" s="201" t="s">
        <v>81</v>
      </c>
      <c r="AY170" s="16" t="s">
        <v>183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79</v>
      </c>
      <c r="BK170" s="202">
        <f>ROUND(I170*H170,2)</f>
        <v>0</v>
      </c>
      <c r="BL170" s="16" t="s">
        <v>218</v>
      </c>
      <c r="BM170" s="201" t="s">
        <v>400</v>
      </c>
    </row>
    <row r="171" spans="1:65" s="2" customFormat="1" ht="11.25">
      <c r="A171" s="33"/>
      <c r="B171" s="34"/>
      <c r="C171" s="35"/>
      <c r="D171" s="203" t="s">
        <v>193</v>
      </c>
      <c r="E171" s="35"/>
      <c r="F171" s="204" t="s">
        <v>348</v>
      </c>
      <c r="G171" s="35"/>
      <c r="H171" s="35"/>
      <c r="I171" s="205"/>
      <c r="J171" s="35"/>
      <c r="K171" s="35"/>
      <c r="L171" s="38"/>
      <c r="M171" s="206"/>
      <c r="N171" s="207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193</v>
      </c>
      <c r="AU171" s="16" t="s">
        <v>81</v>
      </c>
    </row>
    <row r="172" spans="1:65" s="2" customFormat="1" ht="24.2" customHeight="1">
      <c r="A172" s="33"/>
      <c r="B172" s="34"/>
      <c r="C172" s="190" t="s">
        <v>328</v>
      </c>
      <c r="D172" s="190" t="s">
        <v>186</v>
      </c>
      <c r="E172" s="191" t="s">
        <v>251</v>
      </c>
      <c r="F172" s="192" t="s">
        <v>252</v>
      </c>
      <c r="G172" s="193" t="s">
        <v>189</v>
      </c>
      <c r="H172" s="194">
        <v>4.0000000000000001E-3</v>
      </c>
      <c r="I172" s="195"/>
      <c r="J172" s="196">
        <f>ROUND(I172*H172,2)</f>
        <v>0</v>
      </c>
      <c r="K172" s="192" t="s">
        <v>190</v>
      </c>
      <c r="L172" s="38"/>
      <c r="M172" s="197" t="s">
        <v>1</v>
      </c>
      <c r="N172" s="198" t="s">
        <v>37</v>
      </c>
      <c r="O172" s="7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218</v>
      </c>
      <c r="AT172" s="201" t="s">
        <v>186</v>
      </c>
      <c r="AU172" s="201" t="s">
        <v>81</v>
      </c>
      <c r="AY172" s="16" t="s">
        <v>183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79</v>
      </c>
      <c r="BK172" s="202">
        <f>ROUND(I172*H172,2)</f>
        <v>0</v>
      </c>
      <c r="BL172" s="16" t="s">
        <v>218</v>
      </c>
      <c r="BM172" s="201" t="s">
        <v>401</v>
      </c>
    </row>
    <row r="173" spans="1:65" s="2" customFormat="1" ht="29.25">
      <c r="A173" s="33"/>
      <c r="B173" s="34"/>
      <c r="C173" s="35"/>
      <c r="D173" s="203" t="s">
        <v>193</v>
      </c>
      <c r="E173" s="35"/>
      <c r="F173" s="204" t="s">
        <v>254</v>
      </c>
      <c r="G173" s="35"/>
      <c r="H173" s="35"/>
      <c r="I173" s="205"/>
      <c r="J173" s="35"/>
      <c r="K173" s="35"/>
      <c r="L173" s="38"/>
      <c r="M173" s="228"/>
      <c r="N173" s="229"/>
      <c r="O173" s="230"/>
      <c r="P173" s="230"/>
      <c r="Q173" s="230"/>
      <c r="R173" s="230"/>
      <c r="S173" s="230"/>
      <c r="T173" s="23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193</v>
      </c>
      <c r="AU173" s="16" t="s">
        <v>81</v>
      </c>
    </row>
    <row r="174" spans="1:65" s="2" customFormat="1" ht="6.95" customHeight="1">
      <c r="A174" s="3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CVsxqXRciHEmhHf9QSEVlfmtd3hJCFVBftRwo/7CAv3RY4l7FBBOEZL9YC9GG1iCLW3fy6AN+KBKxvgzr1E0/g==" saltValue="dlvRDM+yKBtxb49Ve2g8w6fnR9LFw6QhPwgNQst9S05YTCkFmfuwpOQ1+1JRuOxYUc0MBu/NlSItHqGzSt77TA==" spinCount="100000" sheet="1" objects="1" scenarios="1" formatColumns="0" formatRows="0" autoFilter="0"/>
  <autoFilter ref="C126:K17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98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402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ROUND((SUM(BE125:BE157)),  2)</f>
        <v>0</v>
      </c>
      <c r="G35" s="33"/>
      <c r="H35" s="33"/>
      <c r="I35" s="129">
        <v>0.21</v>
      </c>
      <c r="J35" s="128">
        <f>ROUND(((SUM(BE125:BE157))*I35),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ROUND((SUM(BF125:BF157)),  2)</f>
        <v>0</v>
      </c>
      <c r="G36" s="33"/>
      <c r="H36" s="33"/>
      <c r="I36" s="129">
        <v>0.15</v>
      </c>
      <c r="J36" s="128">
        <f>ROUND(((SUM(BF125:BF157))*I36),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ROUND((SUM(BG125:BG157)),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ROUND((SUM(BH125:BH157)),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ROUND((SUM(BI125:BI157)),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01.5 - Lipník nad Bečvou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164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165</v>
      </c>
      <c r="E101" s="155"/>
      <c r="F101" s="155"/>
      <c r="G101" s="155"/>
      <c r="H101" s="155"/>
      <c r="I101" s="155"/>
      <c r="J101" s="156">
        <f>J137</f>
        <v>0</v>
      </c>
      <c r="K101" s="153"/>
      <c r="L101" s="157"/>
    </row>
    <row r="102" spans="1:47" s="10" customFormat="1" ht="19.899999999999999" customHeight="1">
      <c r="B102" s="158"/>
      <c r="C102" s="103"/>
      <c r="D102" s="159" t="s">
        <v>166</v>
      </c>
      <c r="E102" s="160"/>
      <c r="F102" s="160"/>
      <c r="G102" s="160"/>
      <c r="H102" s="160"/>
      <c r="I102" s="160"/>
      <c r="J102" s="161">
        <f>J138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267</v>
      </c>
      <c r="E103" s="160"/>
      <c r="F103" s="160"/>
      <c r="G103" s="160"/>
      <c r="H103" s="160"/>
      <c r="I103" s="160"/>
      <c r="J103" s="161">
        <f>J149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168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6" t="str">
        <f>E7</f>
        <v xml:space="preserve"> Instalace zařízení pro výběr poplatku  OŘ OLC</v>
      </c>
      <c r="F113" s="297"/>
      <c r="G113" s="297"/>
      <c r="H113" s="29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154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6" t="s">
        <v>155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156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4" t="str">
        <f>E11</f>
        <v>SO 01.5 - Lipník nad Bečvou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>
        <f>IF(J14="","",J14)</f>
        <v>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23</v>
      </c>
      <c r="D121" s="35"/>
      <c r="E121" s="35"/>
      <c r="F121" s="26" t="str">
        <f>E17</f>
        <v xml:space="preserve"> </v>
      </c>
      <c r="G121" s="35"/>
      <c r="H121" s="35"/>
      <c r="I121" s="28" t="s">
        <v>28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5"/>
      <c r="E122" s="35"/>
      <c r="F122" s="26" t="str">
        <f>IF(E20="","",E20)</f>
        <v>Vyplň údaj</v>
      </c>
      <c r="G122" s="35"/>
      <c r="H122" s="35"/>
      <c r="I122" s="28" t="s">
        <v>30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169</v>
      </c>
      <c r="D124" s="166" t="s">
        <v>57</v>
      </c>
      <c r="E124" s="166" t="s">
        <v>53</v>
      </c>
      <c r="F124" s="166" t="s">
        <v>54</v>
      </c>
      <c r="G124" s="166" t="s">
        <v>170</v>
      </c>
      <c r="H124" s="166" t="s">
        <v>171</v>
      </c>
      <c r="I124" s="166" t="s">
        <v>172</v>
      </c>
      <c r="J124" s="166" t="s">
        <v>160</v>
      </c>
      <c r="K124" s="167" t="s">
        <v>173</v>
      </c>
      <c r="L124" s="168"/>
      <c r="M124" s="74" t="s">
        <v>1</v>
      </c>
      <c r="N124" s="75" t="s">
        <v>36</v>
      </c>
      <c r="O124" s="75" t="s">
        <v>174</v>
      </c>
      <c r="P124" s="75" t="s">
        <v>175</v>
      </c>
      <c r="Q124" s="75" t="s">
        <v>176</v>
      </c>
      <c r="R124" s="75" t="s">
        <v>177</v>
      </c>
      <c r="S124" s="75" t="s">
        <v>178</v>
      </c>
      <c r="T124" s="76" t="s">
        <v>179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180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P126+P137</f>
        <v>0</v>
      </c>
      <c r="Q125" s="78"/>
      <c r="R125" s="171">
        <f>R126+R137</f>
        <v>1.218E-2</v>
      </c>
      <c r="S125" s="78"/>
      <c r="T125" s="172">
        <f>T126+T137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71</v>
      </c>
      <c r="AU125" s="16" t="s">
        <v>162</v>
      </c>
      <c r="BK125" s="173">
        <f>BK126+BK137</f>
        <v>0</v>
      </c>
    </row>
    <row r="126" spans="1:65" s="12" customFormat="1" ht="25.9" customHeight="1">
      <c r="B126" s="174"/>
      <c r="C126" s="175"/>
      <c r="D126" s="176" t="s">
        <v>71</v>
      </c>
      <c r="E126" s="177" t="s">
        <v>181</v>
      </c>
      <c r="F126" s="177" t="s">
        <v>182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</f>
        <v>0</v>
      </c>
      <c r="Q126" s="182"/>
      <c r="R126" s="183">
        <f>R127</f>
        <v>0</v>
      </c>
      <c r="S126" s="182"/>
      <c r="T126" s="184">
        <f>T127</f>
        <v>0</v>
      </c>
      <c r="AR126" s="185" t="s">
        <v>79</v>
      </c>
      <c r="AT126" s="186" t="s">
        <v>71</v>
      </c>
      <c r="AU126" s="186" t="s">
        <v>72</v>
      </c>
      <c r="AY126" s="185" t="s">
        <v>183</v>
      </c>
      <c r="BK126" s="187">
        <f>BK127</f>
        <v>0</v>
      </c>
    </row>
    <row r="127" spans="1:65" s="12" customFormat="1" ht="22.9" customHeight="1">
      <c r="B127" s="174"/>
      <c r="C127" s="175"/>
      <c r="D127" s="176" t="s">
        <v>71</v>
      </c>
      <c r="E127" s="188" t="s">
        <v>184</v>
      </c>
      <c r="F127" s="188" t="s">
        <v>185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SUM(P128:P136)</f>
        <v>0</v>
      </c>
      <c r="Q127" s="182"/>
      <c r="R127" s="183">
        <f>SUM(R128:R136)</f>
        <v>0</v>
      </c>
      <c r="S127" s="182"/>
      <c r="T127" s="184">
        <f>SUM(T128:T136)</f>
        <v>0</v>
      </c>
      <c r="AR127" s="185" t="s">
        <v>79</v>
      </c>
      <c r="AT127" s="186" t="s">
        <v>71</v>
      </c>
      <c r="AU127" s="186" t="s">
        <v>79</v>
      </c>
      <c r="AY127" s="185" t="s">
        <v>183</v>
      </c>
      <c r="BK127" s="187">
        <f>SUM(BK128:BK136)</f>
        <v>0</v>
      </c>
    </row>
    <row r="128" spans="1:65" s="2" customFormat="1" ht="24.2" customHeight="1">
      <c r="A128" s="33"/>
      <c r="B128" s="34"/>
      <c r="C128" s="190" t="s">
        <v>79</v>
      </c>
      <c r="D128" s="190" t="s">
        <v>186</v>
      </c>
      <c r="E128" s="191" t="s">
        <v>187</v>
      </c>
      <c r="F128" s="192" t="s">
        <v>188</v>
      </c>
      <c r="G128" s="193" t="s">
        <v>189</v>
      </c>
      <c r="H128" s="194">
        <v>0.1</v>
      </c>
      <c r="I128" s="195"/>
      <c r="J128" s="196">
        <f>ROUND(I128*H128,2)</f>
        <v>0</v>
      </c>
      <c r="K128" s="192" t="s">
        <v>190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191</v>
      </c>
      <c r="AT128" s="201" t="s">
        <v>186</v>
      </c>
      <c r="AU128" s="201" t="s">
        <v>81</v>
      </c>
      <c r="AY128" s="16" t="s">
        <v>183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191</v>
      </c>
      <c r="BM128" s="201" t="s">
        <v>403</v>
      </c>
    </row>
    <row r="129" spans="1:65" s="2" customFormat="1" ht="19.5">
      <c r="A129" s="33"/>
      <c r="B129" s="34"/>
      <c r="C129" s="35"/>
      <c r="D129" s="203" t="s">
        <v>193</v>
      </c>
      <c r="E129" s="35"/>
      <c r="F129" s="204" t="s">
        <v>194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193</v>
      </c>
      <c r="AU129" s="16" t="s">
        <v>81</v>
      </c>
    </row>
    <row r="130" spans="1:65" s="2" customFormat="1" ht="24.2" customHeight="1">
      <c r="A130" s="33"/>
      <c r="B130" s="34"/>
      <c r="C130" s="190" t="s">
        <v>81</v>
      </c>
      <c r="D130" s="190" t="s">
        <v>186</v>
      </c>
      <c r="E130" s="191" t="s">
        <v>195</v>
      </c>
      <c r="F130" s="192" t="s">
        <v>196</v>
      </c>
      <c r="G130" s="193" t="s">
        <v>189</v>
      </c>
      <c r="H130" s="194">
        <v>0.1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404</v>
      </c>
    </row>
    <row r="131" spans="1:65" s="2" customFormat="1" ht="19.5">
      <c r="A131" s="33"/>
      <c r="B131" s="34"/>
      <c r="C131" s="35"/>
      <c r="D131" s="203" t="s">
        <v>193</v>
      </c>
      <c r="E131" s="35"/>
      <c r="F131" s="204" t="s">
        <v>198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2" customFormat="1" ht="24.2" customHeight="1">
      <c r="A132" s="33"/>
      <c r="B132" s="34"/>
      <c r="C132" s="190" t="s">
        <v>199</v>
      </c>
      <c r="D132" s="190" t="s">
        <v>186</v>
      </c>
      <c r="E132" s="191" t="s">
        <v>200</v>
      </c>
      <c r="F132" s="192" t="s">
        <v>201</v>
      </c>
      <c r="G132" s="193" t="s">
        <v>189</v>
      </c>
      <c r="H132" s="194">
        <v>2</v>
      </c>
      <c r="I132" s="195"/>
      <c r="J132" s="196">
        <f>ROUND(I132*H132,2)</f>
        <v>0</v>
      </c>
      <c r="K132" s="192" t="s">
        <v>190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191</v>
      </c>
      <c r="AT132" s="201" t="s">
        <v>186</v>
      </c>
      <c r="AU132" s="201" t="s">
        <v>81</v>
      </c>
      <c r="AY132" s="16" t="s">
        <v>183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191</v>
      </c>
      <c r="BM132" s="201" t="s">
        <v>405</v>
      </c>
    </row>
    <row r="133" spans="1:65" s="2" customFormat="1" ht="29.25">
      <c r="A133" s="33"/>
      <c r="B133" s="34"/>
      <c r="C133" s="35"/>
      <c r="D133" s="203" t="s">
        <v>193</v>
      </c>
      <c r="E133" s="35"/>
      <c r="F133" s="204" t="s">
        <v>203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193</v>
      </c>
      <c r="AU133" s="16" t="s">
        <v>81</v>
      </c>
    </row>
    <row r="134" spans="1:65" s="13" customFormat="1" ht="11.25">
      <c r="B134" s="208"/>
      <c r="C134" s="209"/>
      <c r="D134" s="203" t="s">
        <v>204</v>
      </c>
      <c r="E134" s="209"/>
      <c r="F134" s="210" t="s">
        <v>406</v>
      </c>
      <c r="G134" s="209"/>
      <c r="H134" s="211">
        <v>2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204</v>
      </c>
      <c r="AU134" s="217" t="s">
        <v>81</v>
      </c>
      <c r="AV134" s="13" t="s">
        <v>81</v>
      </c>
      <c r="AW134" s="13" t="s">
        <v>4</v>
      </c>
      <c r="AX134" s="13" t="s">
        <v>79</v>
      </c>
      <c r="AY134" s="217" t="s">
        <v>183</v>
      </c>
    </row>
    <row r="135" spans="1:65" s="2" customFormat="1" ht="24.2" customHeight="1">
      <c r="A135" s="33"/>
      <c r="B135" s="34"/>
      <c r="C135" s="190" t="s">
        <v>191</v>
      </c>
      <c r="D135" s="190" t="s">
        <v>186</v>
      </c>
      <c r="E135" s="191" t="s">
        <v>280</v>
      </c>
      <c r="F135" s="192" t="s">
        <v>281</v>
      </c>
      <c r="G135" s="193" t="s">
        <v>189</v>
      </c>
      <c r="H135" s="194">
        <v>0.1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407</v>
      </c>
    </row>
    <row r="136" spans="1:65" s="2" customFormat="1" ht="29.25">
      <c r="A136" s="33"/>
      <c r="B136" s="34"/>
      <c r="C136" s="35"/>
      <c r="D136" s="203" t="s">
        <v>193</v>
      </c>
      <c r="E136" s="35"/>
      <c r="F136" s="204" t="s">
        <v>283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12" customFormat="1" ht="25.9" customHeight="1">
      <c r="B137" s="174"/>
      <c r="C137" s="175"/>
      <c r="D137" s="176" t="s">
        <v>71</v>
      </c>
      <c r="E137" s="177" t="s">
        <v>210</v>
      </c>
      <c r="F137" s="177" t="s">
        <v>211</v>
      </c>
      <c r="G137" s="175"/>
      <c r="H137" s="175"/>
      <c r="I137" s="178"/>
      <c r="J137" s="179">
        <f>BK137</f>
        <v>0</v>
      </c>
      <c r="K137" s="175"/>
      <c r="L137" s="180"/>
      <c r="M137" s="181"/>
      <c r="N137" s="182"/>
      <c r="O137" s="182"/>
      <c r="P137" s="183">
        <f>P138+P149</f>
        <v>0</v>
      </c>
      <c r="Q137" s="182"/>
      <c r="R137" s="183">
        <f>R138+R149</f>
        <v>1.218E-2</v>
      </c>
      <c r="S137" s="182"/>
      <c r="T137" s="184">
        <f>T138+T149</f>
        <v>0</v>
      </c>
      <c r="AR137" s="185" t="s">
        <v>81</v>
      </c>
      <c r="AT137" s="186" t="s">
        <v>71</v>
      </c>
      <c r="AU137" s="186" t="s">
        <v>72</v>
      </c>
      <c r="AY137" s="185" t="s">
        <v>183</v>
      </c>
      <c r="BK137" s="187">
        <f>BK138+BK149</f>
        <v>0</v>
      </c>
    </row>
    <row r="138" spans="1:65" s="12" customFormat="1" ht="22.9" customHeight="1">
      <c r="B138" s="174"/>
      <c r="C138" s="175"/>
      <c r="D138" s="176" t="s">
        <v>71</v>
      </c>
      <c r="E138" s="188" t="s">
        <v>212</v>
      </c>
      <c r="F138" s="188" t="s">
        <v>213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SUM(P139:P148)</f>
        <v>0</v>
      </c>
      <c r="Q138" s="182"/>
      <c r="R138" s="183">
        <f>SUM(R139:R148)</f>
        <v>7.4799999999999997E-3</v>
      </c>
      <c r="S138" s="182"/>
      <c r="T138" s="184">
        <f>SUM(T139:T148)</f>
        <v>0</v>
      </c>
      <c r="AR138" s="185" t="s">
        <v>81</v>
      </c>
      <c r="AT138" s="186" t="s">
        <v>71</v>
      </c>
      <c r="AU138" s="186" t="s">
        <v>79</v>
      </c>
      <c r="AY138" s="185" t="s">
        <v>183</v>
      </c>
      <c r="BK138" s="187">
        <f>SUM(BK139:BK148)</f>
        <v>0</v>
      </c>
    </row>
    <row r="139" spans="1:65" s="2" customFormat="1" ht="14.45" customHeight="1">
      <c r="A139" s="33"/>
      <c r="B139" s="34"/>
      <c r="C139" s="190" t="s">
        <v>214</v>
      </c>
      <c r="D139" s="190" t="s">
        <v>186</v>
      </c>
      <c r="E139" s="191" t="s">
        <v>284</v>
      </c>
      <c r="F139" s="192" t="s">
        <v>285</v>
      </c>
      <c r="G139" s="193" t="s">
        <v>231</v>
      </c>
      <c r="H139" s="194">
        <v>2</v>
      </c>
      <c r="I139" s="195"/>
      <c r="J139" s="196">
        <f>ROUND(I139*H139,2)</f>
        <v>0</v>
      </c>
      <c r="K139" s="192" t="s">
        <v>1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218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218</v>
      </c>
      <c r="BM139" s="201" t="s">
        <v>408</v>
      </c>
    </row>
    <row r="140" spans="1:65" s="2" customFormat="1" ht="19.5">
      <c r="A140" s="33"/>
      <c r="B140" s="34"/>
      <c r="C140" s="35"/>
      <c r="D140" s="203" t="s">
        <v>193</v>
      </c>
      <c r="E140" s="35"/>
      <c r="F140" s="204" t="s">
        <v>287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2" customFormat="1" ht="14.45" customHeight="1">
      <c r="A141" s="33"/>
      <c r="B141" s="34"/>
      <c r="C141" s="218" t="s">
        <v>221</v>
      </c>
      <c r="D141" s="218" t="s">
        <v>235</v>
      </c>
      <c r="E141" s="219" t="s">
        <v>288</v>
      </c>
      <c r="F141" s="220" t="s">
        <v>289</v>
      </c>
      <c r="G141" s="221" t="s">
        <v>231</v>
      </c>
      <c r="H141" s="222">
        <v>2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37</v>
      </c>
      <c r="O141" s="70"/>
      <c r="P141" s="199">
        <f>O141*H141</f>
        <v>0</v>
      </c>
      <c r="Q141" s="199">
        <v>3.5999999999999999E-3</v>
      </c>
      <c r="R141" s="199">
        <f>Q141*H141</f>
        <v>7.1999999999999998E-3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238</v>
      </c>
      <c r="AT141" s="201" t="s">
        <v>235</v>
      </c>
      <c r="AU141" s="201" t="s">
        <v>81</v>
      </c>
      <c r="AY141" s="16" t="s">
        <v>183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218</v>
      </c>
      <c r="BM141" s="201" t="s">
        <v>409</v>
      </c>
    </row>
    <row r="142" spans="1:65" s="2" customFormat="1" ht="11.25">
      <c r="A142" s="33"/>
      <c r="B142" s="34"/>
      <c r="C142" s="35"/>
      <c r="D142" s="203" t="s">
        <v>193</v>
      </c>
      <c r="E142" s="35"/>
      <c r="F142" s="204" t="s">
        <v>291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193</v>
      </c>
      <c r="AU142" s="16" t="s">
        <v>81</v>
      </c>
    </row>
    <row r="143" spans="1:65" s="2" customFormat="1" ht="14.45" customHeight="1">
      <c r="A143" s="33"/>
      <c r="B143" s="34"/>
      <c r="C143" s="190" t="s">
        <v>228</v>
      </c>
      <c r="D143" s="190" t="s">
        <v>186</v>
      </c>
      <c r="E143" s="191" t="s">
        <v>292</v>
      </c>
      <c r="F143" s="192" t="s">
        <v>293</v>
      </c>
      <c r="G143" s="193" t="s">
        <v>231</v>
      </c>
      <c r="H143" s="194">
        <v>2</v>
      </c>
      <c r="I143" s="195"/>
      <c r="J143" s="196">
        <f>ROUND(I143*H143,2)</f>
        <v>0</v>
      </c>
      <c r="K143" s="192" t="s">
        <v>190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218</v>
      </c>
      <c r="AT143" s="201" t="s">
        <v>186</v>
      </c>
      <c r="AU143" s="201" t="s">
        <v>81</v>
      </c>
      <c r="AY143" s="16" t="s">
        <v>183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218</v>
      </c>
      <c r="BM143" s="201" t="s">
        <v>410</v>
      </c>
    </row>
    <row r="144" spans="1:65" s="2" customFormat="1" ht="19.5">
      <c r="A144" s="33"/>
      <c r="B144" s="34"/>
      <c r="C144" s="35"/>
      <c r="D144" s="203" t="s">
        <v>193</v>
      </c>
      <c r="E144" s="35"/>
      <c r="F144" s="204" t="s">
        <v>295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193</v>
      </c>
      <c r="AU144" s="16" t="s">
        <v>81</v>
      </c>
    </row>
    <row r="145" spans="1:65" s="2" customFormat="1" ht="14.45" customHeight="1">
      <c r="A145" s="33"/>
      <c r="B145" s="34"/>
      <c r="C145" s="218" t="s">
        <v>234</v>
      </c>
      <c r="D145" s="218" t="s">
        <v>235</v>
      </c>
      <c r="E145" s="219" t="s">
        <v>411</v>
      </c>
      <c r="F145" s="220" t="s">
        <v>412</v>
      </c>
      <c r="G145" s="221" t="s">
        <v>231</v>
      </c>
      <c r="H145" s="222">
        <v>2</v>
      </c>
      <c r="I145" s="223"/>
      <c r="J145" s="224">
        <f>ROUND(I145*H145,2)</f>
        <v>0</v>
      </c>
      <c r="K145" s="220" t="s">
        <v>190</v>
      </c>
      <c r="L145" s="225"/>
      <c r="M145" s="226" t="s">
        <v>1</v>
      </c>
      <c r="N145" s="227" t="s">
        <v>37</v>
      </c>
      <c r="O145" s="70"/>
      <c r="P145" s="199">
        <f>O145*H145</f>
        <v>0</v>
      </c>
      <c r="Q145" s="199">
        <v>1.3999999999999999E-4</v>
      </c>
      <c r="R145" s="199">
        <f>Q145*H145</f>
        <v>2.7999999999999998E-4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238</v>
      </c>
      <c r="AT145" s="201" t="s">
        <v>235</v>
      </c>
      <c r="AU145" s="201" t="s">
        <v>81</v>
      </c>
      <c r="AY145" s="16" t="s">
        <v>183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218</v>
      </c>
      <c r="BM145" s="201" t="s">
        <v>413</v>
      </c>
    </row>
    <row r="146" spans="1:65" s="2" customFormat="1" ht="11.25">
      <c r="A146" s="33"/>
      <c r="B146" s="34"/>
      <c r="C146" s="35"/>
      <c r="D146" s="203" t="s">
        <v>193</v>
      </c>
      <c r="E146" s="35"/>
      <c r="F146" s="204" t="s">
        <v>412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193</v>
      </c>
      <c r="AU146" s="16" t="s">
        <v>81</v>
      </c>
    </row>
    <row r="147" spans="1:65" s="2" customFormat="1" ht="24.2" customHeight="1">
      <c r="A147" s="33"/>
      <c r="B147" s="34"/>
      <c r="C147" s="190" t="s">
        <v>241</v>
      </c>
      <c r="D147" s="190" t="s">
        <v>186</v>
      </c>
      <c r="E147" s="191" t="s">
        <v>222</v>
      </c>
      <c r="F147" s="192" t="s">
        <v>223</v>
      </c>
      <c r="G147" s="193" t="s">
        <v>189</v>
      </c>
      <c r="H147" s="194">
        <v>0.05</v>
      </c>
      <c r="I147" s="195"/>
      <c r="J147" s="196">
        <f>ROUND(I147*H147,2)</f>
        <v>0</v>
      </c>
      <c r="K147" s="192" t="s">
        <v>190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218</v>
      </c>
      <c r="AT147" s="201" t="s">
        <v>186</v>
      </c>
      <c r="AU147" s="201" t="s">
        <v>81</v>
      </c>
      <c r="AY147" s="16" t="s">
        <v>183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218</v>
      </c>
      <c r="BM147" s="201" t="s">
        <v>414</v>
      </c>
    </row>
    <row r="148" spans="1:65" s="2" customFormat="1" ht="29.25">
      <c r="A148" s="33"/>
      <c r="B148" s="34"/>
      <c r="C148" s="35"/>
      <c r="D148" s="203" t="s">
        <v>193</v>
      </c>
      <c r="E148" s="35"/>
      <c r="F148" s="204" t="s">
        <v>225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193</v>
      </c>
      <c r="AU148" s="16" t="s">
        <v>81</v>
      </c>
    </row>
    <row r="149" spans="1:65" s="12" customFormat="1" ht="22.9" customHeight="1">
      <c r="B149" s="174"/>
      <c r="C149" s="175"/>
      <c r="D149" s="176" t="s">
        <v>71</v>
      </c>
      <c r="E149" s="188" t="s">
        <v>310</v>
      </c>
      <c r="F149" s="188" t="s">
        <v>311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SUM(P150:P157)</f>
        <v>0</v>
      </c>
      <c r="Q149" s="182"/>
      <c r="R149" s="183">
        <f>SUM(R150:R157)</f>
        <v>4.7000000000000002E-3</v>
      </c>
      <c r="S149" s="182"/>
      <c r="T149" s="184">
        <f>SUM(T150:T157)</f>
        <v>0</v>
      </c>
      <c r="AR149" s="185" t="s">
        <v>81</v>
      </c>
      <c r="AT149" s="186" t="s">
        <v>71</v>
      </c>
      <c r="AU149" s="186" t="s">
        <v>79</v>
      </c>
      <c r="AY149" s="185" t="s">
        <v>183</v>
      </c>
      <c r="BK149" s="187">
        <f>SUM(BK150:BK157)</f>
        <v>0</v>
      </c>
    </row>
    <row r="150" spans="1:65" s="2" customFormat="1" ht="14.45" customHeight="1">
      <c r="A150" s="33"/>
      <c r="B150" s="34"/>
      <c r="C150" s="190" t="s">
        <v>245</v>
      </c>
      <c r="D150" s="190" t="s">
        <v>186</v>
      </c>
      <c r="E150" s="191" t="s">
        <v>415</v>
      </c>
      <c r="F150" s="192" t="s">
        <v>321</v>
      </c>
      <c r="G150" s="193" t="s">
        <v>231</v>
      </c>
      <c r="H150" s="194">
        <v>2</v>
      </c>
      <c r="I150" s="195"/>
      <c r="J150" s="196">
        <f>ROUND(I150*H150,2)</f>
        <v>0</v>
      </c>
      <c r="K150" s="192" t="s">
        <v>1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416</v>
      </c>
    </row>
    <row r="151" spans="1:65" s="2" customFormat="1" ht="29.25">
      <c r="A151" s="33"/>
      <c r="B151" s="34"/>
      <c r="C151" s="35"/>
      <c r="D151" s="203" t="s">
        <v>193</v>
      </c>
      <c r="E151" s="35"/>
      <c r="F151" s="204" t="s">
        <v>417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14.45" customHeight="1">
      <c r="A152" s="33"/>
      <c r="B152" s="34"/>
      <c r="C152" s="218" t="s">
        <v>250</v>
      </c>
      <c r="D152" s="218" t="s">
        <v>235</v>
      </c>
      <c r="E152" s="219" t="s">
        <v>325</v>
      </c>
      <c r="F152" s="220" t="s">
        <v>326</v>
      </c>
      <c r="G152" s="221" t="s">
        <v>231</v>
      </c>
      <c r="H152" s="222">
        <v>2</v>
      </c>
      <c r="I152" s="223"/>
      <c r="J152" s="224">
        <f>ROUND(I152*H152,2)</f>
        <v>0</v>
      </c>
      <c r="K152" s="220" t="s">
        <v>190</v>
      </c>
      <c r="L152" s="225"/>
      <c r="M152" s="226" t="s">
        <v>1</v>
      </c>
      <c r="N152" s="227" t="s">
        <v>37</v>
      </c>
      <c r="O152" s="70"/>
      <c r="P152" s="199">
        <f>O152*H152</f>
        <v>0</v>
      </c>
      <c r="Q152" s="199">
        <v>2.2000000000000001E-3</v>
      </c>
      <c r="R152" s="199">
        <f>Q152*H152</f>
        <v>4.4000000000000003E-3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238</v>
      </c>
      <c r="AT152" s="201" t="s">
        <v>235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218</v>
      </c>
      <c r="BM152" s="201" t="s">
        <v>418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326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14.45" customHeight="1">
      <c r="A154" s="33"/>
      <c r="B154" s="34"/>
      <c r="C154" s="218" t="s">
        <v>255</v>
      </c>
      <c r="D154" s="218" t="s">
        <v>235</v>
      </c>
      <c r="E154" s="219" t="s">
        <v>329</v>
      </c>
      <c r="F154" s="220" t="s">
        <v>330</v>
      </c>
      <c r="G154" s="221" t="s">
        <v>231</v>
      </c>
      <c r="H154" s="222">
        <v>2</v>
      </c>
      <c r="I154" s="223"/>
      <c r="J154" s="224">
        <f>ROUND(I154*H154,2)</f>
        <v>0</v>
      </c>
      <c r="K154" s="220" t="s">
        <v>190</v>
      </c>
      <c r="L154" s="225"/>
      <c r="M154" s="226" t="s">
        <v>1</v>
      </c>
      <c r="N154" s="227" t="s">
        <v>37</v>
      </c>
      <c r="O154" s="70"/>
      <c r="P154" s="199">
        <f>O154*H154</f>
        <v>0</v>
      </c>
      <c r="Q154" s="199">
        <v>1.4999999999999999E-4</v>
      </c>
      <c r="R154" s="199">
        <f>Q154*H154</f>
        <v>2.9999999999999997E-4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238</v>
      </c>
      <c r="AT154" s="201" t="s">
        <v>235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419</v>
      </c>
    </row>
    <row r="155" spans="1:65" s="2" customFormat="1" ht="11.25">
      <c r="A155" s="33"/>
      <c r="B155" s="34"/>
      <c r="C155" s="35"/>
      <c r="D155" s="203" t="s">
        <v>193</v>
      </c>
      <c r="E155" s="35"/>
      <c r="F155" s="204" t="s">
        <v>330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24.2" customHeight="1">
      <c r="A156" s="33"/>
      <c r="B156" s="34"/>
      <c r="C156" s="190" t="s">
        <v>260</v>
      </c>
      <c r="D156" s="190" t="s">
        <v>186</v>
      </c>
      <c r="E156" s="191" t="s">
        <v>338</v>
      </c>
      <c r="F156" s="192" t="s">
        <v>339</v>
      </c>
      <c r="G156" s="193" t="s">
        <v>189</v>
      </c>
      <c r="H156" s="194">
        <v>5.0000000000000001E-3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420</v>
      </c>
    </row>
    <row r="157" spans="1:65" s="2" customFormat="1" ht="29.25">
      <c r="A157" s="33"/>
      <c r="B157" s="34"/>
      <c r="C157" s="35"/>
      <c r="D157" s="203" t="s">
        <v>193</v>
      </c>
      <c r="E157" s="35"/>
      <c r="F157" s="204" t="s">
        <v>341</v>
      </c>
      <c r="G157" s="35"/>
      <c r="H157" s="35"/>
      <c r="I157" s="205"/>
      <c r="J157" s="35"/>
      <c r="K157" s="35"/>
      <c r="L157" s="38"/>
      <c r="M157" s="228"/>
      <c r="N157" s="229"/>
      <c r="O157" s="230"/>
      <c r="P157" s="230"/>
      <c r="Q157" s="230"/>
      <c r="R157" s="230"/>
      <c r="S157" s="230"/>
      <c r="T157" s="23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50m3V8i5SPPtt4bkva7Qu3o9WDxIdquOb+1kIrIp5Y+zeIwvXkXJ66sML60e79L8fQX3zhOMMJbnzY0++1wU9w==" saltValue="DiF4Lc3CGBKbCFBO1zU5EJ/Z4ylTRX8WJ6SOYEEMh/IcXktec3CsLTVyBb/GxqSfMS0UhGO04YgLfhatvbTbEg==" spinCount="100000" sheet="1" objects="1" scenarios="1" formatColumns="0" formatRows="0" autoFilter="0"/>
  <autoFilter ref="C124:K157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101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421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ROUND((SUM(BE127:BE185)),  2)</f>
        <v>0</v>
      </c>
      <c r="G35" s="33"/>
      <c r="H35" s="33"/>
      <c r="I35" s="129">
        <v>0.21</v>
      </c>
      <c r="J35" s="128">
        <f>ROUND(((SUM(BE127:BE185))*I35),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ROUND((SUM(BF127:BF185)),  2)</f>
        <v>0</v>
      </c>
      <c r="G36" s="33"/>
      <c r="H36" s="33"/>
      <c r="I36" s="129">
        <v>0.15</v>
      </c>
      <c r="J36" s="128">
        <f>ROUND(((SUM(BF127:BF185))*I36),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ROUND((SUM(BG127:BG185)),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ROUND((SUM(BH127:BH185)),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ROUND((SUM(BI127:BI185)),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01.6 - Uherské Hradiště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J164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J179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01.6 - Uherské Hradiště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2.598E-2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346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422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79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423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81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424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199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425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191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426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P145+P164+P179</f>
        <v>0</v>
      </c>
      <c r="Q144" s="182"/>
      <c r="R144" s="183">
        <f>R145+R164+R179</f>
        <v>2.598E-2</v>
      </c>
      <c r="S144" s="182"/>
      <c r="T144" s="184">
        <f>T145+T164+T179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BK145+BK164+BK179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SUM(P146:P163)</f>
        <v>0</v>
      </c>
      <c r="Q145" s="182"/>
      <c r="R145" s="183">
        <f>SUM(R146:R163)</f>
        <v>7.4799999999999997E-3</v>
      </c>
      <c r="S145" s="182"/>
      <c r="T145" s="184">
        <f>SUM(T146:T163)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SUM(BK146:BK163)</f>
        <v>0</v>
      </c>
    </row>
    <row r="146" spans="1:65" s="2" customFormat="1" ht="14.45" customHeight="1">
      <c r="A146" s="33"/>
      <c r="B146" s="34"/>
      <c r="C146" s="190" t="s">
        <v>214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2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427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221</v>
      </c>
      <c r="D148" s="218" t="s">
        <v>235</v>
      </c>
      <c r="E148" s="219" t="s">
        <v>288</v>
      </c>
      <c r="F148" s="220" t="s">
        <v>289</v>
      </c>
      <c r="G148" s="221" t="s">
        <v>231</v>
      </c>
      <c r="H148" s="222">
        <v>2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7.1999999999999998E-3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428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14.45" customHeight="1">
      <c r="A150" s="33"/>
      <c r="B150" s="34"/>
      <c r="C150" s="190" t="s">
        <v>228</v>
      </c>
      <c r="D150" s="190" t="s">
        <v>186</v>
      </c>
      <c r="E150" s="191" t="s">
        <v>292</v>
      </c>
      <c r="F150" s="192" t="s">
        <v>293</v>
      </c>
      <c r="G150" s="193" t="s">
        <v>231</v>
      </c>
      <c r="H150" s="194">
        <v>2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429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295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14.45" customHeight="1">
      <c r="A152" s="33"/>
      <c r="B152" s="34"/>
      <c r="C152" s="218" t="s">
        <v>430</v>
      </c>
      <c r="D152" s="218" t="s">
        <v>235</v>
      </c>
      <c r="E152" s="219" t="s">
        <v>411</v>
      </c>
      <c r="F152" s="220" t="s">
        <v>412</v>
      </c>
      <c r="G152" s="221" t="s">
        <v>231</v>
      </c>
      <c r="H152" s="222">
        <v>2</v>
      </c>
      <c r="I152" s="223"/>
      <c r="J152" s="224">
        <f>ROUND(I152*H152,2)</f>
        <v>0</v>
      </c>
      <c r="K152" s="220" t="s">
        <v>190</v>
      </c>
      <c r="L152" s="225"/>
      <c r="M152" s="226" t="s">
        <v>1</v>
      </c>
      <c r="N152" s="227" t="s">
        <v>37</v>
      </c>
      <c r="O152" s="70"/>
      <c r="P152" s="199">
        <f>O152*H152</f>
        <v>0</v>
      </c>
      <c r="Q152" s="199">
        <v>1.3999999999999999E-4</v>
      </c>
      <c r="R152" s="199">
        <f>Q152*H152</f>
        <v>2.7999999999999998E-4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234</v>
      </c>
      <c r="AT152" s="201" t="s">
        <v>235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191</v>
      </c>
      <c r="BM152" s="201" t="s">
        <v>431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412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234</v>
      </c>
      <c r="D154" s="190" t="s">
        <v>186</v>
      </c>
      <c r="E154" s="191" t="s">
        <v>215</v>
      </c>
      <c r="F154" s="192" t="s">
        <v>216</v>
      </c>
      <c r="G154" s="193" t="s">
        <v>217</v>
      </c>
      <c r="H154" s="194">
        <v>1</v>
      </c>
      <c r="I154" s="195"/>
      <c r="J154" s="196">
        <f>ROUND(I154*H154,2)</f>
        <v>0</v>
      </c>
      <c r="K154" s="192" t="s">
        <v>1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432</v>
      </c>
    </row>
    <row r="155" spans="1:65" s="2" customFormat="1" ht="11.25">
      <c r="A155" s="33"/>
      <c r="B155" s="34"/>
      <c r="C155" s="35"/>
      <c r="D155" s="203" t="s">
        <v>193</v>
      </c>
      <c r="E155" s="35"/>
      <c r="F155" s="204" t="s">
        <v>220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2" customFormat="1" ht="24.2" customHeight="1">
      <c r="A156" s="33"/>
      <c r="B156" s="34"/>
      <c r="C156" s="190" t="s">
        <v>241</v>
      </c>
      <c r="D156" s="190" t="s">
        <v>186</v>
      </c>
      <c r="E156" s="191" t="s">
        <v>297</v>
      </c>
      <c r="F156" s="192" t="s">
        <v>298</v>
      </c>
      <c r="G156" s="193" t="s">
        <v>231</v>
      </c>
      <c r="H156" s="194">
        <v>1</v>
      </c>
      <c r="I156" s="195"/>
      <c r="J156" s="196">
        <f>ROUND(I156*H156,2)</f>
        <v>0</v>
      </c>
      <c r="K156" s="192" t="s">
        <v>190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218</v>
      </c>
      <c r="AT156" s="201" t="s">
        <v>186</v>
      </c>
      <c r="AU156" s="201" t="s">
        <v>81</v>
      </c>
      <c r="AY156" s="16" t="s">
        <v>183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218</v>
      </c>
      <c r="BM156" s="201" t="s">
        <v>433</v>
      </c>
    </row>
    <row r="157" spans="1:65" s="2" customFormat="1" ht="19.5">
      <c r="A157" s="33"/>
      <c r="B157" s="34"/>
      <c r="C157" s="35"/>
      <c r="D157" s="203" t="s">
        <v>193</v>
      </c>
      <c r="E157" s="35"/>
      <c r="F157" s="204" t="s">
        <v>300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193</v>
      </c>
      <c r="AU157" s="16" t="s">
        <v>81</v>
      </c>
    </row>
    <row r="158" spans="1:65" s="2" customFormat="1" ht="14.45" customHeight="1">
      <c r="A158" s="33"/>
      <c r="B158" s="34"/>
      <c r="C158" s="190" t="s">
        <v>245</v>
      </c>
      <c r="D158" s="190" t="s">
        <v>186</v>
      </c>
      <c r="E158" s="191" t="s">
        <v>301</v>
      </c>
      <c r="F158" s="192" t="s">
        <v>302</v>
      </c>
      <c r="G158" s="193" t="s">
        <v>231</v>
      </c>
      <c r="H158" s="194">
        <v>1</v>
      </c>
      <c r="I158" s="195"/>
      <c r="J158" s="196">
        <f>ROUND(I158*H158,2)</f>
        <v>0</v>
      </c>
      <c r="K158" s="192" t="s">
        <v>190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218</v>
      </c>
      <c r="AT158" s="201" t="s">
        <v>186</v>
      </c>
      <c r="AU158" s="201" t="s">
        <v>81</v>
      </c>
      <c r="AY158" s="16" t="s">
        <v>183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218</v>
      </c>
      <c r="BM158" s="201" t="s">
        <v>434</v>
      </c>
    </row>
    <row r="159" spans="1:65" s="2" customFormat="1" ht="11.25">
      <c r="A159" s="33"/>
      <c r="B159" s="34"/>
      <c r="C159" s="35"/>
      <c r="D159" s="203" t="s">
        <v>193</v>
      </c>
      <c r="E159" s="35"/>
      <c r="F159" s="204" t="s">
        <v>304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193</v>
      </c>
      <c r="AU159" s="16" t="s">
        <v>81</v>
      </c>
    </row>
    <row r="160" spans="1:65" s="2" customFormat="1" ht="14.45" customHeight="1">
      <c r="A160" s="33"/>
      <c r="B160" s="34"/>
      <c r="C160" s="190" t="s">
        <v>250</v>
      </c>
      <c r="D160" s="190" t="s">
        <v>186</v>
      </c>
      <c r="E160" s="191" t="s">
        <v>305</v>
      </c>
      <c r="F160" s="192" t="s">
        <v>306</v>
      </c>
      <c r="G160" s="193" t="s">
        <v>231</v>
      </c>
      <c r="H160" s="194">
        <v>1</v>
      </c>
      <c r="I160" s="195"/>
      <c r="J160" s="196">
        <f>ROUND(I160*H160,2)</f>
        <v>0</v>
      </c>
      <c r="K160" s="192" t="s">
        <v>190</v>
      </c>
      <c r="L160" s="38"/>
      <c r="M160" s="197" t="s">
        <v>1</v>
      </c>
      <c r="N160" s="198" t="s">
        <v>37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218</v>
      </c>
      <c r="AT160" s="201" t="s">
        <v>186</v>
      </c>
      <c r="AU160" s="201" t="s">
        <v>81</v>
      </c>
      <c r="AY160" s="16" t="s">
        <v>183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218</v>
      </c>
      <c r="BM160" s="201" t="s">
        <v>435</v>
      </c>
    </row>
    <row r="161" spans="1:65" s="2" customFormat="1" ht="11.25">
      <c r="A161" s="33"/>
      <c r="B161" s="34"/>
      <c r="C161" s="35"/>
      <c r="D161" s="203" t="s">
        <v>193</v>
      </c>
      <c r="E161" s="35"/>
      <c r="F161" s="204" t="s">
        <v>308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193</v>
      </c>
      <c r="AU161" s="16" t="s">
        <v>81</v>
      </c>
    </row>
    <row r="162" spans="1:65" s="2" customFormat="1" ht="24.2" customHeight="1">
      <c r="A162" s="33"/>
      <c r="B162" s="34"/>
      <c r="C162" s="190" t="s">
        <v>255</v>
      </c>
      <c r="D162" s="190" t="s">
        <v>186</v>
      </c>
      <c r="E162" s="191" t="s">
        <v>222</v>
      </c>
      <c r="F162" s="192" t="s">
        <v>223</v>
      </c>
      <c r="G162" s="193" t="s">
        <v>189</v>
      </c>
      <c r="H162" s="194">
        <v>0.05</v>
      </c>
      <c r="I162" s="195"/>
      <c r="J162" s="196">
        <f>ROUND(I162*H162,2)</f>
        <v>0</v>
      </c>
      <c r="K162" s="192" t="s">
        <v>190</v>
      </c>
      <c r="L162" s="38"/>
      <c r="M162" s="197" t="s">
        <v>1</v>
      </c>
      <c r="N162" s="198" t="s">
        <v>37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218</v>
      </c>
      <c r="AT162" s="201" t="s">
        <v>186</v>
      </c>
      <c r="AU162" s="201" t="s">
        <v>81</v>
      </c>
      <c r="AY162" s="16" t="s">
        <v>183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79</v>
      </c>
      <c r="BK162" s="202">
        <f>ROUND(I162*H162,2)</f>
        <v>0</v>
      </c>
      <c r="BL162" s="16" t="s">
        <v>218</v>
      </c>
      <c r="BM162" s="201" t="s">
        <v>436</v>
      </c>
    </row>
    <row r="163" spans="1:65" s="2" customFormat="1" ht="29.25">
      <c r="A163" s="33"/>
      <c r="B163" s="34"/>
      <c r="C163" s="35"/>
      <c r="D163" s="203" t="s">
        <v>193</v>
      </c>
      <c r="E163" s="35"/>
      <c r="F163" s="204" t="s">
        <v>225</v>
      </c>
      <c r="G163" s="35"/>
      <c r="H163" s="35"/>
      <c r="I163" s="205"/>
      <c r="J163" s="35"/>
      <c r="K163" s="35"/>
      <c r="L163" s="38"/>
      <c r="M163" s="206"/>
      <c r="N163" s="207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193</v>
      </c>
      <c r="AU163" s="16" t="s">
        <v>81</v>
      </c>
    </row>
    <row r="164" spans="1:65" s="12" customFormat="1" ht="22.9" customHeight="1">
      <c r="B164" s="174"/>
      <c r="C164" s="175"/>
      <c r="D164" s="176" t="s">
        <v>71</v>
      </c>
      <c r="E164" s="188" t="s">
        <v>310</v>
      </c>
      <c r="F164" s="188" t="s">
        <v>311</v>
      </c>
      <c r="G164" s="175"/>
      <c r="H164" s="175"/>
      <c r="I164" s="178"/>
      <c r="J164" s="189">
        <f>BK164</f>
        <v>0</v>
      </c>
      <c r="K164" s="175"/>
      <c r="L164" s="180"/>
      <c r="M164" s="181"/>
      <c r="N164" s="182"/>
      <c r="O164" s="182"/>
      <c r="P164" s="183">
        <f>SUM(P165:P178)</f>
        <v>0</v>
      </c>
      <c r="Q164" s="182"/>
      <c r="R164" s="183">
        <f>SUM(R165:R178)</f>
        <v>1.41E-2</v>
      </c>
      <c r="S164" s="182"/>
      <c r="T164" s="184">
        <f>SUM(T165:T178)</f>
        <v>4.8000000000000001E-2</v>
      </c>
      <c r="AR164" s="185" t="s">
        <v>81</v>
      </c>
      <c r="AT164" s="186" t="s">
        <v>71</v>
      </c>
      <c r="AU164" s="186" t="s">
        <v>79</v>
      </c>
      <c r="AY164" s="185" t="s">
        <v>183</v>
      </c>
      <c r="BK164" s="187">
        <f>SUM(BK165:BK178)</f>
        <v>0</v>
      </c>
    </row>
    <row r="165" spans="1:65" s="2" customFormat="1" ht="24.2" customHeight="1">
      <c r="A165" s="33"/>
      <c r="B165" s="34"/>
      <c r="C165" s="190" t="s">
        <v>260</v>
      </c>
      <c r="D165" s="190" t="s">
        <v>186</v>
      </c>
      <c r="E165" s="191" t="s">
        <v>313</v>
      </c>
      <c r="F165" s="192" t="s">
        <v>314</v>
      </c>
      <c r="G165" s="193" t="s">
        <v>231</v>
      </c>
      <c r="H165" s="194">
        <v>2</v>
      </c>
      <c r="I165" s="195"/>
      <c r="J165" s="196">
        <f>ROUND(I165*H165,2)</f>
        <v>0</v>
      </c>
      <c r="K165" s="192" t="s">
        <v>190</v>
      </c>
      <c r="L165" s="38"/>
      <c r="M165" s="197" t="s">
        <v>1</v>
      </c>
      <c r="N165" s="198" t="s">
        <v>37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218</v>
      </c>
      <c r="AT165" s="201" t="s">
        <v>186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437</v>
      </c>
    </row>
    <row r="166" spans="1:65" s="2" customFormat="1" ht="11.25">
      <c r="A166" s="33"/>
      <c r="B166" s="34"/>
      <c r="C166" s="35"/>
      <c r="D166" s="203" t="s">
        <v>193</v>
      </c>
      <c r="E166" s="35"/>
      <c r="F166" s="204" t="s">
        <v>316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2" customFormat="1" ht="14.45" customHeight="1">
      <c r="A167" s="33"/>
      <c r="B167" s="34"/>
      <c r="C167" s="218" t="s">
        <v>312</v>
      </c>
      <c r="D167" s="218" t="s">
        <v>235</v>
      </c>
      <c r="E167" s="219" t="s">
        <v>317</v>
      </c>
      <c r="F167" s="220" t="s">
        <v>318</v>
      </c>
      <c r="G167" s="221" t="s">
        <v>231</v>
      </c>
      <c r="H167" s="222">
        <v>2</v>
      </c>
      <c r="I167" s="223"/>
      <c r="J167" s="224">
        <f>ROUND(I167*H167,2)</f>
        <v>0</v>
      </c>
      <c r="K167" s="220" t="s">
        <v>190</v>
      </c>
      <c r="L167" s="225"/>
      <c r="M167" s="226" t="s">
        <v>1</v>
      </c>
      <c r="N167" s="227" t="s">
        <v>37</v>
      </c>
      <c r="O167" s="70"/>
      <c r="P167" s="199">
        <f>O167*H167</f>
        <v>0</v>
      </c>
      <c r="Q167" s="199">
        <v>4.7000000000000002E-3</v>
      </c>
      <c r="R167" s="199">
        <f>Q167*H167</f>
        <v>9.4000000000000004E-3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238</v>
      </c>
      <c r="AT167" s="201" t="s">
        <v>235</v>
      </c>
      <c r="AU167" s="201" t="s">
        <v>81</v>
      </c>
      <c r="AY167" s="16" t="s">
        <v>183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79</v>
      </c>
      <c r="BK167" s="202">
        <f>ROUND(I167*H167,2)</f>
        <v>0</v>
      </c>
      <c r="BL167" s="16" t="s">
        <v>218</v>
      </c>
      <c r="BM167" s="201" t="s">
        <v>438</v>
      </c>
    </row>
    <row r="168" spans="1:65" s="2" customFormat="1" ht="11.25">
      <c r="A168" s="33"/>
      <c r="B168" s="34"/>
      <c r="C168" s="35"/>
      <c r="D168" s="203" t="s">
        <v>193</v>
      </c>
      <c r="E168" s="35"/>
      <c r="F168" s="204" t="s">
        <v>318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193</v>
      </c>
      <c r="AU168" s="16" t="s">
        <v>81</v>
      </c>
    </row>
    <row r="169" spans="1:65" s="2" customFormat="1" ht="14.45" customHeight="1">
      <c r="A169" s="33"/>
      <c r="B169" s="34"/>
      <c r="C169" s="190" t="s">
        <v>8</v>
      </c>
      <c r="D169" s="190" t="s">
        <v>186</v>
      </c>
      <c r="E169" s="191" t="s">
        <v>320</v>
      </c>
      <c r="F169" s="192" t="s">
        <v>321</v>
      </c>
      <c r="G169" s="193" t="s">
        <v>231</v>
      </c>
      <c r="H169" s="194">
        <v>2</v>
      </c>
      <c r="I169" s="195"/>
      <c r="J169" s="196">
        <f>ROUND(I169*H169,2)</f>
        <v>0</v>
      </c>
      <c r="K169" s="192" t="s">
        <v>190</v>
      </c>
      <c r="L169" s="38"/>
      <c r="M169" s="197" t="s">
        <v>1</v>
      </c>
      <c r="N169" s="198" t="s">
        <v>37</v>
      </c>
      <c r="O169" s="7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218</v>
      </c>
      <c r="AT169" s="201" t="s">
        <v>186</v>
      </c>
      <c r="AU169" s="201" t="s">
        <v>81</v>
      </c>
      <c r="AY169" s="16" t="s">
        <v>183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218</v>
      </c>
      <c r="BM169" s="201" t="s">
        <v>439</v>
      </c>
    </row>
    <row r="170" spans="1:65" s="2" customFormat="1" ht="11.25">
      <c r="A170" s="33"/>
      <c r="B170" s="34"/>
      <c r="C170" s="35"/>
      <c r="D170" s="203" t="s">
        <v>193</v>
      </c>
      <c r="E170" s="35"/>
      <c r="F170" s="204" t="s">
        <v>323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193</v>
      </c>
      <c r="AU170" s="16" t="s">
        <v>81</v>
      </c>
    </row>
    <row r="171" spans="1:65" s="2" customFormat="1" ht="14.45" customHeight="1">
      <c r="A171" s="33"/>
      <c r="B171" s="34"/>
      <c r="C171" s="218" t="s">
        <v>218</v>
      </c>
      <c r="D171" s="218" t="s">
        <v>235</v>
      </c>
      <c r="E171" s="219" t="s">
        <v>325</v>
      </c>
      <c r="F171" s="220" t="s">
        <v>326</v>
      </c>
      <c r="G171" s="221" t="s">
        <v>231</v>
      </c>
      <c r="H171" s="222">
        <v>2</v>
      </c>
      <c r="I171" s="223"/>
      <c r="J171" s="224">
        <f>ROUND(I171*H171,2)</f>
        <v>0</v>
      </c>
      <c r="K171" s="220" t="s">
        <v>190</v>
      </c>
      <c r="L171" s="225"/>
      <c r="M171" s="226" t="s">
        <v>1</v>
      </c>
      <c r="N171" s="227" t="s">
        <v>37</v>
      </c>
      <c r="O171" s="70"/>
      <c r="P171" s="199">
        <f>O171*H171</f>
        <v>0</v>
      </c>
      <c r="Q171" s="199">
        <v>2.2000000000000001E-3</v>
      </c>
      <c r="R171" s="199">
        <f>Q171*H171</f>
        <v>4.4000000000000003E-3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238</v>
      </c>
      <c r="AT171" s="201" t="s">
        <v>235</v>
      </c>
      <c r="AU171" s="201" t="s">
        <v>81</v>
      </c>
      <c r="AY171" s="16" t="s">
        <v>183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79</v>
      </c>
      <c r="BK171" s="202">
        <f>ROUND(I171*H171,2)</f>
        <v>0</v>
      </c>
      <c r="BL171" s="16" t="s">
        <v>218</v>
      </c>
      <c r="BM171" s="201" t="s">
        <v>440</v>
      </c>
    </row>
    <row r="172" spans="1:65" s="2" customFormat="1" ht="11.25">
      <c r="A172" s="33"/>
      <c r="B172" s="34"/>
      <c r="C172" s="35"/>
      <c r="D172" s="203" t="s">
        <v>193</v>
      </c>
      <c r="E172" s="35"/>
      <c r="F172" s="204" t="s">
        <v>326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193</v>
      </c>
      <c r="AU172" s="16" t="s">
        <v>81</v>
      </c>
    </row>
    <row r="173" spans="1:65" s="2" customFormat="1" ht="14.45" customHeight="1">
      <c r="A173" s="33"/>
      <c r="B173" s="34"/>
      <c r="C173" s="218" t="s">
        <v>324</v>
      </c>
      <c r="D173" s="218" t="s">
        <v>235</v>
      </c>
      <c r="E173" s="219" t="s">
        <v>329</v>
      </c>
      <c r="F173" s="220" t="s">
        <v>330</v>
      </c>
      <c r="G173" s="221" t="s">
        <v>231</v>
      </c>
      <c r="H173" s="222">
        <v>2</v>
      </c>
      <c r="I173" s="223"/>
      <c r="J173" s="224">
        <f>ROUND(I173*H173,2)</f>
        <v>0</v>
      </c>
      <c r="K173" s="220" t="s">
        <v>190</v>
      </c>
      <c r="L173" s="225"/>
      <c r="M173" s="226" t="s">
        <v>1</v>
      </c>
      <c r="N173" s="227" t="s">
        <v>37</v>
      </c>
      <c r="O173" s="70"/>
      <c r="P173" s="199">
        <f>O173*H173</f>
        <v>0</v>
      </c>
      <c r="Q173" s="199">
        <v>1.4999999999999999E-4</v>
      </c>
      <c r="R173" s="199">
        <f>Q173*H173</f>
        <v>2.9999999999999997E-4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238</v>
      </c>
      <c r="AT173" s="201" t="s">
        <v>235</v>
      </c>
      <c r="AU173" s="201" t="s">
        <v>81</v>
      </c>
      <c r="AY173" s="16" t="s">
        <v>183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79</v>
      </c>
      <c r="BK173" s="202">
        <f>ROUND(I173*H173,2)</f>
        <v>0</v>
      </c>
      <c r="BL173" s="16" t="s">
        <v>218</v>
      </c>
      <c r="BM173" s="201" t="s">
        <v>441</v>
      </c>
    </row>
    <row r="174" spans="1:65" s="2" customFormat="1" ht="11.25">
      <c r="A174" s="33"/>
      <c r="B174" s="34"/>
      <c r="C174" s="35"/>
      <c r="D174" s="203" t="s">
        <v>193</v>
      </c>
      <c r="E174" s="35"/>
      <c r="F174" s="204" t="s">
        <v>330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193</v>
      </c>
      <c r="AU174" s="16" t="s">
        <v>81</v>
      </c>
    </row>
    <row r="175" spans="1:65" s="2" customFormat="1" ht="24.2" customHeight="1">
      <c r="A175" s="33"/>
      <c r="B175" s="34"/>
      <c r="C175" s="190" t="s">
        <v>350</v>
      </c>
      <c r="D175" s="190" t="s">
        <v>186</v>
      </c>
      <c r="E175" s="191" t="s">
        <v>333</v>
      </c>
      <c r="F175" s="192" t="s">
        <v>334</v>
      </c>
      <c r="G175" s="193" t="s">
        <v>231</v>
      </c>
      <c r="H175" s="194">
        <v>2</v>
      </c>
      <c r="I175" s="195"/>
      <c r="J175" s="196">
        <f>ROUND(I175*H175,2)</f>
        <v>0</v>
      </c>
      <c r="K175" s="192" t="s">
        <v>190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2.4E-2</v>
      </c>
      <c r="T175" s="200">
        <f>S175*H175</f>
        <v>4.8000000000000001E-2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218</v>
      </c>
      <c r="AT175" s="201" t="s">
        <v>186</v>
      </c>
      <c r="AU175" s="201" t="s">
        <v>81</v>
      </c>
      <c r="AY175" s="16" t="s">
        <v>183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218</v>
      </c>
      <c r="BM175" s="201" t="s">
        <v>442</v>
      </c>
    </row>
    <row r="176" spans="1:65" s="2" customFormat="1" ht="29.25">
      <c r="A176" s="33"/>
      <c r="B176" s="34"/>
      <c r="C176" s="35"/>
      <c r="D176" s="203" t="s">
        <v>193</v>
      </c>
      <c r="E176" s="35"/>
      <c r="F176" s="204" t="s">
        <v>336</v>
      </c>
      <c r="G176" s="35"/>
      <c r="H176" s="35"/>
      <c r="I176" s="205"/>
      <c r="J176" s="35"/>
      <c r="K176" s="35"/>
      <c r="L176" s="38"/>
      <c r="M176" s="206"/>
      <c r="N176" s="207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193</v>
      </c>
      <c r="AU176" s="16" t="s">
        <v>81</v>
      </c>
    </row>
    <row r="177" spans="1:65" s="2" customFormat="1" ht="24.2" customHeight="1">
      <c r="A177" s="33"/>
      <c r="B177" s="34"/>
      <c r="C177" s="190" t="s">
        <v>328</v>
      </c>
      <c r="D177" s="190" t="s">
        <v>186</v>
      </c>
      <c r="E177" s="191" t="s">
        <v>338</v>
      </c>
      <c r="F177" s="192" t="s">
        <v>339</v>
      </c>
      <c r="G177" s="193" t="s">
        <v>189</v>
      </c>
      <c r="H177" s="194">
        <v>0.25</v>
      </c>
      <c r="I177" s="195"/>
      <c r="J177" s="196">
        <f>ROUND(I177*H177,2)</f>
        <v>0</v>
      </c>
      <c r="K177" s="192" t="s">
        <v>190</v>
      </c>
      <c r="L177" s="38"/>
      <c r="M177" s="197" t="s">
        <v>1</v>
      </c>
      <c r="N177" s="198" t="s">
        <v>37</v>
      </c>
      <c r="O177" s="7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218</v>
      </c>
      <c r="AT177" s="201" t="s">
        <v>186</v>
      </c>
      <c r="AU177" s="201" t="s">
        <v>81</v>
      </c>
      <c r="AY177" s="16" t="s">
        <v>183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79</v>
      </c>
      <c r="BK177" s="202">
        <f>ROUND(I177*H177,2)</f>
        <v>0</v>
      </c>
      <c r="BL177" s="16" t="s">
        <v>218</v>
      </c>
      <c r="BM177" s="201" t="s">
        <v>443</v>
      </c>
    </row>
    <row r="178" spans="1:65" s="2" customFormat="1" ht="29.25">
      <c r="A178" s="33"/>
      <c r="B178" s="34"/>
      <c r="C178" s="35"/>
      <c r="D178" s="203" t="s">
        <v>193</v>
      </c>
      <c r="E178" s="35"/>
      <c r="F178" s="204" t="s">
        <v>341</v>
      </c>
      <c r="G178" s="35"/>
      <c r="H178" s="35"/>
      <c r="I178" s="205"/>
      <c r="J178" s="35"/>
      <c r="K178" s="35"/>
      <c r="L178" s="38"/>
      <c r="M178" s="206"/>
      <c r="N178" s="207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193</v>
      </c>
      <c r="AU178" s="16" t="s">
        <v>81</v>
      </c>
    </row>
    <row r="179" spans="1:65" s="12" customFormat="1" ht="22.9" customHeight="1">
      <c r="B179" s="174"/>
      <c r="C179" s="175"/>
      <c r="D179" s="176" t="s">
        <v>71</v>
      </c>
      <c r="E179" s="188" t="s">
        <v>226</v>
      </c>
      <c r="F179" s="188" t="s">
        <v>227</v>
      </c>
      <c r="G179" s="175"/>
      <c r="H179" s="175"/>
      <c r="I179" s="178"/>
      <c r="J179" s="189">
        <f>BK179</f>
        <v>0</v>
      </c>
      <c r="K179" s="175"/>
      <c r="L179" s="180"/>
      <c r="M179" s="181"/>
      <c r="N179" s="182"/>
      <c r="O179" s="182"/>
      <c r="P179" s="183">
        <f>SUM(P180:P185)</f>
        <v>0</v>
      </c>
      <c r="Q179" s="182"/>
      <c r="R179" s="183">
        <f>SUM(R180:R185)</f>
        <v>4.4000000000000003E-3</v>
      </c>
      <c r="S179" s="182"/>
      <c r="T179" s="184">
        <f>SUM(T180:T185)</f>
        <v>0</v>
      </c>
      <c r="AR179" s="185" t="s">
        <v>81</v>
      </c>
      <c r="AT179" s="186" t="s">
        <v>71</v>
      </c>
      <c r="AU179" s="186" t="s">
        <v>79</v>
      </c>
      <c r="AY179" s="185" t="s">
        <v>183</v>
      </c>
      <c r="BK179" s="187">
        <f>SUM(BK180:BK185)</f>
        <v>0</v>
      </c>
    </row>
    <row r="180" spans="1:65" s="2" customFormat="1" ht="14.45" customHeight="1">
      <c r="A180" s="33"/>
      <c r="B180" s="34"/>
      <c r="C180" s="190" t="s">
        <v>332</v>
      </c>
      <c r="D180" s="190" t="s">
        <v>186</v>
      </c>
      <c r="E180" s="191" t="s">
        <v>342</v>
      </c>
      <c r="F180" s="192" t="s">
        <v>343</v>
      </c>
      <c r="G180" s="193" t="s">
        <v>231</v>
      </c>
      <c r="H180" s="194">
        <v>2</v>
      </c>
      <c r="I180" s="195"/>
      <c r="J180" s="196">
        <f>ROUND(I180*H180,2)</f>
        <v>0</v>
      </c>
      <c r="K180" s="192" t="s">
        <v>190</v>
      </c>
      <c r="L180" s="38"/>
      <c r="M180" s="197" t="s">
        <v>1</v>
      </c>
      <c r="N180" s="198" t="s">
        <v>37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218</v>
      </c>
      <c r="AT180" s="201" t="s">
        <v>186</v>
      </c>
      <c r="AU180" s="201" t="s">
        <v>81</v>
      </c>
      <c r="AY180" s="16" t="s">
        <v>183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79</v>
      </c>
      <c r="BK180" s="202">
        <f>ROUND(I180*H180,2)</f>
        <v>0</v>
      </c>
      <c r="BL180" s="16" t="s">
        <v>218</v>
      </c>
      <c r="BM180" s="201" t="s">
        <v>444</v>
      </c>
    </row>
    <row r="181" spans="1:65" s="2" customFormat="1" ht="11.25">
      <c r="A181" s="33"/>
      <c r="B181" s="34"/>
      <c r="C181" s="35"/>
      <c r="D181" s="203" t="s">
        <v>193</v>
      </c>
      <c r="E181" s="35"/>
      <c r="F181" s="204" t="s">
        <v>345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193</v>
      </c>
      <c r="AU181" s="16" t="s">
        <v>81</v>
      </c>
    </row>
    <row r="182" spans="1:65" s="2" customFormat="1" ht="14.45" customHeight="1">
      <c r="A182" s="33"/>
      <c r="B182" s="34"/>
      <c r="C182" s="218" t="s">
        <v>337</v>
      </c>
      <c r="D182" s="218" t="s">
        <v>235</v>
      </c>
      <c r="E182" s="219" t="s">
        <v>347</v>
      </c>
      <c r="F182" s="220" t="s">
        <v>348</v>
      </c>
      <c r="G182" s="221" t="s">
        <v>231</v>
      </c>
      <c r="H182" s="222">
        <v>2</v>
      </c>
      <c r="I182" s="223"/>
      <c r="J182" s="224">
        <f>ROUND(I182*H182,2)</f>
        <v>0</v>
      </c>
      <c r="K182" s="220" t="s">
        <v>190</v>
      </c>
      <c r="L182" s="225"/>
      <c r="M182" s="226" t="s">
        <v>1</v>
      </c>
      <c r="N182" s="227" t="s">
        <v>37</v>
      </c>
      <c r="O182" s="70"/>
      <c r="P182" s="199">
        <f>O182*H182</f>
        <v>0</v>
      </c>
      <c r="Q182" s="199">
        <v>2.2000000000000001E-3</v>
      </c>
      <c r="R182" s="199">
        <f>Q182*H182</f>
        <v>4.4000000000000003E-3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238</v>
      </c>
      <c r="AT182" s="201" t="s">
        <v>235</v>
      </c>
      <c r="AU182" s="201" t="s">
        <v>81</v>
      </c>
      <c r="AY182" s="16" t="s">
        <v>183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79</v>
      </c>
      <c r="BK182" s="202">
        <f>ROUND(I182*H182,2)</f>
        <v>0</v>
      </c>
      <c r="BL182" s="16" t="s">
        <v>218</v>
      </c>
      <c r="BM182" s="201" t="s">
        <v>445</v>
      </c>
    </row>
    <row r="183" spans="1:65" s="2" customFormat="1" ht="11.25">
      <c r="A183" s="33"/>
      <c r="B183" s="34"/>
      <c r="C183" s="35"/>
      <c r="D183" s="203" t="s">
        <v>193</v>
      </c>
      <c r="E183" s="35"/>
      <c r="F183" s="204" t="s">
        <v>348</v>
      </c>
      <c r="G183" s="35"/>
      <c r="H183" s="35"/>
      <c r="I183" s="205"/>
      <c r="J183" s="35"/>
      <c r="K183" s="35"/>
      <c r="L183" s="38"/>
      <c r="M183" s="206"/>
      <c r="N183" s="207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193</v>
      </c>
      <c r="AU183" s="16" t="s">
        <v>81</v>
      </c>
    </row>
    <row r="184" spans="1:65" s="2" customFormat="1" ht="24.2" customHeight="1">
      <c r="A184" s="33"/>
      <c r="B184" s="34"/>
      <c r="C184" s="190" t="s">
        <v>7</v>
      </c>
      <c r="D184" s="190" t="s">
        <v>186</v>
      </c>
      <c r="E184" s="191" t="s">
        <v>251</v>
      </c>
      <c r="F184" s="192" t="s">
        <v>252</v>
      </c>
      <c r="G184" s="193" t="s">
        <v>189</v>
      </c>
      <c r="H184" s="194">
        <v>4.0000000000000001E-3</v>
      </c>
      <c r="I184" s="195"/>
      <c r="J184" s="196">
        <f>ROUND(I184*H184,2)</f>
        <v>0</v>
      </c>
      <c r="K184" s="192" t="s">
        <v>190</v>
      </c>
      <c r="L184" s="38"/>
      <c r="M184" s="197" t="s">
        <v>1</v>
      </c>
      <c r="N184" s="198" t="s">
        <v>37</v>
      </c>
      <c r="O184" s="70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218</v>
      </c>
      <c r="AT184" s="201" t="s">
        <v>186</v>
      </c>
      <c r="AU184" s="201" t="s">
        <v>81</v>
      </c>
      <c r="AY184" s="16" t="s">
        <v>183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79</v>
      </c>
      <c r="BK184" s="202">
        <f>ROUND(I184*H184,2)</f>
        <v>0</v>
      </c>
      <c r="BL184" s="16" t="s">
        <v>218</v>
      </c>
      <c r="BM184" s="201" t="s">
        <v>446</v>
      </c>
    </row>
    <row r="185" spans="1:65" s="2" customFormat="1" ht="29.25">
      <c r="A185" s="33"/>
      <c r="B185" s="34"/>
      <c r="C185" s="35"/>
      <c r="D185" s="203" t="s">
        <v>193</v>
      </c>
      <c r="E185" s="35"/>
      <c r="F185" s="204" t="s">
        <v>254</v>
      </c>
      <c r="G185" s="35"/>
      <c r="H185" s="35"/>
      <c r="I185" s="205"/>
      <c r="J185" s="35"/>
      <c r="K185" s="35"/>
      <c r="L185" s="38"/>
      <c r="M185" s="228"/>
      <c r="N185" s="229"/>
      <c r="O185" s="230"/>
      <c r="P185" s="230"/>
      <c r="Q185" s="230"/>
      <c r="R185" s="230"/>
      <c r="S185" s="230"/>
      <c r="T185" s="23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193</v>
      </c>
      <c r="AU185" s="16" t="s">
        <v>81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7BugKndVOfw38J3v2WyDmfGO9j2jry9dRNt4kMbwuQV2r6iy7R64kIqS2IL0JkSO1tzfavsqSwzthVizzMj1Sg==" saltValue="BGkigOxAFRYgbqd70/L9+pMKCT6CbvAnIkobFzjKBXUsNMqt00KXOXsWqyR4WFTbdl3t29kPchhy4DQho2n5ZA==" spinCount="100000" sheet="1" objects="1" scenarios="1" formatColumns="0" formatRows="0" autoFilter="0"/>
  <autoFilter ref="C126:K18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447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ROUND((SUM(BE127:BE177)),  2)</f>
        <v>0</v>
      </c>
      <c r="G35" s="33"/>
      <c r="H35" s="33"/>
      <c r="I35" s="129">
        <v>0.21</v>
      </c>
      <c r="J35" s="128">
        <f>ROUND(((SUM(BE127:BE177))*I35),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ROUND((SUM(BF127:BF177)),  2)</f>
        <v>0</v>
      </c>
      <c r="G36" s="33"/>
      <c r="H36" s="33"/>
      <c r="I36" s="129">
        <v>0.15</v>
      </c>
      <c r="J36" s="128">
        <f>ROUND(((SUM(BF127:BF177))*I36),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ROUND((SUM(BG127:BG177)),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ROUND((SUM(BH127:BH177)),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ROUND((SUM(BI127:BI177)),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01.7 - Hulín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266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164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9" customFormat="1" ht="24.95" customHeight="1">
      <c r="B102" s="152"/>
      <c r="C102" s="153"/>
      <c r="D102" s="154" t="s">
        <v>165</v>
      </c>
      <c r="E102" s="155"/>
      <c r="F102" s="155"/>
      <c r="G102" s="155"/>
      <c r="H102" s="155"/>
      <c r="I102" s="155"/>
      <c r="J102" s="156">
        <f>J144</f>
        <v>0</v>
      </c>
      <c r="K102" s="153"/>
      <c r="L102" s="157"/>
    </row>
    <row r="103" spans="1:47" s="10" customFormat="1" ht="19.899999999999999" customHeight="1">
      <c r="B103" s="158"/>
      <c r="C103" s="103"/>
      <c r="D103" s="159" t="s">
        <v>166</v>
      </c>
      <c r="E103" s="160"/>
      <c r="F103" s="160"/>
      <c r="G103" s="160"/>
      <c r="H103" s="160"/>
      <c r="I103" s="160"/>
      <c r="J103" s="161">
        <f>J145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267</v>
      </c>
      <c r="E104" s="160"/>
      <c r="F104" s="160"/>
      <c r="G104" s="160"/>
      <c r="H104" s="160"/>
      <c r="I104" s="160"/>
      <c r="J104" s="161">
        <f>J156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167</v>
      </c>
      <c r="E105" s="160"/>
      <c r="F105" s="160"/>
      <c r="G105" s="160"/>
      <c r="H105" s="160"/>
      <c r="I105" s="160"/>
      <c r="J105" s="161">
        <f>J171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168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6" t="str">
        <f>E7</f>
        <v xml:space="preserve"> Instalace zařízení pro výběr poplatku  OŘ OLC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154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6" t="s">
        <v>155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156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4" t="str">
        <f>E11</f>
        <v>SO 01.7 - Hulín</v>
      </c>
      <c r="F119" s="298"/>
      <c r="G119" s="298"/>
      <c r="H119" s="298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>
        <f>IF(J14="","",J14)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23</v>
      </c>
      <c r="D123" s="35"/>
      <c r="E123" s="35"/>
      <c r="F123" s="26" t="str">
        <f>E17</f>
        <v xml:space="preserve"> </v>
      </c>
      <c r="G123" s="35"/>
      <c r="H123" s="35"/>
      <c r="I123" s="28" t="s">
        <v>28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26</v>
      </c>
      <c r="D124" s="35"/>
      <c r="E124" s="35"/>
      <c r="F124" s="26" t="str">
        <f>IF(E20="","",E20)</f>
        <v>Vyplň údaj</v>
      </c>
      <c r="G124" s="35"/>
      <c r="H124" s="35"/>
      <c r="I124" s="28" t="s">
        <v>30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169</v>
      </c>
      <c r="D126" s="166" t="s">
        <v>57</v>
      </c>
      <c r="E126" s="166" t="s">
        <v>53</v>
      </c>
      <c r="F126" s="166" t="s">
        <v>54</v>
      </c>
      <c r="G126" s="166" t="s">
        <v>170</v>
      </c>
      <c r="H126" s="166" t="s">
        <v>171</v>
      </c>
      <c r="I126" s="166" t="s">
        <v>172</v>
      </c>
      <c r="J126" s="166" t="s">
        <v>160</v>
      </c>
      <c r="K126" s="167" t="s">
        <v>173</v>
      </c>
      <c r="L126" s="168"/>
      <c r="M126" s="74" t="s">
        <v>1</v>
      </c>
      <c r="N126" s="75" t="s">
        <v>36</v>
      </c>
      <c r="O126" s="75" t="s">
        <v>174</v>
      </c>
      <c r="P126" s="75" t="s">
        <v>175</v>
      </c>
      <c r="Q126" s="75" t="s">
        <v>176</v>
      </c>
      <c r="R126" s="75" t="s">
        <v>177</v>
      </c>
      <c r="S126" s="75" t="s">
        <v>178</v>
      </c>
      <c r="T126" s="76" t="s">
        <v>179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180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P128+P144</f>
        <v>0</v>
      </c>
      <c r="Q127" s="78"/>
      <c r="R127" s="171">
        <f>R128+R144</f>
        <v>2.598E-2</v>
      </c>
      <c r="S127" s="78"/>
      <c r="T127" s="172">
        <f>T128+T144</f>
        <v>0.28799999999999998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71</v>
      </c>
      <c r="AU127" s="16" t="s">
        <v>162</v>
      </c>
      <c r="BK127" s="173">
        <f>BK128+BK144</f>
        <v>0</v>
      </c>
    </row>
    <row r="128" spans="1:63" s="12" customFormat="1" ht="25.9" customHeight="1">
      <c r="B128" s="174"/>
      <c r="C128" s="175"/>
      <c r="D128" s="176" t="s">
        <v>71</v>
      </c>
      <c r="E128" s="177" t="s">
        <v>181</v>
      </c>
      <c r="F128" s="177" t="s">
        <v>182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0.24</v>
      </c>
      <c r="AR128" s="185" t="s">
        <v>79</v>
      </c>
      <c r="AT128" s="186" t="s">
        <v>71</v>
      </c>
      <c r="AU128" s="186" t="s">
        <v>72</v>
      </c>
      <c r="AY128" s="185" t="s">
        <v>183</v>
      </c>
      <c r="BK128" s="187">
        <f>BK129+BK134</f>
        <v>0</v>
      </c>
    </row>
    <row r="129" spans="1:65" s="12" customFormat="1" ht="22.9" customHeight="1">
      <c r="B129" s="174"/>
      <c r="C129" s="175"/>
      <c r="D129" s="176" t="s">
        <v>71</v>
      </c>
      <c r="E129" s="188" t="s">
        <v>241</v>
      </c>
      <c r="F129" s="188" t="s">
        <v>268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0.24</v>
      </c>
      <c r="AR129" s="185" t="s">
        <v>79</v>
      </c>
      <c r="AT129" s="186" t="s">
        <v>71</v>
      </c>
      <c r="AU129" s="186" t="s">
        <v>79</v>
      </c>
      <c r="AY129" s="185" t="s">
        <v>183</v>
      </c>
      <c r="BK129" s="187">
        <f>SUM(BK130:BK133)</f>
        <v>0</v>
      </c>
    </row>
    <row r="130" spans="1:65" s="2" customFormat="1" ht="14.45" customHeight="1">
      <c r="A130" s="33"/>
      <c r="B130" s="34"/>
      <c r="C130" s="190" t="s">
        <v>79</v>
      </c>
      <c r="D130" s="190" t="s">
        <v>186</v>
      </c>
      <c r="E130" s="191" t="s">
        <v>269</v>
      </c>
      <c r="F130" s="192" t="s">
        <v>270</v>
      </c>
      <c r="G130" s="193" t="s">
        <v>271</v>
      </c>
      <c r="H130" s="194">
        <v>4</v>
      </c>
      <c r="I130" s="195"/>
      <c r="J130" s="196">
        <f>ROUND(I130*H130,2)</f>
        <v>0</v>
      </c>
      <c r="K130" s="192" t="s">
        <v>190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0.06</v>
      </c>
      <c r="T130" s="200">
        <f>S130*H130</f>
        <v>0.24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191</v>
      </c>
      <c r="AT130" s="201" t="s">
        <v>186</v>
      </c>
      <c r="AU130" s="201" t="s">
        <v>81</v>
      </c>
      <c r="AY130" s="16" t="s">
        <v>183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191</v>
      </c>
      <c r="BM130" s="201" t="s">
        <v>448</v>
      </c>
    </row>
    <row r="131" spans="1:65" s="2" customFormat="1" ht="29.25">
      <c r="A131" s="33"/>
      <c r="B131" s="34"/>
      <c r="C131" s="35"/>
      <c r="D131" s="203" t="s">
        <v>193</v>
      </c>
      <c r="E131" s="35"/>
      <c r="F131" s="204" t="s">
        <v>273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193</v>
      </c>
      <c r="AU131" s="16" t="s">
        <v>81</v>
      </c>
    </row>
    <row r="132" spans="1:65" s="13" customFormat="1" ht="11.25">
      <c r="B132" s="208"/>
      <c r="C132" s="209"/>
      <c r="D132" s="203" t="s">
        <v>204</v>
      </c>
      <c r="E132" s="232" t="s">
        <v>1</v>
      </c>
      <c r="F132" s="210" t="s">
        <v>274</v>
      </c>
      <c r="G132" s="209"/>
      <c r="H132" s="211">
        <v>4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204</v>
      </c>
      <c r="AU132" s="217" t="s">
        <v>81</v>
      </c>
      <c r="AV132" s="13" t="s">
        <v>81</v>
      </c>
      <c r="AW132" s="13" t="s">
        <v>29</v>
      </c>
      <c r="AX132" s="13" t="s">
        <v>72</v>
      </c>
      <c r="AY132" s="217" t="s">
        <v>183</v>
      </c>
    </row>
    <row r="133" spans="1:65" s="14" customFormat="1" ht="11.25">
      <c r="B133" s="233"/>
      <c r="C133" s="234"/>
      <c r="D133" s="203" t="s">
        <v>204</v>
      </c>
      <c r="E133" s="235" t="s">
        <v>1</v>
      </c>
      <c r="F133" s="236" t="s">
        <v>275</v>
      </c>
      <c r="G133" s="234"/>
      <c r="H133" s="237">
        <v>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204</v>
      </c>
      <c r="AU133" s="243" t="s">
        <v>81</v>
      </c>
      <c r="AV133" s="14" t="s">
        <v>191</v>
      </c>
      <c r="AW133" s="14" t="s">
        <v>29</v>
      </c>
      <c r="AX133" s="14" t="s">
        <v>79</v>
      </c>
      <c r="AY133" s="243" t="s">
        <v>183</v>
      </c>
    </row>
    <row r="134" spans="1:65" s="12" customFormat="1" ht="22.9" customHeight="1">
      <c r="B134" s="174"/>
      <c r="C134" s="175"/>
      <c r="D134" s="176" t="s">
        <v>71</v>
      </c>
      <c r="E134" s="188" t="s">
        <v>184</v>
      </c>
      <c r="F134" s="188" t="s">
        <v>185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SUM(P135:P143)</f>
        <v>0</v>
      </c>
      <c r="Q134" s="182"/>
      <c r="R134" s="183">
        <f>SUM(R135:R143)</f>
        <v>0</v>
      </c>
      <c r="S134" s="182"/>
      <c r="T134" s="184">
        <f>SUM(T135:T143)</f>
        <v>0</v>
      </c>
      <c r="AR134" s="185" t="s">
        <v>79</v>
      </c>
      <c r="AT134" s="186" t="s">
        <v>71</v>
      </c>
      <c r="AU134" s="186" t="s">
        <v>79</v>
      </c>
      <c r="AY134" s="185" t="s">
        <v>183</v>
      </c>
      <c r="BK134" s="187">
        <f>SUM(BK135:BK143)</f>
        <v>0</v>
      </c>
    </row>
    <row r="135" spans="1:65" s="2" customFormat="1" ht="24.2" customHeight="1">
      <c r="A135" s="33"/>
      <c r="B135" s="34"/>
      <c r="C135" s="190" t="s">
        <v>81</v>
      </c>
      <c r="D135" s="190" t="s">
        <v>186</v>
      </c>
      <c r="E135" s="191" t="s">
        <v>187</v>
      </c>
      <c r="F135" s="192" t="s">
        <v>188</v>
      </c>
      <c r="G135" s="193" t="s">
        <v>189</v>
      </c>
      <c r="H135" s="194">
        <v>0.28799999999999998</v>
      </c>
      <c r="I135" s="195"/>
      <c r="J135" s="196">
        <f>ROUND(I135*H135,2)</f>
        <v>0</v>
      </c>
      <c r="K135" s="192" t="s">
        <v>190</v>
      </c>
      <c r="L135" s="38"/>
      <c r="M135" s="197" t="s">
        <v>1</v>
      </c>
      <c r="N135" s="198" t="s">
        <v>37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191</v>
      </c>
      <c r="AT135" s="201" t="s">
        <v>186</v>
      </c>
      <c r="AU135" s="201" t="s">
        <v>81</v>
      </c>
      <c r="AY135" s="16" t="s">
        <v>183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191</v>
      </c>
      <c r="BM135" s="201" t="s">
        <v>449</v>
      </c>
    </row>
    <row r="136" spans="1:65" s="2" customFormat="1" ht="19.5">
      <c r="A136" s="33"/>
      <c r="B136" s="34"/>
      <c r="C136" s="35"/>
      <c r="D136" s="203" t="s">
        <v>193</v>
      </c>
      <c r="E136" s="35"/>
      <c r="F136" s="204" t="s">
        <v>194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193</v>
      </c>
      <c r="AU136" s="16" t="s">
        <v>81</v>
      </c>
    </row>
    <row r="137" spans="1:65" s="2" customFormat="1" ht="24.2" customHeight="1">
      <c r="A137" s="33"/>
      <c r="B137" s="34"/>
      <c r="C137" s="190" t="s">
        <v>199</v>
      </c>
      <c r="D137" s="190" t="s">
        <v>186</v>
      </c>
      <c r="E137" s="191" t="s">
        <v>195</v>
      </c>
      <c r="F137" s="192" t="s">
        <v>196</v>
      </c>
      <c r="G137" s="193" t="s">
        <v>189</v>
      </c>
      <c r="H137" s="194">
        <v>0.28799999999999998</v>
      </c>
      <c r="I137" s="195"/>
      <c r="J137" s="196">
        <f>ROUND(I137*H137,2)</f>
        <v>0</v>
      </c>
      <c r="K137" s="192" t="s">
        <v>190</v>
      </c>
      <c r="L137" s="38"/>
      <c r="M137" s="197" t="s">
        <v>1</v>
      </c>
      <c r="N137" s="198" t="s">
        <v>37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191</v>
      </c>
      <c r="AT137" s="201" t="s">
        <v>186</v>
      </c>
      <c r="AU137" s="201" t="s">
        <v>81</v>
      </c>
      <c r="AY137" s="16" t="s">
        <v>183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79</v>
      </c>
      <c r="BK137" s="202">
        <f>ROUND(I137*H137,2)</f>
        <v>0</v>
      </c>
      <c r="BL137" s="16" t="s">
        <v>191</v>
      </c>
      <c r="BM137" s="201" t="s">
        <v>450</v>
      </c>
    </row>
    <row r="138" spans="1:65" s="2" customFormat="1" ht="19.5">
      <c r="A138" s="33"/>
      <c r="B138" s="34"/>
      <c r="C138" s="35"/>
      <c r="D138" s="203" t="s">
        <v>193</v>
      </c>
      <c r="E138" s="35"/>
      <c r="F138" s="204" t="s">
        <v>198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193</v>
      </c>
      <c r="AU138" s="16" t="s">
        <v>81</v>
      </c>
    </row>
    <row r="139" spans="1:65" s="2" customFormat="1" ht="24.2" customHeight="1">
      <c r="A139" s="33"/>
      <c r="B139" s="34"/>
      <c r="C139" s="190" t="s">
        <v>191</v>
      </c>
      <c r="D139" s="190" t="s">
        <v>186</v>
      </c>
      <c r="E139" s="191" t="s">
        <v>200</v>
      </c>
      <c r="F139" s="192" t="s">
        <v>201</v>
      </c>
      <c r="G139" s="193" t="s">
        <v>189</v>
      </c>
      <c r="H139" s="194">
        <v>5.76</v>
      </c>
      <c r="I139" s="195"/>
      <c r="J139" s="196">
        <f>ROUND(I139*H139,2)</f>
        <v>0</v>
      </c>
      <c r="K139" s="192" t="s">
        <v>190</v>
      </c>
      <c r="L139" s="38"/>
      <c r="M139" s="197" t="s">
        <v>1</v>
      </c>
      <c r="N139" s="198" t="s">
        <v>37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191</v>
      </c>
      <c r="AT139" s="201" t="s">
        <v>186</v>
      </c>
      <c r="AU139" s="201" t="s">
        <v>81</v>
      </c>
      <c r="AY139" s="16" t="s">
        <v>183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79</v>
      </c>
      <c r="BK139" s="202">
        <f>ROUND(I139*H139,2)</f>
        <v>0</v>
      </c>
      <c r="BL139" s="16" t="s">
        <v>191</v>
      </c>
      <c r="BM139" s="201" t="s">
        <v>451</v>
      </c>
    </row>
    <row r="140" spans="1:65" s="2" customFormat="1" ht="29.25">
      <c r="A140" s="33"/>
      <c r="B140" s="34"/>
      <c r="C140" s="35"/>
      <c r="D140" s="203" t="s">
        <v>193</v>
      </c>
      <c r="E140" s="35"/>
      <c r="F140" s="204" t="s">
        <v>203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193</v>
      </c>
      <c r="AU140" s="16" t="s">
        <v>81</v>
      </c>
    </row>
    <row r="141" spans="1:65" s="13" customFormat="1" ht="11.25">
      <c r="B141" s="208"/>
      <c r="C141" s="209"/>
      <c r="D141" s="203" t="s">
        <v>204</v>
      </c>
      <c r="E141" s="209"/>
      <c r="F141" s="210" t="s">
        <v>279</v>
      </c>
      <c r="G141" s="209"/>
      <c r="H141" s="211">
        <v>5.76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204</v>
      </c>
      <c r="AU141" s="217" t="s">
        <v>81</v>
      </c>
      <c r="AV141" s="13" t="s">
        <v>81</v>
      </c>
      <c r="AW141" s="13" t="s">
        <v>4</v>
      </c>
      <c r="AX141" s="13" t="s">
        <v>79</v>
      </c>
      <c r="AY141" s="217" t="s">
        <v>183</v>
      </c>
    </row>
    <row r="142" spans="1:65" s="2" customFormat="1" ht="24.2" customHeight="1">
      <c r="A142" s="33"/>
      <c r="B142" s="34"/>
      <c r="C142" s="190" t="s">
        <v>214</v>
      </c>
      <c r="D142" s="190" t="s">
        <v>186</v>
      </c>
      <c r="E142" s="191" t="s">
        <v>280</v>
      </c>
      <c r="F142" s="192" t="s">
        <v>281</v>
      </c>
      <c r="G142" s="193" t="s">
        <v>189</v>
      </c>
      <c r="H142" s="194">
        <v>0.28799999999999998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191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191</v>
      </c>
      <c r="BM142" s="201" t="s">
        <v>452</v>
      </c>
    </row>
    <row r="143" spans="1:65" s="2" customFormat="1" ht="29.25">
      <c r="A143" s="33"/>
      <c r="B143" s="34"/>
      <c r="C143" s="35"/>
      <c r="D143" s="203" t="s">
        <v>193</v>
      </c>
      <c r="E143" s="35"/>
      <c r="F143" s="204" t="s">
        <v>283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12" customFormat="1" ht="25.9" customHeight="1">
      <c r="B144" s="174"/>
      <c r="C144" s="175"/>
      <c r="D144" s="176" t="s">
        <v>71</v>
      </c>
      <c r="E144" s="177" t="s">
        <v>210</v>
      </c>
      <c r="F144" s="177" t="s">
        <v>211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P145+P156+P171</f>
        <v>0</v>
      </c>
      <c r="Q144" s="182"/>
      <c r="R144" s="183">
        <f>R145+R156+R171</f>
        <v>2.598E-2</v>
      </c>
      <c r="S144" s="182"/>
      <c r="T144" s="184">
        <f>T145+T156+T171</f>
        <v>4.8000000000000001E-2</v>
      </c>
      <c r="AR144" s="185" t="s">
        <v>81</v>
      </c>
      <c r="AT144" s="186" t="s">
        <v>71</v>
      </c>
      <c r="AU144" s="186" t="s">
        <v>72</v>
      </c>
      <c r="AY144" s="185" t="s">
        <v>183</v>
      </c>
      <c r="BK144" s="187">
        <f>BK145+BK156+BK171</f>
        <v>0</v>
      </c>
    </row>
    <row r="145" spans="1:65" s="12" customFormat="1" ht="22.9" customHeight="1">
      <c r="B145" s="174"/>
      <c r="C145" s="175"/>
      <c r="D145" s="176" t="s">
        <v>71</v>
      </c>
      <c r="E145" s="188" t="s">
        <v>212</v>
      </c>
      <c r="F145" s="188" t="s">
        <v>213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SUM(P146:P155)</f>
        <v>0</v>
      </c>
      <c r="Q145" s="182"/>
      <c r="R145" s="183">
        <f>SUM(R146:R155)</f>
        <v>7.4799999999999997E-3</v>
      </c>
      <c r="S145" s="182"/>
      <c r="T145" s="184">
        <f>SUM(T146:T155)</f>
        <v>0</v>
      </c>
      <c r="AR145" s="185" t="s">
        <v>81</v>
      </c>
      <c r="AT145" s="186" t="s">
        <v>71</v>
      </c>
      <c r="AU145" s="186" t="s">
        <v>79</v>
      </c>
      <c r="AY145" s="185" t="s">
        <v>183</v>
      </c>
      <c r="BK145" s="187">
        <f>SUM(BK146:BK155)</f>
        <v>0</v>
      </c>
    </row>
    <row r="146" spans="1:65" s="2" customFormat="1" ht="14.45" customHeight="1">
      <c r="A146" s="33"/>
      <c r="B146" s="34"/>
      <c r="C146" s="190" t="s">
        <v>221</v>
      </c>
      <c r="D146" s="190" t="s">
        <v>186</v>
      </c>
      <c r="E146" s="191" t="s">
        <v>284</v>
      </c>
      <c r="F146" s="192" t="s">
        <v>285</v>
      </c>
      <c r="G146" s="193" t="s">
        <v>231</v>
      </c>
      <c r="H146" s="194">
        <v>2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453</v>
      </c>
    </row>
    <row r="147" spans="1:65" s="2" customFormat="1" ht="19.5">
      <c r="A147" s="33"/>
      <c r="B147" s="34"/>
      <c r="C147" s="35"/>
      <c r="D147" s="203" t="s">
        <v>193</v>
      </c>
      <c r="E147" s="35"/>
      <c r="F147" s="204" t="s">
        <v>287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14.45" customHeight="1">
      <c r="A148" s="33"/>
      <c r="B148" s="34"/>
      <c r="C148" s="218" t="s">
        <v>228</v>
      </c>
      <c r="D148" s="218" t="s">
        <v>235</v>
      </c>
      <c r="E148" s="219" t="s">
        <v>388</v>
      </c>
      <c r="F148" s="220" t="s">
        <v>389</v>
      </c>
      <c r="G148" s="221" t="s">
        <v>231</v>
      </c>
      <c r="H148" s="222">
        <v>2</v>
      </c>
      <c r="I148" s="223"/>
      <c r="J148" s="224">
        <f>ROUND(I148*H148,2)</f>
        <v>0</v>
      </c>
      <c r="K148" s="220" t="s">
        <v>1</v>
      </c>
      <c r="L148" s="225"/>
      <c r="M148" s="226" t="s">
        <v>1</v>
      </c>
      <c r="N148" s="227" t="s">
        <v>37</v>
      </c>
      <c r="O148" s="70"/>
      <c r="P148" s="199">
        <f>O148*H148</f>
        <v>0</v>
      </c>
      <c r="Q148" s="199">
        <v>3.5999999999999999E-3</v>
      </c>
      <c r="R148" s="199">
        <f>Q148*H148</f>
        <v>7.1999999999999998E-3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238</v>
      </c>
      <c r="AT148" s="201" t="s">
        <v>235</v>
      </c>
      <c r="AU148" s="201" t="s">
        <v>81</v>
      </c>
      <c r="AY148" s="16" t="s">
        <v>183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218</v>
      </c>
      <c r="BM148" s="201" t="s">
        <v>454</v>
      </c>
    </row>
    <row r="149" spans="1:65" s="2" customFormat="1" ht="11.25">
      <c r="A149" s="33"/>
      <c r="B149" s="34"/>
      <c r="C149" s="35"/>
      <c r="D149" s="203" t="s">
        <v>193</v>
      </c>
      <c r="E149" s="35"/>
      <c r="F149" s="204" t="s">
        <v>291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193</v>
      </c>
      <c r="AU149" s="16" t="s">
        <v>81</v>
      </c>
    </row>
    <row r="150" spans="1:65" s="2" customFormat="1" ht="14.45" customHeight="1">
      <c r="A150" s="33"/>
      <c r="B150" s="34"/>
      <c r="C150" s="190" t="s">
        <v>234</v>
      </c>
      <c r="D150" s="190" t="s">
        <v>186</v>
      </c>
      <c r="E150" s="191" t="s">
        <v>292</v>
      </c>
      <c r="F150" s="192" t="s">
        <v>293</v>
      </c>
      <c r="G150" s="193" t="s">
        <v>231</v>
      </c>
      <c r="H150" s="194">
        <v>2</v>
      </c>
      <c r="I150" s="195"/>
      <c r="J150" s="196">
        <f>ROUND(I150*H150,2)</f>
        <v>0</v>
      </c>
      <c r="K150" s="192" t="s">
        <v>190</v>
      </c>
      <c r="L150" s="38"/>
      <c r="M150" s="197" t="s">
        <v>1</v>
      </c>
      <c r="N150" s="198" t="s">
        <v>37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218</v>
      </c>
      <c r="AT150" s="201" t="s">
        <v>186</v>
      </c>
      <c r="AU150" s="201" t="s">
        <v>81</v>
      </c>
      <c r="AY150" s="16" t="s">
        <v>183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79</v>
      </c>
      <c r="BK150" s="202">
        <f>ROUND(I150*H150,2)</f>
        <v>0</v>
      </c>
      <c r="BL150" s="16" t="s">
        <v>218</v>
      </c>
      <c r="BM150" s="201" t="s">
        <v>455</v>
      </c>
    </row>
    <row r="151" spans="1:65" s="2" customFormat="1" ht="19.5">
      <c r="A151" s="33"/>
      <c r="B151" s="34"/>
      <c r="C151" s="35"/>
      <c r="D151" s="203" t="s">
        <v>193</v>
      </c>
      <c r="E151" s="35"/>
      <c r="F151" s="204" t="s">
        <v>295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193</v>
      </c>
      <c r="AU151" s="16" t="s">
        <v>81</v>
      </c>
    </row>
    <row r="152" spans="1:65" s="2" customFormat="1" ht="14.45" customHeight="1">
      <c r="A152" s="33"/>
      <c r="B152" s="34"/>
      <c r="C152" s="218" t="s">
        <v>241</v>
      </c>
      <c r="D152" s="218" t="s">
        <v>235</v>
      </c>
      <c r="E152" s="219" t="s">
        <v>411</v>
      </c>
      <c r="F152" s="220" t="s">
        <v>412</v>
      </c>
      <c r="G152" s="221" t="s">
        <v>231</v>
      </c>
      <c r="H152" s="222">
        <v>2</v>
      </c>
      <c r="I152" s="223"/>
      <c r="J152" s="224">
        <f>ROUND(I152*H152,2)</f>
        <v>0</v>
      </c>
      <c r="K152" s="220" t="s">
        <v>190</v>
      </c>
      <c r="L152" s="225"/>
      <c r="M152" s="226" t="s">
        <v>1</v>
      </c>
      <c r="N152" s="227" t="s">
        <v>37</v>
      </c>
      <c r="O152" s="70"/>
      <c r="P152" s="199">
        <f>O152*H152</f>
        <v>0</v>
      </c>
      <c r="Q152" s="199">
        <v>1.3999999999999999E-4</v>
      </c>
      <c r="R152" s="199">
        <f>Q152*H152</f>
        <v>2.7999999999999998E-4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234</v>
      </c>
      <c r="AT152" s="201" t="s">
        <v>235</v>
      </c>
      <c r="AU152" s="201" t="s">
        <v>81</v>
      </c>
      <c r="AY152" s="16" t="s">
        <v>183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191</v>
      </c>
      <c r="BM152" s="201" t="s">
        <v>456</v>
      </c>
    </row>
    <row r="153" spans="1:65" s="2" customFormat="1" ht="11.25">
      <c r="A153" s="33"/>
      <c r="B153" s="34"/>
      <c r="C153" s="35"/>
      <c r="D153" s="203" t="s">
        <v>193</v>
      </c>
      <c r="E153" s="35"/>
      <c r="F153" s="204" t="s">
        <v>412</v>
      </c>
      <c r="G153" s="35"/>
      <c r="H153" s="35"/>
      <c r="I153" s="205"/>
      <c r="J153" s="35"/>
      <c r="K153" s="35"/>
      <c r="L153" s="38"/>
      <c r="M153" s="206"/>
      <c r="N153" s="207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193</v>
      </c>
      <c r="AU153" s="16" t="s">
        <v>81</v>
      </c>
    </row>
    <row r="154" spans="1:65" s="2" customFormat="1" ht="24.2" customHeight="1">
      <c r="A154" s="33"/>
      <c r="B154" s="34"/>
      <c r="C154" s="190" t="s">
        <v>245</v>
      </c>
      <c r="D154" s="190" t="s">
        <v>186</v>
      </c>
      <c r="E154" s="191" t="s">
        <v>222</v>
      </c>
      <c r="F154" s="192" t="s">
        <v>223</v>
      </c>
      <c r="G154" s="193" t="s">
        <v>189</v>
      </c>
      <c r="H154" s="194">
        <v>0.05</v>
      </c>
      <c r="I154" s="195"/>
      <c r="J154" s="196">
        <f>ROUND(I154*H154,2)</f>
        <v>0</v>
      </c>
      <c r="K154" s="192" t="s">
        <v>190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218</v>
      </c>
      <c r="AT154" s="201" t="s">
        <v>186</v>
      </c>
      <c r="AU154" s="201" t="s">
        <v>81</v>
      </c>
      <c r="AY154" s="16" t="s">
        <v>183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218</v>
      </c>
      <c r="BM154" s="201" t="s">
        <v>457</v>
      </c>
    </row>
    <row r="155" spans="1:65" s="2" customFormat="1" ht="29.25">
      <c r="A155" s="33"/>
      <c r="B155" s="34"/>
      <c r="C155" s="35"/>
      <c r="D155" s="203" t="s">
        <v>193</v>
      </c>
      <c r="E155" s="35"/>
      <c r="F155" s="204" t="s">
        <v>225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193</v>
      </c>
      <c r="AU155" s="16" t="s">
        <v>81</v>
      </c>
    </row>
    <row r="156" spans="1:65" s="12" customFormat="1" ht="22.9" customHeight="1">
      <c r="B156" s="174"/>
      <c r="C156" s="175"/>
      <c r="D156" s="176" t="s">
        <v>71</v>
      </c>
      <c r="E156" s="188" t="s">
        <v>310</v>
      </c>
      <c r="F156" s="188" t="s">
        <v>311</v>
      </c>
      <c r="G156" s="175"/>
      <c r="H156" s="175"/>
      <c r="I156" s="178"/>
      <c r="J156" s="189">
        <f>BK156</f>
        <v>0</v>
      </c>
      <c r="K156" s="175"/>
      <c r="L156" s="180"/>
      <c r="M156" s="181"/>
      <c r="N156" s="182"/>
      <c r="O156" s="182"/>
      <c r="P156" s="183">
        <f>SUM(P157:P170)</f>
        <v>0</v>
      </c>
      <c r="Q156" s="182"/>
      <c r="R156" s="183">
        <f>SUM(R157:R170)</f>
        <v>1.41E-2</v>
      </c>
      <c r="S156" s="182"/>
      <c r="T156" s="184">
        <f>SUM(T157:T170)</f>
        <v>4.8000000000000001E-2</v>
      </c>
      <c r="AR156" s="185" t="s">
        <v>81</v>
      </c>
      <c r="AT156" s="186" t="s">
        <v>71</v>
      </c>
      <c r="AU156" s="186" t="s">
        <v>79</v>
      </c>
      <c r="AY156" s="185" t="s">
        <v>183</v>
      </c>
      <c r="BK156" s="187">
        <f>SUM(BK157:BK170)</f>
        <v>0</v>
      </c>
    </row>
    <row r="157" spans="1:65" s="2" customFormat="1" ht="24.2" customHeight="1">
      <c r="A157" s="33"/>
      <c r="B157" s="34"/>
      <c r="C157" s="190" t="s">
        <v>250</v>
      </c>
      <c r="D157" s="190" t="s">
        <v>186</v>
      </c>
      <c r="E157" s="191" t="s">
        <v>313</v>
      </c>
      <c r="F157" s="192" t="s">
        <v>314</v>
      </c>
      <c r="G157" s="193" t="s">
        <v>231</v>
      </c>
      <c r="H157" s="194">
        <v>2</v>
      </c>
      <c r="I157" s="195"/>
      <c r="J157" s="196">
        <f>ROUND(I157*H157,2)</f>
        <v>0</v>
      </c>
      <c r="K157" s="192" t="s">
        <v>190</v>
      </c>
      <c r="L157" s="38"/>
      <c r="M157" s="197" t="s">
        <v>1</v>
      </c>
      <c r="N157" s="198" t="s">
        <v>37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218</v>
      </c>
      <c r="AT157" s="201" t="s">
        <v>186</v>
      </c>
      <c r="AU157" s="201" t="s">
        <v>81</v>
      </c>
      <c r="AY157" s="16" t="s">
        <v>183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79</v>
      </c>
      <c r="BK157" s="202">
        <f>ROUND(I157*H157,2)</f>
        <v>0</v>
      </c>
      <c r="BL157" s="16" t="s">
        <v>218</v>
      </c>
      <c r="BM157" s="201" t="s">
        <v>458</v>
      </c>
    </row>
    <row r="158" spans="1:65" s="2" customFormat="1" ht="11.25">
      <c r="A158" s="33"/>
      <c r="B158" s="34"/>
      <c r="C158" s="35"/>
      <c r="D158" s="203" t="s">
        <v>193</v>
      </c>
      <c r="E158" s="35"/>
      <c r="F158" s="204" t="s">
        <v>316</v>
      </c>
      <c r="G158" s="35"/>
      <c r="H158" s="35"/>
      <c r="I158" s="205"/>
      <c r="J158" s="35"/>
      <c r="K158" s="35"/>
      <c r="L158" s="38"/>
      <c r="M158" s="206"/>
      <c r="N158" s="207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193</v>
      </c>
      <c r="AU158" s="16" t="s">
        <v>81</v>
      </c>
    </row>
    <row r="159" spans="1:65" s="2" customFormat="1" ht="14.45" customHeight="1">
      <c r="A159" s="33"/>
      <c r="B159" s="34"/>
      <c r="C159" s="218" t="s">
        <v>255</v>
      </c>
      <c r="D159" s="218" t="s">
        <v>235</v>
      </c>
      <c r="E159" s="219" t="s">
        <v>317</v>
      </c>
      <c r="F159" s="220" t="s">
        <v>318</v>
      </c>
      <c r="G159" s="221" t="s">
        <v>231</v>
      </c>
      <c r="H159" s="222">
        <v>2</v>
      </c>
      <c r="I159" s="223"/>
      <c r="J159" s="224">
        <f>ROUND(I159*H159,2)</f>
        <v>0</v>
      </c>
      <c r="K159" s="220" t="s">
        <v>190</v>
      </c>
      <c r="L159" s="225"/>
      <c r="M159" s="226" t="s">
        <v>1</v>
      </c>
      <c r="N159" s="227" t="s">
        <v>37</v>
      </c>
      <c r="O159" s="70"/>
      <c r="P159" s="199">
        <f>O159*H159</f>
        <v>0</v>
      </c>
      <c r="Q159" s="199">
        <v>4.7000000000000002E-3</v>
      </c>
      <c r="R159" s="199">
        <f>Q159*H159</f>
        <v>9.4000000000000004E-3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238</v>
      </c>
      <c r="AT159" s="201" t="s">
        <v>235</v>
      </c>
      <c r="AU159" s="201" t="s">
        <v>81</v>
      </c>
      <c r="AY159" s="16" t="s">
        <v>183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79</v>
      </c>
      <c r="BK159" s="202">
        <f>ROUND(I159*H159,2)</f>
        <v>0</v>
      </c>
      <c r="BL159" s="16" t="s">
        <v>218</v>
      </c>
      <c r="BM159" s="201" t="s">
        <v>459</v>
      </c>
    </row>
    <row r="160" spans="1:65" s="2" customFormat="1" ht="11.25">
      <c r="A160" s="33"/>
      <c r="B160" s="34"/>
      <c r="C160" s="35"/>
      <c r="D160" s="203" t="s">
        <v>193</v>
      </c>
      <c r="E160" s="35"/>
      <c r="F160" s="204" t="s">
        <v>318</v>
      </c>
      <c r="G160" s="35"/>
      <c r="H160" s="35"/>
      <c r="I160" s="205"/>
      <c r="J160" s="35"/>
      <c r="K160" s="35"/>
      <c r="L160" s="38"/>
      <c r="M160" s="206"/>
      <c r="N160" s="207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193</v>
      </c>
      <c r="AU160" s="16" t="s">
        <v>81</v>
      </c>
    </row>
    <row r="161" spans="1:65" s="2" customFormat="1" ht="14.45" customHeight="1">
      <c r="A161" s="33"/>
      <c r="B161" s="34"/>
      <c r="C161" s="190" t="s">
        <v>260</v>
      </c>
      <c r="D161" s="190" t="s">
        <v>186</v>
      </c>
      <c r="E161" s="191" t="s">
        <v>320</v>
      </c>
      <c r="F161" s="192" t="s">
        <v>321</v>
      </c>
      <c r="G161" s="193" t="s">
        <v>231</v>
      </c>
      <c r="H161" s="194">
        <v>2</v>
      </c>
      <c r="I161" s="195"/>
      <c r="J161" s="196">
        <f>ROUND(I161*H161,2)</f>
        <v>0</v>
      </c>
      <c r="K161" s="192" t="s">
        <v>190</v>
      </c>
      <c r="L161" s="38"/>
      <c r="M161" s="197" t="s">
        <v>1</v>
      </c>
      <c r="N161" s="198" t="s">
        <v>37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218</v>
      </c>
      <c r="AT161" s="201" t="s">
        <v>186</v>
      </c>
      <c r="AU161" s="201" t="s">
        <v>81</v>
      </c>
      <c r="AY161" s="16" t="s">
        <v>183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79</v>
      </c>
      <c r="BK161" s="202">
        <f>ROUND(I161*H161,2)</f>
        <v>0</v>
      </c>
      <c r="BL161" s="16" t="s">
        <v>218</v>
      </c>
      <c r="BM161" s="201" t="s">
        <v>460</v>
      </c>
    </row>
    <row r="162" spans="1:65" s="2" customFormat="1" ht="11.25">
      <c r="A162" s="33"/>
      <c r="B162" s="34"/>
      <c r="C162" s="35"/>
      <c r="D162" s="203" t="s">
        <v>193</v>
      </c>
      <c r="E162" s="35"/>
      <c r="F162" s="204" t="s">
        <v>323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193</v>
      </c>
      <c r="AU162" s="16" t="s">
        <v>81</v>
      </c>
    </row>
    <row r="163" spans="1:65" s="2" customFormat="1" ht="14.45" customHeight="1">
      <c r="A163" s="33"/>
      <c r="B163" s="34"/>
      <c r="C163" s="218" t="s">
        <v>312</v>
      </c>
      <c r="D163" s="218" t="s">
        <v>235</v>
      </c>
      <c r="E163" s="219" t="s">
        <v>325</v>
      </c>
      <c r="F163" s="220" t="s">
        <v>326</v>
      </c>
      <c r="G163" s="221" t="s">
        <v>231</v>
      </c>
      <c r="H163" s="222">
        <v>2</v>
      </c>
      <c r="I163" s="223"/>
      <c r="J163" s="224">
        <f>ROUND(I163*H163,2)</f>
        <v>0</v>
      </c>
      <c r="K163" s="220" t="s">
        <v>190</v>
      </c>
      <c r="L163" s="225"/>
      <c r="M163" s="226" t="s">
        <v>1</v>
      </c>
      <c r="N163" s="227" t="s">
        <v>37</v>
      </c>
      <c r="O163" s="70"/>
      <c r="P163" s="199">
        <f>O163*H163</f>
        <v>0</v>
      </c>
      <c r="Q163" s="199">
        <v>2.2000000000000001E-3</v>
      </c>
      <c r="R163" s="199">
        <f>Q163*H163</f>
        <v>4.4000000000000003E-3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238</v>
      </c>
      <c r="AT163" s="201" t="s">
        <v>235</v>
      </c>
      <c r="AU163" s="201" t="s">
        <v>81</v>
      </c>
      <c r="AY163" s="16" t="s">
        <v>183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79</v>
      </c>
      <c r="BK163" s="202">
        <f>ROUND(I163*H163,2)</f>
        <v>0</v>
      </c>
      <c r="BL163" s="16" t="s">
        <v>218</v>
      </c>
      <c r="BM163" s="201" t="s">
        <v>461</v>
      </c>
    </row>
    <row r="164" spans="1:65" s="2" customFormat="1" ht="11.25">
      <c r="A164" s="33"/>
      <c r="B164" s="34"/>
      <c r="C164" s="35"/>
      <c r="D164" s="203" t="s">
        <v>193</v>
      </c>
      <c r="E164" s="35"/>
      <c r="F164" s="204" t="s">
        <v>326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193</v>
      </c>
      <c r="AU164" s="16" t="s">
        <v>81</v>
      </c>
    </row>
    <row r="165" spans="1:65" s="2" customFormat="1" ht="14.45" customHeight="1">
      <c r="A165" s="33"/>
      <c r="B165" s="34"/>
      <c r="C165" s="218" t="s">
        <v>8</v>
      </c>
      <c r="D165" s="218" t="s">
        <v>235</v>
      </c>
      <c r="E165" s="219" t="s">
        <v>329</v>
      </c>
      <c r="F165" s="220" t="s">
        <v>330</v>
      </c>
      <c r="G165" s="221" t="s">
        <v>231</v>
      </c>
      <c r="H165" s="222">
        <v>2</v>
      </c>
      <c r="I165" s="223"/>
      <c r="J165" s="224">
        <f>ROUND(I165*H165,2)</f>
        <v>0</v>
      </c>
      <c r="K165" s="220" t="s">
        <v>190</v>
      </c>
      <c r="L165" s="225"/>
      <c r="M165" s="226" t="s">
        <v>1</v>
      </c>
      <c r="N165" s="227" t="s">
        <v>37</v>
      </c>
      <c r="O165" s="70"/>
      <c r="P165" s="199">
        <f>O165*H165</f>
        <v>0</v>
      </c>
      <c r="Q165" s="199">
        <v>1.4999999999999999E-4</v>
      </c>
      <c r="R165" s="199">
        <f>Q165*H165</f>
        <v>2.9999999999999997E-4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238</v>
      </c>
      <c r="AT165" s="201" t="s">
        <v>235</v>
      </c>
      <c r="AU165" s="201" t="s">
        <v>81</v>
      </c>
      <c r="AY165" s="16" t="s">
        <v>183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218</v>
      </c>
      <c r="BM165" s="201" t="s">
        <v>462</v>
      </c>
    </row>
    <row r="166" spans="1:65" s="2" customFormat="1" ht="11.25">
      <c r="A166" s="33"/>
      <c r="B166" s="34"/>
      <c r="C166" s="35"/>
      <c r="D166" s="203" t="s">
        <v>193</v>
      </c>
      <c r="E166" s="35"/>
      <c r="F166" s="204" t="s">
        <v>330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193</v>
      </c>
      <c r="AU166" s="16" t="s">
        <v>81</v>
      </c>
    </row>
    <row r="167" spans="1:65" s="2" customFormat="1" ht="24.2" customHeight="1">
      <c r="A167" s="33"/>
      <c r="B167" s="34"/>
      <c r="C167" s="190" t="s">
        <v>218</v>
      </c>
      <c r="D167" s="190" t="s">
        <v>186</v>
      </c>
      <c r="E167" s="191" t="s">
        <v>333</v>
      </c>
      <c r="F167" s="192" t="s">
        <v>334</v>
      </c>
      <c r="G167" s="193" t="s">
        <v>231</v>
      </c>
      <c r="H167" s="194">
        <v>2</v>
      </c>
      <c r="I167" s="195"/>
      <c r="J167" s="196">
        <f>ROUND(I167*H167,2)</f>
        <v>0</v>
      </c>
      <c r="K167" s="192" t="s">
        <v>190</v>
      </c>
      <c r="L167" s="38"/>
      <c r="M167" s="197" t="s">
        <v>1</v>
      </c>
      <c r="N167" s="198" t="s">
        <v>37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2.4E-2</v>
      </c>
      <c r="T167" s="200">
        <f>S167*H167</f>
        <v>4.8000000000000001E-2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218</v>
      </c>
      <c r="AT167" s="201" t="s">
        <v>186</v>
      </c>
      <c r="AU167" s="201" t="s">
        <v>81</v>
      </c>
      <c r="AY167" s="16" t="s">
        <v>183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79</v>
      </c>
      <c r="BK167" s="202">
        <f>ROUND(I167*H167,2)</f>
        <v>0</v>
      </c>
      <c r="BL167" s="16" t="s">
        <v>218</v>
      </c>
      <c r="BM167" s="201" t="s">
        <v>463</v>
      </c>
    </row>
    <row r="168" spans="1:65" s="2" customFormat="1" ht="29.25">
      <c r="A168" s="33"/>
      <c r="B168" s="34"/>
      <c r="C168" s="35"/>
      <c r="D168" s="203" t="s">
        <v>193</v>
      </c>
      <c r="E168" s="35"/>
      <c r="F168" s="204" t="s">
        <v>336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193</v>
      </c>
      <c r="AU168" s="16" t="s">
        <v>81</v>
      </c>
    </row>
    <row r="169" spans="1:65" s="2" customFormat="1" ht="24.2" customHeight="1">
      <c r="A169" s="33"/>
      <c r="B169" s="34"/>
      <c r="C169" s="190" t="s">
        <v>324</v>
      </c>
      <c r="D169" s="190" t="s">
        <v>186</v>
      </c>
      <c r="E169" s="191" t="s">
        <v>338</v>
      </c>
      <c r="F169" s="192" t="s">
        <v>339</v>
      </c>
      <c r="G169" s="193" t="s">
        <v>189</v>
      </c>
      <c r="H169" s="194">
        <v>0.25</v>
      </c>
      <c r="I169" s="195"/>
      <c r="J169" s="196">
        <f>ROUND(I169*H169,2)</f>
        <v>0</v>
      </c>
      <c r="K169" s="192" t="s">
        <v>190</v>
      </c>
      <c r="L169" s="38"/>
      <c r="M169" s="197" t="s">
        <v>1</v>
      </c>
      <c r="N169" s="198" t="s">
        <v>37</v>
      </c>
      <c r="O169" s="7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218</v>
      </c>
      <c r="AT169" s="201" t="s">
        <v>186</v>
      </c>
      <c r="AU169" s="201" t="s">
        <v>81</v>
      </c>
      <c r="AY169" s="16" t="s">
        <v>183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218</v>
      </c>
      <c r="BM169" s="201" t="s">
        <v>464</v>
      </c>
    </row>
    <row r="170" spans="1:65" s="2" customFormat="1" ht="29.25">
      <c r="A170" s="33"/>
      <c r="B170" s="34"/>
      <c r="C170" s="35"/>
      <c r="D170" s="203" t="s">
        <v>193</v>
      </c>
      <c r="E170" s="35"/>
      <c r="F170" s="204" t="s">
        <v>341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193</v>
      </c>
      <c r="AU170" s="16" t="s">
        <v>81</v>
      </c>
    </row>
    <row r="171" spans="1:65" s="12" customFormat="1" ht="22.9" customHeight="1">
      <c r="B171" s="174"/>
      <c r="C171" s="175"/>
      <c r="D171" s="176" t="s">
        <v>71</v>
      </c>
      <c r="E171" s="188" t="s">
        <v>226</v>
      </c>
      <c r="F171" s="188" t="s">
        <v>227</v>
      </c>
      <c r="G171" s="175"/>
      <c r="H171" s="175"/>
      <c r="I171" s="178"/>
      <c r="J171" s="189">
        <f>BK171</f>
        <v>0</v>
      </c>
      <c r="K171" s="175"/>
      <c r="L171" s="180"/>
      <c r="M171" s="181"/>
      <c r="N171" s="182"/>
      <c r="O171" s="182"/>
      <c r="P171" s="183">
        <f>SUM(P172:P177)</f>
        <v>0</v>
      </c>
      <c r="Q171" s="182"/>
      <c r="R171" s="183">
        <f>SUM(R172:R177)</f>
        <v>4.4000000000000003E-3</v>
      </c>
      <c r="S171" s="182"/>
      <c r="T171" s="184">
        <f>SUM(T172:T177)</f>
        <v>0</v>
      </c>
      <c r="AR171" s="185" t="s">
        <v>81</v>
      </c>
      <c r="AT171" s="186" t="s">
        <v>71</v>
      </c>
      <c r="AU171" s="186" t="s">
        <v>79</v>
      </c>
      <c r="AY171" s="185" t="s">
        <v>183</v>
      </c>
      <c r="BK171" s="187">
        <f>SUM(BK172:BK177)</f>
        <v>0</v>
      </c>
    </row>
    <row r="172" spans="1:65" s="2" customFormat="1" ht="14.45" customHeight="1">
      <c r="A172" s="33"/>
      <c r="B172" s="34"/>
      <c r="C172" s="190" t="s">
        <v>328</v>
      </c>
      <c r="D172" s="190" t="s">
        <v>186</v>
      </c>
      <c r="E172" s="191" t="s">
        <v>342</v>
      </c>
      <c r="F172" s="192" t="s">
        <v>343</v>
      </c>
      <c r="G172" s="193" t="s">
        <v>231</v>
      </c>
      <c r="H172" s="194">
        <v>2</v>
      </c>
      <c r="I172" s="195"/>
      <c r="J172" s="196">
        <f>ROUND(I172*H172,2)</f>
        <v>0</v>
      </c>
      <c r="K172" s="192" t="s">
        <v>190</v>
      </c>
      <c r="L172" s="38"/>
      <c r="M172" s="197" t="s">
        <v>1</v>
      </c>
      <c r="N172" s="198" t="s">
        <v>37</v>
      </c>
      <c r="O172" s="7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218</v>
      </c>
      <c r="AT172" s="201" t="s">
        <v>186</v>
      </c>
      <c r="AU172" s="201" t="s">
        <v>81</v>
      </c>
      <c r="AY172" s="16" t="s">
        <v>183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79</v>
      </c>
      <c r="BK172" s="202">
        <f>ROUND(I172*H172,2)</f>
        <v>0</v>
      </c>
      <c r="BL172" s="16" t="s">
        <v>218</v>
      </c>
      <c r="BM172" s="201" t="s">
        <v>465</v>
      </c>
    </row>
    <row r="173" spans="1:65" s="2" customFormat="1" ht="11.25">
      <c r="A173" s="33"/>
      <c r="B173" s="34"/>
      <c r="C173" s="35"/>
      <c r="D173" s="203" t="s">
        <v>193</v>
      </c>
      <c r="E173" s="35"/>
      <c r="F173" s="204" t="s">
        <v>345</v>
      </c>
      <c r="G173" s="35"/>
      <c r="H173" s="35"/>
      <c r="I173" s="205"/>
      <c r="J173" s="35"/>
      <c r="K173" s="35"/>
      <c r="L173" s="38"/>
      <c r="M173" s="206"/>
      <c r="N173" s="207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193</v>
      </c>
      <c r="AU173" s="16" t="s">
        <v>81</v>
      </c>
    </row>
    <row r="174" spans="1:65" s="2" customFormat="1" ht="14.45" customHeight="1">
      <c r="A174" s="33"/>
      <c r="B174" s="34"/>
      <c r="C174" s="218" t="s">
        <v>332</v>
      </c>
      <c r="D174" s="218" t="s">
        <v>235</v>
      </c>
      <c r="E174" s="219" t="s">
        <v>347</v>
      </c>
      <c r="F174" s="220" t="s">
        <v>348</v>
      </c>
      <c r="G174" s="221" t="s">
        <v>231</v>
      </c>
      <c r="H174" s="222">
        <v>2</v>
      </c>
      <c r="I174" s="223"/>
      <c r="J174" s="224">
        <f>ROUND(I174*H174,2)</f>
        <v>0</v>
      </c>
      <c r="K174" s="220" t="s">
        <v>190</v>
      </c>
      <c r="L174" s="225"/>
      <c r="M174" s="226" t="s">
        <v>1</v>
      </c>
      <c r="N174" s="227" t="s">
        <v>37</v>
      </c>
      <c r="O174" s="70"/>
      <c r="P174" s="199">
        <f>O174*H174</f>
        <v>0</v>
      </c>
      <c r="Q174" s="199">
        <v>2.2000000000000001E-3</v>
      </c>
      <c r="R174" s="199">
        <f>Q174*H174</f>
        <v>4.4000000000000003E-3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238</v>
      </c>
      <c r="AT174" s="201" t="s">
        <v>235</v>
      </c>
      <c r="AU174" s="201" t="s">
        <v>81</v>
      </c>
      <c r="AY174" s="16" t="s">
        <v>183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79</v>
      </c>
      <c r="BK174" s="202">
        <f>ROUND(I174*H174,2)</f>
        <v>0</v>
      </c>
      <c r="BL174" s="16" t="s">
        <v>218</v>
      </c>
      <c r="BM174" s="201" t="s">
        <v>466</v>
      </c>
    </row>
    <row r="175" spans="1:65" s="2" customFormat="1" ht="11.25">
      <c r="A175" s="33"/>
      <c r="B175" s="34"/>
      <c r="C175" s="35"/>
      <c r="D175" s="203" t="s">
        <v>193</v>
      </c>
      <c r="E175" s="35"/>
      <c r="F175" s="204" t="s">
        <v>348</v>
      </c>
      <c r="G175" s="35"/>
      <c r="H175" s="35"/>
      <c r="I175" s="205"/>
      <c r="J175" s="35"/>
      <c r="K175" s="35"/>
      <c r="L175" s="38"/>
      <c r="M175" s="206"/>
      <c r="N175" s="207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193</v>
      </c>
      <c r="AU175" s="16" t="s">
        <v>81</v>
      </c>
    </row>
    <row r="176" spans="1:65" s="2" customFormat="1" ht="24.2" customHeight="1">
      <c r="A176" s="33"/>
      <c r="B176" s="34"/>
      <c r="C176" s="190" t="s">
        <v>337</v>
      </c>
      <c r="D176" s="190" t="s">
        <v>186</v>
      </c>
      <c r="E176" s="191" t="s">
        <v>251</v>
      </c>
      <c r="F176" s="192" t="s">
        <v>252</v>
      </c>
      <c r="G176" s="193" t="s">
        <v>189</v>
      </c>
      <c r="H176" s="194">
        <v>4.0000000000000001E-3</v>
      </c>
      <c r="I176" s="195"/>
      <c r="J176" s="196">
        <f>ROUND(I176*H176,2)</f>
        <v>0</v>
      </c>
      <c r="K176" s="192" t="s">
        <v>190</v>
      </c>
      <c r="L176" s="38"/>
      <c r="M176" s="197" t="s">
        <v>1</v>
      </c>
      <c r="N176" s="198" t="s">
        <v>37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218</v>
      </c>
      <c r="AT176" s="201" t="s">
        <v>186</v>
      </c>
      <c r="AU176" s="201" t="s">
        <v>81</v>
      </c>
      <c r="AY176" s="16" t="s">
        <v>183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79</v>
      </c>
      <c r="BK176" s="202">
        <f>ROUND(I176*H176,2)</f>
        <v>0</v>
      </c>
      <c r="BL176" s="16" t="s">
        <v>218</v>
      </c>
      <c r="BM176" s="201" t="s">
        <v>467</v>
      </c>
    </row>
    <row r="177" spans="1:47" s="2" customFormat="1" ht="29.25">
      <c r="A177" s="33"/>
      <c r="B177" s="34"/>
      <c r="C177" s="35"/>
      <c r="D177" s="203" t="s">
        <v>193</v>
      </c>
      <c r="E177" s="35"/>
      <c r="F177" s="204" t="s">
        <v>254</v>
      </c>
      <c r="G177" s="35"/>
      <c r="H177" s="35"/>
      <c r="I177" s="205"/>
      <c r="J177" s="35"/>
      <c r="K177" s="35"/>
      <c r="L177" s="38"/>
      <c r="M177" s="228"/>
      <c r="N177" s="229"/>
      <c r="O177" s="230"/>
      <c r="P177" s="230"/>
      <c r="Q177" s="230"/>
      <c r="R177" s="230"/>
      <c r="S177" s="230"/>
      <c r="T177" s="23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193</v>
      </c>
      <c r="AU177" s="16" t="s">
        <v>81</v>
      </c>
    </row>
    <row r="178" spans="1:47" s="2" customFormat="1" ht="6.95" customHeight="1">
      <c r="A178" s="3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zGP2xmETMF74+81vpp6OXgRAJeratN3a1rupcA02AMjHsuoxt94OdbztyaZRNNnM1aTopQDaegn7bwpTaY7eug==" saltValue="c6e/XKRbQ2jjmY93WhoOj35YOT2QN57jX1JNy4pO8HLCReD1P+BuaketKstAFk941I2NVkvJ9mdcZL/Gj5J8EA==" spinCount="100000" sheet="1" objects="1" scenarios="1" formatColumns="0" formatRows="0" autoFilter="0"/>
  <autoFilter ref="C126:K177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6" t="s">
        <v>107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153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9" t="str">
        <f>'Rekapitulace stavby'!K6</f>
        <v xml:space="preserve"> Instalace zařízení pro výběr poplatku  OŘ OLC</v>
      </c>
      <c r="F7" s="290"/>
      <c r="G7" s="290"/>
      <c r="H7" s="290"/>
      <c r="L7" s="19"/>
    </row>
    <row r="8" spans="1:46" s="1" customFormat="1" ht="12" customHeight="1">
      <c r="B8" s="19"/>
      <c r="D8" s="118" t="s">
        <v>154</v>
      </c>
      <c r="L8" s="19"/>
    </row>
    <row r="9" spans="1:46" s="2" customFormat="1" ht="16.5" customHeight="1">
      <c r="A9" s="33"/>
      <c r="B9" s="38"/>
      <c r="C9" s="33"/>
      <c r="D9" s="33"/>
      <c r="E9" s="289" t="s">
        <v>155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156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2" t="s">
        <v>468</v>
      </c>
      <c r="F11" s="291"/>
      <c r="G11" s="291"/>
      <c r="H11" s="29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3" t="str">
        <f>'Rekapitulace stavby'!E14</f>
        <v>Vyplň údaj</v>
      </c>
      <c r="F20" s="294"/>
      <c r="G20" s="294"/>
      <c r="H20" s="294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5" t="s">
        <v>1</v>
      </c>
      <c r="F29" s="295"/>
      <c r="G29" s="295"/>
      <c r="H29" s="295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ROUND(J124,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ROUND((SUM(BE124:BE147)),  2)</f>
        <v>0</v>
      </c>
      <c r="G35" s="33"/>
      <c r="H35" s="33"/>
      <c r="I35" s="129">
        <v>0.21</v>
      </c>
      <c r="J35" s="128">
        <f>ROUND(((SUM(BE124:BE147))*I35),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ROUND((SUM(BF124:BF147)),  2)</f>
        <v>0</v>
      </c>
      <c r="G36" s="33"/>
      <c r="H36" s="33"/>
      <c r="I36" s="129">
        <v>0.15</v>
      </c>
      <c r="J36" s="128">
        <f>ROUND(((SUM(BF124:BF147))*I36),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ROUND((SUM(BG124:BG147)),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ROUND((SUM(BH124:BH147)),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ROUND((SUM(BI124:BI147)),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6" t="str">
        <f>E7</f>
        <v xml:space="preserve"> Instalace zařízení pro výběr poplatku  OŘ OLC</v>
      </c>
      <c r="F85" s="297"/>
      <c r="G85" s="297"/>
      <c r="H85" s="29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154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6" t="s">
        <v>155</v>
      </c>
      <c r="F87" s="298"/>
      <c r="G87" s="298"/>
      <c r="H87" s="29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156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4" t="str">
        <f>E11</f>
        <v>SO 01.8 - Zlín střed</v>
      </c>
      <c r="F89" s="298"/>
      <c r="G89" s="298"/>
      <c r="H89" s="298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159</v>
      </c>
      <c r="D96" s="149"/>
      <c r="E96" s="149"/>
      <c r="F96" s="149"/>
      <c r="G96" s="149"/>
      <c r="H96" s="149"/>
      <c r="I96" s="149"/>
      <c r="J96" s="150" t="s">
        <v>160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161</v>
      </c>
      <c r="D98" s="35"/>
      <c r="E98" s="35"/>
      <c r="F98" s="35"/>
      <c r="G98" s="35"/>
      <c r="H98" s="35"/>
      <c r="I98" s="35"/>
      <c r="J98" s="83">
        <f>J124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162</v>
      </c>
    </row>
    <row r="99" spans="1:47" s="9" customFormat="1" ht="24.95" customHeight="1">
      <c r="B99" s="152"/>
      <c r="C99" s="153"/>
      <c r="D99" s="154" t="s">
        <v>163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164</v>
      </c>
      <c r="E100" s="160"/>
      <c r="F100" s="160"/>
      <c r="G100" s="160"/>
      <c r="H100" s="160"/>
      <c r="I100" s="160"/>
      <c r="J100" s="161">
        <f>J126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165</v>
      </c>
      <c r="E101" s="155"/>
      <c r="F101" s="155"/>
      <c r="G101" s="155"/>
      <c r="H101" s="155"/>
      <c r="I101" s="155"/>
      <c r="J101" s="156">
        <f>J136</f>
        <v>0</v>
      </c>
      <c r="K101" s="153"/>
      <c r="L101" s="157"/>
    </row>
    <row r="102" spans="1:47" s="10" customFormat="1" ht="19.899999999999999" customHeight="1">
      <c r="B102" s="158"/>
      <c r="C102" s="103"/>
      <c r="D102" s="159" t="s">
        <v>166</v>
      </c>
      <c r="E102" s="160"/>
      <c r="F102" s="160"/>
      <c r="G102" s="160"/>
      <c r="H102" s="160"/>
      <c r="I102" s="160"/>
      <c r="J102" s="161">
        <f>J137</f>
        <v>0</v>
      </c>
      <c r="K102" s="103"/>
      <c r="L102" s="162"/>
    </row>
    <row r="103" spans="1:47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168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5"/>
      <c r="D112" s="35"/>
      <c r="E112" s="296" t="str">
        <f>E7</f>
        <v xml:space="preserve"> Instalace zařízení pro výběr poplatku  OŘ OLC</v>
      </c>
      <c r="F112" s="297"/>
      <c r="G112" s="297"/>
      <c r="H112" s="29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0"/>
      <c r="C113" s="28" t="s">
        <v>154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16.5" customHeight="1">
      <c r="A114" s="33"/>
      <c r="B114" s="34"/>
      <c r="C114" s="35"/>
      <c r="D114" s="35"/>
      <c r="E114" s="296" t="s">
        <v>155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156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44" t="str">
        <f>E11</f>
        <v>SO 01.8 - Zlín střed</v>
      </c>
      <c r="F116" s="298"/>
      <c r="G116" s="298"/>
      <c r="H116" s="298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F14</f>
        <v xml:space="preserve"> </v>
      </c>
      <c r="G118" s="35"/>
      <c r="H118" s="35"/>
      <c r="I118" s="28" t="s">
        <v>22</v>
      </c>
      <c r="J118" s="65">
        <f>IF(J14="","",J14)</f>
        <v>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23</v>
      </c>
      <c r="D120" s="35"/>
      <c r="E120" s="35"/>
      <c r="F120" s="26" t="str">
        <f>E17</f>
        <v xml:space="preserve"> </v>
      </c>
      <c r="G120" s="35"/>
      <c r="H120" s="35"/>
      <c r="I120" s="28" t="s">
        <v>28</v>
      </c>
      <c r="J120" s="31" t="str">
        <f>E23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26</v>
      </c>
      <c r="D121" s="35"/>
      <c r="E121" s="35"/>
      <c r="F121" s="26" t="str">
        <f>IF(E20="","",E20)</f>
        <v>Vyplň údaj</v>
      </c>
      <c r="G121" s="35"/>
      <c r="H121" s="35"/>
      <c r="I121" s="28" t="s">
        <v>30</v>
      </c>
      <c r="J121" s="31" t="str">
        <f>E26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63"/>
      <c r="B123" s="164"/>
      <c r="C123" s="165" t="s">
        <v>169</v>
      </c>
      <c r="D123" s="166" t="s">
        <v>57</v>
      </c>
      <c r="E123" s="166" t="s">
        <v>53</v>
      </c>
      <c r="F123" s="166" t="s">
        <v>54</v>
      </c>
      <c r="G123" s="166" t="s">
        <v>170</v>
      </c>
      <c r="H123" s="166" t="s">
        <v>171</v>
      </c>
      <c r="I123" s="166" t="s">
        <v>172</v>
      </c>
      <c r="J123" s="166" t="s">
        <v>160</v>
      </c>
      <c r="K123" s="167" t="s">
        <v>173</v>
      </c>
      <c r="L123" s="168"/>
      <c r="M123" s="74" t="s">
        <v>1</v>
      </c>
      <c r="N123" s="75" t="s">
        <v>36</v>
      </c>
      <c r="O123" s="75" t="s">
        <v>174</v>
      </c>
      <c r="P123" s="75" t="s">
        <v>175</v>
      </c>
      <c r="Q123" s="75" t="s">
        <v>176</v>
      </c>
      <c r="R123" s="75" t="s">
        <v>177</v>
      </c>
      <c r="S123" s="75" t="s">
        <v>178</v>
      </c>
      <c r="T123" s="76" t="s">
        <v>179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65" s="2" customFormat="1" ht="22.9" customHeight="1">
      <c r="A124" s="33"/>
      <c r="B124" s="34"/>
      <c r="C124" s="81" t="s">
        <v>180</v>
      </c>
      <c r="D124" s="35"/>
      <c r="E124" s="35"/>
      <c r="F124" s="35"/>
      <c r="G124" s="35"/>
      <c r="H124" s="35"/>
      <c r="I124" s="35"/>
      <c r="J124" s="169">
        <f>BK124</f>
        <v>0</v>
      </c>
      <c r="K124" s="35"/>
      <c r="L124" s="38"/>
      <c r="M124" s="77"/>
      <c r="N124" s="170"/>
      <c r="O124" s="78"/>
      <c r="P124" s="171">
        <f>P125+P136</f>
        <v>0</v>
      </c>
      <c r="Q124" s="78"/>
      <c r="R124" s="171">
        <f>R125+R136</f>
        <v>7.4799999999999997E-3</v>
      </c>
      <c r="S124" s="78"/>
      <c r="T124" s="172">
        <f>T125+T136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71</v>
      </c>
      <c r="AU124" s="16" t="s">
        <v>162</v>
      </c>
      <c r="BK124" s="173">
        <f>BK125+BK136</f>
        <v>0</v>
      </c>
    </row>
    <row r="125" spans="1:65" s="12" customFormat="1" ht="25.9" customHeight="1">
      <c r="B125" s="174"/>
      <c r="C125" s="175"/>
      <c r="D125" s="176" t="s">
        <v>71</v>
      </c>
      <c r="E125" s="177" t="s">
        <v>181</v>
      </c>
      <c r="F125" s="177" t="s">
        <v>182</v>
      </c>
      <c r="G125" s="175"/>
      <c r="H125" s="175"/>
      <c r="I125" s="178"/>
      <c r="J125" s="179">
        <f>BK125</f>
        <v>0</v>
      </c>
      <c r="K125" s="175"/>
      <c r="L125" s="180"/>
      <c r="M125" s="181"/>
      <c r="N125" s="182"/>
      <c r="O125" s="182"/>
      <c r="P125" s="183">
        <f>P126</f>
        <v>0</v>
      </c>
      <c r="Q125" s="182"/>
      <c r="R125" s="183">
        <f>R126</f>
        <v>0</v>
      </c>
      <c r="S125" s="182"/>
      <c r="T125" s="184">
        <f>T126</f>
        <v>0</v>
      </c>
      <c r="AR125" s="185" t="s">
        <v>79</v>
      </c>
      <c r="AT125" s="186" t="s">
        <v>71</v>
      </c>
      <c r="AU125" s="186" t="s">
        <v>72</v>
      </c>
      <c r="AY125" s="185" t="s">
        <v>183</v>
      </c>
      <c r="BK125" s="187">
        <f>BK126</f>
        <v>0</v>
      </c>
    </row>
    <row r="126" spans="1:65" s="12" customFormat="1" ht="22.9" customHeight="1">
      <c r="B126" s="174"/>
      <c r="C126" s="175"/>
      <c r="D126" s="176" t="s">
        <v>71</v>
      </c>
      <c r="E126" s="188" t="s">
        <v>184</v>
      </c>
      <c r="F126" s="188" t="s">
        <v>185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SUM(P127:P135)</f>
        <v>0</v>
      </c>
      <c r="Q126" s="182"/>
      <c r="R126" s="183">
        <f>SUM(R127:R135)</f>
        <v>0</v>
      </c>
      <c r="S126" s="182"/>
      <c r="T126" s="184">
        <f>SUM(T127:T135)</f>
        <v>0</v>
      </c>
      <c r="AR126" s="185" t="s">
        <v>79</v>
      </c>
      <c r="AT126" s="186" t="s">
        <v>71</v>
      </c>
      <c r="AU126" s="186" t="s">
        <v>79</v>
      </c>
      <c r="AY126" s="185" t="s">
        <v>183</v>
      </c>
      <c r="BK126" s="187">
        <f>SUM(BK127:BK135)</f>
        <v>0</v>
      </c>
    </row>
    <row r="127" spans="1:65" s="2" customFormat="1" ht="24.2" customHeight="1">
      <c r="A127" s="33"/>
      <c r="B127" s="34"/>
      <c r="C127" s="190" t="s">
        <v>79</v>
      </c>
      <c r="D127" s="190" t="s">
        <v>186</v>
      </c>
      <c r="E127" s="191" t="s">
        <v>187</v>
      </c>
      <c r="F127" s="192" t="s">
        <v>188</v>
      </c>
      <c r="G127" s="193" t="s">
        <v>189</v>
      </c>
      <c r="H127" s="194">
        <v>0.1</v>
      </c>
      <c r="I127" s="195"/>
      <c r="J127" s="196">
        <f>ROUND(I127*H127,2)</f>
        <v>0</v>
      </c>
      <c r="K127" s="192" t="s">
        <v>190</v>
      </c>
      <c r="L127" s="38"/>
      <c r="M127" s="197" t="s">
        <v>1</v>
      </c>
      <c r="N127" s="198" t="s">
        <v>37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191</v>
      </c>
      <c r="AT127" s="201" t="s">
        <v>186</v>
      </c>
      <c r="AU127" s="201" t="s">
        <v>81</v>
      </c>
      <c r="AY127" s="16" t="s">
        <v>183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79</v>
      </c>
      <c r="BK127" s="202">
        <f>ROUND(I127*H127,2)</f>
        <v>0</v>
      </c>
      <c r="BL127" s="16" t="s">
        <v>191</v>
      </c>
      <c r="BM127" s="201" t="s">
        <v>469</v>
      </c>
    </row>
    <row r="128" spans="1:65" s="2" customFormat="1" ht="19.5">
      <c r="A128" s="33"/>
      <c r="B128" s="34"/>
      <c r="C128" s="35"/>
      <c r="D128" s="203" t="s">
        <v>193</v>
      </c>
      <c r="E128" s="35"/>
      <c r="F128" s="204" t="s">
        <v>194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193</v>
      </c>
      <c r="AU128" s="16" t="s">
        <v>81</v>
      </c>
    </row>
    <row r="129" spans="1:65" s="2" customFormat="1" ht="24.2" customHeight="1">
      <c r="A129" s="33"/>
      <c r="B129" s="34"/>
      <c r="C129" s="190" t="s">
        <v>81</v>
      </c>
      <c r="D129" s="190" t="s">
        <v>186</v>
      </c>
      <c r="E129" s="191" t="s">
        <v>195</v>
      </c>
      <c r="F129" s="192" t="s">
        <v>196</v>
      </c>
      <c r="G129" s="193" t="s">
        <v>189</v>
      </c>
      <c r="H129" s="194">
        <v>0.1</v>
      </c>
      <c r="I129" s="195"/>
      <c r="J129" s="196">
        <f>ROUND(I129*H129,2)</f>
        <v>0</v>
      </c>
      <c r="K129" s="192" t="s">
        <v>190</v>
      </c>
      <c r="L129" s="38"/>
      <c r="M129" s="197" t="s">
        <v>1</v>
      </c>
      <c r="N129" s="198" t="s">
        <v>37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191</v>
      </c>
      <c r="AT129" s="201" t="s">
        <v>186</v>
      </c>
      <c r="AU129" s="201" t="s">
        <v>81</v>
      </c>
      <c r="AY129" s="16" t="s">
        <v>183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79</v>
      </c>
      <c r="BK129" s="202">
        <f>ROUND(I129*H129,2)</f>
        <v>0</v>
      </c>
      <c r="BL129" s="16" t="s">
        <v>191</v>
      </c>
      <c r="BM129" s="201" t="s">
        <v>470</v>
      </c>
    </row>
    <row r="130" spans="1:65" s="2" customFormat="1" ht="19.5">
      <c r="A130" s="33"/>
      <c r="B130" s="34"/>
      <c r="C130" s="35"/>
      <c r="D130" s="203" t="s">
        <v>193</v>
      </c>
      <c r="E130" s="35"/>
      <c r="F130" s="204" t="s">
        <v>198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193</v>
      </c>
      <c r="AU130" s="16" t="s">
        <v>81</v>
      </c>
    </row>
    <row r="131" spans="1:65" s="2" customFormat="1" ht="24.2" customHeight="1">
      <c r="A131" s="33"/>
      <c r="B131" s="34"/>
      <c r="C131" s="190" t="s">
        <v>199</v>
      </c>
      <c r="D131" s="190" t="s">
        <v>186</v>
      </c>
      <c r="E131" s="191" t="s">
        <v>200</v>
      </c>
      <c r="F131" s="192" t="s">
        <v>201</v>
      </c>
      <c r="G131" s="193" t="s">
        <v>189</v>
      </c>
      <c r="H131" s="194">
        <v>2</v>
      </c>
      <c r="I131" s="195"/>
      <c r="J131" s="196">
        <f>ROUND(I131*H131,2)</f>
        <v>0</v>
      </c>
      <c r="K131" s="192" t="s">
        <v>190</v>
      </c>
      <c r="L131" s="38"/>
      <c r="M131" s="197" t="s">
        <v>1</v>
      </c>
      <c r="N131" s="198" t="s">
        <v>37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191</v>
      </c>
      <c r="AT131" s="201" t="s">
        <v>186</v>
      </c>
      <c r="AU131" s="201" t="s">
        <v>81</v>
      </c>
      <c r="AY131" s="16" t="s">
        <v>183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79</v>
      </c>
      <c r="BK131" s="202">
        <f>ROUND(I131*H131,2)</f>
        <v>0</v>
      </c>
      <c r="BL131" s="16" t="s">
        <v>191</v>
      </c>
      <c r="BM131" s="201" t="s">
        <v>471</v>
      </c>
    </row>
    <row r="132" spans="1:65" s="2" customFormat="1" ht="29.25">
      <c r="A132" s="33"/>
      <c r="B132" s="34"/>
      <c r="C132" s="35"/>
      <c r="D132" s="203" t="s">
        <v>193</v>
      </c>
      <c r="E132" s="35"/>
      <c r="F132" s="204" t="s">
        <v>203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193</v>
      </c>
      <c r="AU132" s="16" t="s">
        <v>81</v>
      </c>
    </row>
    <row r="133" spans="1:65" s="13" customFormat="1" ht="11.25">
      <c r="B133" s="208"/>
      <c r="C133" s="209"/>
      <c r="D133" s="203" t="s">
        <v>204</v>
      </c>
      <c r="E133" s="209"/>
      <c r="F133" s="210" t="s">
        <v>406</v>
      </c>
      <c r="G133" s="209"/>
      <c r="H133" s="211">
        <v>2</v>
      </c>
      <c r="I133" s="212"/>
      <c r="J133" s="209"/>
      <c r="K133" s="209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204</v>
      </c>
      <c r="AU133" s="217" t="s">
        <v>81</v>
      </c>
      <c r="AV133" s="13" t="s">
        <v>81</v>
      </c>
      <c r="AW133" s="13" t="s">
        <v>4</v>
      </c>
      <c r="AX133" s="13" t="s">
        <v>79</v>
      </c>
      <c r="AY133" s="217" t="s">
        <v>183</v>
      </c>
    </row>
    <row r="134" spans="1:65" s="2" customFormat="1" ht="24.2" customHeight="1">
      <c r="A134" s="33"/>
      <c r="B134" s="34"/>
      <c r="C134" s="190" t="s">
        <v>191</v>
      </c>
      <c r="D134" s="190" t="s">
        <v>186</v>
      </c>
      <c r="E134" s="191" t="s">
        <v>280</v>
      </c>
      <c r="F134" s="192" t="s">
        <v>281</v>
      </c>
      <c r="G134" s="193" t="s">
        <v>189</v>
      </c>
      <c r="H134" s="194">
        <v>0.1</v>
      </c>
      <c r="I134" s="195"/>
      <c r="J134" s="196">
        <f>ROUND(I134*H134,2)</f>
        <v>0</v>
      </c>
      <c r="K134" s="192" t="s">
        <v>190</v>
      </c>
      <c r="L134" s="38"/>
      <c r="M134" s="197" t="s">
        <v>1</v>
      </c>
      <c r="N134" s="198" t="s">
        <v>37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191</v>
      </c>
      <c r="AT134" s="201" t="s">
        <v>186</v>
      </c>
      <c r="AU134" s="201" t="s">
        <v>81</v>
      </c>
      <c r="AY134" s="16" t="s">
        <v>183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191</v>
      </c>
      <c r="BM134" s="201" t="s">
        <v>472</v>
      </c>
    </row>
    <row r="135" spans="1:65" s="2" customFormat="1" ht="29.25">
      <c r="A135" s="33"/>
      <c r="B135" s="34"/>
      <c r="C135" s="35"/>
      <c r="D135" s="203" t="s">
        <v>193</v>
      </c>
      <c r="E135" s="35"/>
      <c r="F135" s="204" t="s">
        <v>283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193</v>
      </c>
      <c r="AU135" s="16" t="s">
        <v>81</v>
      </c>
    </row>
    <row r="136" spans="1:65" s="12" customFormat="1" ht="25.9" customHeight="1">
      <c r="B136" s="174"/>
      <c r="C136" s="175"/>
      <c r="D136" s="176" t="s">
        <v>71</v>
      </c>
      <c r="E136" s="177" t="s">
        <v>210</v>
      </c>
      <c r="F136" s="177" t="s">
        <v>211</v>
      </c>
      <c r="G136" s="175"/>
      <c r="H136" s="175"/>
      <c r="I136" s="178"/>
      <c r="J136" s="179">
        <f>BK136</f>
        <v>0</v>
      </c>
      <c r="K136" s="175"/>
      <c r="L136" s="180"/>
      <c r="M136" s="181"/>
      <c r="N136" s="182"/>
      <c r="O136" s="182"/>
      <c r="P136" s="183">
        <f>P137</f>
        <v>0</v>
      </c>
      <c r="Q136" s="182"/>
      <c r="R136" s="183">
        <f>R137</f>
        <v>7.4799999999999997E-3</v>
      </c>
      <c r="S136" s="182"/>
      <c r="T136" s="184">
        <f>T137</f>
        <v>0</v>
      </c>
      <c r="AR136" s="185" t="s">
        <v>81</v>
      </c>
      <c r="AT136" s="186" t="s">
        <v>71</v>
      </c>
      <c r="AU136" s="186" t="s">
        <v>72</v>
      </c>
      <c r="AY136" s="185" t="s">
        <v>183</v>
      </c>
      <c r="BK136" s="187">
        <f>BK137</f>
        <v>0</v>
      </c>
    </row>
    <row r="137" spans="1:65" s="12" customFormat="1" ht="22.9" customHeight="1">
      <c r="B137" s="174"/>
      <c r="C137" s="175"/>
      <c r="D137" s="176" t="s">
        <v>71</v>
      </c>
      <c r="E137" s="188" t="s">
        <v>212</v>
      </c>
      <c r="F137" s="188" t="s">
        <v>213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SUM(P138:P147)</f>
        <v>0</v>
      </c>
      <c r="Q137" s="182"/>
      <c r="R137" s="183">
        <f>SUM(R138:R147)</f>
        <v>7.4799999999999997E-3</v>
      </c>
      <c r="S137" s="182"/>
      <c r="T137" s="184">
        <f>SUM(T138:T147)</f>
        <v>0</v>
      </c>
      <c r="AR137" s="185" t="s">
        <v>81</v>
      </c>
      <c r="AT137" s="186" t="s">
        <v>71</v>
      </c>
      <c r="AU137" s="186" t="s">
        <v>79</v>
      </c>
      <c r="AY137" s="185" t="s">
        <v>183</v>
      </c>
      <c r="BK137" s="187">
        <f>SUM(BK138:BK147)</f>
        <v>0</v>
      </c>
    </row>
    <row r="138" spans="1:65" s="2" customFormat="1" ht="14.45" customHeight="1">
      <c r="A138" s="33"/>
      <c r="B138" s="34"/>
      <c r="C138" s="190" t="s">
        <v>214</v>
      </c>
      <c r="D138" s="190" t="s">
        <v>186</v>
      </c>
      <c r="E138" s="191" t="s">
        <v>284</v>
      </c>
      <c r="F138" s="192" t="s">
        <v>285</v>
      </c>
      <c r="G138" s="193" t="s">
        <v>231</v>
      </c>
      <c r="H138" s="194">
        <v>2</v>
      </c>
      <c r="I138" s="195"/>
      <c r="J138" s="196">
        <f>ROUND(I138*H138,2)</f>
        <v>0</v>
      </c>
      <c r="K138" s="192" t="s">
        <v>1</v>
      </c>
      <c r="L138" s="38"/>
      <c r="M138" s="197" t="s">
        <v>1</v>
      </c>
      <c r="N138" s="198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218</v>
      </c>
      <c r="AT138" s="201" t="s">
        <v>186</v>
      </c>
      <c r="AU138" s="201" t="s">
        <v>81</v>
      </c>
      <c r="AY138" s="16" t="s">
        <v>183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218</v>
      </c>
      <c r="BM138" s="201" t="s">
        <v>473</v>
      </c>
    </row>
    <row r="139" spans="1:65" s="2" customFormat="1" ht="19.5">
      <c r="A139" s="33"/>
      <c r="B139" s="34"/>
      <c r="C139" s="35"/>
      <c r="D139" s="203" t="s">
        <v>193</v>
      </c>
      <c r="E139" s="35"/>
      <c r="F139" s="204" t="s">
        <v>287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193</v>
      </c>
      <c r="AU139" s="16" t="s">
        <v>81</v>
      </c>
    </row>
    <row r="140" spans="1:65" s="2" customFormat="1" ht="14.45" customHeight="1">
      <c r="A140" s="33"/>
      <c r="B140" s="34"/>
      <c r="C140" s="218" t="s">
        <v>221</v>
      </c>
      <c r="D140" s="218" t="s">
        <v>235</v>
      </c>
      <c r="E140" s="219" t="s">
        <v>388</v>
      </c>
      <c r="F140" s="220" t="s">
        <v>389</v>
      </c>
      <c r="G140" s="221" t="s">
        <v>231</v>
      </c>
      <c r="H140" s="222">
        <v>2</v>
      </c>
      <c r="I140" s="223"/>
      <c r="J140" s="224">
        <f>ROUND(I140*H140,2)</f>
        <v>0</v>
      </c>
      <c r="K140" s="220" t="s">
        <v>1</v>
      </c>
      <c r="L140" s="225"/>
      <c r="M140" s="226" t="s">
        <v>1</v>
      </c>
      <c r="N140" s="227" t="s">
        <v>37</v>
      </c>
      <c r="O140" s="70"/>
      <c r="P140" s="199">
        <f>O140*H140</f>
        <v>0</v>
      </c>
      <c r="Q140" s="199">
        <v>3.5999999999999999E-3</v>
      </c>
      <c r="R140" s="199">
        <f>Q140*H140</f>
        <v>7.1999999999999998E-3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238</v>
      </c>
      <c r="AT140" s="201" t="s">
        <v>235</v>
      </c>
      <c r="AU140" s="201" t="s">
        <v>81</v>
      </c>
      <c r="AY140" s="16" t="s">
        <v>183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218</v>
      </c>
      <c r="BM140" s="201" t="s">
        <v>474</v>
      </c>
    </row>
    <row r="141" spans="1:65" s="2" customFormat="1" ht="11.25">
      <c r="A141" s="33"/>
      <c r="B141" s="34"/>
      <c r="C141" s="35"/>
      <c r="D141" s="203" t="s">
        <v>193</v>
      </c>
      <c r="E141" s="35"/>
      <c r="F141" s="204" t="s">
        <v>291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193</v>
      </c>
      <c r="AU141" s="16" t="s">
        <v>81</v>
      </c>
    </row>
    <row r="142" spans="1:65" s="2" customFormat="1" ht="14.45" customHeight="1">
      <c r="A142" s="33"/>
      <c r="B142" s="34"/>
      <c r="C142" s="190" t="s">
        <v>228</v>
      </c>
      <c r="D142" s="190" t="s">
        <v>186</v>
      </c>
      <c r="E142" s="191" t="s">
        <v>292</v>
      </c>
      <c r="F142" s="192" t="s">
        <v>293</v>
      </c>
      <c r="G142" s="193" t="s">
        <v>231</v>
      </c>
      <c r="H142" s="194">
        <v>2</v>
      </c>
      <c r="I142" s="195"/>
      <c r="J142" s="196">
        <f>ROUND(I142*H142,2)</f>
        <v>0</v>
      </c>
      <c r="K142" s="192" t="s">
        <v>190</v>
      </c>
      <c r="L142" s="38"/>
      <c r="M142" s="197" t="s">
        <v>1</v>
      </c>
      <c r="N142" s="198" t="s">
        <v>37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218</v>
      </c>
      <c r="AT142" s="201" t="s">
        <v>186</v>
      </c>
      <c r="AU142" s="201" t="s">
        <v>81</v>
      </c>
      <c r="AY142" s="16" t="s">
        <v>183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79</v>
      </c>
      <c r="BK142" s="202">
        <f>ROUND(I142*H142,2)</f>
        <v>0</v>
      </c>
      <c r="BL142" s="16" t="s">
        <v>218</v>
      </c>
      <c r="BM142" s="201" t="s">
        <v>475</v>
      </c>
    </row>
    <row r="143" spans="1:65" s="2" customFormat="1" ht="19.5">
      <c r="A143" s="33"/>
      <c r="B143" s="34"/>
      <c r="C143" s="35"/>
      <c r="D143" s="203" t="s">
        <v>193</v>
      </c>
      <c r="E143" s="35"/>
      <c r="F143" s="204" t="s">
        <v>295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193</v>
      </c>
      <c r="AU143" s="16" t="s">
        <v>81</v>
      </c>
    </row>
    <row r="144" spans="1:65" s="2" customFormat="1" ht="14.45" customHeight="1">
      <c r="A144" s="33"/>
      <c r="B144" s="34"/>
      <c r="C144" s="218" t="s">
        <v>234</v>
      </c>
      <c r="D144" s="218" t="s">
        <v>235</v>
      </c>
      <c r="E144" s="219" t="s">
        <v>411</v>
      </c>
      <c r="F144" s="220" t="s">
        <v>412</v>
      </c>
      <c r="G144" s="221" t="s">
        <v>231</v>
      </c>
      <c r="H144" s="222">
        <v>2</v>
      </c>
      <c r="I144" s="223"/>
      <c r="J144" s="224">
        <f>ROUND(I144*H144,2)</f>
        <v>0</v>
      </c>
      <c r="K144" s="220" t="s">
        <v>190</v>
      </c>
      <c r="L144" s="225"/>
      <c r="M144" s="226" t="s">
        <v>1</v>
      </c>
      <c r="N144" s="227" t="s">
        <v>37</v>
      </c>
      <c r="O144" s="70"/>
      <c r="P144" s="199">
        <f>O144*H144</f>
        <v>0</v>
      </c>
      <c r="Q144" s="199">
        <v>1.3999999999999999E-4</v>
      </c>
      <c r="R144" s="199">
        <f>Q144*H144</f>
        <v>2.7999999999999998E-4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234</v>
      </c>
      <c r="AT144" s="201" t="s">
        <v>235</v>
      </c>
      <c r="AU144" s="201" t="s">
        <v>81</v>
      </c>
      <c r="AY144" s="16" t="s">
        <v>183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79</v>
      </c>
      <c r="BK144" s="202">
        <f>ROUND(I144*H144,2)</f>
        <v>0</v>
      </c>
      <c r="BL144" s="16" t="s">
        <v>191</v>
      </c>
      <c r="BM144" s="201" t="s">
        <v>476</v>
      </c>
    </row>
    <row r="145" spans="1:65" s="2" customFormat="1" ht="11.25">
      <c r="A145" s="33"/>
      <c r="B145" s="34"/>
      <c r="C145" s="35"/>
      <c r="D145" s="203" t="s">
        <v>193</v>
      </c>
      <c r="E145" s="35"/>
      <c r="F145" s="204" t="s">
        <v>412</v>
      </c>
      <c r="G145" s="35"/>
      <c r="H145" s="35"/>
      <c r="I145" s="205"/>
      <c r="J145" s="35"/>
      <c r="K145" s="35"/>
      <c r="L145" s="38"/>
      <c r="M145" s="206"/>
      <c r="N145" s="207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193</v>
      </c>
      <c r="AU145" s="16" t="s">
        <v>81</v>
      </c>
    </row>
    <row r="146" spans="1:65" s="2" customFormat="1" ht="24.2" customHeight="1">
      <c r="A146" s="33"/>
      <c r="B146" s="34"/>
      <c r="C146" s="190" t="s">
        <v>241</v>
      </c>
      <c r="D146" s="190" t="s">
        <v>186</v>
      </c>
      <c r="E146" s="191" t="s">
        <v>222</v>
      </c>
      <c r="F146" s="192" t="s">
        <v>223</v>
      </c>
      <c r="G146" s="193" t="s">
        <v>189</v>
      </c>
      <c r="H146" s="194">
        <v>0.05</v>
      </c>
      <c r="I146" s="195"/>
      <c r="J146" s="196">
        <f>ROUND(I146*H146,2)</f>
        <v>0</v>
      </c>
      <c r="K146" s="192" t="s">
        <v>190</v>
      </c>
      <c r="L146" s="38"/>
      <c r="M146" s="197" t="s">
        <v>1</v>
      </c>
      <c r="N146" s="198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218</v>
      </c>
      <c r="AT146" s="201" t="s">
        <v>186</v>
      </c>
      <c r="AU146" s="201" t="s">
        <v>81</v>
      </c>
      <c r="AY146" s="16" t="s">
        <v>183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218</v>
      </c>
      <c r="BM146" s="201" t="s">
        <v>477</v>
      </c>
    </row>
    <row r="147" spans="1:65" s="2" customFormat="1" ht="29.25">
      <c r="A147" s="33"/>
      <c r="B147" s="34"/>
      <c r="C147" s="35"/>
      <c r="D147" s="203" t="s">
        <v>193</v>
      </c>
      <c r="E147" s="35"/>
      <c r="F147" s="204" t="s">
        <v>225</v>
      </c>
      <c r="G147" s="35"/>
      <c r="H147" s="35"/>
      <c r="I147" s="205"/>
      <c r="J147" s="35"/>
      <c r="K147" s="35"/>
      <c r="L147" s="38"/>
      <c r="M147" s="228"/>
      <c r="N147" s="229"/>
      <c r="O147" s="230"/>
      <c r="P147" s="230"/>
      <c r="Q147" s="230"/>
      <c r="R147" s="230"/>
      <c r="S147" s="230"/>
      <c r="T147" s="23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193</v>
      </c>
      <c r="AU147" s="16" t="s">
        <v>81</v>
      </c>
    </row>
    <row r="148" spans="1:65" s="2" customFormat="1" ht="6.95" customHeight="1">
      <c r="A148" s="3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IPYEWBKzJ+V8J665ImZBijokwqzXMfqNRwE9ewyfJKFLglIviWpIozDmqP4lq/hbZevZ74iMUy+hs5f2tLq4lA==" saltValue="J7PGiE2QKoe52GURUpS+38TuW4gbHkJP/3n1G5djkecvt0grH4NUkguWt8EiyAhM0s64Vv8yyUthxO3fuHKczQ==" spinCount="100000" sheet="1" objects="1" scenarios="1" formatColumns="0" formatRows="0" autoFilter="0"/>
  <autoFilter ref="C123:K147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46</vt:i4>
      </vt:variant>
    </vt:vector>
  </HeadingPairs>
  <TitlesOfParts>
    <vt:vector size="69" baseType="lpstr">
      <vt:lpstr>Rekapitulace stavby</vt:lpstr>
      <vt:lpstr>SO 01.1 - Olomouc hlavní ...</vt:lpstr>
      <vt:lpstr>SO 01.2 - Přerov</vt:lpstr>
      <vt:lpstr>SO 01.3 - Prostějov hl.n.</vt:lpstr>
      <vt:lpstr>SO 01.4 - Otrokovice</vt:lpstr>
      <vt:lpstr>SO 01.5 - Lipník nad Bečvou</vt:lpstr>
      <vt:lpstr>SO 01.6 - Uherské Hradiště</vt:lpstr>
      <vt:lpstr>SO 01.7 - Hulín</vt:lpstr>
      <vt:lpstr>SO 01.8 - Zlín střed</vt:lpstr>
      <vt:lpstr>SO 01.9 - Hanušovice</vt:lpstr>
      <vt:lpstr>SO 01.10 - Luhačovice</vt:lpstr>
      <vt:lpstr>SO 01.11 - Branná</vt:lpstr>
      <vt:lpstr>SO 01.12 - Vizovice</vt:lpstr>
      <vt:lpstr>01 - žst. Olomouc</vt:lpstr>
      <vt:lpstr>02 - žst. Hulín</vt:lpstr>
      <vt:lpstr>03 - žst. Přerov</vt:lpstr>
      <vt:lpstr>04 - žst. Otrokovice</vt:lpstr>
      <vt:lpstr>06 - žst. Vizovice</vt:lpstr>
      <vt:lpstr>07 - žst. Prostějov</vt:lpstr>
      <vt:lpstr>08 - žst. Uherské Hradiště</vt:lpstr>
      <vt:lpstr>09 - žst. Lipník n. B.</vt:lpstr>
      <vt:lpstr>05 - žst Luhačovice</vt:lpstr>
      <vt:lpstr>SO 03 - VRN</vt:lpstr>
      <vt:lpstr>'01 - žst. Olomouc'!Názvy_tisku</vt:lpstr>
      <vt:lpstr>'02 - žst. Hulín'!Názvy_tisku</vt:lpstr>
      <vt:lpstr>'03 - žst. Přerov'!Názvy_tisku</vt:lpstr>
      <vt:lpstr>'04 - žst. Otrokovice'!Názvy_tisku</vt:lpstr>
      <vt:lpstr>'05 - žst Luhačovice'!Názvy_tisku</vt:lpstr>
      <vt:lpstr>'06 - žst. Vizovice'!Názvy_tisku</vt:lpstr>
      <vt:lpstr>'07 - žst. Prostějov'!Názvy_tisku</vt:lpstr>
      <vt:lpstr>'08 - žst. Uherské Hradiště'!Názvy_tisku</vt:lpstr>
      <vt:lpstr>'09 - žst. Lipník n. B.'!Názvy_tisku</vt:lpstr>
      <vt:lpstr>'Rekapitulace stavby'!Názvy_tisku</vt:lpstr>
      <vt:lpstr>'SO 01.1 - Olomouc hlavní ...'!Názvy_tisku</vt:lpstr>
      <vt:lpstr>'SO 01.10 - Luhačovice'!Názvy_tisku</vt:lpstr>
      <vt:lpstr>'SO 01.11 - Branná'!Názvy_tisku</vt:lpstr>
      <vt:lpstr>'SO 01.12 - Vizovice'!Názvy_tisku</vt:lpstr>
      <vt:lpstr>'SO 01.2 - Přerov'!Názvy_tisku</vt:lpstr>
      <vt:lpstr>'SO 01.3 - Prostějov hl.n.'!Názvy_tisku</vt:lpstr>
      <vt:lpstr>'SO 01.4 - Otrokovice'!Názvy_tisku</vt:lpstr>
      <vt:lpstr>'SO 01.5 - Lipník nad Bečvou'!Názvy_tisku</vt:lpstr>
      <vt:lpstr>'SO 01.6 - Uherské Hradiště'!Názvy_tisku</vt:lpstr>
      <vt:lpstr>'SO 01.7 - Hulín'!Názvy_tisku</vt:lpstr>
      <vt:lpstr>'SO 01.8 - Zlín střed'!Názvy_tisku</vt:lpstr>
      <vt:lpstr>'SO 01.9 - Hanušovice'!Názvy_tisku</vt:lpstr>
      <vt:lpstr>'SO 03 - VRN'!Názvy_tisku</vt:lpstr>
      <vt:lpstr>'01 - žst. Olomouc'!Oblast_tisku</vt:lpstr>
      <vt:lpstr>'02 - žst. Hulín'!Oblast_tisku</vt:lpstr>
      <vt:lpstr>'03 - žst. Přerov'!Oblast_tisku</vt:lpstr>
      <vt:lpstr>'04 - žst. Otrokovice'!Oblast_tisku</vt:lpstr>
      <vt:lpstr>'05 - žst Luhačovice'!Oblast_tisku</vt:lpstr>
      <vt:lpstr>'06 - žst. Vizovice'!Oblast_tisku</vt:lpstr>
      <vt:lpstr>'07 - žst. Prostějov'!Oblast_tisku</vt:lpstr>
      <vt:lpstr>'08 - žst. Uherské Hradiště'!Oblast_tisku</vt:lpstr>
      <vt:lpstr>'09 - žst. Lipník n. B.'!Oblast_tisku</vt:lpstr>
      <vt:lpstr>'Rekapitulace stavby'!Oblast_tisku</vt:lpstr>
      <vt:lpstr>'SO 01.1 - Olomouc hlavní ...'!Oblast_tisku</vt:lpstr>
      <vt:lpstr>'SO 01.10 - Luhačovice'!Oblast_tisku</vt:lpstr>
      <vt:lpstr>'SO 01.11 - Branná'!Oblast_tisku</vt:lpstr>
      <vt:lpstr>'SO 01.12 - Vizovice'!Oblast_tisku</vt:lpstr>
      <vt:lpstr>'SO 01.2 - Přerov'!Oblast_tisku</vt:lpstr>
      <vt:lpstr>'SO 01.3 - Prostějov hl.n.'!Oblast_tisku</vt:lpstr>
      <vt:lpstr>'SO 01.4 - Otrokovice'!Oblast_tisku</vt:lpstr>
      <vt:lpstr>'SO 01.5 - Lipník nad Bečvou'!Oblast_tisku</vt:lpstr>
      <vt:lpstr>'SO 01.6 - Uherské Hradiště'!Oblast_tisku</vt:lpstr>
      <vt:lpstr>'SO 01.7 - Hulín'!Oblast_tisku</vt:lpstr>
      <vt:lpstr>'SO 01.8 - Zlín střed'!Oblast_tisku</vt:lpstr>
      <vt:lpstr>'SO 01.9 - Hanušovice'!Oblast_tisku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2020-09-24T10:46:35Z</dcterms:created>
  <dcterms:modified xsi:type="dcterms:W3CDTF">2020-10-02T08:38:44Z</dcterms:modified>
</cp:coreProperties>
</file>