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S:\2020\Opravné a údržbové práce_investice 2020_pracovni\_Sociální inveszice BOZP\Bylnice technologicko-provozní objekt  - vestavba prostor provozního střediska\vz Bylnice\"/>
    </mc:Choice>
  </mc:AlternateContent>
  <bookViews>
    <workbookView xWindow="0" yWindow="0" windowWidth="0" windowHeight="0"/>
  </bookViews>
  <sheets>
    <sheet name="Rekapitulace stavby" sheetId="1" r:id="rId1"/>
    <sheet name="SO 01 - Vestavba prostor " sheetId="2" r:id="rId2"/>
    <sheet name="SO 02 - ZTI" sheetId="3" r:id="rId3"/>
    <sheet name="SO 03 - Vytápění" sheetId="4" r:id="rId4"/>
    <sheet name="18-S - PS – ROZVODY ELEKT..." sheetId="5" r:id="rId5"/>
    <sheet name="SO 05 - Slaboproud" sheetId="6" r:id="rId6"/>
    <sheet name="SO 06 - Vzduchotechnika" sheetId="7" r:id="rId7"/>
    <sheet name="SO 07 - VRN" sheetId="8" r:id="rId8"/>
    <sheet name="18-V - PS – ROZVODY ELEKT..." sheetId="9" r:id="rId9"/>
  </sheets>
  <definedNames>
    <definedName name="_xlnm.Print_Area" localSheetId="0">'Rekapitulace stavby'!$D$4:$AO$76,'Rekapitulace stavby'!$C$82:$AQ$105</definedName>
    <definedName name="_xlnm.Print_Titles" localSheetId="0">'Rekapitulace stavby'!$92:$92</definedName>
    <definedName name="_xlnm._FilterDatabase" localSheetId="1" hidden="1">'SO 01 - Vestavba prostor '!$C$131:$K$495</definedName>
    <definedName name="_xlnm.Print_Area" localSheetId="1">'SO 01 - Vestavba prostor '!$C$4:$J$76,'SO 01 - Vestavba prostor '!$C$82:$J$113,'SO 01 - Vestavba prostor '!$C$119:$K$495</definedName>
    <definedName name="_xlnm.Print_Titles" localSheetId="1">'SO 01 - Vestavba prostor '!$131:$131</definedName>
    <definedName name="_xlnm._FilterDatabase" localSheetId="2" hidden="1">'SO 02 - ZTI'!$C$119:$K$214</definedName>
    <definedName name="_xlnm.Print_Area" localSheetId="2">'SO 02 - ZTI'!$C$4:$J$76,'SO 02 - ZTI'!$C$82:$J$101,'SO 02 - ZTI'!$C$107:$K$214</definedName>
    <definedName name="_xlnm.Print_Titles" localSheetId="2">'SO 02 - ZTI'!$119:$119</definedName>
    <definedName name="_xlnm._FilterDatabase" localSheetId="3" hidden="1">'SO 03 - Vytápění'!$C$117:$K$126</definedName>
    <definedName name="_xlnm.Print_Area" localSheetId="3">'SO 03 - Vytápění'!$C$4:$J$76,'SO 03 - Vytápění'!$C$82:$J$99,'SO 03 - Vytápění'!$C$105:$K$126</definedName>
    <definedName name="_xlnm.Print_Titles" localSheetId="3">'SO 03 - Vytápění'!$117:$117</definedName>
    <definedName name="_xlnm._FilterDatabase" localSheetId="4" hidden="1">'18-S - PS – ROZVODY ELEKT...'!$C$126:$K$246</definedName>
    <definedName name="_xlnm.Print_Area" localSheetId="4">'18-S - PS – ROZVODY ELEKT...'!$C$4:$J$76,'18-S - PS – ROZVODY ELEKT...'!$C$82:$J$106,'18-S - PS – ROZVODY ELEKT...'!$C$112:$K$246</definedName>
    <definedName name="_xlnm.Print_Titles" localSheetId="4">'18-S - PS – ROZVODY ELEKT...'!$126:$126</definedName>
    <definedName name="_xlnm._FilterDatabase" localSheetId="5" hidden="1">'SO 05 - Slaboproud'!$C$117:$K$131</definedName>
    <definedName name="_xlnm.Print_Area" localSheetId="5">'SO 05 - Slaboproud'!$C$4:$J$76,'SO 05 - Slaboproud'!$C$82:$J$99,'SO 05 - Slaboproud'!$C$105:$K$131</definedName>
    <definedName name="_xlnm.Print_Titles" localSheetId="5">'SO 05 - Slaboproud'!$117:$117</definedName>
    <definedName name="_xlnm._FilterDatabase" localSheetId="6" hidden="1">'SO 06 - Vzduchotechnika'!$C$117:$K$157</definedName>
    <definedName name="_xlnm.Print_Area" localSheetId="6">'SO 06 - Vzduchotechnika'!$C$4:$J$76,'SO 06 - Vzduchotechnika'!$C$82:$J$99,'SO 06 - Vzduchotechnika'!$C$105:$K$157</definedName>
    <definedName name="_xlnm.Print_Titles" localSheetId="6">'SO 06 - Vzduchotechnika'!$117:$117</definedName>
    <definedName name="_xlnm._FilterDatabase" localSheetId="7" hidden="1">'SO 07 - VRN'!$C$121:$K$138</definedName>
    <definedName name="_xlnm.Print_Area" localSheetId="7">'SO 07 - VRN'!$C$4:$J$76,'SO 07 - VRN'!$C$82:$J$103,'SO 07 - VRN'!$C$109:$K$138</definedName>
    <definedName name="_xlnm.Print_Titles" localSheetId="7">'SO 07 - VRN'!$121:$121</definedName>
    <definedName name="_xlnm._FilterDatabase" localSheetId="8" hidden="1">'18-V - PS – ROZVODY ELEKT...'!$C$120:$K$126</definedName>
    <definedName name="_xlnm.Print_Area" localSheetId="8">'18-V - PS – ROZVODY ELEKT...'!$C$4:$J$76,'18-V - PS – ROZVODY ELEKT...'!$C$82:$J$100,'18-V - PS – ROZVODY ELEKT...'!$C$106:$K$126</definedName>
    <definedName name="_xlnm.Print_Titles" localSheetId="8">'18-V - PS – ROZVODY ELEKT...'!$120:$120</definedName>
  </definedNames>
  <calcPr/>
</workbook>
</file>

<file path=xl/calcChain.xml><?xml version="1.0" encoding="utf-8"?>
<calcChain xmlns="http://schemas.openxmlformats.org/spreadsheetml/2006/main">
  <c i="9" l="1" r="J39"/>
  <c r="J38"/>
  <c i="1" r="AY104"/>
  <c i="9" r="J37"/>
  <c i="1" r="AX104"/>
  <c i="9" r="BI125"/>
  <c r="BH125"/>
  <c r="BG125"/>
  <c r="BF125"/>
  <c r="T125"/>
  <c r="R125"/>
  <c r="P125"/>
  <c r="BI123"/>
  <c r="BH123"/>
  <c r="BG123"/>
  <c r="BF123"/>
  <c r="T123"/>
  <c r="R123"/>
  <c r="P123"/>
  <c r="J118"/>
  <c r="J117"/>
  <c r="F117"/>
  <c r="F115"/>
  <c r="E113"/>
  <c r="J94"/>
  <c r="J93"/>
  <c r="F93"/>
  <c r="F91"/>
  <c r="E89"/>
  <c r="J20"/>
  <c r="E20"/>
  <c r="F118"/>
  <c r="J19"/>
  <c r="J14"/>
  <c r="J115"/>
  <c r="E7"/>
  <c r="E85"/>
  <c i="8" r="J37"/>
  <c r="J36"/>
  <c i="1" r="AY103"/>
  <c i="8" r="J35"/>
  <c i="1" r="AX103"/>
  <c i="8" r="BI137"/>
  <c r="BH137"/>
  <c r="BG137"/>
  <c r="BF137"/>
  <c r="T137"/>
  <c r="T136"/>
  <c r="R137"/>
  <c r="R136"/>
  <c r="P137"/>
  <c r="P136"/>
  <c r="BI134"/>
  <c r="BH134"/>
  <c r="BG134"/>
  <c r="BF134"/>
  <c r="T134"/>
  <c r="T133"/>
  <c r="R134"/>
  <c r="R133"/>
  <c r="P134"/>
  <c r="P133"/>
  <c r="BI131"/>
  <c r="BH131"/>
  <c r="BG131"/>
  <c r="BF131"/>
  <c r="T131"/>
  <c r="T130"/>
  <c r="R131"/>
  <c r="R130"/>
  <c r="P131"/>
  <c r="P130"/>
  <c r="BI128"/>
  <c r="BH128"/>
  <c r="BG128"/>
  <c r="BF128"/>
  <c r="T128"/>
  <c r="T127"/>
  <c r="R128"/>
  <c r="R127"/>
  <c r="P128"/>
  <c r="P127"/>
  <c r="BI125"/>
  <c r="BH125"/>
  <c r="BG125"/>
  <c r="BF125"/>
  <c r="T125"/>
  <c r="T124"/>
  <c r="T123"/>
  <c r="T122"/>
  <c r="R125"/>
  <c r="R124"/>
  <c r="P125"/>
  <c r="P124"/>
  <c r="P123"/>
  <c r="P122"/>
  <c i="1" r="AU103"/>
  <c i="8" r="F116"/>
  <c r="E114"/>
  <c r="F89"/>
  <c r="E87"/>
  <c r="J24"/>
  <c r="E24"/>
  <c r="J119"/>
  <c r="J23"/>
  <c r="J21"/>
  <c r="E21"/>
  <c r="J91"/>
  <c r="J20"/>
  <c r="J18"/>
  <c r="E18"/>
  <c r="F119"/>
  <c r="J17"/>
  <c r="J15"/>
  <c r="E15"/>
  <c r="F91"/>
  <c r="J14"/>
  <c r="J12"/>
  <c r="J116"/>
  <c r="E7"/>
  <c r="E112"/>
  <c i="7" r="J37"/>
  <c r="J36"/>
  <c i="1" r="AY101"/>
  <c i="7" r="J35"/>
  <c i="1" r="AX101"/>
  <c i="7"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1"/>
  <c r="BH121"/>
  <c r="BG121"/>
  <c r="BF121"/>
  <c r="T121"/>
  <c r="R121"/>
  <c r="P121"/>
  <c r="F112"/>
  <c r="E110"/>
  <c r="F89"/>
  <c r="E87"/>
  <c r="J24"/>
  <c r="E24"/>
  <c r="J92"/>
  <c r="J23"/>
  <c r="J21"/>
  <c r="E21"/>
  <c r="J91"/>
  <c r="J20"/>
  <c r="J18"/>
  <c r="E18"/>
  <c r="F115"/>
  <c r="J17"/>
  <c r="J15"/>
  <c r="E15"/>
  <c r="F114"/>
  <c r="J14"/>
  <c r="J12"/>
  <c r="J89"/>
  <c r="E7"/>
  <c r="E85"/>
  <c i="6" r="J37"/>
  <c r="J36"/>
  <c i="1" r="AY100"/>
  <c i="6" r="J35"/>
  <c i="1" r="AX100"/>
  <c i="6"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3"/>
  <c r="BH123"/>
  <c r="BG123"/>
  <c r="BF123"/>
  <c r="T123"/>
  <c r="R123"/>
  <c r="P123"/>
  <c r="BI121"/>
  <c r="BH121"/>
  <c r="BG121"/>
  <c r="BF121"/>
  <c r="T121"/>
  <c r="R121"/>
  <c r="P121"/>
  <c r="F112"/>
  <c r="E110"/>
  <c r="F89"/>
  <c r="E87"/>
  <c r="J24"/>
  <c r="E24"/>
  <c r="J115"/>
  <c r="J23"/>
  <c r="J21"/>
  <c r="E21"/>
  <c r="J114"/>
  <c r="J20"/>
  <c r="J18"/>
  <c r="E18"/>
  <c r="F92"/>
  <c r="J17"/>
  <c r="J15"/>
  <c r="E15"/>
  <c r="F91"/>
  <c r="J14"/>
  <c r="J12"/>
  <c r="J112"/>
  <c r="E7"/>
  <c r="E85"/>
  <c i="5" r="J39"/>
  <c r="J38"/>
  <c i="1" r="AY99"/>
  <c i="5" r="J37"/>
  <c i="1" r="AX99"/>
  <c i="5" r="BI245"/>
  <c r="BH245"/>
  <c r="BG245"/>
  <c r="BF245"/>
  <c r="T245"/>
  <c r="R245"/>
  <c r="P245"/>
  <c r="BI243"/>
  <c r="BH243"/>
  <c r="BG243"/>
  <c r="BF243"/>
  <c r="T243"/>
  <c r="R243"/>
  <c r="P243"/>
  <c r="BI241"/>
  <c r="BH241"/>
  <c r="BG241"/>
  <c r="BF241"/>
  <c r="T241"/>
  <c r="R241"/>
  <c r="P241"/>
  <c r="BI239"/>
  <c r="BH239"/>
  <c r="BG239"/>
  <c r="BF239"/>
  <c r="T239"/>
  <c r="R239"/>
  <c r="P239"/>
  <c r="BI237"/>
  <c r="BH237"/>
  <c r="BG237"/>
  <c r="BF237"/>
  <c r="T237"/>
  <c r="R237"/>
  <c r="P237"/>
  <c r="BI235"/>
  <c r="BH235"/>
  <c r="BG235"/>
  <c r="BF235"/>
  <c r="T235"/>
  <c r="R235"/>
  <c r="P235"/>
  <c r="BI233"/>
  <c r="BH233"/>
  <c r="BG233"/>
  <c r="BF233"/>
  <c r="T233"/>
  <c r="R233"/>
  <c r="P233"/>
  <c r="BI231"/>
  <c r="BH231"/>
  <c r="BG231"/>
  <c r="BF231"/>
  <c r="T231"/>
  <c r="R231"/>
  <c r="P231"/>
  <c r="BI229"/>
  <c r="BH229"/>
  <c r="BG229"/>
  <c r="BF229"/>
  <c r="T229"/>
  <c r="R229"/>
  <c r="P229"/>
  <c r="BI227"/>
  <c r="BH227"/>
  <c r="BG227"/>
  <c r="BF227"/>
  <c r="T227"/>
  <c r="R227"/>
  <c r="P227"/>
  <c r="BI225"/>
  <c r="BH225"/>
  <c r="BG225"/>
  <c r="BF225"/>
  <c r="T225"/>
  <c r="R225"/>
  <c r="P225"/>
  <c r="BI222"/>
  <c r="BH222"/>
  <c r="BG222"/>
  <c r="BF222"/>
  <c r="T222"/>
  <c r="R222"/>
  <c r="P222"/>
  <c r="BI220"/>
  <c r="BH220"/>
  <c r="BG220"/>
  <c r="BF220"/>
  <c r="T220"/>
  <c r="R220"/>
  <c r="P220"/>
  <c r="BI218"/>
  <c r="BH218"/>
  <c r="BG218"/>
  <c r="BF218"/>
  <c r="T218"/>
  <c r="R218"/>
  <c r="P218"/>
  <c r="BI216"/>
  <c r="BH216"/>
  <c r="BG216"/>
  <c r="BF216"/>
  <c r="T216"/>
  <c r="R216"/>
  <c r="P216"/>
  <c r="BI214"/>
  <c r="BH214"/>
  <c r="BG214"/>
  <c r="BF214"/>
  <c r="T214"/>
  <c r="R214"/>
  <c r="P214"/>
  <c r="BI212"/>
  <c r="BH212"/>
  <c r="BG212"/>
  <c r="BF212"/>
  <c r="T212"/>
  <c r="R212"/>
  <c r="P212"/>
  <c r="BI210"/>
  <c r="BH210"/>
  <c r="BG210"/>
  <c r="BF210"/>
  <c r="T210"/>
  <c r="R210"/>
  <c r="P210"/>
  <c r="BI208"/>
  <c r="BH208"/>
  <c r="BG208"/>
  <c r="BF208"/>
  <c r="T208"/>
  <c r="R208"/>
  <c r="P208"/>
  <c r="BI204"/>
  <c r="BH204"/>
  <c r="BG204"/>
  <c r="BF204"/>
  <c r="T204"/>
  <c r="R204"/>
  <c r="P204"/>
  <c r="BI202"/>
  <c r="BH202"/>
  <c r="BG202"/>
  <c r="BF202"/>
  <c r="T202"/>
  <c r="R202"/>
  <c r="P202"/>
  <c r="BI200"/>
  <c r="BH200"/>
  <c r="BG200"/>
  <c r="BF200"/>
  <c r="T200"/>
  <c r="R200"/>
  <c r="P200"/>
  <c r="BI198"/>
  <c r="BH198"/>
  <c r="BG198"/>
  <c r="BF198"/>
  <c r="T198"/>
  <c r="R198"/>
  <c r="P198"/>
  <c r="BI196"/>
  <c r="BH196"/>
  <c r="BG196"/>
  <c r="BF196"/>
  <c r="T196"/>
  <c r="R196"/>
  <c r="P196"/>
  <c r="BI193"/>
  <c r="BH193"/>
  <c r="BG193"/>
  <c r="BF193"/>
  <c r="T193"/>
  <c r="R193"/>
  <c r="P193"/>
  <c r="BI191"/>
  <c r="BH191"/>
  <c r="BG191"/>
  <c r="BF191"/>
  <c r="T191"/>
  <c r="R191"/>
  <c r="P191"/>
  <c r="BI189"/>
  <c r="BH189"/>
  <c r="BG189"/>
  <c r="BF189"/>
  <c r="T189"/>
  <c r="R189"/>
  <c r="P189"/>
  <c r="BI187"/>
  <c r="BH187"/>
  <c r="BG187"/>
  <c r="BF187"/>
  <c r="T187"/>
  <c r="R187"/>
  <c r="P187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J124"/>
  <c r="J123"/>
  <c r="F123"/>
  <c r="F121"/>
  <c r="E119"/>
  <c r="J94"/>
  <c r="J93"/>
  <c r="F93"/>
  <c r="F91"/>
  <c r="E89"/>
  <c r="J20"/>
  <c r="E20"/>
  <c r="F124"/>
  <c r="J19"/>
  <c r="J14"/>
  <c r="J91"/>
  <c r="E7"/>
  <c r="E115"/>
  <c i="4" r="J37"/>
  <c r="J36"/>
  <c i="1" r="AY97"/>
  <c i="4" r="J35"/>
  <c i="1" r="AX97"/>
  <c i="4" r="BI125"/>
  <c r="BH125"/>
  <c r="BG125"/>
  <c r="BF125"/>
  <c r="T125"/>
  <c r="R125"/>
  <c r="P125"/>
  <c r="BI123"/>
  <c r="BH123"/>
  <c r="BG123"/>
  <c r="BF123"/>
  <c r="T123"/>
  <c r="R123"/>
  <c r="P123"/>
  <c r="BI121"/>
  <c r="BH121"/>
  <c r="BG121"/>
  <c r="BF121"/>
  <c r="T121"/>
  <c r="R121"/>
  <c r="P121"/>
  <c r="F112"/>
  <c r="E110"/>
  <c r="F89"/>
  <c r="E87"/>
  <c r="J24"/>
  <c r="E24"/>
  <c r="J92"/>
  <c r="J23"/>
  <c r="J21"/>
  <c r="E21"/>
  <c r="J114"/>
  <c r="J20"/>
  <c r="J18"/>
  <c r="E18"/>
  <c r="F115"/>
  <c r="J17"/>
  <c r="J15"/>
  <c r="E15"/>
  <c r="F114"/>
  <c r="J14"/>
  <c r="J12"/>
  <c r="J89"/>
  <c r="E7"/>
  <c r="E108"/>
  <c i="3" r="J37"/>
  <c r="J36"/>
  <c i="1" r="AY96"/>
  <c i="3" r="J35"/>
  <c i="1" r="AX96"/>
  <c i="3" r="BI213"/>
  <c r="BH213"/>
  <c r="BG213"/>
  <c r="BF213"/>
  <c r="T213"/>
  <c r="R213"/>
  <c r="P213"/>
  <c r="BI211"/>
  <c r="BH211"/>
  <c r="BG211"/>
  <c r="BF211"/>
  <c r="T211"/>
  <c r="R211"/>
  <c r="P211"/>
  <c r="BI209"/>
  <c r="BH209"/>
  <c r="BG209"/>
  <c r="BF209"/>
  <c r="T209"/>
  <c r="R209"/>
  <c r="P209"/>
  <c r="BI207"/>
  <c r="BH207"/>
  <c r="BG207"/>
  <c r="BF207"/>
  <c r="T207"/>
  <c r="R207"/>
  <c r="P207"/>
  <c r="BI205"/>
  <c r="BH205"/>
  <c r="BG205"/>
  <c r="BF205"/>
  <c r="T205"/>
  <c r="R205"/>
  <c r="P205"/>
  <c r="BI203"/>
  <c r="BH203"/>
  <c r="BG203"/>
  <c r="BF203"/>
  <c r="T203"/>
  <c r="R203"/>
  <c r="P203"/>
  <c r="BI201"/>
  <c r="BH201"/>
  <c r="BG201"/>
  <c r="BF201"/>
  <c r="T201"/>
  <c r="R201"/>
  <c r="P201"/>
  <c r="BI199"/>
  <c r="BH199"/>
  <c r="BG199"/>
  <c r="BF199"/>
  <c r="T199"/>
  <c r="R199"/>
  <c r="P199"/>
  <c r="BI197"/>
  <c r="BH197"/>
  <c r="BG197"/>
  <c r="BF197"/>
  <c r="T197"/>
  <c r="R197"/>
  <c r="P197"/>
  <c r="BI195"/>
  <c r="BH195"/>
  <c r="BG195"/>
  <c r="BF195"/>
  <c r="T195"/>
  <c r="R195"/>
  <c r="P195"/>
  <c r="BI193"/>
  <c r="BH193"/>
  <c r="BG193"/>
  <c r="BF193"/>
  <c r="T193"/>
  <c r="R193"/>
  <c r="P193"/>
  <c r="BI191"/>
  <c r="BH191"/>
  <c r="BG191"/>
  <c r="BF191"/>
  <c r="T191"/>
  <c r="R191"/>
  <c r="P191"/>
  <c r="BI188"/>
  <c r="BH188"/>
  <c r="BG188"/>
  <c r="BF188"/>
  <c r="T188"/>
  <c r="R188"/>
  <c r="P188"/>
  <c r="BI185"/>
  <c r="BH185"/>
  <c r="BG185"/>
  <c r="BF185"/>
  <c r="T185"/>
  <c r="R185"/>
  <c r="P185"/>
  <c r="BI182"/>
  <c r="BH182"/>
  <c r="BG182"/>
  <c r="BF182"/>
  <c r="T182"/>
  <c r="R182"/>
  <c r="P182"/>
  <c r="BI179"/>
  <c r="BH179"/>
  <c r="BG179"/>
  <c r="BF179"/>
  <c r="T179"/>
  <c r="R179"/>
  <c r="P179"/>
  <c r="BI176"/>
  <c r="BH176"/>
  <c r="BG176"/>
  <c r="BF176"/>
  <c r="T176"/>
  <c r="R176"/>
  <c r="P176"/>
  <c r="BI173"/>
  <c r="BH173"/>
  <c r="BG173"/>
  <c r="BF173"/>
  <c r="T173"/>
  <c r="R173"/>
  <c r="P173"/>
  <c r="BI170"/>
  <c r="BH170"/>
  <c r="BG170"/>
  <c r="BF170"/>
  <c r="T170"/>
  <c r="R170"/>
  <c r="P170"/>
  <c r="BI167"/>
  <c r="BH167"/>
  <c r="BG167"/>
  <c r="BF167"/>
  <c r="T167"/>
  <c r="R167"/>
  <c r="P167"/>
  <c r="BI165"/>
  <c r="BH165"/>
  <c r="BG165"/>
  <c r="BF165"/>
  <c r="T165"/>
  <c r="R165"/>
  <c r="P165"/>
  <c r="BI162"/>
  <c r="BH162"/>
  <c r="BG162"/>
  <c r="BF162"/>
  <c r="T162"/>
  <c r="R162"/>
  <c r="P162"/>
  <c r="BI160"/>
  <c r="BH160"/>
  <c r="BG160"/>
  <c r="BF160"/>
  <c r="T160"/>
  <c r="R160"/>
  <c r="P160"/>
  <c r="BI157"/>
  <c r="BH157"/>
  <c r="BG157"/>
  <c r="BF157"/>
  <c r="T157"/>
  <c r="R157"/>
  <c r="P157"/>
  <c r="BI154"/>
  <c r="BH154"/>
  <c r="BG154"/>
  <c r="BF154"/>
  <c r="T154"/>
  <c r="R154"/>
  <c r="P154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8"/>
  <c r="BH138"/>
  <c r="BG138"/>
  <c r="BF138"/>
  <c r="T138"/>
  <c r="R138"/>
  <c r="P138"/>
  <c r="BI135"/>
  <c r="BH135"/>
  <c r="BG135"/>
  <c r="BF135"/>
  <c r="T135"/>
  <c r="R135"/>
  <c r="P135"/>
  <c r="BI132"/>
  <c r="BH132"/>
  <c r="BG132"/>
  <c r="BF132"/>
  <c r="T132"/>
  <c r="R132"/>
  <c r="P132"/>
  <c r="BI129"/>
  <c r="BH129"/>
  <c r="BG129"/>
  <c r="BF129"/>
  <c r="T129"/>
  <c r="R129"/>
  <c r="P129"/>
  <c r="BI126"/>
  <c r="BH126"/>
  <c r="BG126"/>
  <c r="BF126"/>
  <c r="T126"/>
  <c r="R126"/>
  <c r="P126"/>
  <c r="BI123"/>
  <c r="BH123"/>
  <c r="BG123"/>
  <c r="BF123"/>
  <c r="T123"/>
  <c r="R123"/>
  <c r="P123"/>
  <c r="F114"/>
  <c r="E112"/>
  <c r="F89"/>
  <c r="E87"/>
  <c r="J24"/>
  <c r="E24"/>
  <c r="J117"/>
  <c r="J23"/>
  <c r="J21"/>
  <c r="E21"/>
  <c r="J91"/>
  <c r="J20"/>
  <c r="J18"/>
  <c r="E18"/>
  <c r="F92"/>
  <c r="J17"/>
  <c r="J15"/>
  <c r="E15"/>
  <c r="F116"/>
  <c r="J14"/>
  <c r="J12"/>
  <c r="J114"/>
  <c r="E7"/>
  <c r="E110"/>
  <c i="2" r="J37"/>
  <c r="J36"/>
  <c i="1" r="AY95"/>
  <c i="2" r="J35"/>
  <c i="1" r="AX95"/>
  <c i="2" r="BI494"/>
  <c r="BH494"/>
  <c r="BG494"/>
  <c r="BF494"/>
  <c r="T494"/>
  <c r="R494"/>
  <c r="P494"/>
  <c r="BI492"/>
  <c r="BH492"/>
  <c r="BG492"/>
  <c r="BF492"/>
  <c r="T492"/>
  <c r="R492"/>
  <c r="P492"/>
  <c r="BI490"/>
  <c r="BH490"/>
  <c r="BG490"/>
  <c r="BF490"/>
  <c r="T490"/>
  <c r="R490"/>
  <c r="P490"/>
  <c r="BI479"/>
  <c r="BH479"/>
  <c r="BG479"/>
  <c r="BF479"/>
  <c r="T479"/>
  <c r="R479"/>
  <c r="P479"/>
  <c r="BI476"/>
  <c r="BH476"/>
  <c r="BG476"/>
  <c r="BF476"/>
  <c r="T476"/>
  <c r="R476"/>
  <c r="P476"/>
  <c r="BI473"/>
  <c r="BH473"/>
  <c r="BG473"/>
  <c r="BF473"/>
  <c r="T473"/>
  <c r="R473"/>
  <c r="P473"/>
  <c r="BI458"/>
  <c r="BH458"/>
  <c r="BG458"/>
  <c r="BF458"/>
  <c r="T458"/>
  <c r="R458"/>
  <c r="P458"/>
  <c r="BI455"/>
  <c r="BH455"/>
  <c r="BG455"/>
  <c r="BF455"/>
  <c r="T455"/>
  <c r="R455"/>
  <c r="P455"/>
  <c r="BI452"/>
  <c r="BH452"/>
  <c r="BG452"/>
  <c r="BF452"/>
  <c r="T452"/>
  <c r="R452"/>
  <c r="P452"/>
  <c r="BI448"/>
  <c r="BH448"/>
  <c r="BG448"/>
  <c r="BF448"/>
  <c r="T448"/>
  <c r="R448"/>
  <c r="P448"/>
  <c r="BI445"/>
  <c r="BH445"/>
  <c r="BG445"/>
  <c r="BF445"/>
  <c r="T445"/>
  <c r="R445"/>
  <c r="P445"/>
  <c r="BI434"/>
  <c r="BH434"/>
  <c r="BG434"/>
  <c r="BF434"/>
  <c r="T434"/>
  <c r="R434"/>
  <c r="P434"/>
  <c r="BI431"/>
  <c r="BH431"/>
  <c r="BG431"/>
  <c r="BF431"/>
  <c r="T431"/>
  <c r="R431"/>
  <c r="P431"/>
  <c r="BI420"/>
  <c r="BH420"/>
  <c r="BG420"/>
  <c r="BF420"/>
  <c r="T420"/>
  <c r="R420"/>
  <c r="P420"/>
  <c r="BI417"/>
  <c r="BH417"/>
  <c r="BG417"/>
  <c r="BF417"/>
  <c r="T417"/>
  <c r="R417"/>
  <c r="P417"/>
  <c r="BI410"/>
  <c r="BH410"/>
  <c r="BG410"/>
  <c r="BF410"/>
  <c r="T410"/>
  <c r="R410"/>
  <c r="P410"/>
  <c r="BI407"/>
  <c r="BH407"/>
  <c r="BG407"/>
  <c r="BF407"/>
  <c r="T407"/>
  <c r="R407"/>
  <c r="P407"/>
  <c r="BI405"/>
  <c r="BH405"/>
  <c r="BG405"/>
  <c r="BF405"/>
  <c r="T405"/>
  <c r="R405"/>
  <c r="P405"/>
  <c r="BI403"/>
  <c r="BH403"/>
  <c r="BG403"/>
  <c r="BF403"/>
  <c r="T403"/>
  <c r="R403"/>
  <c r="P403"/>
  <c r="BI391"/>
  <c r="BH391"/>
  <c r="BG391"/>
  <c r="BF391"/>
  <c r="T391"/>
  <c r="R391"/>
  <c r="P391"/>
  <c r="BI388"/>
  <c r="BH388"/>
  <c r="BG388"/>
  <c r="BF388"/>
  <c r="T388"/>
  <c r="R388"/>
  <c r="P388"/>
  <c r="BI382"/>
  <c r="BH382"/>
  <c r="BG382"/>
  <c r="BF382"/>
  <c r="T382"/>
  <c r="R382"/>
  <c r="P382"/>
  <c r="BI379"/>
  <c r="BH379"/>
  <c r="BG379"/>
  <c r="BF379"/>
  <c r="T379"/>
  <c r="R379"/>
  <c r="P379"/>
  <c r="BI374"/>
  <c r="BH374"/>
  <c r="BG374"/>
  <c r="BF374"/>
  <c r="T374"/>
  <c r="R374"/>
  <c r="P374"/>
  <c r="BI370"/>
  <c r="BH370"/>
  <c r="BG370"/>
  <c r="BF370"/>
  <c r="T370"/>
  <c r="R370"/>
  <c r="P370"/>
  <c r="BI366"/>
  <c r="BH366"/>
  <c r="BG366"/>
  <c r="BF366"/>
  <c r="T366"/>
  <c r="R366"/>
  <c r="P366"/>
  <c r="BI361"/>
  <c r="BH361"/>
  <c r="BG361"/>
  <c r="BF361"/>
  <c r="T361"/>
  <c r="R361"/>
  <c r="P361"/>
  <c r="BI359"/>
  <c r="BH359"/>
  <c r="BG359"/>
  <c r="BF359"/>
  <c r="T359"/>
  <c r="R359"/>
  <c r="P359"/>
  <c r="BI356"/>
  <c r="BH356"/>
  <c r="BG356"/>
  <c r="BF356"/>
  <c r="T356"/>
  <c r="R356"/>
  <c r="P356"/>
  <c r="BI351"/>
  <c r="BH351"/>
  <c r="BG351"/>
  <c r="BF351"/>
  <c r="T351"/>
  <c r="R351"/>
  <c r="P351"/>
  <c r="BI349"/>
  <c r="BH349"/>
  <c r="BG349"/>
  <c r="BF349"/>
  <c r="T349"/>
  <c r="R349"/>
  <c r="P349"/>
  <c r="BI344"/>
  <c r="BH344"/>
  <c r="BG344"/>
  <c r="BF344"/>
  <c r="T344"/>
  <c r="R344"/>
  <c r="P344"/>
  <c r="BI341"/>
  <c r="BH341"/>
  <c r="BG341"/>
  <c r="BF341"/>
  <c r="T341"/>
  <c r="R341"/>
  <c r="P341"/>
  <c r="BI335"/>
  <c r="BH335"/>
  <c r="BG335"/>
  <c r="BF335"/>
  <c r="T335"/>
  <c r="R335"/>
  <c r="P335"/>
  <c r="BI326"/>
  <c r="BH326"/>
  <c r="BG326"/>
  <c r="BF326"/>
  <c r="T326"/>
  <c r="R326"/>
  <c r="P326"/>
  <c r="BI324"/>
  <c r="BH324"/>
  <c r="BG324"/>
  <c r="BF324"/>
  <c r="T324"/>
  <c r="R324"/>
  <c r="P324"/>
  <c r="BI322"/>
  <c r="BH322"/>
  <c r="BG322"/>
  <c r="BF322"/>
  <c r="T322"/>
  <c r="R322"/>
  <c r="P322"/>
  <c r="BI320"/>
  <c r="BH320"/>
  <c r="BG320"/>
  <c r="BF320"/>
  <c r="T320"/>
  <c r="R320"/>
  <c r="P320"/>
  <c r="BI318"/>
  <c r="BH318"/>
  <c r="BG318"/>
  <c r="BF318"/>
  <c r="T318"/>
  <c r="R318"/>
  <c r="P318"/>
  <c r="BI316"/>
  <c r="BH316"/>
  <c r="BG316"/>
  <c r="BF316"/>
  <c r="T316"/>
  <c r="R316"/>
  <c r="P316"/>
  <c r="BI314"/>
  <c r="BH314"/>
  <c r="BG314"/>
  <c r="BF314"/>
  <c r="T314"/>
  <c r="R314"/>
  <c r="P314"/>
  <c r="BI312"/>
  <c r="BH312"/>
  <c r="BG312"/>
  <c r="BF312"/>
  <c r="T312"/>
  <c r="R312"/>
  <c r="P312"/>
  <c r="BI309"/>
  <c r="BH309"/>
  <c r="BG309"/>
  <c r="BF309"/>
  <c r="T309"/>
  <c r="R309"/>
  <c r="P309"/>
  <c r="BI307"/>
  <c r="BH307"/>
  <c r="BG307"/>
  <c r="BF307"/>
  <c r="T307"/>
  <c r="R307"/>
  <c r="P307"/>
  <c r="BI302"/>
  <c r="BH302"/>
  <c r="BG302"/>
  <c r="BF302"/>
  <c r="T302"/>
  <c r="R302"/>
  <c r="P302"/>
  <c r="BI297"/>
  <c r="BH297"/>
  <c r="BG297"/>
  <c r="BF297"/>
  <c r="T297"/>
  <c r="R297"/>
  <c r="P297"/>
  <c r="BI291"/>
  <c r="BH291"/>
  <c r="BG291"/>
  <c r="BF291"/>
  <c r="T291"/>
  <c r="R291"/>
  <c r="P291"/>
  <c r="BI285"/>
  <c r="BH285"/>
  <c r="BG285"/>
  <c r="BF285"/>
  <c r="T285"/>
  <c r="R285"/>
  <c r="P285"/>
  <c r="BI275"/>
  <c r="BH275"/>
  <c r="BG275"/>
  <c r="BF275"/>
  <c r="T275"/>
  <c r="R275"/>
  <c r="P275"/>
  <c r="BI269"/>
  <c r="BH269"/>
  <c r="BG269"/>
  <c r="BF269"/>
  <c r="T269"/>
  <c r="R269"/>
  <c r="P269"/>
  <c r="BI263"/>
  <c r="BH263"/>
  <c r="BG263"/>
  <c r="BF263"/>
  <c r="T263"/>
  <c r="R263"/>
  <c r="P263"/>
  <c r="BI257"/>
  <c r="BH257"/>
  <c r="BG257"/>
  <c r="BF257"/>
  <c r="T257"/>
  <c r="R257"/>
  <c r="P257"/>
  <c r="BI254"/>
  <c r="BH254"/>
  <c r="BG254"/>
  <c r="BF254"/>
  <c r="T254"/>
  <c r="R254"/>
  <c r="P254"/>
  <c r="BI252"/>
  <c r="BH252"/>
  <c r="BG252"/>
  <c r="BF252"/>
  <c r="T252"/>
  <c r="R252"/>
  <c r="P252"/>
  <c r="BI250"/>
  <c r="BH250"/>
  <c r="BG250"/>
  <c r="BF250"/>
  <c r="T250"/>
  <c r="R250"/>
  <c r="P250"/>
  <c r="BI248"/>
  <c r="BH248"/>
  <c r="BG248"/>
  <c r="BF248"/>
  <c r="T248"/>
  <c r="R248"/>
  <c r="P248"/>
  <c r="BI246"/>
  <c r="BH246"/>
  <c r="BG246"/>
  <c r="BF246"/>
  <c r="T246"/>
  <c r="R246"/>
  <c r="P246"/>
  <c r="BI243"/>
  <c r="BH243"/>
  <c r="BG243"/>
  <c r="BF243"/>
  <c r="T243"/>
  <c r="R243"/>
  <c r="P243"/>
  <c r="BI240"/>
  <c r="BH240"/>
  <c r="BG240"/>
  <c r="BF240"/>
  <c r="T240"/>
  <c r="R240"/>
  <c r="P240"/>
  <c r="BI237"/>
  <c r="BH237"/>
  <c r="BG237"/>
  <c r="BF237"/>
  <c r="T237"/>
  <c r="R237"/>
  <c r="P237"/>
  <c r="BI233"/>
  <c r="BH233"/>
  <c r="BG233"/>
  <c r="BF233"/>
  <c r="T233"/>
  <c r="R233"/>
  <c r="P233"/>
  <c r="BI230"/>
  <c r="BH230"/>
  <c r="BG230"/>
  <c r="BF230"/>
  <c r="T230"/>
  <c r="R230"/>
  <c r="P230"/>
  <c r="BI223"/>
  <c r="BH223"/>
  <c r="BG223"/>
  <c r="BF223"/>
  <c r="T223"/>
  <c r="R223"/>
  <c r="P223"/>
  <c r="BI220"/>
  <c r="BH220"/>
  <c r="BG220"/>
  <c r="BF220"/>
  <c r="T220"/>
  <c r="R220"/>
  <c r="P220"/>
  <c r="BI218"/>
  <c r="BH218"/>
  <c r="BG218"/>
  <c r="BF218"/>
  <c r="T218"/>
  <c r="R218"/>
  <c r="P218"/>
  <c r="BI215"/>
  <c r="BH215"/>
  <c r="BG215"/>
  <c r="BF215"/>
  <c r="T215"/>
  <c r="R215"/>
  <c r="P215"/>
  <c r="BI208"/>
  <c r="BH208"/>
  <c r="BG208"/>
  <c r="BF208"/>
  <c r="T208"/>
  <c r="R208"/>
  <c r="P208"/>
  <c r="BI203"/>
  <c r="BH203"/>
  <c r="BG203"/>
  <c r="BF203"/>
  <c r="T203"/>
  <c r="R203"/>
  <c r="P203"/>
  <c r="BI201"/>
  <c r="BH201"/>
  <c r="BG201"/>
  <c r="BF201"/>
  <c r="T201"/>
  <c r="R201"/>
  <c r="P201"/>
  <c r="BI196"/>
  <c r="BH196"/>
  <c r="BG196"/>
  <c r="BF196"/>
  <c r="T196"/>
  <c r="R196"/>
  <c r="P196"/>
  <c r="BI191"/>
  <c r="BH191"/>
  <c r="BG191"/>
  <c r="BF191"/>
  <c r="T191"/>
  <c r="R191"/>
  <c r="P191"/>
  <c r="BI187"/>
  <c r="BH187"/>
  <c r="BG187"/>
  <c r="BF187"/>
  <c r="T187"/>
  <c r="T186"/>
  <c r="R187"/>
  <c r="R186"/>
  <c r="P187"/>
  <c r="P186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7"/>
  <c r="BH177"/>
  <c r="BG177"/>
  <c r="BF177"/>
  <c r="T177"/>
  <c r="R177"/>
  <c r="P177"/>
  <c r="BI175"/>
  <c r="BH175"/>
  <c r="BG175"/>
  <c r="BF175"/>
  <c r="T175"/>
  <c r="R175"/>
  <c r="P175"/>
  <c r="BI173"/>
  <c r="BH173"/>
  <c r="BG173"/>
  <c r="BF173"/>
  <c r="T173"/>
  <c r="R173"/>
  <c r="P173"/>
  <c r="BI170"/>
  <c r="BH170"/>
  <c r="BG170"/>
  <c r="BF170"/>
  <c r="T170"/>
  <c r="R170"/>
  <c r="P170"/>
  <c r="BI168"/>
  <c r="BH168"/>
  <c r="BG168"/>
  <c r="BF168"/>
  <c r="T168"/>
  <c r="R168"/>
  <c r="P168"/>
  <c r="BI160"/>
  <c r="BH160"/>
  <c r="BG160"/>
  <c r="BF160"/>
  <c r="T160"/>
  <c r="R160"/>
  <c r="P160"/>
  <c r="BI153"/>
  <c r="BH153"/>
  <c r="BG153"/>
  <c r="BF153"/>
  <c r="T153"/>
  <c r="R153"/>
  <c r="P153"/>
  <c r="BI151"/>
  <c r="BH151"/>
  <c r="BG151"/>
  <c r="BF151"/>
  <c r="T151"/>
  <c r="R151"/>
  <c r="P151"/>
  <c r="BI144"/>
  <c r="BH144"/>
  <c r="BG144"/>
  <c r="BF144"/>
  <c r="T144"/>
  <c r="R144"/>
  <c r="P144"/>
  <c r="BI135"/>
  <c r="BH135"/>
  <c r="BG135"/>
  <c r="BF135"/>
  <c r="T135"/>
  <c r="R135"/>
  <c r="P135"/>
  <c r="F126"/>
  <c r="E124"/>
  <c r="F89"/>
  <c r="E87"/>
  <c r="J24"/>
  <c r="E24"/>
  <c r="J129"/>
  <c r="J23"/>
  <c r="J21"/>
  <c r="E21"/>
  <c r="J128"/>
  <c r="J20"/>
  <c r="J18"/>
  <c r="E18"/>
  <c r="F92"/>
  <c r="J17"/>
  <c r="J15"/>
  <c r="E15"/>
  <c r="F128"/>
  <c r="J14"/>
  <c r="J12"/>
  <c r="J89"/>
  <c r="E7"/>
  <c r="E122"/>
  <c i="1" r="L90"/>
  <c r="AM90"/>
  <c r="AM89"/>
  <c r="L89"/>
  <c r="AM87"/>
  <c r="L87"/>
  <c r="L85"/>
  <c r="L84"/>
  <c i="9" r="J125"/>
  <c r="BK123"/>
  <c i="8" r="BK137"/>
  <c r="J134"/>
  <c r="BK128"/>
  <c r="BK125"/>
  <c i="7" r="BK156"/>
  <c r="BK154"/>
  <c r="BK148"/>
  <c r="J144"/>
  <c r="J142"/>
  <c r="BK138"/>
  <c r="BK130"/>
  <c r="BK128"/>
  <c r="J126"/>
  <c r="J121"/>
  <c i="6" r="BK130"/>
  <c r="J128"/>
  <c r="J123"/>
  <c r="J121"/>
  <c i="5" r="J239"/>
  <c r="J237"/>
  <c r="J235"/>
  <c r="J233"/>
  <c r="J227"/>
  <c r="J222"/>
  <c r="BK218"/>
  <c r="BK216"/>
  <c r="BK212"/>
  <c r="BK210"/>
  <c r="J204"/>
  <c r="BK202"/>
  <c r="J200"/>
  <c r="BK198"/>
  <c r="BK183"/>
  <c r="J179"/>
  <c r="J177"/>
  <c r="J172"/>
  <c r="BK168"/>
  <c r="BK166"/>
  <c r="BK164"/>
  <c r="J162"/>
  <c r="BK158"/>
  <c r="BK153"/>
  <c r="J143"/>
  <c r="J135"/>
  <c r="J133"/>
  <c r="J129"/>
  <c i="4" r="J125"/>
  <c r="BK123"/>
  <c i="3" r="BK213"/>
  <c r="J211"/>
  <c r="J209"/>
  <c r="BK207"/>
  <c r="J205"/>
  <c r="J203"/>
  <c r="BK201"/>
  <c r="BK197"/>
  <c r="BK195"/>
  <c r="J193"/>
  <c r="BK191"/>
  <c r="BK188"/>
  <c r="J185"/>
  <c r="J182"/>
  <c r="J176"/>
  <c r="J173"/>
  <c r="BK170"/>
  <c r="BK165"/>
  <c r="BK160"/>
  <c r="J154"/>
  <c r="BK149"/>
  <c r="J138"/>
  <c r="BK132"/>
  <c r="J123"/>
  <c i="2" r="J473"/>
  <c r="J445"/>
  <c r="BK434"/>
  <c r="J431"/>
  <c r="J417"/>
  <c r="BK391"/>
  <c r="BK382"/>
  <c r="BK361"/>
  <c r="J356"/>
  <c r="J344"/>
  <c r="BK341"/>
  <c r="BK335"/>
  <c r="J326"/>
  <c r="J324"/>
  <c r="BK322"/>
  <c r="J320"/>
  <c r="J318"/>
  <c r="J316"/>
  <c r="BK314"/>
  <c r="BK309"/>
  <c r="BK297"/>
  <c r="J291"/>
  <c r="BK269"/>
  <c r="J263"/>
  <c r="J257"/>
  <c r="BK252"/>
  <c r="BK250"/>
  <c r="BK248"/>
  <c r="BK233"/>
  <c r="J230"/>
  <c r="J223"/>
  <c r="J218"/>
  <c r="BK208"/>
  <c r="BK201"/>
  <c r="BK187"/>
  <c r="J184"/>
  <c r="J168"/>
  <c r="BK160"/>
  <c r="J153"/>
  <c r="J151"/>
  <c r="BK144"/>
  <c r="BK135"/>
  <c i="9" r="BK125"/>
  <c r="J123"/>
  <c i="8" r="J137"/>
  <c r="BK131"/>
  <c i="7" r="J156"/>
  <c r="J148"/>
  <c r="BK146"/>
  <c r="BK144"/>
  <c r="J132"/>
  <c i="5" r="BK245"/>
  <c r="BK243"/>
  <c r="J241"/>
  <c r="BK237"/>
  <c r="BK233"/>
  <c r="J231"/>
  <c r="BK227"/>
  <c r="J220"/>
  <c r="J216"/>
  <c r="J208"/>
  <c r="J198"/>
  <c r="BK196"/>
  <c r="BK193"/>
  <c r="BK191"/>
  <c r="J185"/>
  <c r="J183"/>
  <c r="BK181"/>
  <c r="BK174"/>
  <c r="BK170"/>
  <c i="2" r="BK494"/>
  <c r="J494"/>
  <c r="BK492"/>
  <c r="J492"/>
  <c r="BK490"/>
  <c r="J479"/>
  <c r="BK473"/>
  <c r="J458"/>
  <c r="J452"/>
  <c r="BK448"/>
  <c r="BK445"/>
  <c r="J434"/>
  <c r="BK431"/>
  <c r="J420"/>
  <c r="J407"/>
  <c r="BK379"/>
  <c r="BK374"/>
  <c r="J370"/>
  <c r="BK359"/>
  <c r="BK351"/>
  <c r="J349"/>
  <c r="J341"/>
  <c r="BK324"/>
  <c r="BK320"/>
  <c r="J312"/>
  <c r="J309"/>
  <c r="BK302"/>
  <c r="J297"/>
  <c r="J285"/>
  <c r="J269"/>
  <c r="J248"/>
  <c r="BK246"/>
  <c r="J237"/>
  <c r="BK230"/>
  <c r="BK223"/>
  <c r="J215"/>
  <c r="J208"/>
  <c r="BK203"/>
  <c r="BK196"/>
  <c r="J182"/>
  <c r="BK180"/>
  <c r="BK177"/>
  <c r="J175"/>
  <c r="BK173"/>
  <c r="J173"/>
  <c r="BK170"/>
  <c r="J170"/>
  <c i="8" r="BK134"/>
  <c r="J131"/>
  <c r="J128"/>
  <c r="J125"/>
  <c i="7" r="J154"/>
  <c r="J152"/>
  <c r="J150"/>
  <c r="J146"/>
  <c r="BK142"/>
  <c r="J138"/>
  <c r="J136"/>
  <c r="BK134"/>
  <c r="BK132"/>
  <c r="J128"/>
  <c r="BK126"/>
  <c i="6" r="BK128"/>
  <c r="J126"/>
  <c r="BK123"/>
  <c r="BK121"/>
  <c i="5" r="J245"/>
  <c r="J243"/>
  <c r="BK239"/>
  <c r="J229"/>
  <c r="J225"/>
  <c r="BK214"/>
  <c r="J212"/>
  <c r="J210"/>
  <c r="BK208"/>
  <c r="BK200"/>
  <c r="J191"/>
  <c r="J189"/>
  <c r="J187"/>
  <c r="J181"/>
  <c r="J170"/>
  <c r="J166"/>
  <c r="BK162"/>
  <c r="BK160"/>
  <c r="J158"/>
  <c r="BK155"/>
  <c r="J153"/>
  <c r="BK151"/>
  <c r="BK149"/>
  <c r="J147"/>
  <c r="BK145"/>
  <c r="BK143"/>
  <c r="J141"/>
  <c r="BK139"/>
  <c r="J137"/>
  <c r="BK135"/>
  <c r="BK133"/>
  <c r="J131"/>
  <c i="4" r="J123"/>
  <c r="J121"/>
  <c i="3" r="J213"/>
  <c r="BK211"/>
  <c r="BK209"/>
  <c r="J207"/>
  <c r="BK205"/>
  <c r="J201"/>
  <c r="J199"/>
  <c r="BK193"/>
  <c r="J188"/>
  <c r="BK185"/>
  <c r="BK182"/>
  <c r="J179"/>
  <c r="BK176"/>
  <c r="J170"/>
  <c r="J167"/>
  <c r="BK162"/>
  <c r="BK157"/>
  <c r="J151"/>
  <c r="BK147"/>
  <c r="BK145"/>
  <c r="J143"/>
  <c r="J141"/>
  <c r="BK138"/>
  <c r="BK135"/>
  <c r="J129"/>
  <c r="BK126"/>
  <c i="2" r="J490"/>
  <c r="BK479"/>
  <c r="BK476"/>
  <c r="BK458"/>
  <c r="J455"/>
  <c r="BK452"/>
  <c r="J448"/>
  <c r="BK420"/>
  <c r="J410"/>
  <c r="BK407"/>
  <c r="J405"/>
  <c r="BK403"/>
  <c r="J391"/>
  <c r="J388"/>
  <c r="J379"/>
  <c r="BK370"/>
  <c r="J366"/>
  <c r="J359"/>
  <c r="BK356"/>
  <c r="J351"/>
  <c r="BK349"/>
  <c r="BK318"/>
  <c r="J314"/>
  <c r="BK307"/>
  <c r="BK275"/>
  <c r="BK263"/>
  <c r="BK257"/>
  <c r="J254"/>
  <c r="J252"/>
  <c r="J250"/>
  <c r="J246"/>
  <c r="J243"/>
  <c r="J240"/>
  <c r="BK237"/>
  <c r="J233"/>
  <c r="BK220"/>
  <c r="BK218"/>
  <c r="BK215"/>
  <c r="J203"/>
  <c r="J191"/>
  <c r="J187"/>
  <c r="J180"/>
  <c r="BK175"/>
  <c r="J160"/>
  <c r="BK153"/>
  <c i="1" r="AS98"/>
  <c i="7" r="BK152"/>
  <c r="BK150"/>
  <c r="BK136"/>
  <c r="J134"/>
  <c r="J130"/>
  <c r="BK121"/>
  <c i="6" r="J130"/>
  <c r="BK126"/>
  <c i="5" r="BK241"/>
  <c r="BK235"/>
  <c r="BK231"/>
  <c r="BK229"/>
  <c r="BK225"/>
  <c r="BK222"/>
  <c r="BK220"/>
  <c r="J218"/>
  <c r="J214"/>
  <c r="BK204"/>
  <c r="J202"/>
  <c r="J196"/>
  <c r="J193"/>
  <c r="BK189"/>
  <c r="BK187"/>
  <c r="BK185"/>
  <c r="BK179"/>
  <c r="BK177"/>
  <c r="J174"/>
  <c r="BK172"/>
  <c r="J168"/>
  <c r="J164"/>
  <c r="J160"/>
  <c r="J155"/>
  <c r="J151"/>
  <c r="J149"/>
  <c r="BK147"/>
  <c r="J145"/>
  <c r="BK141"/>
  <c r="J139"/>
  <c r="BK137"/>
  <c r="BK131"/>
  <c r="BK129"/>
  <c i="4" r="BK125"/>
  <c r="BK121"/>
  <c i="3" r="BK203"/>
  <c r="BK199"/>
  <c r="J197"/>
  <c r="J195"/>
  <c r="J191"/>
  <c r="BK179"/>
  <c r="BK173"/>
  <c r="BK167"/>
  <c r="J165"/>
  <c r="J162"/>
  <c r="J160"/>
  <c r="J157"/>
  <c r="BK154"/>
  <c r="BK151"/>
  <c r="J149"/>
  <c r="J147"/>
  <c r="J145"/>
  <c r="BK143"/>
  <c r="BK141"/>
  <c r="J135"/>
  <c r="J132"/>
  <c r="BK129"/>
  <c r="J126"/>
  <c r="BK123"/>
  <c i="2" r="J476"/>
  <c r="BK455"/>
  <c r="BK417"/>
  <c r="BK410"/>
  <c r="BK405"/>
  <c r="J403"/>
  <c r="BK388"/>
  <c r="J382"/>
  <c r="J374"/>
  <c r="BK366"/>
  <c r="J361"/>
  <c r="BK344"/>
  <c r="J335"/>
  <c r="BK326"/>
  <c r="J322"/>
  <c r="BK316"/>
  <c r="BK312"/>
  <c r="J307"/>
  <c r="J302"/>
  <c r="BK291"/>
  <c r="BK285"/>
  <c r="J275"/>
  <c r="BK254"/>
  <c r="BK243"/>
  <c r="BK240"/>
  <c r="J220"/>
  <c r="J201"/>
  <c r="J196"/>
  <c r="BK191"/>
  <c r="BK184"/>
  <c r="BK182"/>
  <c r="J177"/>
  <c r="BK168"/>
  <c r="BK151"/>
  <c r="J144"/>
  <c r="J135"/>
  <c i="1" r="AS102"/>
  <c i="8" l="1" r="R123"/>
  <c r="R122"/>
  <c i="2" r="BK134"/>
  <c r="J134"/>
  <c r="J98"/>
  <c r="BK167"/>
  <c r="J167"/>
  <c r="J99"/>
  <c r="R190"/>
  <c r="R207"/>
  <c r="P245"/>
  <c r="R256"/>
  <c r="P311"/>
  <c r="P343"/>
  <c r="BK358"/>
  <c r="J358"/>
  <c r="J108"/>
  <c r="T409"/>
  <c r="T419"/>
  <c r="R457"/>
  <c r="R478"/>
  <c i="3" r="P122"/>
  <c r="BK156"/>
  <c r="J156"/>
  <c r="J99"/>
  <c r="R156"/>
  <c r="T190"/>
  <c i="4" r="BK120"/>
  <c r="J120"/>
  <c r="J98"/>
  <c r="T120"/>
  <c r="T119"/>
  <c r="T118"/>
  <c i="5" r="P128"/>
  <c r="T157"/>
  <c r="BK195"/>
  <c r="J195"/>
  <c r="J102"/>
  <c r="BK207"/>
  <c r="BK206"/>
  <c r="J206"/>
  <c r="J103"/>
  <c r="BK224"/>
  <c r="J224"/>
  <c r="J105"/>
  <c i="6" r="BK120"/>
  <c r="BK119"/>
  <c r="J119"/>
  <c r="J97"/>
  <c i="2" r="R134"/>
  <c r="R133"/>
  <c r="R167"/>
  <c r="T190"/>
  <c r="P207"/>
  <c r="R245"/>
  <c r="T256"/>
  <c r="T311"/>
  <c r="T343"/>
  <c r="R358"/>
  <c r="R409"/>
  <c r="R419"/>
  <c r="P457"/>
  <c r="P478"/>
  <c i="3" r="BK122"/>
  <c r="J122"/>
  <c r="J98"/>
  <c r="T122"/>
  <c r="T156"/>
  <c r="P190"/>
  <c i="4" r="R120"/>
  <c r="R119"/>
  <c r="R118"/>
  <c i="5" r="R128"/>
  <c r="P157"/>
  <c r="P195"/>
  <c r="P176"/>
  <c r="R207"/>
  <c r="R206"/>
  <c r="T224"/>
  <c i="6" r="T120"/>
  <c r="T119"/>
  <c r="T118"/>
  <c i="7" r="BK120"/>
  <c r="BK119"/>
  <c r="J119"/>
  <c r="J97"/>
  <c r="T120"/>
  <c r="T119"/>
  <c r="T118"/>
  <c i="9" r="BK122"/>
  <c r="J122"/>
  <c r="J99"/>
  <c r="P122"/>
  <c r="P121"/>
  <c i="1" r="AU104"/>
  <c i="2" r="P134"/>
  <c r="P167"/>
  <c r="P190"/>
  <c r="T207"/>
  <c r="T245"/>
  <c r="BK256"/>
  <c r="J256"/>
  <c r="J105"/>
  <c r="BK311"/>
  <c r="J311"/>
  <c r="J106"/>
  <c r="BK343"/>
  <c r="J343"/>
  <c r="J107"/>
  <c r="T358"/>
  <c r="BK409"/>
  <c r="J409"/>
  <c r="J109"/>
  <c r="BK419"/>
  <c r="J419"/>
  <c r="J110"/>
  <c r="BK457"/>
  <c r="J457"/>
  <c r="J111"/>
  <c r="BK478"/>
  <c r="J478"/>
  <c r="J112"/>
  <c i="5" r="T128"/>
  <c r="R157"/>
  <c r="R195"/>
  <c r="R176"/>
  <c r="T207"/>
  <c r="T206"/>
  <c r="R224"/>
  <c i="6" r="R120"/>
  <c r="R119"/>
  <c r="R118"/>
  <c i="7" r="R120"/>
  <c r="R119"/>
  <c r="R118"/>
  <c i="9" r="R122"/>
  <c r="R121"/>
  <c i="2" r="T134"/>
  <c r="T133"/>
  <c r="T167"/>
  <c r="BK190"/>
  <c r="J190"/>
  <c r="J102"/>
  <c r="BK207"/>
  <c r="J207"/>
  <c r="J103"/>
  <c r="BK245"/>
  <c r="J245"/>
  <c r="J104"/>
  <c r="P256"/>
  <c r="R311"/>
  <c r="R343"/>
  <c r="P358"/>
  <c r="P409"/>
  <c r="P419"/>
  <c r="T457"/>
  <c r="T478"/>
  <c i="3" r="R122"/>
  <c r="P156"/>
  <c r="BK190"/>
  <c r="J190"/>
  <c r="J100"/>
  <c r="R190"/>
  <c i="4" r="P120"/>
  <c r="P119"/>
  <c r="P118"/>
  <c i="1" r="AU97"/>
  <c i="5" r="BK128"/>
  <c r="J128"/>
  <c r="J99"/>
  <c r="BK157"/>
  <c r="J157"/>
  <c r="J100"/>
  <c r="T195"/>
  <c r="T176"/>
  <c r="P207"/>
  <c r="P206"/>
  <c r="P224"/>
  <c i="6" r="P120"/>
  <c r="P119"/>
  <c r="P118"/>
  <c i="1" r="AU100"/>
  <c i="7" r="P120"/>
  <c r="P119"/>
  <c r="P118"/>
  <c i="1" r="AU101"/>
  <c i="9" r="T122"/>
  <c r="T121"/>
  <c i="2" r="E85"/>
  <c r="J91"/>
  <c r="J126"/>
  <c r="F129"/>
  <c r="BE151"/>
  <c r="BE175"/>
  <c r="BE177"/>
  <c r="BE187"/>
  <c r="BE201"/>
  <c r="BE208"/>
  <c r="BE223"/>
  <c r="BE230"/>
  <c r="BE243"/>
  <c r="BE250"/>
  <c r="BE263"/>
  <c r="BE291"/>
  <c r="BE307"/>
  <c r="BE312"/>
  <c r="BE318"/>
  <c r="BE335"/>
  <c r="BE351"/>
  <c r="BE356"/>
  <c r="BE379"/>
  <c r="BE391"/>
  <c r="BE420"/>
  <c r="BE431"/>
  <c r="BE434"/>
  <c r="BE448"/>
  <c r="BE473"/>
  <c r="BK186"/>
  <c r="J186"/>
  <c r="J100"/>
  <c i="3" r="E85"/>
  <c r="J89"/>
  <c r="J92"/>
  <c r="J116"/>
  <c r="BE126"/>
  <c r="BE132"/>
  <c r="BE138"/>
  <c r="BE143"/>
  <c r="BE149"/>
  <c r="BE151"/>
  <c r="BE154"/>
  <c r="BE157"/>
  <c r="BE165"/>
  <c r="BE170"/>
  <c r="BE176"/>
  <c r="BE193"/>
  <c r="BE209"/>
  <c i="4" r="F91"/>
  <c r="F92"/>
  <c r="J115"/>
  <c r="BE123"/>
  <c i="5" r="F94"/>
  <c r="J121"/>
  <c r="BE129"/>
  <c r="BE139"/>
  <c r="BE141"/>
  <c r="BE143"/>
  <c r="BE145"/>
  <c r="BE149"/>
  <c r="BE155"/>
  <c r="BE162"/>
  <c r="BE183"/>
  <c r="BE210"/>
  <c r="BE212"/>
  <c r="BE214"/>
  <c r="BE237"/>
  <c i="6" r="J91"/>
  <c r="E108"/>
  <c r="F114"/>
  <c r="BE121"/>
  <c i="7" r="F91"/>
  <c r="E108"/>
  <c r="J112"/>
  <c r="J115"/>
  <c r="BE130"/>
  <c r="BE142"/>
  <c r="BE144"/>
  <c r="BE146"/>
  <c i="2" r="BE135"/>
  <c r="BE160"/>
  <c r="BE182"/>
  <c r="BE184"/>
  <c r="BE196"/>
  <c r="BE203"/>
  <c r="BE246"/>
  <c r="BE285"/>
  <c r="BE297"/>
  <c r="BE309"/>
  <c r="BE320"/>
  <c r="BE322"/>
  <c r="BE326"/>
  <c r="BE341"/>
  <c r="BE374"/>
  <c i="3" r="BE123"/>
  <c r="BE135"/>
  <c r="BE145"/>
  <c r="BE160"/>
  <c r="BE173"/>
  <c r="BE179"/>
  <c r="BE182"/>
  <c r="BE188"/>
  <c r="BE191"/>
  <c r="BE195"/>
  <c r="BE197"/>
  <c r="BE203"/>
  <c r="BE207"/>
  <c i="4" r="E85"/>
  <c r="J91"/>
  <c r="J112"/>
  <c i="5" r="E85"/>
  <c r="BE131"/>
  <c r="BE133"/>
  <c r="BE135"/>
  <c r="BE137"/>
  <c r="BE147"/>
  <c r="BE153"/>
  <c r="BE158"/>
  <c r="BE160"/>
  <c r="BE164"/>
  <c r="BE166"/>
  <c r="BE170"/>
  <c r="BE172"/>
  <c r="BE174"/>
  <c r="BE185"/>
  <c r="BE193"/>
  <c r="BE196"/>
  <c r="BE202"/>
  <c r="BE204"/>
  <c r="BE216"/>
  <c r="BE218"/>
  <c r="BE233"/>
  <c r="BE235"/>
  <c i="6" r="J89"/>
  <c r="J92"/>
  <c r="BE126"/>
  <c r="BE130"/>
  <c i="7" r="F92"/>
  <c r="J114"/>
  <c r="BE121"/>
  <c r="BE148"/>
  <c i="8" r="E85"/>
  <c r="J89"/>
  <c r="F92"/>
  <c r="F118"/>
  <c r="BE125"/>
  <c r="BE128"/>
  <c r="BE134"/>
  <c i="9" r="J91"/>
  <c r="F94"/>
  <c i="2" r="J92"/>
  <c r="BE144"/>
  <c r="BE168"/>
  <c r="BE170"/>
  <c r="BE220"/>
  <c r="BE237"/>
  <c r="BE248"/>
  <c r="BE252"/>
  <c r="BE254"/>
  <c r="BE257"/>
  <c r="BE269"/>
  <c r="BE314"/>
  <c r="BE316"/>
  <c r="BE361"/>
  <c r="BE382"/>
  <c r="BE388"/>
  <c r="BE403"/>
  <c r="BE417"/>
  <c r="BE452"/>
  <c r="BE476"/>
  <c r="BE490"/>
  <c r="BE492"/>
  <c r="BE494"/>
  <c i="3" r="F117"/>
  <c i="5" r="BE177"/>
  <c r="BE179"/>
  <c r="BE187"/>
  <c r="BE208"/>
  <c r="BE225"/>
  <c r="BE227"/>
  <c r="BE229"/>
  <c r="BE231"/>
  <c r="BE243"/>
  <c r="BE245"/>
  <c r="BK176"/>
  <c r="J176"/>
  <c r="J101"/>
  <c i="6" r="F115"/>
  <c r="BE128"/>
  <c i="7" r="BE126"/>
  <c r="BE128"/>
  <c r="BE134"/>
  <c r="BE136"/>
  <c r="BE138"/>
  <c r="BE154"/>
  <c i="8" r="J92"/>
  <c r="J118"/>
  <c r="BE137"/>
  <c r="BK130"/>
  <c r="J130"/>
  <c r="J100"/>
  <c i="9" r="E109"/>
  <c r="BE123"/>
  <c r="BE125"/>
  <c i="2" r="F91"/>
  <c r="BE153"/>
  <c r="BE173"/>
  <c r="BE180"/>
  <c r="BE191"/>
  <c r="BE215"/>
  <c r="BE218"/>
  <c r="BE233"/>
  <c r="BE240"/>
  <c r="BE275"/>
  <c r="BE302"/>
  <c r="BE324"/>
  <c r="BE344"/>
  <c r="BE349"/>
  <c r="BE359"/>
  <c r="BE366"/>
  <c r="BE370"/>
  <c r="BE405"/>
  <c r="BE407"/>
  <c r="BE410"/>
  <c r="BE445"/>
  <c r="BE455"/>
  <c r="BE458"/>
  <c r="BE479"/>
  <c i="3" r="F91"/>
  <c r="BE129"/>
  <c r="BE141"/>
  <c r="BE147"/>
  <c r="BE162"/>
  <c r="BE167"/>
  <c r="BE185"/>
  <c r="BE199"/>
  <c r="BE201"/>
  <c r="BE205"/>
  <c r="BE211"/>
  <c r="BE213"/>
  <c i="4" r="BE121"/>
  <c r="BE125"/>
  <c i="5" r="BE151"/>
  <c r="BE168"/>
  <c r="BE181"/>
  <c r="BE189"/>
  <c r="BE191"/>
  <c r="BE198"/>
  <c r="BE200"/>
  <c r="BE220"/>
  <c r="BE222"/>
  <c r="BE239"/>
  <c r="BE241"/>
  <c i="6" r="BE123"/>
  <c i="7" r="BE132"/>
  <c r="BE150"/>
  <c r="BE152"/>
  <c r="BE156"/>
  <c i="8" r="BE131"/>
  <c r="BK124"/>
  <c r="J124"/>
  <c r="J98"/>
  <c r="BK127"/>
  <c r="J127"/>
  <c r="J99"/>
  <c r="BK133"/>
  <c r="J133"/>
  <c r="J101"/>
  <c r="BK136"/>
  <c r="J136"/>
  <c r="J102"/>
  <c i="3" r="F36"/>
  <c i="1" r="BC96"/>
  <c i="2" r="F36"/>
  <c i="1" r="BC95"/>
  <c i="7" r="F34"/>
  <c i="1" r="BA101"/>
  <c i="8" r="F35"/>
  <c i="1" r="BB103"/>
  <c r="AU102"/>
  <c i="5" r="F37"/>
  <c i="1" r="BB99"/>
  <c r="BB98"/>
  <c r="AX98"/>
  <c i="8" r="F37"/>
  <c i="1" r="BD103"/>
  <c i="2" r="J34"/>
  <c i="1" r="AW95"/>
  <c i="4" r="F37"/>
  <c i="1" r="BD97"/>
  <c i="5" r="F38"/>
  <c i="1" r="BC99"/>
  <c r="BC98"/>
  <c r="AY98"/>
  <c i="8" r="F36"/>
  <c i="1" r="BC103"/>
  <c i="2" r="F37"/>
  <c i="1" r="BD95"/>
  <c i="4" r="F34"/>
  <c i="1" r="BA97"/>
  <c i="6" r="F35"/>
  <c i="1" r="BB100"/>
  <c i="2" r="F34"/>
  <c i="1" r="BA95"/>
  <c i="5" r="F36"/>
  <c i="1" r="BA99"/>
  <c r="BA98"/>
  <c r="AW98"/>
  <c i="6" r="F37"/>
  <c i="1" r="BD100"/>
  <c i="7" r="F36"/>
  <c i="1" r="BC101"/>
  <c i="8" r="F34"/>
  <c i="1" r="BA103"/>
  <c i="7" r="F35"/>
  <c i="1" r="BB101"/>
  <c i="9" r="F36"/>
  <c i="1" r="BA104"/>
  <c i="3" r="F37"/>
  <c i="1" r="BD96"/>
  <c i="6" r="J34"/>
  <c i="1" r="AW100"/>
  <c i="9" r="F37"/>
  <c i="1" r="BB104"/>
  <c r="AS94"/>
  <c i="3" r="J34"/>
  <c i="1" r="AW96"/>
  <c i="4" r="F36"/>
  <c i="1" r="BC97"/>
  <c i="5" r="J36"/>
  <c i="1" r="AW99"/>
  <c i="4" r="F35"/>
  <c i="1" r="BB97"/>
  <c i="6" r="F34"/>
  <c i="1" r="BA100"/>
  <c i="9" r="J36"/>
  <c i="1" r="AW104"/>
  <c i="3" r="F34"/>
  <c i="1" r="BA96"/>
  <c i="4" r="J34"/>
  <c i="1" r="AW97"/>
  <c i="7" r="J34"/>
  <c i="1" r="AW101"/>
  <c i="3" r="F35"/>
  <c i="1" r="BB96"/>
  <c i="5" r="F39"/>
  <c i="1" r="BD99"/>
  <c r="BD98"/>
  <c i="9" r="F39"/>
  <c i="1" r="BD104"/>
  <c i="2" r="F35"/>
  <c i="1" r="BB95"/>
  <c i="6" r="F36"/>
  <c i="1" r="BC100"/>
  <c i="8" r="J34"/>
  <c i="1" r="AW103"/>
  <c i="9" r="F38"/>
  <c i="1" r="BC104"/>
  <c i="7" r="F37"/>
  <c i="1" r="BD101"/>
  <c i="3" l="1" r="P121"/>
  <c r="P120"/>
  <c i="1" r="AU96"/>
  <c i="5" r="T127"/>
  <c i="2" r="P133"/>
  <c i="5" r="R127"/>
  <c i="3" r="T121"/>
  <c r="T120"/>
  <c i="2" r="T189"/>
  <c r="T132"/>
  <c i="5" r="P127"/>
  <c i="1" r="AU99"/>
  <c i="3" r="R121"/>
  <c r="R120"/>
  <c i="2" r="P189"/>
  <c r="R189"/>
  <c r="R132"/>
  <c r="BK133"/>
  <c r="J133"/>
  <c r="J97"/>
  <c i="5" r="J207"/>
  <c r="J104"/>
  <c i="6" r="J120"/>
  <c r="J98"/>
  <c i="2" r="BK189"/>
  <c r="J189"/>
  <c r="J101"/>
  <c i="4" r="BK119"/>
  <c r="J119"/>
  <c r="J97"/>
  <c i="5" r="BK127"/>
  <c r="J127"/>
  <c i="8" r="BK123"/>
  <c r="J123"/>
  <c r="J97"/>
  <c i="9" r="BK121"/>
  <c r="J121"/>
  <c r="J98"/>
  <c i="6" r="BK118"/>
  <c r="J118"/>
  <c r="J96"/>
  <c i="7" r="BK118"/>
  <c r="J118"/>
  <c r="J96"/>
  <c r="J120"/>
  <c r="J98"/>
  <c i="3" r="BK121"/>
  <c r="BK120"/>
  <c r="J120"/>
  <c i="1" r="AU98"/>
  <c i="5" r="J32"/>
  <c i="1" r="AG99"/>
  <c r="AG98"/>
  <c i="2" r="J33"/>
  <c i="1" r="AV95"/>
  <c r="AT95"/>
  <c r="BB102"/>
  <c r="AX102"/>
  <c i="5" r="J35"/>
  <c i="1" r="AV99"/>
  <c r="AT99"/>
  <c i="9" r="F35"/>
  <c i="1" r="AZ104"/>
  <c i="6" r="J33"/>
  <c i="1" r="AV100"/>
  <c r="AT100"/>
  <c i="8" r="F33"/>
  <c i="1" r="AZ103"/>
  <c i="6" r="F33"/>
  <c i="1" r="AZ100"/>
  <c i="8" r="J33"/>
  <c i="1" r="AV103"/>
  <c r="AT103"/>
  <c i="3" r="J30"/>
  <c i="1" r="AG96"/>
  <c i="4" r="F33"/>
  <c i="1" r="AZ97"/>
  <c r="BD102"/>
  <c i="3" r="J33"/>
  <c i="1" r="AV96"/>
  <c r="AT96"/>
  <c i="4" r="J33"/>
  <c i="1" r="AV97"/>
  <c r="AT97"/>
  <c r="BA102"/>
  <c r="AW102"/>
  <c i="7" r="J33"/>
  <c i="1" r="AV101"/>
  <c r="AT101"/>
  <c i="2" r="F33"/>
  <c i="1" r="AZ95"/>
  <c i="3" r="F33"/>
  <c i="1" r="AZ96"/>
  <c i="7" r="F33"/>
  <c i="1" r="AZ101"/>
  <c r="BC102"/>
  <c r="AY102"/>
  <c i="5" r="F35"/>
  <c i="1" r="AZ99"/>
  <c r="AZ98"/>
  <c r="AV98"/>
  <c r="AT98"/>
  <c i="9" r="J35"/>
  <c i="1" r="AV104"/>
  <c r="AT104"/>
  <c i="2" l="1" r="P132"/>
  <c i="1" r="AU95"/>
  <c i="3" r="J39"/>
  <c i="5" r="J41"/>
  <c i="3" r="J121"/>
  <c r="J97"/>
  <c i="4" r="BK118"/>
  <c r="J118"/>
  <c r="J96"/>
  <c i="1" r="AN99"/>
  <c i="2" r="BK132"/>
  <c r="J132"/>
  <c i="3" r="J96"/>
  <c i="5" r="J98"/>
  <c i="8" r="BK122"/>
  <c r="J122"/>
  <c r="J96"/>
  <c i="1" r="BC94"/>
  <c r="AY94"/>
  <c r="BD94"/>
  <c r="W33"/>
  <c r="BA94"/>
  <c r="AW94"/>
  <c r="AK30"/>
  <c r="BB94"/>
  <c r="W31"/>
  <c r="AN98"/>
  <c r="AN96"/>
  <c r="AU94"/>
  <c i="7" r="J30"/>
  <c i="1" r="AG101"/>
  <c r="AN101"/>
  <c i="6" r="J30"/>
  <c i="1" r="AG100"/>
  <c r="AN100"/>
  <c r="AZ102"/>
  <c r="AV102"/>
  <c r="AT102"/>
  <c i="2" r="J30"/>
  <c i="1" r="AG95"/>
  <c r="AN95"/>
  <c i="9" r="J32"/>
  <c i="1" r="AG104"/>
  <c r="AN104"/>
  <c i="2" l="1" r="J96"/>
  <c i="7" r="J39"/>
  <c i="9" r="J41"/>
  <c i="2" r="J39"/>
  <c i="6" r="J39"/>
  <c i="1" r="AZ94"/>
  <c r="W29"/>
  <c r="W30"/>
  <c r="W32"/>
  <c i="4" r="J30"/>
  <c i="1" r="AG97"/>
  <c r="AN97"/>
  <c r="AX94"/>
  <c i="8" r="J30"/>
  <c i="1" r="AG103"/>
  <c r="AN103"/>
  <c i="4" l="1" r="J39"/>
  <c i="8" r="J39"/>
  <c i="1" r="AG102"/>
  <c r="AN102"/>
  <c r="AV94"/>
  <c r="AK29"/>
  <c l="1" r="AG94"/>
  <c r="AT94"/>
  <c l="1" r="AN94"/>
  <c r="AK26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<sst xmlns="http://schemas.openxmlformats.org/spreadsheetml/2006/main">
  <si>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</si>
  <si>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</si>
  <si>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</si>
  <si>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</si>
  <si>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</si>
  <si>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{1c412d19-45a5-41d2-9616-05c0266def66}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</si>
  <si>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</si>
  <si>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</si>
  <si>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</si>
  <si>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</si>
  <si>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</si>
  <si>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</si>
  <si>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</si>
  <si>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</si>
  <si>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as_054_2020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</si>
  <si>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</si>
  <si>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</si>
  <si>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Bylnice - vestavba prostor provozního střediska</t>
  </si>
  <si>
    <t>KSO:</t>
  </si>
  <si>
    <t>CC-CZ:</t>
  </si>
  <si>
    <t>Místo:</t>
  </si>
  <si>
    <t xml:space="preserve"> </t>
  </si>
  <si>
    <t>Datum:</t>
  </si>
  <si>
    <t>30. 6. 2020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</si>
  <si>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</si>
  <si>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</si>
  <si>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</si>
  <si>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</si>
  <si>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</si>
  <si>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</si>
  <si>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</si>
  <si>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</si>
  <si>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</si>
  <si>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</si>
  <si>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</si>
  <si>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</si>
  <si>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</si>
  <si>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</si>
  <si>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</si>
  <si>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</si>
  <si>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</si>
  <si>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</si>
  <si>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</si>
  <si>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</si>
  <si>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</si>
  <si>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</si>
  <si>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</si>
  <si>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</si>
  <si>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</si>
  <si>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</si>
  <si>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</si>
  <si>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</si>
  <si>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</si>
  <si>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</si>
  <si>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</si>
  <si>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</si>
  <si>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</si>
  <si>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</si>
  <si>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</si>
  <si>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</si>
  <si>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</si>
  <si>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</si>
  <si>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</si>
  <si>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</si>
  <si>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</si>
  <si>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</si>
  <si>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</si>
  <si>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</si>
  <si>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</si>
  <si>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</si>
  <si>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</si>
  <si>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</si>
  <si>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</si>
  <si>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</si>
  <si>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</si>
  <si>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</si>
  <si>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</si>
  <si>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</si>
  <si>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</si>
  <si>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 xml:space="preserve">Vestavba prostor </t>
  </si>
  <si>
    <t>STA</t>
  </si>
  <si>
    <t>1</t>
  </si>
  <si>
    <t>{b1a26986-a18b-48e0-b35b-cf7f50314174}</t>
  </si>
  <si>
    <t>2</t>
  </si>
  <si>
    <t>SO 02</t>
  </si>
  <si>
    <t>ZTI</t>
  </si>
  <si>
    <t>{bd23fe44-ab41-4dda-baba-4c399e7d6be8}</t>
  </si>
  <si>
    <t>SO 03</t>
  </si>
  <si>
    <t>Vytápění</t>
  </si>
  <si>
    <t>{9c53e6d1-2085-4de9-9168-c4a6abc372b6}</t>
  </si>
  <si>
    <t>SO 04</t>
  </si>
  <si>
    <t>Elektroinstalace</t>
  </si>
  <si>
    <t>{407d4790-142a-4bd0-a056-e0aef6ad8b8e}</t>
  </si>
  <si>
    <t>18-S</t>
  </si>
  <si>
    <t xml:space="preserve">PS – ROZVODY ELEKTRO  v 2.NP</t>
  </si>
  <si>
    <t>Soupis</t>
  </si>
  <si>
    <t>{de4b3cf8-da22-424e-808e-88ddd49080b8}</t>
  </si>
  <si>
    <t>SO 05</t>
  </si>
  <si>
    <t>Slaboproud</t>
  </si>
  <si>
    <t>{3d812181-eaaf-408c-982f-d0c40747de29}</t>
  </si>
  <si>
    <t>SO 06</t>
  </si>
  <si>
    <t>Vzduchotechnika</t>
  </si>
  <si>
    <t>{493b263f-f421-482d-8c19-0fb52e987cdf}</t>
  </si>
  <si>
    <t>SO 07</t>
  </si>
  <si>
    <t>VRN</t>
  </si>
  <si>
    <t>{1784c8a8-17ad-4194-ad7c-0924a502272c}</t>
  </si>
  <si>
    <t>###NOINSERT###</t>
  </si>
  <si>
    <t>18-V</t>
  </si>
  <si>
    <t>{b8253620-0782-48f4-b78c-d3e21cf26522}</t>
  </si>
  <si>
    <t>KRYCÍ LIST SOUPISU PRACÍ</t>
  </si>
  <si>
    <t>Objekt:</t>
  </si>
  <si>
    <t xml:space="preserve">SO 01 - Vestavba prostor 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</si>
  <si>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</si>
  <si>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</si>
  <si>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</si>
  <si>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</si>
  <si>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</si>
  <si>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</si>
  <si>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</si>
  <si>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</si>
  <si>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998 - Přesun hmot</t>
  </si>
  <si>
    <t>PSV - Práce a dodávky PSV</t>
  </si>
  <si>
    <t xml:space="preserve">    711 - Izolace proti vodě, vlhkosti a plynům</t>
  </si>
  <si>
    <t xml:space="preserve">    713 - Izolace tepelné</t>
  </si>
  <si>
    <t xml:space="preserve">    725 - Zdravotechnika - zařizovací předměty</t>
  </si>
  <si>
    <t xml:space="preserve">    763 - Konstrukce suché výstavby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</si>
  <si>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</si>
  <si>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</si>
  <si>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</si>
  <si>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775 - Podlahy skládané</t>
  </si>
  <si>
    <t xml:space="preserve">    776 - Podlahy povlakové</t>
  </si>
  <si>
    <t xml:space="preserve">    781 - Dokončovací práce - obklady</t>
  </si>
  <si>
    <t xml:space="preserve">    784 - Dokončovací práce - malby a tapety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</si>
  <si>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</si>
  <si>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</si>
  <si>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</si>
  <si>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</si>
  <si>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</si>
  <si>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</si>
  <si>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</si>
  <si>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</si>
  <si>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</si>
  <si>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</si>
  <si>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</si>
  <si>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</si>
  <si>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</si>
  <si>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</si>
  <si>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</si>
  <si>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</si>
  <si>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</si>
  <si>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</si>
  <si>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</si>
  <si>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612321141</t>
  </si>
  <si>
    <t>Vápenocementová omítka štuková dvouvrstvá vnitřních stěn nanášená ručně</t>
  </si>
  <si>
    <t>m2</t>
  </si>
  <si>
    <t>CS ÚRS 2020 01</t>
  </si>
  <si>
    <t>4</t>
  </si>
  <si>
    <t>-1432321291</t>
  </si>
  <si>
    <t>PP</t>
  </si>
  <si>
    <t xml:space="preserve">Omítka vápenocementová vnitřních ploch  nanášená ručně dvouvrstvá, tloušťky jádrové omítky do 10 mm a tloušťky štuku do 3 mm štuková svislých konstrukcí stěn</t>
  </si>
  <si>
    <t>VV</t>
  </si>
  <si>
    <t>2 NP</t>
  </si>
  <si>
    <t>(11,150-0,3-0,365)*0,5*2</t>
  </si>
  <si>
    <t>12,25*0,5</t>
  </si>
  <si>
    <t>štít</t>
  </si>
  <si>
    <t>12,250*4,614/2</t>
  </si>
  <si>
    <t>12,250*4,614</t>
  </si>
  <si>
    <t>Součet</t>
  </si>
  <si>
    <t>5</t>
  </si>
  <si>
    <t>631311114</t>
  </si>
  <si>
    <t>Mazanina tl do 80 mm z betonu prostého bez zvýšených nároků na prostředí tř. C 16/20</t>
  </si>
  <si>
    <t>m3</t>
  </si>
  <si>
    <t>747644060</t>
  </si>
  <si>
    <t xml:space="preserve">Mazanina z betonu  prostého bez zvýšených nároků na prostředí tl. přes 50 do 80 mm tř. C 16/20</t>
  </si>
  <si>
    <t>K3</t>
  </si>
  <si>
    <t>13,070*0,051</t>
  </si>
  <si>
    <t>C3</t>
  </si>
  <si>
    <t>78,620*0,060</t>
  </si>
  <si>
    <t>631319171</t>
  </si>
  <si>
    <t>Příplatek k mazanině tl do 80 mm za stržení povrchu spodní vrstvy před vložením výztuže</t>
  </si>
  <si>
    <t>384902072</t>
  </si>
  <si>
    <t xml:space="preserve">Příplatek k cenám mazanin  za stržení povrchu spodní vrstvy mazaniny latí před vložením výztuže nebo pletiva pro tl. obou vrstev mazaniny přes 50 do 80 mm</t>
  </si>
  <si>
    <t>7</t>
  </si>
  <si>
    <t>631362021</t>
  </si>
  <si>
    <t>Výztuž mazanin svařovanými sítěmi Kari</t>
  </si>
  <si>
    <t>t</t>
  </si>
  <si>
    <t>-256356301</t>
  </si>
  <si>
    <t xml:space="preserve">Výztuž mazanin  ze svařovaných sítí z drátů typu KARI</t>
  </si>
  <si>
    <t>13,070*3,14*0,001</t>
  </si>
  <si>
    <t>78,620*3,14*0,001</t>
  </si>
  <si>
    <t>8</t>
  </si>
  <si>
    <t>632450131</t>
  </si>
  <si>
    <t>Vyrovnávací cementový potěr tl do 20 mm ze suchých směsí provedený v ploše</t>
  </si>
  <si>
    <t>-1217310217</t>
  </si>
  <si>
    <t xml:space="preserve">Potěr cementový vyrovnávací ze suchých směsí  v ploše o průměrné (střední) tl. od 10 do 20 mm</t>
  </si>
  <si>
    <t>13,070</t>
  </si>
  <si>
    <t>78,620</t>
  </si>
  <si>
    <t>9</t>
  </si>
  <si>
    <t>Ostatní konstrukce a práce, bourání</t>
  </si>
  <si>
    <t>946112113</t>
  </si>
  <si>
    <t>Montáž pojízdných věží trubkových/dílcových š do 1,6 m dl do 3,2 m v do 3,5 m</t>
  </si>
  <si>
    <t>kus</t>
  </si>
  <si>
    <t>116906325</t>
  </si>
  <si>
    <t xml:space="preserve">Montáž pojízdných věží trubkových nebo dílcových  s maximálním zatížením podlahy do 200 kg/m2 šířky přes 0,9 do 1,6 m, délky do 3,2 m, výšky přes 2,5 m do 3,5 m</t>
  </si>
  <si>
    <t>10</t>
  </si>
  <si>
    <t>946112213</t>
  </si>
  <si>
    <t>Příplatek k pojízdným věžím š do 1,6 m dl do 3,2 m v do 3,5 m za první a ZKD den použití</t>
  </si>
  <si>
    <t>1669230312</t>
  </si>
  <si>
    <t xml:space="preserve">Montáž pojízdných věží trubkových nebo dílcových  s maximálním zatížením podlahy do 200 kg/m2 Příplatek za první a každý další den použití pojízdného lešení k ceně -2113</t>
  </si>
  <si>
    <t>1*30 'Přepočtené koeficientem množství</t>
  </si>
  <si>
    <t>14</t>
  </si>
  <si>
    <t>946112813</t>
  </si>
  <si>
    <t>Demontáž pojízdných věží trubkových/dílcových š do 1,6 m dl do 3,2 m v do 3,5 m</t>
  </si>
  <si>
    <t>1110800196</t>
  </si>
  <si>
    <t xml:space="preserve">Demontáž pojízdných věží trubkových nebo dílcových  s maximálním zatížením podlahy do 200 kg/m2 šířky přes 0,9 do 1,6 m, délky do 3,2 m, výšky přes 2,5 m do 3,5 m</t>
  </si>
  <si>
    <t>12</t>
  </si>
  <si>
    <t>949411111</t>
  </si>
  <si>
    <t>Montáž schodišťových věží trubkových o půdorysné ploše do 10 m2 v do 10 m</t>
  </si>
  <si>
    <t>m</t>
  </si>
  <si>
    <t>-807614827</t>
  </si>
  <si>
    <t xml:space="preserve">Montáž schodišťových a výstupových věží z trubkového lešení  o půdorysné ploše do 10 m2, výšky do 10 m</t>
  </si>
  <si>
    <t>13</t>
  </si>
  <si>
    <t>949411211</t>
  </si>
  <si>
    <t>Příplatek k schodišťovým věžím trubkovým do 10 m2 v do 20 m za první a ZKD den použití</t>
  </si>
  <si>
    <t>1078617977</t>
  </si>
  <si>
    <t xml:space="preserve">Montáž schodišťových a výstupových věží z trubkového lešení  Příplatek za první a každý další den použití lešení k ceně -1111 nebo -1112</t>
  </si>
  <si>
    <t>5*10 'Přepočtené koeficientem množství</t>
  </si>
  <si>
    <t>11</t>
  </si>
  <si>
    <t>949421811</t>
  </si>
  <si>
    <t>Demontáž schodišťových věží dílcových o půdorysné ploše do 10 m2 v do 10 m</t>
  </si>
  <si>
    <t>-1324041208</t>
  </si>
  <si>
    <t xml:space="preserve">Demontáž schodišťových a výstupových věží z dílcového lešení  o půdorysné ploše do 10 m2, výšky do 10 m</t>
  </si>
  <si>
    <t>953943211</t>
  </si>
  <si>
    <t>Osazování hasicího přístroje</t>
  </si>
  <si>
    <t>478684730</t>
  </si>
  <si>
    <t xml:space="preserve">Osazování drobných kovových předmětů  kotvených do stěny hasicího přístroje</t>
  </si>
  <si>
    <t>16</t>
  </si>
  <si>
    <t>M</t>
  </si>
  <si>
    <t>44932114</t>
  </si>
  <si>
    <t>přístroj hasicí ruční práškový PG 6 LE</t>
  </si>
  <si>
    <t>1507817992</t>
  </si>
  <si>
    <t>998</t>
  </si>
  <si>
    <t>Přesun hmot</t>
  </si>
  <si>
    <t>17</t>
  </si>
  <si>
    <t>998011001</t>
  </si>
  <si>
    <t>Přesun hmot pro budovy zděné v do 6 m</t>
  </si>
  <si>
    <t>264429157</t>
  </si>
  <si>
    <t xml:space="preserve">Přesun hmot pro budovy občanské výstavby, bydlení, výrobu a služby  s nosnou svislou konstrukcí zděnou z cihel, tvárnic nebo kamene vodorovná dopravní vzdálenost do 100 m pro budovy výšky do 6 m</t>
  </si>
  <si>
    <t>PSV</t>
  </si>
  <si>
    <t>Práce a dodávky PSV</t>
  </si>
  <si>
    <t>711</t>
  </si>
  <si>
    <t>Izolace proti vodě, vlhkosti a plynům</t>
  </si>
  <si>
    <t>22</t>
  </si>
  <si>
    <t>711111131</t>
  </si>
  <si>
    <t>Provedení izolace proti zemní vlhkosti vodorovné za studena nástřikem tloušťky 2 mm</t>
  </si>
  <si>
    <t>-1123236146</t>
  </si>
  <si>
    <t xml:space="preserve">Provedení izolace proti zemní vlhkosti natěradly a tmely za studena  na ploše vodorovné V nástřikem nebo plastickým nátěrem, tl. 2 mm</t>
  </si>
  <si>
    <t>23</t>
  </si>
  <si>
    <t>711112131</t>
  </si>
  <si>
    <t>Provedení izolace proti zemní vlhkosti svislé za studena nástřikem tloušťky 2 mm</t>
  </si>
  <si>
    <t>976780960</t>
  </si>
  <si>
    <t xml:space="preserve">Provedení izolace proti zemní vlhkosti natěradly a tmely za studena  na ploše svislé S nástřikem nebo plastickým nátěrem, tl. 2 mm</t>
  </si>
  <si>
    <t>1,557+2,779+1,551+2,783+1,581+1,468</t>
  </si>
  <si>
    <t>24</t>
  </si>
  <si>
    <t>58581246</t>
  </si>
  <si>
    <t>stěrka hydroizolační jednosložková do interiéru pod dlažbu</t>
  </si>
  <si>
    <t>kg</t>
  </si>
  <si>
    <t>32</t>
  </si>
  <si>
    <t>516032305</t>
  </si>
  <si>
    <t>92</t>
  </si>
  <si>
    <t>63127220</t>
  </si>
  <si>
    <t>tkanina sklovláknitá s protialkalickou úpravou 145g/m2</t>
  </si>
  <si>
    <t>1041730795</t>
  </si>
  <si>
    <t>13,07+11,719</t>
  </si>
  <si>
    <t>713</t>
  </si>
  <si>
    <t>Izolace tepelné</t>
  </si>
  <si>
    <t>33</t>
  </si>
  <si>
    <t>713111111</t>
  </si>
  <si>
    <t>Montáž izolace tepelné vrchem stropů volně kladenými rohožemi, pásy, dílci, deskami</t>
  </si>
  <si>
    <t>630434103</t>
  </si>
  <si>
    <t>Montáž tepelné izolace stropů rohožemi, pásy, dílci, deskami, bloky (izolační materiál ve specifikaci) vrchem bez překrytí lepenkou kladenými volně</t>
  </si>
  <si>
    <t>34</t>
  </si>
  <si>
    <t>63150981</t>
  </si>
  <si>
    <t>rohož izolační z minerální vlny lamelová s Al fólií 25kg/m3 tl 30mm</t>
  </si>
  <si>
    <t>1831711671</t>
  </si>
  <si>
    <t>91,69*1,02 'Přepočtené koeficientem množství</t>
  </si>
  <si>
    <t>35</t>
  </si>
  <si>
    <t>713111128</t>
  </si>
  <si>
    <t>Montáž izolace tepelné spodem stropů lepením celoplošně s mechanickým kotvením rohoží, pásů, dílců, desek</t>
  </si>
  <si>
    <t>-36034016</t>
  </si>
  <si>
    <t>Montáž tepelné izolace stropů rohožemi, pásy, dílci, deskami, bloky (izolační materiál ve specifikaci) rovných spodem lepením celoplošně s mechanickým kotvením</t>
  </si>
  <si>
    <t>36</t>
  </si>
  <si>
    <t>69311097</t>
  </si>
  <si>
    <t>geotextilie netkaná separační, filtrační, ochranná s převahou recyklovaných PES vláken 230g/m3</t>
  </si>
  <si>
    <t>-1932116169</t>
  </si>
  <si>
    <t>186,415*1,02 'Přepočtené koeficientem množství</t>
  </si>
  <si>
    <t>27</t>
  </si>
  <si>
    <t>713121111</t>
  </si>
  <si>
    <t>Montáž izolace tepelné podlah volně kladenými rohožemi, pásy, dílci, deskami 1 vrstva</t>
  </si>
  <si>
    <t>-473292115</t>
  </si>
  <si>
    <t>Montáž tepelné izolace podlah rohožemi, pásy, deskami, dílci, bloky (izolační materiál ve specifikaci) kladenými volně jednovrstvá</t>
  </si>
  <si>
    <t>28</t>
  </si>
  <si>
    <t>28376557</t>
  </si>
  <si>
    <t>deska polystyrénová pro snížení kročejového hluku (max. zatížení 6,5 kN/m2) tl 30mm</t>
  </si>
  <si>
    <t>-631999348</t>
  </si>
  <si>
    <t>29</t>
  </si>
  <si>
    <t>713151111</t>
  </si>
  <si>
    <t>Montáž izolace tepelné střech šikmých kladené volně mezi krokve rohoží, pásů, desek</t>
  </si>
  <si>
    <t>-1487240420</t>
  </si>
  <si>
    <t>Montáž tepelné izolace střech šikmých rohožemi, pásy, deskami (izolační materiál ve specifikaci) kladenými volně mezi krokve</t>
  </si>
  <si>
    <t>186,415*2</t>
  </si>
  <si>
    <t>30</t>
  </si>
  <si>
    <t>63141188</t>
  </si>
  <si>
    <t xml:space="preserve">deska tepelně izolační minerální do šikmých střech a stěn  λ=0,036-0,037 tl 100mm</t>
  </si>
  <si>
    <t>1205088831</t>
  </si>
  <si>
    <t>186,414705882353*1,02 'Přepočtené koeficientem množství</t>
  </si>
  <si>
    <t>31</t>
  </si>
  <si>
    <t>63141186</t>
  </si>
  <si>
    <t xml:space="preserve">deska tepelně izolační minerální do šikmých střech a stěn  λ=0,036-0,037 tl 80mm</t>
  </si>
  <si>
    <t>-548097530</t>
  </si>
  <si>
    <t>62</t>
  </si>
  <si>
    <t>998713101</t>
  </si>
  <si>
    <t>Přesun hmot tonážní pro izolace tepelné v objektech v do 6 m</t>
  </si>
  <si>
    <t>1765896726</t>
  </si>
  <si>
    <t>Přesun hmot pro izolace tepelné stanovený z hmotnosti přesunovaného materiálu vodorovná dopravní vzdálenost do 50 m v objektech výšky do 6 m</t>
  </si>
  <si>
    <t>725</t>
  </si>
  <si>
    <t>Zdravotechnika - zařizovací předměty</t>
  </si>
  <si>
    <t>725291211</t>
  </si>
  <si>
    <t>Doplňky zařízení koupelen a záchodů keramické mýdelník jednoduchý</t>
  </si>
  <si>
    <t>soubor</t>
  </si>
  <si>
    <t>577868765</t>
  </si>
  <si>
    <t xml:space="preserve">Doplňky zařízení koupelen a záchodů  keramické mýdelník jednoduchý</t>
  </si>
  <si>
    <t>18</t>
  </si>
  <si>
    <t>725291511</t>
  </si>
  <si>
    <t>Doplňky zařízení koupelen a záchodů plastové dávkovač tekutého mýdla na 350 ml</t>
  </si>
  <si>
    <t>1069814740</t>
  </si>
  <si>
    <t xml:space="preserve">Doplňky zařízení koupelen a záchodů  plastové dávkovač tekutého mýdla na 350 ml</t>
  </si>
  <si>
    <t>19</t>
  </si>
  <si>
    <t>725291621</t>
  </si>
  <si>
    <t>Doplňky zařízení koupelen a záchodů nerezové zásobník toaletních papírů</t>
  </si>
  <si>
    <t>1739853278</t>
  </si>
  <si>
    <t xml:space="preserve">Doplňky zařízení koupelen a záchodů  nerezové zásobník toaletních papírů d=300 mm</t>
  </si>
  <si>
    <t>20</t>
  </si>
  <si>
    <t>725291631</t>
  </si>
  <si>
    <t>Doplňky zařízení koupelen a záchodů nerezové zásobník papírových ručníků</t>
  </si>
  <si>
    <t>1144481904</t>
  </si>
  <si>
    <t xml:space="preserve">Doplňky zařízení koupelen a záchodů  nerezové zásobník papírových ručníků</t>
  </si>
  <si>
    <t>61</t>
  </si>
  <si>
    <t>998725101</t>
  </si>
  <si>
    <t>Přesun hmot tonážní pro zařizovací předměty v objektech v do 6 m</t>
  </si>
  <si>
    <t>2078181536</t>
  </si>
  <si>
    <t xml:space="preserve">Přesun hmot pro zařizovací předměty  stanovený z hmotnosti přesunovaného materiálu vodorovná dopravní vzdálenost do 50 m v objektech výšky do 6 m</t>
  </si>
  <si>
    <t>763</t>
  </si>
  <si>
    <t>Konstrukce suché výstavby</t>
  </si>
  <si>
    <t>41</t>
  </si>
  <si>
    <t>763112341</t>
  </si>
  <si>
    <t xml:space="preserve">SDK příčka </t>
  </si>
  <si>
    <t>431596028</t>
  </si>
  <si>
    <t>"ochranná geotextilie"
"tepelná izolace tl. 140 mm"
"nosná konstrukce stěny (dřevěné sloupky a trámky 140/140)"
"tepelná izolace tl. 100 mm - kladená mezi konstrukci"
"parozábrana - folie"
"vzduchová dutina tl. 40 mm"
"sádrokartonová deska tl. 15 mm"
"sádrová omítka"</t>
  </si>
  <si>
    <t>sádrokartonová příčka SDK 1.0</t>
  </si>
  <si>
    <t>(1,257+3,387+1,156)*1,250</t>
  </si>
  <si>
    <t>(3,350+0,880)*1,250</t>
  </si>
  <si>
    <t>42</t>
  </si>
  <si>
    <t>763311213</t>
  </si>
  <si>
    <t>Cementovláknitá příčka</t>
  </si>
  <si>
    <t>-1511993069</t>
  </si>
  <si>
    <t>"tenkovrstvá omítka vyztužená perlinkou tl. 5 mm"
"cementová deska tl. 15 mm"
"tepelná izolace kladená ve dvou vrstvách 2 x 80 mm na CW profily 50/80"
"nosná konstrukce stěny (dřevěné sloupky a trámky 140/140)"
"tepelná izolace tl. 100 mm - kladená mezi konstrukci"
"parozábrana - folie"
"vzduchová dutina tl. 40 mm"
"sádrokartonová deska tl. 15 mm"
"sádrová omítka"</t>
  </si>
  <si>
    <t>sádrokartonová příčka SDK 1.1</t>
  </si>
  <si>
    <t>-(1,036*1,250*2+1,038*1,250*2)</t>
  </si>
  <si>
    <t>(2,833+2,835)*1,250</t>
  </si>
  <si>
    <t>43</t>
  </si>
  <si>
    <t>763112351</t>
  </si>
  <si>
    <t>196253021</t>
  </si>
  <si>
    <t>"tenkovrstvá omítka vyztužená perlinkou tl. 5 mm"
"cementová deska tl. 15 mm"
"tepelná izolace kladená ve dvou vrstvách 2 x 80 mm na CW profily 50/80"
"nosná konstrukce stěny (dřevěné sloupky a trámky 140/140)"
"tepelná izolace tl. 100 mm - kladená mezi konstrukci"
"parozábrana - folie"
"vzduchová dutina tl. 40 mm"
"sádrokartonová deska tl. 15 mm - impregnovaná"</t>
  </si>
  <si>
    <t>sádrokartonová příčka SDK 1.2</t>
  </si>
  <si>
    <t>5,250*1,250</t>
  </si>
  <si>
    <t>-(1,130*1,250+1,067*0,80*2)</t>
  </si>
  <si>
    <t>44</t>
  </si>
  <si>
    <t>763112361</t>
  </si>
  <si>
    <t>-337311203</t>
  </si>
  <si>
    <t>"sádrová omítka tl. 3 mm"
"sádrokartonová deska tl. 15 mm"
"nosná kostra z CW profilů 50/80 (včetně prfilů pro zárubně)"
"tepelná izolace tl. 60 mm - minerální rohož"
"sádrokartonová deska tl. 15 mm"
"sádrová omítka tl. 3 mm"</t>
  </si>
  <si>
    <t>sádrokartonová příčka SDK 2 tl. 120 mm</t>
  </si>
  <si>
    <t>(4,923*3)*2,50</t>
  </si>
  <si>
    <t>0,495*2,50</t>
  </si>
  <si>
    <t>(0,995+0,120+8,605+0,120+0,995)*2,50</t>
  </si>
  <si>
    <t>(4,565)*2,50</t>
  </si>
  <si>
    <t>(1,30+1,60+0,995+0,120)*2,50</t>
  </si>
  <si>
    <t>-(0,60*1,97*2+0,80*1,97*5)</t>
  </si>
  <si>
    <t>45</t>
  </si>
  <si>
    <t>763112371</t>
  </si>
  <si>
    <t>SDK příčka</t>
  </si>
  <si>
    <t>-1707659692</t>
  </si>
  <si>
    <t>"sádrokartonová deska tl. 15 mm - impregnovaná"
"nosná kostra z CW profilů 80/100 (včetně profilů pro zárubně)"
"tepelná izolace tl. 60 mm - minerální rohož"
"sádrokartonová deska tl. 15 mm - impregnovaná"</t>
  </si>
  <si>
    <t xml:space="preserve">sádrokartonová příčka SDK 3 tl. 152 mm </t>
  </si>
  <si>
    <t>(4,50+4,40)*2,50</t>
  </si>
  <si>
    <t>-(0,60*1,97*2)</t>
  </si>
  <si>
    <t>46</t>
  </si>
  <si>
    <t>763112373</t>
  </si>
  <si>
    <t>2092168951</t>
  </si>
  <si>
    <t xml:space="preserve">sádrokartonová příčka SDK 4 tl. 144 mm </t>
  </si>
  <si>
    <t>(3,382*4+0,885+0,50+0,250+0,880)*2,50</t>
  </si>
  <si>
    <t>-(0,60*1,97*3)</t>
  </si>
  <si>
    <t>37</t>
  </si>
  <si>
    <t>763132112</t>
  </si>
  <si>
    <t>SDK podhled samostatný požární předěl 1xDF 15mm TI 60 mm 40 kg/m3 + TI v CD profilu EI Z/S 30/40 dvouvrstvá spodní kce CD+UD</t>
  </si>
  <si>
    <t>-874867371</t>
  </si>
  <si>
    <t xml:space="preserve">Podhled ze sádrokartonových desek – samostatný požární předěl  dvouvrstvá nosná konstrukce z ocelových profilů CD, UD s oboustrannou požární odolností celoplošná izolace a CD profily vyplněny izolací o objemové hmotnosti 40 kg/m3 jednoduše opláštěná deskou protipožární DF tl. 15 mm, TI tl. 60 mm 40 kg/m3, EI Z/S 30/40</t>
  </si>
  <si>
    <t>SDK podhled v podkroví</t>
  </si>
  <si>
    <t>156,540</t>
  </si>
  <si>
    <t>38</t>
  </si>
  <si>
    <t>763331113</t>
  </si>
  <si>
    <t>Cementovláknitý podhled desky 1x12,5 dvouvrstvá spodní kce profil CD+UD bez izolace EI 15</t>
  </si>
  <si>
    <t>1042942443</t>
  </si>
  <si>
    <t xml:space="preserve">Podhled z cementovláknitých nebo cementových desek  dvouvrstvá zavěšená spodní konstrukce z ocelových profilů CD, UD jednoduše opláštěná deskou tl. 12,5 mm, bez izolace, EI 15</t>
  </si>
  <si>
    <t>zateplení předsazené části 2. NP</t>
  </si>
  <si>
    <t>10,76*1,570</t>
  </si>
  <si>
    <t>39</t>
  </si>
  <si>
    <t>63152140</t>
  </si>
  <si>
    <t>pás tepelně izolační univerzální λ=0,036 tl 200mm</t>
  </si>
  <si>
    <t>-334158393</t>
  </si>
  <si>
    <t>40</t>
  </si>
  <si>
    <t>998763401</t>
  </si>
  <si>
    <t>Přesun hmot procentní pro sádrokartonové konstrukce v objektech v do 6 m</t>
  </si>
  <si>
    <t>%</t>
  </si>
  <si>
    <t>38626993</t>
  </si>
  <si>
    <t xml:space="preserve">Přesun hmot pro konstrukce montované z desek  stanovený procentní sazbou (%) z ceny vodorovná dopravní vzdálenost do 50 m v objektech výšky do 6 m</t>
  </si>
  <si>
    <t>766</t>
  </si>
  <si>
    <t>Konstrukce truhlářské</t>
  </si>
  <si>
    <t>52</t>
  </si>
  <si>
    <t>766231113</t>
  </si>
  <si>
    <t>Montáž sklápěcích půdních schodů</t>
  </si>
  <si>
    <t>-2094514907</t>
  </si>
  <si>
    <t xml:space="preserve">Montáž sklápěcich schodů  na půdu s vyřezáním otvoru a kompletizací</t>
  </si>
  <si>
    <t>53</t>
  </si>
  <si>
    <t>61233172</t>
  </si>
  <si>
    <t>schody stahovací kovové a plechovým víkem s vnitřní protipožární,protihlukovou a zateplovací vložkou - 70x50cm</t>
  </si>
  <si>
    <t>1569542743</t>
  </si>
  <si>
    <t>půdní výlez 600 x 1200 mm</t>
  </si>
  <si>
    <t>47</t>
  </si>
  <si>
    <t>766660001</t>
  </si>
  <si>
    <t>Montáž dveřních křídel otvíravých jednokřídlových š do 0,8 m do ocelové zárubně</t>
  </si>
  <si>
    <t>1350878742</t>
  </si>
  <si>
    <t>Montáž dveřních křídel dřevěných nebo plastových otevíravých do ocelové zárubně povrchově upravených jednokřídlových, šířky do 800 mm</t>
  </si>
  <si>
    <t>48</t>
  </si>
  <si>
    <t>61162086</t>
  </si>
  <si>
    <t>dveře jednokřídlé dřevotřískové povrch laminátový plné 800x1970/2100mm</t>
  </si>
  <si>
    <t>-882735763</t>
  </si>
  <si>
    <t>"povrch HPL lamino"
"zárubně ocelové šířky 110 a 160 mm dle tl. stěny"
"zámek dozický"
"s prahem"
"barevný odstín dveří světle šedý (cca RAL 7035 Light Grey)
"odstín zárubní cca. RAL 9007"</t>
  </si>
  <si>
    <t>49</t>
  </si>
  <si>
    <t>61162084</t>
  </si>
  <si>
    <t>dveře jednokřídlé dřevotřískové povrch laminátový plné 600x1970/2100mm</t>
  </si>
  <si>
    <t>1909225477</t>
  </si>
  <si>
    <t>"povrch HPL lamino"
"zárubně ocelové šířky 110 a 160 mm dle tl. stěny"
"zámek dozický"
"bez prahu s přechodvou lištou"
"s větrací mřížkou"
"barevný odstín dveří světle šedý (cca RAL 7035 Light Grey)
"odstín zárubní cca. RAL 9007"</t>
  </si>
  <si>
    <t>50</t>
  </si>
  <si>
    <t>766682111</t>
  </si>
  <si>
    <t>Montáž zárubní obložkových pro dveře jednokřídlové tl stěny do 170 mm</t>
  </si>
  <si>
    <t>-685323</t>
  </si>
  <si>
    <t xml:space="preserve">Montáž zárubní dřevěných, plastových nebo z lamina  obložkových, pro dveře jednokřídlové, tloušťky stěny do 170 mm</t>
  </si>
  <si>
    <t>51</t>
  </si>
  <si>
    <t>61182258</t>
  </si>
  <si>
    <t>zárubeň obložková pro dveře 1křídlé 600,700,800,900x1970mm tl 60-170mm dub,buk</t>
  </si>
  <si>
    <t>328601634</t>
  </si>
  <si>
    <t>54</t>
  </si>
  <si>
    <t>766694112</t>
  </si>
  <si>
    <t>Montáž parapetních desek dřevěných nebo plastových šířky do 30 cm délky do 1,6 m</t>
  </si>
  <si>
    <t>985516068</t>
  </si>
  <si>
    <t>Montáž ostatních truhlářských konstrukcí parapetních desek dřevěných nebo plastových šířky do 300 mm, délky přes 1000 do 1600 mm</t>
  </si>
  <si>
    <t>T/16</t>
  </si>
  <si>
    <t>T/17</t>
  </si>
  <si>
    <t>T/19</t>
  </si>
  <si>
    <t>55</t>
  </si>
  <si>
    <t>61140078</t>
  </si>
  <si>
    <t>parapet plastový vnitřní – š 200mm, barva bílá</t>
  </si>
  <si>
    <t>-1498731545</t>
  </si>
  <si>
    <t>4*1,04</t>
  </si>
  <si>
    <t>1*1,13</t>
  </si>
  <si>
    <t>2*1,06</t>
  </si>
  <si>
    <t>60</t>
  </si>
  <si>
    <t>998766101</t>
  </si>
  <si>
    <t>Přesun hmot tonážní pro konstrukce truhlářské v objektech v do 6 m</t>
  </si>
  <si>
    <t>871109454</t>
  </si>
  <si>
    <t>Přesun hmot pro konstrukce truhlářské stanovený z hmotnosti přesunovaného materiálu vodorovná dopravní vzdálenost do 50 m v objektech výšky do 6 m</t>
  </si>
  <si>
    <t>767</t>
  </si>
  <si>
    <t>Konstrukce zámečnické</t>
  </si>
  <si>
    <t>56</t>
  </si>
  <si>
    <t>767165111</t>
  </si>
  <si>
    <t>Montáž zábradlí rovného madla z trubek nebo tenkostěnných profilů šroubovaného</t>
  </si>
  <si>
    <t>1923227224</t>
  </si>
  <si>
    <t xml:space="preserve">
D+M dřevěné kruhové schodišťové madlo průměru 60 mm
"včetně kotevních prvků (kotvení do zdiva)"
"ošetřit ochranným nátěrem, mořením v odstínu světle hnědé (teak)"</t>
  </si>
  <si>
    <t>3,450</t>
  </si>
  <si>
    <t>57</t>
  </si>
  <si>
    <t>14011038</t>
  </si>
  <si>
    <t>trubka ocelová bezešvá hladká jakost 11 353 60,3x10mm</t>
  </si>
  <si>
    <t>1151535280</t>
  </si>
  <si>
    <t>58</t>
  </si>
  <si>
    <t>767165114.1</t>
  </si>
  <si>
    <t>D+M dřevěné madlo</t>
  </si>
  <si>
    <t>1334373886</t>
  </si>
  <si>
    <t>"zakrytí příčky v zrdcadle schodiště, která tvoří zábradlí"
"sražení hran"
"včetně kotevních prvků"
"ošetřit ochranným nátěrem, mořením v odstínu světle hnědé (teak)"</t>
  </si>
  <si>
    <t>T/20</t>
  </si>
  <si>
    <t>3,150</t>
  </si>
  <si>
    <t>59</t>
  </si>
  <si>
    <t>998767101</t>
  </si>
  <si>
    <t>Přesun hmot tonážní pro zámečnické konstrukce v objektech v do 6 m</t>
  </si>
  <si>
    <t>666773973</t>
  </si>
  <si>
    <t xml:space="preserve">Přesun hmot pro zámečnické konstrukce  stanovený z hmotnosti přesunovaného materiálu vodorovná dopravní vzdálenost do 50 m v objektech výšky do 6 m</t>
  </si>
  <si>
    <t>771</t>
  </si>
  <si>
    <t>Podlahy z dlaždic</t>
  </si>
  <si>
    <t>64</t>
  </si>
  <si>
    <t>771274113</t>
  </si>
  <si>
    <t>Montáž obkladů stupnic z dlaždic keramických flexibilní lepidlo š do 300 mm</t>
  </si>
  <si>
    <t>1591249710</t>
  </si>
  <si>
    <t>Montáž obkladů schodišť z dlaždic keramických lepených flexibilním lepidlem stupnic hladkých, šířky přes 250 do 300 mm</t>
  </si>
  <si>
    <t>77</t>
  </si>
  <si>
    <t>59761337</t>
  </si>
  <si>
    <t>schodovka protiskluzná šířky 300mm</t>
  </si>
  <si>
    <t>800618852</t>
  </si>
  <si>
    <t>20,0*0,995*0,30*1,02</t>
  </si>
  <si>
    <t>6,089*1,1 'Přepočtené koeficientem množství</t>
  </si>
  <si>
    <t>66</t>
  </si>
  <si>
    <t>771274232</t>
  </si>
  <si>
    <t>Montáž obkladů podstupnic z dlaždic hladkých keramických flexibilní lepidlo v do 200 mm</t>
  </si>
  <si>
    <t>-290985585</t>
  </si>
  <si>
    <t>Montáž obkladů schodišť z dlaždic keramických lepených flexibilním lepidlem podstupnic hladkých, výšky přes 150 do 200 mm</t>
  </si>
  <si>
    <t>68</t>
  </si>
  <si>
    <t>59761279</t>
  </si>
  <si>
    <t>dlažba keramická hutná hladká do interiéru</t>
  </si>
  <si>
    <t>890595292</t>
  </si>
  <si>
    <t xml:space="preserve">dlažba keramická hutná hladká do interiéru </t>
  </si>
  <si>
    <t>22*0,995*0,30*1,02</t>
  </si>
  <si>
    <t>69</t>
  </si>
  <si>
    <t>771474112</t>
  </si>
  <si>
    <t>Montáž soklů z dlaždic keramických rovných flexibilní lepidlo v do 90 mm</t>
  </si>
  <si>
    <t>-523083280</t>
  </si>
  <si>
    <t>Montáž soklů z dlaždic keramických lepených flexibilním lepidlem rovných, výšky přes 65 do 90 mm</t>
  </si>
  <si>
    <t xml:space="preserve">"207" 0,995*2+1,60*2-0,60 </t>
  </si>
  <si>
    <t>"211" 0,90*2+1,562*2-0,60</t>
  </si>
  <si>
    <t>70</t>
  </si>
  <si>
    <t>59761338</t>
  </si>
  <si>
    <t>sokl-dlažba keramická slinutá hladká do interiéru i exteriéru 445x85mm</t>
  </si>
  <si>
    <t>765136974</t>
  </si>
  <si>
    <t>45,169*1,1 'Přepočtené koeficientem množství</t>
  </si>
  <si>
    <t>71</t>
  </si>
  <si>
    <t>771474132</t>
  </si>
  <si>
    <t>Montáž soklů z dlaždic keramických schodišťových stupňovitých flexibilní lepidlo v do 90 mm</t>
  </si>
  <si>
    <t>-1702749532</t>
  </si>
  <si>
    <t>Montáž soklů z dlaždic keramických lepených flexibilním lepidlem schodišťových stupňovitých, výšky přes 65 do 90 mm</t>
  </si>
  <si>
    <t xml:space="preserve">"postupnice" 22*0,17150 </t>
  </si>
  <si>
    <t xml:space="preserve">"stupnice" 20*0,30 </t>
  </si>
  <si>
    <t>"podesta" 1,0*2+2,285</t>
  </si>
  <si>
    <t>72</t>
  </si>
  <si>
    <t>1440935276</t>
  </si>
  <si>
    <t>71,2345454545455*1,1 'Přepočtené koeficientem množství</t>
  </si>
  <si>
    <t>74</t>
  </si>
  <si>
    <t>771574113</t>
  </si>
  <si>
    <t>Montáž podlah keramických hladkých lepených flexibilním lepidlem do 19 ks/m2</t>
  </si>
  <si>
    <t>1677493072</t>
  </si>
  <si>
    <t>Montáž podlah z dlaždic keramických lepených flexibilním lepidlem maloformátových hladkých přes 12 do 19 ks/m2</t>
  </si>
  <si>
    <t>"K3 - soc. místnosti ve 2. NP"</t>
  </si>
  <si>
    <t xml:space="preserve">"207" 1,370 </t>
  </si>
  <si>
    <t xml:space="preserve">"209a" 3,590 </t>
  </si>
  <si>
    <t xml:space="preserve">"209b" 1,530 </t>
  </si>
  <si>
    <t xml:space="preserve">"210a" 3,570 </t>
  </si>
  <si>
    <t xml:space="preserve">"210b" 1,590 </t>
  </si>
  <si>
    <t>"211" 1,420</t>
  </si>
  <si>
    <t xml:space="preserve">"dlažba schodiště" </t>
  </si>
  <si>
    <t xml:space="preserve"> 1,0*2,285</t>
  </si>
  <si>
    <t>75</t>
  </si>
  <si>
    <t>59761003</t>
  </si>
  <si>
    <t>dlažba keramická hutná hladká do interiéru přes 9 do 12ks/m2</t>
  </si>
  <si>
    <t>191799607</t>
  </si>
  <si>
    <t>78</t>
  </si>
  <si>
    <t>771577154</t>
  </si>
  <si>
    <t>Příplatek k montáži podlah keramických do malty za spárování tmelem dvousložkovým</t>
  </si>
  <si>
    <t>-210271126</t>
  </si>
  <si>
    <t>Montáž podlah z dlaždic keramických kladených do malty Příplatek k cenám za dvousložkový spárovací tmel</t>
  </si>
  <si>
    <t>79</t>
  </si>
  <si>
    <t>998771101</t>
  </si>
  <si>
    <t>Přesun hmot tonážní pro podlahy z dlaždic v objektech v do 6 m</t>
  </si>
  <si>
    <t>2093158239</t>
  </si>
  <si>
    <t>Přesun hmot pro podlahy z dlaždic stanovený z hmotnosti přesunovaného materiálu vodorovná dopravní vzdálenost do 50 m v objektech výšky do 6 m</t>
  </si>
  <si>
    <t>775</t>
  </si>
  <si>
    <t>Podlahy skládané</t>
  </si>
  <si>
    <t>25</t>
  </si>
  <si>
    <t>775591197</t>
  </si>
  <si>
    <t>Montáž parozábrany se samolepícím proužkem pro plovoucí podlahy</t>
  </si>
  <si>
    <t>1063123074</t>
  </si>
  <si>
    <t xml:space="preserve">Ostatní prvky pro plovoucí podlahy  montáž parozábrany se samolepícím proužkem</t>
  </si>
  <si>
    <t>26</t>
  </si>
  <si>
    <t>61155367</t>
  </si>
  <si>
    <t>podložka izolační z pěnového PE s parozábranou 2mm na povrchu s LDPE fólií 0,2mm a samolepícím proužkem 15mm celková š 1,1m</t>
  </si>
  <si>
    <t>-869434668</t>
  </si>
  <si>
    <t>776</t>
  </si>
  <si>
    <t>Podlahy povlakové</t>
  </si>
  <si>
    <t>82</t>
  </si>
  <si>
    <t>776221111</t>
  </si>
  <si>
    <t>Lepení pásů z PVC standardním lepidlem</t>
  </si>
  <si>
    <t>-2071942665</t>
  </si>
  <si>
    <t>Montáž podlahovin z PVC lepením standardním lepidlem z pásů standardních</t>
  </si>
  <si>
    <t>"C3"</t>
  </si>
  <si>
    <t xml:space="preserve">"201" 11,090 </t>
  </si>
  <si>
    <t xml:space="preserve">"202" 14,780 </t>
  </si>
  <si>
    <t xml:space="preserve">"203" 14,730 </t>
  </si>
  <si>
    <t xml:space="preserve">"204" 11,090 </t>
  </si>
  <si>
    <t xml:space="preserve">"205" 11,350 </t>
  </si>
  <si>
    <t>"206" 1,30</t>
  </si>
  <si>
    <t>"208" 14,280</t>
  </si>
  <si>
    <t>83</t>
  </si>
  <si>
    <t>28411000</t>
  </si>
  <si>
    <t>PVC heterogenní zátěžová antibakteriální tl 2,25mm, nášlapná vrstva 0,90mm, třída zátěže 34/43, otlak do 0,03mm, R10, hořlavost Bfl S1</t>
  </si>
  <si>
    <t>-348294935</t>
  </si>
  <si>
    <t>78,62*1,1 'Přepočtené koeficientem množství</t>
  </si>
  <si>
    <t>80</t>
  </si>
  <si>
    <t>776421111</t>
  </si>
  <si>
    <t>Montáž obvodových lišt lepením</t>
  </si>
  <si>
    <t>-1115851831</t>
  </si>
  <si>
    <t>Montáž lišt obvodových lepených</t>
  </si>
  <si>
    <t xml:space="preserve">"201" 2,250*2+4,923*2-0,80 </t>
  </si>
  <si>
    <t xml:space="preserve">"202" 3,0*2+4,923*2-0,80 </t>
  </si>
  <si>
    <t xml:space="preserve">"203" 2,99*2+4,923*2-0,80 </t>
  </si>
  <si>
    <t xml:space="preserve">"204" 2,250*2+4,923*2-0,80 </t>
  </si>
  <si>
    <t>"205" 8,605*2+1,30*2-0,8*5-0,6*4-0,995</t>
  </si>
  <si>
    <t xml:space="preserve">"206" 0,995*2+1,30*2-0,60 </t>
  </si>
  <si>
    <t>"208" 4,565*2+3,382*2-0,80</t>
  </si>
  <si>
    <t>81</t>
  </si>
  <si>
    <t>28411003</t>
  </si>
  <si>
    <t>lišta soklová PVC 30x30mm</t>
  </si>
  <si>
    <t>-997450230</t>
  </si>
  <si>
    <t>88,663*1,02 'Přepočtené koeficientem množství</t>
  </si>
  <si>
    <t>3</t>
  </si>
  <si>
    <t>776431211</t>
  </si>
  <si>
    <t>Montáž schodišťových hran šroubovaných</t>
  </si>
  <si>
    <t>-1409388933</t>
  </si>
  <si>
    <t>Montáž schodišťových hran kovových nebo plastových šroubovaných</t>
  </si>
  <si>
    <t>0,995*22</t>
  </si>
  <si>
    <t>59054142</t>
  </si>
  <si>
    <t>profil schodový protiskluzový ušlechtilá ocel V2A R10 V6 5x1000mm</t>
  </si>
  <si>
    <t>480357188</t>
  </si>
  <si>
    <t>21,89*1,02 'Přepočtené koeficientem množství</t>
  </si>
  <si>
    <t>63</t>
  </si>
  <si>
    <t>998776101</t>
  </si>
  <si>
    <t>Přesun hmot tonážní pro podlahy povlakové v objektech v do 6 m</t>
  </si>
  <si>
    <t>725078264</t>
  </si>
  <si>
    <t xml:space="preserve">Přesun hmot pro podlahy povlakové  stanovený z hmotnosti přesunovaného materiálu vodorovná dopravní vzdálenost do 50 m v objektech výšky do 6 m</t>
  </si>
  <si>
    <t>781</t>
  </si>
  <si>
    <t>Dokončovací práce - obklady</t>
  </si>
  <si>
    <t>84</t>
  </si>
  <si>
    <t>781473113</t>
  </si>
  <si>
    <t>Montáž obkladů vnitřních keramických hladkých do 19 ks/m2 lepených standardním lepidlem</t>
  </si>
  <si>
    <t>-1497263245</t>
  </si>
  <si>
    <t>Montáž obkladů vnitřních stěn z dlaždic keramických lepených standardním lepidlem hladkých přes 12 do 19 ks/m2</t>
  </si>
  <si>
    <t>"209a"</t>
  </si>
  <si>
    <t xml:space="preserve">(1,250+3,382)*2*2,10 </t>
  </si>
  <si>
    <t xml:space="preserve">-(0,60*1,97*3+1,067*0,40) </t>
  </si>
  <si>
    <t>"209b"</t>
  </si>
  <si>
    <t xml:space="preserve">(0,885+1,70)*2*2,10 </t>
  </si>
  <si>
    <t xml:space="preserve">-(0,60*1,97) </t>
  </si>
  <si>
    <t>"210a"</t>
  </si>
  <si>
    <t xml:space="preserve">-(0,60*1,97*2+1,068*0,40) </t>
  </si>
  <si>
    <t>"210b"</t>
  </si>
  <si>
    <t xml:space="preserve">(0,880+1,75)*2*2,10 </t>
  </si>
  <si>
    <t>-0,60*1,97</t>
  </si>
  <si>
    <t>85</t>
  </si>
  <si>
    <t>59761071</t>
  </si>
  <si>
    <t>obklad keramický hladký přes 12 do 19ks/m2</t>
  </si>
  <si>
    <t>-1298701170</t>
  </si>
  <si>
    <t>51,683*1,1 'Přepočtené koeficientem množství</t>
  </si>
  <si>
    <t>87</t>
  </si>
  <si>
    <t>998781101</t>
  </si>
  <si>
    <t>Přesun hmot tonážní pro obklady keramické v objektech v do 6 m</t>
  </si>
  <si>
    <t>-1898291564</t>
  </si>
  <si>
    <t xml:space="preserve">Přesun hmot pro obklady keramické  stanovený z hmotnosti přesunovaného materiálu vodorovná dopravní vzdálenost do 50 m v objektech výšky do 6 m</t>
  </si>
  <si>
    <t>784</t>
  </si>
  <si>
    <t>Dokončovací práce - malby a tapety</t>
  </si>
  <si>
    <t>88</t>
  </si>
  <si>
    <t>784111001</t>
  </si>
  <si>
    <t>Oprášení (ometení ) podkladu v místnostech výšky do 3,80 m</t>
  </si>
  <si>
    <t>-2006035366</t>
  </si>
  <si>
    <t>Oprášení (ometení) podkladu v místnostech výšky do 3,80 m</t>
  </si>
  <si>
    <t>"stropy 2 NP" 156,54</t>
  </si>
  <si>
    <t>"2 NP"</t>
  </si>
  <si>
    <t>(11,150-0,30-0,365)*0,50*2</t>
  </si>
  <si>
    <t>12,250*0,50</t>
  </si>
  <si>
    <t>"štít"</t>
  </si>
  <si>
    <t xml:space="preserve">12,250*4,614 </t>
  </si>
  <si>
    <t>"stěny 2. NP"</t>
  </si>
  <si>
    <t>12,538+1,90+3,443+76,454*2+19,886*2+36,562*2</t>
  </si>
  <si>
    <t>89</t>
  </si>
  <si>
    <t>784111011</t>
  </si>
  <si>
    <t>Obroušení podkladu omítnutého v místnostech výšky do 3,80 m</t>
  </si>
  <si>
    <t>-1563043854</t>
  </si>
  <si>
    <t>Obroušení podkladu omítky v místnostech výšky do 3,80 m</t>
  </si>
  <si>
    <t>90</t>
  </si>
  <si>
    <t>784181101</t>
  </si>
  <si>
    <t>Základní akrylátová jednonásobná penetrace podkladu v místnostech výšky do 3,80m</t>
  </si>
  <si>
    <t>1078134549</t>
  </si>
  <si>
    <t>Penetrace podkladu jednonásobná základní akrylátová v místnostech výšky do 3,80 m</t>
  </si>
  <si>
    <t>91</t>
  </si>
  <si>
    <t>784221101</t>
  </si>
  <si>
    <t>Dvojnásobné bílé malby ze směsí za sucha dobře otěruvzdorných v místnostech do 3,80 m</t>
  </si>
  <si>
    <t>-750953020</t>
  </si>
  <si>
    <t>Malby z malířských směsí otěruvzdorných za sucha dvojnásobné, bílé za sucha otěruvzdorné dobře v místnostech výšky do 3,80 m</t>
  </si>
  <si>
    <t>SO 02 - ZTI</t>
  </si>
  <si>
    <t xml:space="preserve">    721 - Zdravotechnika - vnitřní kanalizace</t>
  </si>
  <si>
    <t xml:space="preserve">    722 - Zdravotechnika - vnitřní vodovod</t>
  </si>
  <si>
    <t>721</t>
  </si>
  <si>
    <t>Zdravotechnika - vnitřní kanalizace</t>
  </si>
  <si>
    <t>721174025</t>
  </si>
  <si>
    <t>Potrubí kanalizační z PP odpadní DN 110</t>
  </si>
  <si>
    <t>650907665</t>
  </si>
  <si>
    <t>Potrubí z trub polypropylenových odpadní (svislé) DN 110</t>
  </si>
  <si>
    <t>40*0,5 'Přepočtené koeficientem množství</t>
  </si>
  <si>
    <t>721174042</t>
  </si>
  <si>
    <t>Potrubí kanalizační z PP připojovací DN 40</t>
  </si>
  <si>
    <t>-1393587692</t>
  </si>
  <si>
    <t>Potrubí z trub polypropylenových připojovací DN 40</t>
  </si>
  <si>
    <t>18*0,5 'Přepočtené koeficientem množství</t>
  </si>
  <si>
    <t>721174043</t>
  </si>
  <si>
    <t>Potrubí kanalizační z PP připojovací DN 50</t>
  </si>
  <si>
    <t>1776438913</t>
  </si>
  <si>
    <t>Potrubí z trub polypropylenových připojovací DN 50</t>
  </si>
  <si>
    <t>13*0,5 'Přepočtené koeficientem množství</t>
  </si>
  <si>
    <t>721194104</t>
  </si>
  <si>
    <t>Vyvedení a upevnění odpadních výpustek DN 40</t>
  </si>
  <si>
    <t>956444154</t>
  </si>
  <si>
    <t>Vyměření přípojek na potrubí vyvedení a upevnění odpadních výpustek DN 40</t>
  </si>
  <si>
    <t>6*0,5 'Přepočtené koeficientem množství</t>
  </si>
  <si>
    <t>721194105</t>
  </si>
  <si>
    <t>Vyvedení a upevnění odpadních výpustek DN 50</t>
  </si>
  <si>
    <t>-1746213502</t>
  </si>
  <si>
    <t>Vyměření přípojek na potrubí vyvedení a upevnění odpadních výpustek DN 50</t>
  </si>
  <si>
    <t>5*0,5 'Přepočtené koeficientem množství</t>
  </si>
  <si>
    <t>721194109</t>
  </si>
  <si>
    <t>Vyvedení a upevnění odpadních výpustek DN 100</t>
  </si>
  <si>
    <t>592535251</t>
  </si>
  <si>
    <t>Vyměření přípojek na potrubí vyvedení a upevnění odpadních výpustek DN 100</t>
  </si>
  <si>
    <t>721211912</t>
  </si>
  <si>
    <t>Montáž vpustí podlahových DN 50/75</t>
  </si>
  <si>
    <t>2056152647</t>
  </si>
  <si>
    <t>Podlahové vpusti montáž podlahových vpustí DN 50/75</t>
  </si>
  <si>
    <t>55161722</t>
  </si>
  <si>
    <t>vpusť podlahová s kulovým kloubem a zápachovou uzávěrkou vodorovný odtok DN 50/75</t>
  </si>
  <si>
    <t>-1821153369</t>
  </si>
  <si>
    <t>721226511</t>
  </si>
  <si>
    <t>Zápachová uzávěrka podomítková pro pračku a myčku DN 40</t>
  </si>
  <si>
    <t>-909718945</t>
  </si>
  <si>
    <t>Zápachové uzávěrky podomítkové (Pe) s krycí deskou pro pračku a myčku DN 40</t>
  </si>
  <si>
    <t>721273151</t>
  </si>
  <si>
    <t>Hlavice ventilační polypropylen PP DN 50</t>
  </si>
  <si>
    <t>-1204417941</t>
  </si>
  <si>
    <t>Ventilační hlavice z polypropylenu (PP) DN 50</t>
  </si>
  <si>
    <t>721273153</t>
  </si>
  <si>
    <t>Hlavice ventilační polypropylen PP DN 110</t>
  </si>
  <si>
    <t>-2004991793</t>
  </si>
  <si>
    <t>Ventilační hlavice z polypropylenu (PP) DN 110</t>
  </si>
  <si>
    <t>721290112</t>
  </si>
  <si>
    <t>Zkouška těsnosti potrubí kanalizace vodou do DN 200</t>
  </si>
  <si>
    <t>-2053862637</t>
  </si>
  <si>
    <t xml:space="preserve">Zkouška těsnosti kanalizace  v objektech vodou DN 150 nebo DN 200</t>
  </si>
  <si>
    <t>246*0,5 'Přepočtené koeficientem množství</t>
  </si>
  <si>
    <t>998721102</t>
  </si>
  <si>
    <t>Přesun hmot tonážní pro vnitřní kanalizace v objektech v do 12 m</t>
  </si>
  <si>
    <t>1496414001</t>
  </si>
  <si>
    <t xml:space="preserve">Přesun hmot pro vnitřní kanalizace  stanovený z hmotnosti přesunovaného materiálu vodorovná dopravní vzdálenost do 50 m v objektech výšky přes 6 do 12 m</t>
  </si>
  <si>
    <t>722</t>
  </si>
  <si>
    <t>Zdravotechnika - vnitřní vodovod</t>
  </si>
  <si>
    <t>722176112</t>
  </si>
  <si>
    <t>Montáž potrubí plastové spojované svary polyfuzně do D 20 mm</t>
  </si>
  <si>
    <t>-674349717</t>
  </si>
  <si>
    <t xml:space="preserve">Montáž potrubí z plastových trub  svařovaných polyfuzně D přes 16 do 20 mm</t>
  </si>
  <si>
    <t>95*0,5 'Přepočtené koeficientem množství</t>
  </si>
  <si>
    <t>28615152</t>
  </si>
  <si>
    <t>trubka vodovodní tlaková PPR řada PN 20 D 20mm dl 4m</t>
  </si>
  <si>
    <t>-561076513</t>
  </si>
  <si>
    <t>722176114</t>
  </si>
  <si>
    <t>Montáž potrubí plastové spojované svary polyfuzně do D 32 mm</t>
  </si>
  <si>
    <t>-360441148</t>
  </si>
  <si>
    <t xml:space="preserve">Montáž potrubí z plastových trub  svařovaných polyfuzně D přes 25 do 32 mm</t>
  </si>
  <si>
    <t>15*0,5 'Přepočtené koeficientem množství</t>
  </si>
  <si>
    <t>28615155</t>
  </si>
  <si>
    <t>trubka vodovodní tlaková PPR řada PN 20 D 32mm dl 4m</t>
  </si>
  <si>
    <t>1504756232</t>
  </si>
  <si>
    <t>722181251</t>
  </si>
  <si>
    <t>Ochrana vodovodního potrubí přilepenými termoizolačními trubicemi z PE tl do 25 mm DN do 22 mm</t>
  </si>
  <si>
    <t>-2059447567</t>
  </si>
  <si>
    <t xml:space="preserve">Ochrana potrubí  termoizolačními trubicemi z pěnového polyetylenu PE přilepenými v příčných a podélných spojích, tloušťky izolace přes 20 do 25 mm, vnitřního průměru izolace DN do 22 mm</t>
  </si>
  <si>
    <t>722181252</t>
  </si>
  <si>
    <t>Ochrana vodovodního potrubí přilepenými termoizolačními trubicemi z PE tl do 25 mm DN do 45 mm</t>
  </si>
  <si>
    <t>-782707182</t>
  </si>
  <si>
    <t xml:space="preserve">Ochrana potrubí  termoizolačními trubicemi z pěnového polyetylenu PE přilepenými v příčných a podélných spojích, tloušťky izolace přes 20 do 25 mm, vnitřního průměru izolace DN přes 22 do 45 mm</t>
  </si>
  <si>
    <t>35*0,5 'Přepočtené koeficientem množství</t>
  </si>
  <si>
    <t>722190401</t>
  </si>
  <si>
    <t>Vyvedení a upevnění výpustku do DN 25</t>
  </si>
  <si>
    <t>85318923</t>
  </si>
  <si>
    <t xml:space="preserve">Zřízení přípojek na potrubí  vyvedení a upevnění výpustek do DN 25</t>
  </si>
  <si>
    <t>29*0,5 'Přepočtené koeficientem množství</t>
  </si>
  <si>
    <t>722220111</t>
  </si>
  <si>
    <t>Nástěnka pro výtokový ventil G 1/2 s jedním závitem</t>
  </si>
  <si>
    <t>1315216794</t>
  </si>
  <si>
    <t>Armatury s jedním závitem nástěnky pro výtokový ventil G 1/2</t>
  </si>
  <si>
    <t>722232043</t>
  </si>
  <si>
    <t>Kohout kulový přímý G 1/2 PN 42 do 185°C vnitřní závit</t>
  </si>
  <si>
    <t>1002188066</t>
  </si>
  <si>
    <t>Armatury se dvěma závity kulové kohouty PN 42 do 185 °C přímé vnitřní závit G 1/2</t>
  </si>
  <si>
    <t>4*0,5 'Přepočtené koeficientem množství</t>
  </si>
  <si>
    <t>722290226</t>
  </si>
  <si>
    <t>Zkouška těsnosti vodovodního potrubí závitového do DN 50</t>
  </si>
  <si>
    <t>-31763774</t>
  </si>
  <si>
    <t xml:space="preserve">Zkoušky, proplach a desinfekce vodovodního potrubí  zkoušky těsnosti vodovodního potrubí závitového do DN 50</t>
  </si>
  <si>
    <t>131*0,5 'Přepočtené koeficientem množství</t>
  </si>
  <si>
    <t>722290234</t>
  </si>
  <si>
    <t>Proplach a dezinfekce vodovodního potrubí do DN 80</t>
  </si>
  <si>
    <t>151974767</t>
  </si>
  <si>
    <t xml:space="preserve">Zkoušky, proplach a desinfekce vodovodního potrubí  proplach a desinfekce vodovodního potrubí do DN 80</t>
  </si>
  <si>
    <t>998722101</t>
  </si>
  <si>
    <t>Přesun hmot tonážní pro vnitřní vodovod v objektech v do 6 m</t>
  </si>
  <si>
    <t>-506987954</t>
  </si>
  <si>
    <t xml:space="preserve">Přesun hmot pro vnitřní vodovod  stanovený z hmotnosti přesunovaného materiálu vodorovná dopravní vzdálenost do 50 m v objektech výšky do 6 m</t>
  </si>
  <si>
    <t>725112022</t>
  </si>
  <si>
    <t>Klozet keramický závěsný na nosné stěny s hlubokým splachováním odpad vodorovný</t>
  </si>
  <si>
    <t>925497457</t>
  </si>
  <si>
    <t>Zařízení záchodů klozety keramické závěsné na nosné stěny s hlubokým splachováním odpad vodorovný</t>
  </si>
  <si>
    <t>725211616</t>
  </si>
  <si>
    <t>Umyvadlo keramické bílé šířky 550 mm s krytem na sifon připevněné na stěnu šrouby</t>
  </si>
  <si>
    <t>1700146391</t>
  </si>
  <si>
    <t>Umyvadla keramická bílá bez výtokových armatur připevněná na stěnu šrouby s krytem na sifon (polosloupem) 550 mm</t>
  </si>
  <si>
    <t>725241213</t>
  </si>
  <si>
    <t>Vanička sprchová z litého polymermramoru čtvercová 900x900 mm</t>
  </si>
  <si>
    <t>-550433305</t>
  </si>
  <si>
    <t>Sprchové vaničky z litého polymermramoru čtvercové 900x900 mm</t>
  </si>
  <si>
    <t>725311121</t>
  </si>
  <si>
    <t>Dřez jednoduchý nerezový se zápachovou uzávěrkou s odkapávací plochou 560x480 mm a miskou</t>
  </si>
  <si>
    <t>-1116259431</t>
  </si>
  <si>
    <t>Dřezy bez výtokových armatur jednoduché se zápachovou uzávěrkou nerezové s odkapávací plochou 560x480 mm a miskou</t>
  </si>
  <si>
    <t>725331111</t>
  </si>
  <si>
    <t>Výlevka bez výtokových armatur keramická se sklopnou plastovou mřížkou 500 mm</t>
  </si>
  <si>
    <t>-573359745</t>
  </si>
  <si>
    <t>Výlevky bez výtokových armatur a splachovací nádrže keramické se sklopnou plastovou mřížkou 425 mm</t>
  </si>
  <si>
    <t>725532120</t>
  </si>
  <si>
    <t>Elektrický ohřívač zásobníkový akumulační závěsný svislý 125 l / 2 kW</t>
  </si>
  <si>
    <t>-571808519</t>
  </si>
  <si>
    <t>Elektrické ohřívače zásobníkové beztlakové přepadové akumulační s pojistným ventilem závěsné svislé objem nádrže (příkon) 125 l (2,0 kW)</t>
  </si>
  <si>
    <t>725819401</t>
  </si>
  <si>
    <t>Montáž ventilů rohových G 1/2 s připojovací trubičkou</t>
  </si>
  <si>
    <t>857581450</t>
  </si>
  <si>
    <t>Ventily montáž ventilů ostatních typů rohových s připojovací trubičkou G 1/2</t>
  </si>
  <si>
    <t>55141001</t>
  </si>
  <si>
    <t>kohout kulový rohový mosazný R 1/2"x3/8"</t>
  </si>
  <si>
    <t>1867018630</t>
  </si>
  <si>
    <t>725821312</t>
  </si>
  <si>
    <t>Baterie dřezová nástěnná páková s otáčivým kulatým ústím a délkou ramínka 210 mm</t>
  </si>
  <si>
    <t>1990018961</t>
  </si>
  <si>
    <t>Baterie dřezové nástěnné pákové s otáčivým kulatým ústím a délkou ramínka 300 mm</t>
  </si>
  <si>
    <t>725822613</t>
  </si>
  <si>
    <t>Baterie umyvadlová stojánková páková s výpustí</t>
  </si>
  <si>
    <t>-463667653</t>
  </si>
  <si>
    <t>Baterie umyvadlové stojánkové pákové s výpustí</t>
  </si>
  <si>
    <t>725841312</t>
  </si>
  <si>
    <t>Baterie sprchová nástěnná páková</t>
  </si>
  <si>
    <t>-3982250</t>
  </si>
  <si>
    <t>Baterie sprchové nástěnné pákové</t>
  </si>
  <si>
    <t>605408077</t>
  </si>
  <si>
    <t>SO 03 - Vytápění</t>
  </si>
  <si>
    <t xml:space="preserve">    735 - Ústřední vytápění - otopná tělesa</t>
  </si>
  <si>
    <t>735</t>
  </si>
  <si>
    <t>Ústřední vytápění - otopná tělesa</t>
  </si>
  <si>
    <t>735419115</t>
  </si>
  <si>
    <t>Montáž konvektoru s osazením na hmoždinky délka do 1600 mm</t>
  </si>
  <si>
    <t>-441125159</t>
  </si>
  <si>
    <t>Konvektory montáž konvektorů s osazením na hmoždinky, stavební délky do 1600 mm</t>
  </si>
  <si>
    <t>48455720.1</t>
  </si>
  <si>
    <t>El. přímotopný konvektor - výkon 1000W s vestavěným elektronickým termostatem 400x400x80mm</t>
  </si>
  <si>
    <t>-1251823892</t>
  </si>
  <si>
    <t xml:space="preserve">El. přímotopný konvektor - výkon 1000W s vestavěným elektronickým termostatem 400x400x80mm
Instalace na stěnu - 230V, IP 24. Zapojení konvektorů součástí PD - elektro. 
</t>
  </si>
  <si>
    <t>48455721.1</t>
  </si>
  <si>
    <t>El. přímotopný konvektor - výkon 1250W s vestavěným elektronickým termostatem 520x400x80mm</t>
  </si>
  <si>
    <t>-1033441764</t>
  </si>
  <si>
    <t xml:space="preserve">El. přímotopný konvektor - výkon 1250W s vestavěným elektronickým termostatem 520x400x80mm
Instalace na stěnu - 230V, IP 24. Zapojení konvektorů součástí PD - elektro.
</t>
  </si>
  <si>
    <t>SO 04 - Elektroinstalace</t>
  </si>
  <si>
    <t>Soupis:</t>
  </si>
  <si>
    <t xml:space="preserve">18-S - PS – ROZVODY ELEKTRO  v 2.NP</t>
  </si>
  <si>
    <t>01 - Dodávka materiálu</t>
  </si>
  <si>
    <t>02 - Montáž materiálu</t>
  </si>
  <si>
    <t>03 - Kabelové rozvody včetně montáže</t>
  </si>
  <si>
    <t xml:space="preserve">    06 - DATA</t>
  </si>
  <si>
    <t>HSV - HSV</t>
  </si>
  <si>
    <t>OST - Ostatní</t>
  </si>
  <si>
    <t>01</t>
  </si>
  <si>
    <t>Dodávka materiálu</t>
  </si>
  <si>
    <t>7494000920-R1</t>
  </si>
  <si>
    <t>Rozvodnicové a rozváděčové skříně Distri Rozváděčové skříně Nástěnné (IP65)-oceloplechové krytí IP65, V x Š x H 1000 x 800 x 400</t>
  </si>
  <si>
    <t>507313203</t>
  </si>
  <si>
    <t>7491206170-R2</t>
  </si>
  <si>
    <t>Elektroinstalační materiál Svítidla instalační základní FALCON-458-BAP-EP, 4x58W - el.předřadník</t>
  </si>
  <si>
    <t>128</t>
  </si>
  <si>
    <t>-337244264</t>
  </si>
  <si>
    <t>7491206170-R3</t>
  </si>
  <si>
    <t>-115230102</t>
  </si>
  <si>
    <t>7491206170-R5</t>
  </si>
  <si>
    <t>-1773864987</t>
  </si>
  <si>
    <t>65</t>
  </si>
  <si>
    <t>7491206170-R5.1</t>
  </si>
  <si>
    <t>-1593367880</t>
  </si>
  <si>
    <t>7491206170-R6</t>
  </si>
  <si>
    <t>-1004393069</t>
  </si>
  <si>
    <t>7491203680</t>
  </si>
  <si>
    <t>Elektroinstalační materiál Spínací přístroje instalační Tělo TANGO 3559-A01345</t>
  </si>
  <si>
    <t>Sborník UOŽI 01 2020</t>
  </si>
  <si>
    <t>-913964845</t>
  </si>
  <si>
    <t>7491203700</t>
  </si>
  <si>
    <t>Elektroinstalační materiál Spínací přístroje instalační Tělo TANGO 3559-A06345</t>
  </si>
  <si>
    <t>1313551603</t>
  </si>
  <si>
    <t>7491205250</t>
  </si>
  <si>
    <t>Elektroinstalační materiál Zásuvky instalační Zásuvka TANGO 5519A-A02357 B</t>
  </si>
  <si>
    <t>-40078144</t>
  </si>
  <si>
    <t>7491204710</t>
  </si>
  <si>
    <t>Elektroinstalační materiál Zásuvky instalační Zásuvka dvojnásobná s ochranou proti přepětí</t>
  </si>
  <si>
    <t>1488162251</t>
  </si>
  <si>
    <t>7491206580</t>
  </si>
  <si>
    <t>Elektroinstalační materiál Elektrické přímotopy Panel AEG WKL 1003 U 1000W</t>
  </si>
  <si>
    <t>-321931238</t>
  </si>
  <si>
    <t>7491206590</t>
  </si>
  <si>
    <t>Elektroinstalační materiál Elektrické přímotopy Panel AEG WKL 1503 U 1500W</t>
  </si>
  <si>
    <t>368622329</t>
  </si>
  <si>
    <t>7491201130</t>
  </si>
  <si>
    <t>Elektroinstalační materiál Elektroinstalační krabice a rozvodky Bez zapojení Krabice KU 68-1901</t>
  </si>
  <si>
    <t>Sborník UOŽI 01 2017</t>
  </si>
  <si>
    <t>-1778711864</t>
  </si>
  <si>
    <t>Elektroinstalační materiál, ocelové konstrukce, uzemnění Elektroinstalační materiál Elektroinstalační krabice a rozvodky Bez zapojení Krabice KU 68-1901</t>
  </si>
  <si>
    <t>7494004776</t>
  </si>
  <si>
    <t>Kompaktní jističe Kompaktní jističe do 160A 3-pól 3pól, In 63 A, Icu 25 kA, charakteristika distribuční D, nastavení IR 50 - 63 A, Cu/Al kabely 2,5 - 95 mm2</t>
  </si>
  <si>
    <t>2072840725</t>
  </si>
  <si>
    <t>02</t>
  </si>
  <si>
    <t>Montáž materiálu</t>
  </si>
  <si>
    <t>7494151012</t>
  </si>
  <si>
    <t>Montáž modulárních rozvodnic min. IP 30, počet modulů přes 72 do 144</t>
  </si>
  <si>
    <t>389174699</t>
  </si>
  <si>
    <t>Montáž modulárních rozvodnic min. IP 30, počet modulů přes 72 do 144 - do zdi, na zeď nebo konstrukci, včetně montáže nosné konstrukce, kotevní, spojovací prvků, provedení zkoušek, dodání atestů, revizní zprávy včetně kusové zkoušky. Neobsahuje elektrovýzbroj</t>
  </si>
  <si>
    <t>7491253010</t>
  </si>
  <si>
    <t>Montáž přístrojů spínacích instalačních kolébkových velkoplošných vypínačů jednopolových řaz.1, 250 V/10 A, IP20 vč.ovl.krytu a rámečku</t>
  </si>
  <si>
    <t>-1189189429</t>
  </si>
  <si>
    <t>Montáž přístrojů spínacích instalačních kolébkových velkoplošných vypínačů jednopolových řaz.1, 250 V/10 A, IP20 vč.ovl.krytu a rámečku - včetně zapojení a osazení</t>
  </si>
  <si>
    <t>7491253020</t>
  </si>
  <si>
    <t>Montáž přístrojů spínacích instalačních kolébkových velkoplošných přepínačů sériových nebo střídavých přepínačů řaz.6, 7, 250 V/10A, IP20, vč.ovl.krytu a rámečku</t>
  </si>
  <si>
    <t>2042240504</t>
  </si>
  <si>
    <t>Montáž přístrojů spínacích instalačních kolébkových velkoplošných přepínačů sériových nebo střídavých přepínačů řaz.6, 7, 250 V/10A, IP20, vč.ovl.krytu a rámečku - včetně zapojení a osazení</t>
  </si>
  <si>
    <t>7491254010</t>
  </si>
  <si>
    <t>Montáž zásuvek instalačních domovních 10/16 A, 250 V, IP20 bez přepěťové ochrany nebo se zabudovanou přepěťovou ochranou jednoduchých nebo dvojitých</t>
  </si>
  <si>
    <t>1547188</t>
  </si>
  <si>
    <t>Montáž zásuvek instalačních domovních 10/16 A, 250 V, IP20 bez přepěťové ochrany nebo se zabudovanou přepěťovou ochranou jednoduchých nebo dvojitých - včetně zapojení a osazení</t>
  </si>
  <si>
    <t>7491256010</t>
  </si>
  <si>
    <t>Montáž elektrických přímotopů konvektorů přímotopných s termostatem do 3000 W</t>
  </si>
  <si>
    <t>-496259546</t>
  </si>
  <si>
    <t>Montáž elektrických přímotopů konvektorů přímotopných s termostatem do 3000 W - včetně zapojení a osazení</t>
  </si>
  <si>
    <t>7491252010</t>
  </si>
  <si>
    <t>Montáž krabic elektroinstalačních, rozvodek - bez zapojení krabice přístrojové</t>
  </si>
  <si>
    <t>376020134</t>
  </si>
  <si>
    <t>Montáž krabic elektroinstalačních, rozvodek - bez zapojení krabice přístrojové - včetně zhotovení otvoru</t>
  </si>
  <si>
    <t>67</t>
  </si>
  <si>
    <t>7491555080</t>
  </si>
  <si>
    <t>Montáž svítidel základních instalačních bateriového modulu do svítidla</t>
  </si>
  <si>
    <t>-2146927705</t>
  </si>
  <si>
    <t>Montáž svítidel základních instalačních bateriového modulu do svítidla - včetně zapojení a osazení</t>
  </si>
  <si>
    <t>7491555020</t>
  </si>
  <si>
    <t>Montáž svítidel základních instalačních zářivkových s krytem s 1 zdrojem 1x36 W nebo 1x58 W, IP20</t>
  </si>
  <si>
    <t>-1486905876</t>
  </si>
  <si>
    <t>Montáž svítidel základních instalačních zářivkových s krytem s 1 zdrojem 1x36 W nebo 1x58 W, IP20 - včetně zapojení a osazení, s klasickým nebo elektronickým předřadníkem, včetně montáže zářivky</t>
  </si>
  <si>
    <t>7494352010</t>
  </si>
  <si>
    <t>Montáž spínacích bloků kompaktních jističů 160 A (do 25 kA) s nadproudovou spouští do 80 A</t>
  </si>
  <si>
    <t>299747651</t>
  </si>
  <si>
    <t>Montáž spínacích bloků kompaktních jističů 160 A (do 25 kA) s nadproudovou spouští do 80 A - včetně 2 ks připojovacích sad pro kabely, pasy do rozvaděče nebo skříně</t>
  </si>
  <si>
    <t>03</t>
  </si>
  <si>
    <t>Kabelové rozvody včetně montáže</t>
  </si>
  <si>
    <t>7492501990</t>
  </si>
  <si>
    <t>Kabely, vodiče, šňůry Cu - nn Kabel silový 4 a 5-žílový Cu, plastová izolace CYKY 5J16 (5Cx16)</t>
  </si>
  <si>
    <t>-582515557</t>
  </si>
  <si>
    <t>7492501770</t>
  </si>
  <si>
    <t>Kabely, vodiče, šňůry Cu - nn Kabel silový 2 a 3-žílový Cu, plastová izolace CYKY 3J2,5 (3Cx 2,5)</t>
  </si>
  <si>
    <t>1898232316</t>
  </si>
  <si>
    <t>Silnoproudé rozvody Kabely, vodiče, šňůry Cu - nn Kabel silový 2 a 3-žílový Cu, plastová izolace CYKY 3J2,5 (3Cx 2,5)</t>
  </si>
  <si>
    <t>7492501760</t>
  </si>
  <si>
    <t>Kabely, vodiče, šňůry Cu - nn Kabel silový 2 a 3-žílový Cu, plastová izolace CYKY 3J1,5 (3Cx 1,5)</t>
  </si>
  <si>
    <t>-1030450103</t>
  </si>
  <si>
    <t>Silnoproudé rozvody Kabely, vodiče, šňůry Cu - nn Kabel silový 2 a 3-žílový Cu, plastová izolace CYKY 3J1,5 (3Cx 1,5)</t>
  </si>
  <si>
    <t>7492501750</t>
  </si>
  <si>
    <t>Kabely, vodiče, šňůry Cu - nn Kabel silový 2 a 3-žílový Cu, plastová izolace CYKY 3O2,5 (3Ax2,5)</t>
  </si>
  <si>
    <t>1596878448</t>
  </si>
  <si>
    <t>7492500880</t>
  </si>
  <si>
    <t>Kabely, vodiče, šňůry Cu - nn Vodič jednožílový Cu, plastová izolace H07V-K 16 žz (CYA)</t>
  </si>
  <si>
    <t>-66096414</t>
  </si>
  <si>
    <t>7492501300</t>
  </si>
  <si>
    <t>Kabely, vodiče, šňůry Cu - nn Vodič jednožílový Cu, plastová izolace H07V-K 6 žz (CYA)</t>
  </si>
  <si>
    <t>1547524271</t>
  </si>
  <si>
    <t>7492551010</t>
  </si>
  <si>
    <t>Montáž vodičů jednožílových Cu do 16 mm2</t>
  </si>
  <si>
    <t>300076560</t>
  </si>
  <si>
    <t>Montáž vodičů jednožílových Cu do 16 mm2 - uložení na rošty, pod omítku, do rozvaděče apod.</t>
  </si>
  <si>
    <t>7492553010</t>
  </si>
  <si>
    <t>Montáž kabelů 2- a 3-žílových Cu do 16 mm2</t>
  </si>
  <si>
    <t>827135918</t>
  </si>
  <si>
    <t>Montáž kabelů 2- a 3-žílových Cu do 16 mm2 - uložení do země, chráničky, na rošty, pod omítku apod.</t>
  </si>
  <si>
    <t>7492554010</t>
  </si>
  <si>
    <t>Montáž kabelů 4- a 5-žílových Cu do 16 mm2</t>
  </si>
  <si>
    <t>-1797111831</t>
  </si>
  <si>
    <t>Montáž kabelů 4- a 5-žílových Cu do 16 mm2 - uložení do země, chráničky, na rošty, pod omítku apod.</t>
  </si>
  <si>
    <t>06</t>
  </si>
  <si>
    <t>DATA</t>
  </si>
  <si>
    <t>7496701960</t>
  </si>
  <si>
    <t>DŘT, SKŘ, Elektrodispečink, DDTS Elektrodispečink Ostatní Datová zásuvka LAN kompletní</t>
  </si>
  <si>
    <t>-1517710647</t>
  </si>
  <si>
    <t>R110 kV, měnírny, TNS, spínací stanice DŘT, SKŘ, Elektrodispečink, DDTS Elektrodispečink Ostatní Datová zásuvka LAN kompletní</t>
  </si>
  <si>
    <t>7590575020</t>
  </si>
  <si>
    <t>Montáž zásuvky pro 1 datový port</t>
  </si>
  <si>
    <t>-1398587862</t>
  </si>
  <si>
    <t>7590540509</t>
  </si>
  <si>
    <t xml:space="preserve">Slaboproudé rozvody, kabely pro přívod a vnitřní instalaci UTP/FTP kategorie 5e 100Mhz  1 Gbps UTP Nestíněný, PVC vnitřní, drát</t>
  </si>
  <si>
    <t>-645028996</t>
  </si>
  <si>
    <t>7590575010</t>
  </si>
  <si>
    <t>Montáž portu strukturované kabeláže</t>
  </si>
  <si>
    <t>-979949295</t>
  </si>
  <si>
    <t>7590585300</t>
  </si>
  <si>
    <t>Montáž kabelu opřádaného, ovíjeného v trubce</t>
  </si>
  <si>
    <t>1522405929</t>
  </si>
  <si>
    <t>9740010001-R</t>
  </si>
  <si>
    <t>Drážky pro kabel nebo trubku do zdiva, velikosti do 50/50 mm</t>
  </si>
  <si>
    <t>1972176018</t>
  </si>
  <si>
    <t>9740010002-R</t>
  </si>
  <si>
    <t>Drážky pro kabel nebo trubku do zdiva, velikosti do 50/50-150 mm</t>
  </si>
  <si>
    <t>-913597955</t>
  </si>
  <si>
    <t>9740010003-R</t>
  </si>
  <si>
    <t>Drážky pro kabel nebo trubku do zdiva, velikosti do 100/100-150 mm</t>
  </si>
  <si>
    <t>466124327</t>
  </si>
  <si>
    <t>9740020001-R</t>
  </si>
  <si>
    <t>Úpravy povrchu po drážkování</t>
  </si>
  <si>
    <t>-2047397485</t>
  </si>
  <si>
    <t>7491510090</t>
  </si>
  <si>
    <t>Protipožární a kabelové ucpávky Protipožární ucpávky a tmely zpěvňující tmel CP 611A, tuba 310ml, do EI 90 min.</t>
  </si>
  <si>
    <t>346524171</t>
  </si>
  <si>
    <t>7491510060</t>
  </si>
  <si>
    <t>Protipožární a kabelové ucpávky Protipožární ucpávky a tmely stěnou / stropem, tl. do 50cm, do EI 90 min.</t>
  </si>
  <si>
    <t>1767324815</t>
  </si>
  <si>
    <t>73</t>
  </si>
  <si>
    <t>7491551014</t>
  </si>
  <si>
    <t>Montáž izolačních desek do kabelových roštů a kanálů včetně nařezání, tloušťky přes 12 do 20 mm</t>
  </si>
  <si>
    <t>-892933956</t>
  </si>
  <si>
    <t>Montáž izolačních desek do kabelových roštů a kanálů včetně nařezání, tloušťky přes 12 do 20 mm - rozměření, usazení</t>
  </si>
  <si>
    <t>7491552010</t>
  </si>
  <si>
    <t>Montáž protipožárních ucpávek a tmelů protipožární ucpávka pod rozvaděč, do EI 90 min.</t>
  </si>
  <si>
    <t>1893936107</t>
  </si>
  <si>
    <t>Montáž protipožárních ucpávek a tmelů protipožární ucpávka pod rozvaděč, do EI 90 min. - protipožární ucpávky včetně příslušenství, vyhotovení a dodání atestu</t>
  </si>
  <si>
    <t>OST</t>
  </si>
  <si>
    <t>Ostatní</t>
  </si>
  <si>
    <t>7498150520</t>
  </si>
  <si>
    <t>Vyhotovení výchozí revizní zprávy pro opravné práce pro objem investičních nákladů přes 500 000 do 1 000 000 Kč</t>
  </si>
  <si>
    <t>512</t>
  </si>
  <si>
    <t>-1670407042</t>
  </si>
  <si>
    <t>Vyhotovení výchozí revizní zprávy pro opravné práce pro objem investičních nákladů přes 500 000 do 1 000 000 Kč - celková prohlídka zařízení provozního souboru nebo stavebního objektu včetně měření, zkoušek zařízení tohoto provozního souboru nebo stavebního objektu revizním technikem na zařízení podle požadavku ČSN, včetně hodnocení a vyhotovení celkové revizní zprávy</t>
  </si>
  <si>
    <t>7498150525</t>
  </si>
  <si>
    <t>Vyhotovení výchozí revizní zprávy příplatek za každých dalších i započatých 500 000 Kč přes 1 000 000 Kč</t>
  </si>
  <si>
    <t>10081785</t>
  </si>
  <si>
    <t>7498151020</t>
  </si>
  <si>
    <t>Provedení technické prohlídky a zkoušky na silnoproudém zařízení, zařízení TV, zařízení NS, transformoven, EPZ pro opravné práce pro objem investičních nákladů přes 500 000 do 1 000 000 Kč</t>
  </si>
  <si>
    <t>-1992921371</t>
  </si>
  <si>
    <t>Provedení technické prohlídky a zkoušky na silnoproudém zařízení, zařízení TV, zařízení NS, transformoven, EPZ pro opravné práce pro objem investičních nákladů přes 500 000 do 1 000 000 Kč - celková prohlídka zařízení provozního souboru nebo stavebního objektu včetně měření, zařízení tohoto provozního souboru nebo stavebního objektu právnickou osobou na zařízení podle požadavku ČSN, včetně hodnocení a vyhotovení protokolu</t>
  </si>
  <si>
    <t>7498151025</t>
  </si>
  <si>
    <t>Provedení technické prohlídky a zkoušky na silnoproudém zařízení, zařízení TV, zařízení NS, transformoven, EPZ příplatek za každých dalších i započatých 500 000 Kč přes 1 000 000 Kč</t>
  </si>
  <si>
    <t>-1793865093</t>
  </si>
  <si>
    <t>7498154020</t>
  </si>
  <si>
    <t>Měření intenzity osvětlení vnitřních prostor (orientační měření)</t>
  </si>
  <si>
    <t>576582713</t>
  </si>
  <si>
    <t>Měření intenzity osvětlení vnitřních prostor (orientační měření) - měření intenzity umělého osvětlení v rozsahu tohoto SO dle ČSN EN 12464-1/2 včetně vyhotovení protokolu</t>
  </si>
  <si>
    <t>7498351010</t>
  </si>
  <si>
    <t>Vydání průkazu způsobilosti pro funkční celek, provizorní stav</t>
  </si>
  <si>
    <t>-596495526</t>
  </si>
  <si>
    <t>Vydání průkazu způsobilosti pro funkční celek, provizorní stav - vyhotovení dokladu o silnoproudých zařízeních a vydání průkazu způsobilosti</t>
  </si>
  <si>
    <t>7499151010</t>
  </si>
  <si>
    <t>Dokončovací práce na elektrickém zařízení</t>
  </si>
  <si>
    <t>hod</t>
  </si>
  <si>
    <t>2012152870</t>
  </si>
  <si>
    <t>Dokončovací práce na elektrickém zařízení - uvádění zařízení do provozu, drobné montážní práce v rozvaděčích, koordinaci se zhotoviteli souvisejících zařízení apod.</t>
  </si>
  <si>
    <t>7499151020</t>
  </si>
  <si>
    <t>Dokončovací práce úprava zapojení stávajících kabelových skříní/rozvaděčů</t>
  </si>
  <si>
    <t>-424884066</t>
  </si>
  <si>
    <t>Dokončovací práce úprava zapojení stávajících kabelových skříní/rozvaděčů - provedení provizorních úprav zapojení stávajících kabelových skříní nebo rozvaděčů v průběhu výstavby (pro montáž nových i provizorních kabelů, drobné úpravy výstroje apod.) mechanizmy</t>
  </si>
  <si>
    <t>7499151030</t>
  </si>
  <si>
    <t>Dokončovací práce zkušební provoz</t>
  </si>
  <si>
    <t>-1016210348</t>
  </si>
  <si>
    <t>Dokončovací práce zkušební provoz - včetně prokázání technických a kvalitativních parametrů zařízení</t>
  </si>
  <si>
    <t>7499151040</t>
  </si>
  <si>
    <t>Dokončovací práce zaškolení obsluhy</t>
  </si>
  <si>
    <t>-1187083325</t>
  </si>
  <si>
    <t>Dokončovací práce zaškolení obsluhy - seznámení obsluhy s funkcemi zařízení včetně odevzdání dokumentace skutečného provedení</t>
  </si>
  <si>
    <t>7499151050</t>
  </si>
  <si>
    <t>Dokončovací práce manipulace na zařízeních prováděné provozovatelem</t>
  </si>
  <si>
    <t>986422062</t>
  </si>
  <si>
    <t>Dokončovací práce manipulace na zařízeních prováděné provozovatelem - manipulace nutné pro další práce zhotovitele na technologickém souboru</t>
  </si>
  <si>
    <t>SO 05 - Slaboproud</t>
  </si>
  <si>
    <t xml:space="preserve">    742 - Elektroinstalace - slaboproud</t>
  </si>
  <si>
    <t>742</t>
  </si>
  <si>
    <t>Elektroinstalace - slaboproud</t>
  </si>
  <si>
    <t>742110001</t>
  </si>
  <si>
    <t>Montáž trubek pro slaboproud plastových ohebných uložených pod omítku se zasekáním</t>
  </si>
  <si>
    <t>-1299649588</t>
  </si>
  <si>
    <t>Montáž trubek elektroinstalačních plastových ohebných uložených pod omítku včetně zasekání</t>
  </si>
  <si>
    <t>34571075</t>
  </si>
  <si>
    <t>trubka elektroinstalační ohebná z PVC (EN) 2340</t>
  </si>
  <si>
    <t>-1233507295</t>
  </si>
  <si>
    <t>35*1,05 'Přepočtené koeficientem množství</t>
  </si>
  <si>
    <t>742190002</t>
  </si>
  <si>
    <t>Značení trasy vedení pro slaboproud</t>
  </si>
  <si>
    <t>-1975201481</t>
  </si>
  <si>
    <t>Ostatní práce pro trasy značení trasy vedení</t>
  </si>
  <si>
    <t>742190004</t>
  </si>
  <si>
    <t>Požárně těsnící materiál do prostupu</t>
  </si>
  <si>
    <t>97334293</t>
  </si>
  <si>
    <t>Ostatní práce pro trasy požárně těsnící materiál do prostupu</t>
  </si>
  <si>
    <t>742121002.1</t>
  </si>
  <si>
    <t xml:space="preserve">Montá  strukturované kabeláže</t>
  </si>
  <si>
    <t>-807237507</t>
  </si>
  <si>
    <t>Montáž strukturované kabeláže přidružené práce</t>
  </si>
  <si>
    <t>SO 06 - Vzduchotechnika</t>
  </si>
  <si>
    <t xml:space="preserve">    751 - Vzduchotechnika</t>
  </si>
  <si>
    <t>751</t>
  </si>
  <si>
    <t>751122051</t>
  </si>
  <si>
    <t>Mtž vent rad ntl podhledového základního D do 100 mm</t>
  </si>
  <si>
    <t>-1938474551</t>
  </si>
  <si>
    <t xml:space="preserve">ODSTŘEDIVÝ STĚNOVÝ - STROPNÍ VENTILÁTOR SE ZPĚTNOU KLAPKOU A ČAS. DOBĚHEM
</t>
  </si>
  <si>
    <t xml:space="preserve">VZT ZAŘÍZENÍ - část "II" -  prověrrání  m.č. 205, 206, 207</t>
  </si>
  <si>
    <t>42914134.1</t>
  </si>
  <si>
    <t xml:space="preserve">Malý od. vent. se  zpětnou kl. - max, výkon 80 m3/h/100Pa+ 24W/0,22A/230V</t>
  </si>
  <si>
    <t>1272836715</t>
  </si>
  <si>
    <t>ventilátor axiální stěnový skříň z plastu zpětná klapka průtok 180m3/h D 120-125mm 25W IP44</t>
  </si>
  <si>
    <t>751122432</t>
  </si>
  <si>
    <t xml:space="preserve">Mtž vent rad střtl potrubního  do 200 mm</t>
  </si>
  <si>
    <t>-397519210</t>
  </si>
  <si>
    <t>42914364.1</t>
  </si>
  <si>
    <t xml:space="preserve">Od. trubní ventilátor DN125 výkon 180m3/h/150Pa se  zpětnou kl. + 2x spony  - 230V - 62 W -  0,27A</t>
  </si>
  <si>
    <t>574835965</t>
  </si>
  <si>
    <t>751398091</t>
  </si>
  <si>
    <t>Mtž regulátoru konstantního průtoku D do 100 mm</t>
  </si>
  <si>
    <t>-1503921293</t>
  </si>
  <si>
    <t xml:space="preserve">Montáž ostatních zařízení  regulátoru konstantního průtoku, průměru do 100 mm</t>
  </si>
  <si>
    <t>42981300</t>
  </si>
  <si>
    <t>klapka regulační Pz VZT D 100mm</t>
  </si>
  <si>
    <t>-1982830495</t>
  </si>
  <si>
    <t>751511884</t>
  </si>
  <si>
    <t>Demontáž potrubí plech skupiny III kruh s přírubou tloušťky plechu 2,0 mm D do 100 mm</t>
  </si>
  <si>
    <t>1007018939</t>
  </si>
  <si>
    <t>Demontáž potrubí plechového skupiny III kruhového s přírubou tloušťky plechu 2,0 mm, průměru do 100 mm</t>
  </si>
  <si>
    <t>751512161</t>
  </si>
  <si>
    <t>Mtž potrubí plech skupiny II kruh s přírubou tloušťky plechu 1,0 mm D do 100 mm</t>
  </si>
  <si>
    <t>-307540312</t>
  </si>
  <si>
    <t xml:space="preserve">VZT potrubí DN 100 -125 délky  7 m se zakončením protidešťovými  stříškou - 2ks DN 125
</t>
  </si>
  <si>
    <t>7+15</t>
  </si>
  <si>
    <t>42981010</t>
  </si>
  <si>
    <t>trouba VZT kruhová spirálně vinutá Pz tl 0,5mm D 100mm</t>
  </si>
  <si>
    <t>44543343</t>
  </si>
  <si>
    <t>42981015</t>
  </si>
  <si>
    <t>trouba VZT kruhová spirálně vinutá Pz tl 0,5mm D 125mm</t>
  </si>
  <si>
    <t>-1696125592</t>
  </si>
  <si>
    <t>751513859</t>
  </si>
  <si>
    <t>Demontáž protidešťové stříšky z plech potrubí kruhové s přírubou nebo bez příruby D do 200 mm</t>
  </si>
  <si>
    <t>890525190</t>
  </si>
  <si>
    <t>Demontáž protidešťové stříšky nebo výfukové hlavice z plechového potrubí kruhové s přírubou nebo bez příruby, průměru do 200 mm</t>
  </si>
  <si>
    <t>751526735</t>
  </si>
  <si>
    <t>Mtž protidešťové stříšky plast potrubí kruhové s přírubou D do 100 mm</t>
  </si>
  <si>
    <t>1956587816</t>
  </si>
  <si>
    <t xml:space="preserve">Montáž protidešťové stříšky nebo výfukové hlavice do plastového potrubí  kruhové s přírubou, průměru do 100 mm</t>
  </si>
  <si>
    <t>42981267</t>
  </si>
  <si>
    <t>hlavice výfuková Pz VZT D 200mm</t>
  </si>
  <si>
    <t>612786708</t>
  </si>
  <si>
    <t>751572001</t>
  </si>
  <si>
    <t>Uchycení potrubí kruhového na konstrukci z nosníků kotvenou do trapézového plechu D do 100 mm</t>
  </si>
  <si>
    <t>2060536838</t>
  </si>
  <si>
    <t>Závěs kruhového potrubí na montovanou konstrukci z nosníku, kotvenou do trapézového plechu průměru potrubí do 100 mm</t>
  </si>
  <si>
    <t>751581355</t>
  </si>
  <si>
    <t>Protipožární prostup stropem kruhového potrubí průměru do 100 šířka spáry 25 mm</t>
  </si>
  <si>
    <t>1072331986</t>
  </si>
  <si>
    <t xml:space="preserve">Protipožární ochrana vzduchotechnického potrubí  prostup kruhového potrubí stropem, průměru potrubí do 100 m
S POŽÁRNÍ ODOLNOSTÍ 30 MIN. + POŽÁRNÍ IZOLAČNÍ PRVKY PRO RŮCHOD POTRUBÍ STĚNAMI A STROPY MEZI POŽÁRNÍMI ÚSEKY PROVEDENY V SOULADU S čl.6.2.2 ČSN 730810:2009
</t>
  </si>
  <si>
    <t>998751101</t>
  </si>
  <si>
    <t>Přesun hmot tonážní pro vzduchotechniku v objektech v do 12 m</t>
  </si>
  <si>
    <t>1095554280</t>
  </si>
  <si>
    <t>Přesun hmot pro vzduchotechniku stanovený z hmotnosti přesunovaného materiálu vodorovná dopravní vzdálenost do 100 m v objektech výšky do 12 m</t>
  </si>
  <si>
    <t>SO 07 - VRN</t>
  </si>
  <si>
    <t>VRN - Vedlejší rozpočtové náklady</t>
  </si>
  <si>
    <t xml:space="preserve">    VRN1 - Průzkumné, geodetické a projektové práce</t>
  </si>
  <si>
    <t xml:space="preserve">    VRN2 - Příprava staveniště</t>
  </si>
  <si>
    <t xml:space="preserve">    VRN3 - Zařízení staveniště</t>
  </si>
  <si>
    <t xml:space="preserve">    VRN7 - Provozní vlivy</t>
  </si>
  <si>
    <t xml:space="preserve">    VRN9 - Ostatní náklady</t>
  </si>
  <si>
    <t>Vedlejší rozpočtové náklady</t>
  </si>
  <si>
    <t>VRN1</t>
  </si>
  <si>
    <t>Průzkumné, geodetické a projektové práce</t>
  </si>
  <si>
    <t>013002000</t>
  </si>
  <si>
    <t>Projektové práce</t>
  </si>
  <si>
    <t>1024</t>
  </si>
  <si>
    <t>-304218831</t>
  </si>
  <si>
    <t>VRN2</t>
  </si>
  <si>
    <t>Příprava staveniště</t>
  </si>
  <si>
    <t>020001000</t>
  </si>
  <si>
    <t>-1837205671</t>
  </si>
  <si>
    <t>VRN3</t>
  </si>
  <si>
    <t>Zařízení staveniště</t>
  </si>
  <si>
    <t>030001000</t>
  </si>
  <si>
    <t>1026103189</t>
  </si>
  <si>
    <t>VRN7</t>
  </si>
  <si>
    <t>Provozní vlivy</t>
  </si>
  <si>
    <t>070001000</t>
  </si>
  <si>
    <t>873666968</t>
  </si>
  <si>
    <t>VRN9</t>
  </si>
  <si>
    <t>Ostatní náklady</t>
  </si>
  <si>
    <t>090001000</t>
  </si>
  <si>
    <t>210699613</t>
  </si>
  <si>
    <t xml:space="preserve">18-V - PS – ROZVODY ELEKTRO  v 2.NP</t>
  </si>
  <si>
    <t>023131011</t>
  </si>
  <si>
    <t>Projektové práce Dokumentace skutečného provedení zabezpečovacích, sdělovacích, elektrických zařízení</t>
  </si>
  <si>
    <t>-169855323</t>
  </si>
  <si>
    <t>Projektové práce Dokumentace skutečného provedení zabezpečovacích, sdělovacích, elektrických zařízení - V sazbě jsou obsaženy náklady na zaměření a vyhotovení dokumentace skutečného provedení elektrických zařízení dle vyhlášky 146/2008 Sb. včetně zpracování dat v digitální podobě v otevřené formě a její předání objednateli</t>
  </si>
  <si>
    <t>024101401</t>
  </si>
  <si>
    <t>Inženýrská činnost koordinační a kompletační činnost</t>
  </si>
  <si>
    <t>-1600945078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</si>
</sst>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29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7" fillId="0" borderId="22" xfId="0" applyFont="1" applyBorder="1" applyAlignment="1" applyProtection="1">
      <alignment horizontal="center" vertical="center"/>
    </xf>
    <xf numFmtId="49" fontId="37" fillId="0" borderId="22" xfId="0" applyNumberFormat="1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167" fontId="37" fillId="0" borderId="22" xfId="0" applyNumberFormat="1" applyFont="1" applyBorder="1" applyAlignment="1" applyProtection="1">
      <alignment vertical="center"/>
    </xf>
    <xf numFmtId="4" fontId="37" fillId="2" borderId="22" xfId="0" applyNumberFormat="1" applyFont="1" applyFill="1" applyBorder="1" applyAlignment="1" applyProtection="1">
      <alignment vertical="center"/>
      <protection locked="0"/>
    </xf>
    <xf numFmtId="4" fontId="37" fillId="0" borderId="22" xfId="0" applyNumberFormat="1" applyFont="1" applyBorder="1" applyAlignment="1" applyProtection="1">
      <alignment vertical="center"/>
    </xf>
    <xf numFmtId="0" fontId="38" fillId="0" borderId="3" xfId="0" applyFont="1" applyBorder="1" applyAlignment="1">
      <alignment vertical="center"/>
    </xf>
    <xf numFmtId="0" fontId="37" fillId="2" borderId="14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tyles" Target="styles.xml" /><Relationship Id="rId11" Type="http://schemas.openxmlformats.org/officeDocument/2006/relationships/theme" Target="theme/theme1.xml" /><Relationship Id="rId12" Type="http://schemas.openxmlformats.org/officeDocument/2006/relationships/calcChain" Target="calcChain.xml" /><Relationship Id="rId13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26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28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28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26</v>
      </c>
      <c r="AL14" s="22"/>
      <c r="AM14" s="22"/>
      <c r="AN14" s="34" t="s">
        <v>28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29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21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26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30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31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21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26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30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32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33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34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35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36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37</v>
      </c>
      <c r="E29" s="47"/>
      <c r="F29" s="32" t="s">
        <v>38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39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40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41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42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43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44</v>
      </c>
      <c r="U35" s="54"/>
      <c r="V35" s="54"/>
      <c r="W35" s="54"/>
      <c r="X35" s="56" t="s">
        <v>45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46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47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48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49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48</v>
      </c>
      <c r="AI60" s="42"/>
      <c r="AJ60" s="42"/>
      <c r="AK60" s="42"/>
      <c r="AL60" s="42"/>
      <c r="AM60" s="64" t="s">
        <v>49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50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51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48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49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48</v>
      </c>
      <c r="AI75" s="42"/>
      <c r="AJ75" s="42"/>
      <c r="AK75" s="42"/>
      <c r="AL75" s="42"/>
      <c r="AM75" s="64" t="s">
        <v>49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52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as_054_2020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Bylnice - vestavba prostor provozního střediska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 xml:space="preserve"> 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30. 6. 2020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 xml:space="preserve"> 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29</v>
      </c>
      <c r="AJ89" s="40"/>
      <c r="AK89" s="40"/>
      <c r="AL89" s="40"/>
      <c r="AM89" s="80" t="str">
        <f>IF(E17="","",E17)</f>
        <v xml:space="preserve"> </v>
      </c>
      <c r="AN89" s="71"/>
      <c r="AO89" s="71"/>
      <c r="AP89" s="71"/>
      <c r="AQ89" s="40"/>
      <c r="AR89" s="44"/>
      <c r="AS89" s="81" t="s">
        <v>53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27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31</v>
      </c>
      <c r="AJ90" s="40"/>
      <c r="AK90" s="40"/>
      <c r="AL90" s="40"/>
      <c r="AM90" s="80" t="str">
        <f>IF(E20="","",E20)</f>
        <v xml:space="preserve"> 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54</v>
      </c>
      <c r="D92" s="94"/>
      <c r="E92" s="94"/>
      <c r="F92" s="94"/>
      <c r="G92" s="94"/>
      <c r="H92" s="95"/>
      <c r="I92" s="96" t="s">
        <v>55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56</v>
      </c>
      <c r="AH92" s="94"/>
      <c r="AI92" s="94"/>
      <c r="AJ92" s="94"/>
      <c r="AK92" s="94"/>
      <c r="AL92" s="94"/>
      <c r="AM92" s="94"/>
      <c r="AN92" s="96" t="s">
        <v>57</v>
      </c>
      <c r="AO92" s="94"/>
      <c r="AP92" s="98"/>
      <c r="AQ92" s="99" t="s">
        <v>58</v>
      </c>
      <c r="AR92" s="44"/>
      <c r="AS92" s="100" t="s">
        <v>59</v>
      </c>
      <c r="AT92" s="101" t="s">
        <v>60</v>
      </c>
      <c r="AU92" s="101" t="s">
        <v>61</v>
      </c>
      <c r="AV92" s="101" t="s">
        <v>62</v>
      </c>
      <c r="AW92" s="101" t="s">
        <v>63</v>
      </c>
      <c r="AX92" s="101" t="s">
        <v>64</v>
      </c>
      <c r="AY92" s="101" t="s">
        <v>65</v>
      </c>
      <c r="AZ92" s="101" t="s">
        <v>66</v>
      </c>
      <c r="BA92" s="101" t="s">
        <v>67</v>
      </c>
      <c r="BB92" s="101" t="s">
        <v>68</v>
      </c>
      <c r="BC92" s="101" t="s">
        <v>69</v>
      </c>
      <c r="BD92" s="102" t="s">
        <v>70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71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ROUND(AG95+SUM(AG96:AG98)+SUM(AG100:AG102),2)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ROUND(AS95+SUM(AS96:AS98)+SUM(AS100:AS102),2)</f>
        <v>0</v>
      </c>
      <c r="AT94" s="114">
        <f>ROUND(SUM(AV94:AW94),2)</f>
        <v>0</v>
      </c>
      <c r="AU94" s="115">
        <f>ROUND(AU95+SUM(AU96:AU98)+SUM(AU100:AU102),5)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ROUND(AZ95+SUM(AZ96:AZ98)+SUM(AZ100:AZ102),2)</f>
        <v>0</v>
      </c>
      <c r="BA94" s="114">
        <f>ROUND(BA95+SUM(BA96:BA98)+SUM(BA100:BA102),2)</f>
        <v>0</v>
      </c>
      <c r="BB94" s="114">
        <f>ROUND(BB95+SUM(BB96:BB98)+SUM(BB100:BB102),2)</f>
        <v>0</v>
      </c>
      <c r="BC94" s="114">
        <f>ROUND(BC95+SUM(BC96:BC98)+SUM(BC100:BC102),2)</f>
        <v>0</v>
      </c>
      <c r="BD94" s="116">
        <f>ROUND(BD95+SUM(BD96:BD98)+SUM(BD100:BD102),2)</f>
        <v>0</v>
      </c>
      <c r="BE94" s="6"/>
      <c r="BS94" s="117" t="s">
        <v>72</v>
      </c>
      <c r="BT94" s="117" t="s">
        <v>73</v>
      </c>
      <c r="BU94" s="118" t="s">
        <v>74</v>
      </c>
      <c r="BV94" s="117" t="s">
        <v>75</v>
      </c>
      <c r="BW94" s="117" t="s">
        <v>5</v>
      </c>
      <c r="BX94" s="117" t="s">
        <v>76</v>
      </c>
      <c r="CL94" s="117" t="s">
        <v>1</v>
      </c>
    </row>
    <row r="95" s="7" customFormat="1" ht="16.5" customHeight="1">
      <c r="A95" s="119" t="s">
        <v>77</v>
      </c>
      <c r="B95" s="120"/>
      <c r="C95" s="121"/>
      <c r="D95" s="122" t="s">
        <v>78</v>
      </c>
      <c r="E95" s="122"/>
      <c r="F95" s="122"/>
      <c r="G95" s="122"/>
      <c r="H95" s="122"/>
      <c r="I95" s="123"/>
      <c r="J95" s="122" t="s">
        <v>79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'SO 01 - Vestavba prostor '!J30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80</v>
      </c>
      <c r="AR95" s="126"/>
      <c r="AS95" s="127">
        <v>0</v>
      </c>
      <c r="AT95" s="128">
        <f>ROUND(SUM(AV95:AW95),2)</f>
        <v>0</v>
      </c>
      <c r="AU95" s="129">
        <f>'SO 01 - Vestavba prostor '!P132</f>
        <v>0</v>
      </c>
      <c r="AV95" s="128">
        <f>'SO 01 - Vestavba prostor '!J33</f>
        <v>0</v>
      </c>
      <c r="AW95" s="128">
        <f>'SO 01 - Vestavba prostor '!J34</f>
        <v>0</v>
      </c>
      <c r="AX95" s="128">
        <f>'SO 01 - Vestavba prostor '!J35</f>
        <v>0</v>
      </c>
      <c r="AY95" s="128">
        <f>'SO 01 - Vestavba prostor '!J36</f>
        <v>0</v>
      </c>
      <c r="AZ95" s="128">
        <f>'SO 01 - Vestavba prostor '!F33</f>
        <v>0</v>
      </c>
      <c r="BA95" s="128">
        <f>'SO 01 - Vestavba prostor '!F34</f>
        <v>0</v>
      </c>
      <c r="BB95" s="128">
        <f>'SO 01 - Vestavba prostor '!F35</f>
        <v>0</v>
      </c>
      <c r="BC95" s="128">
        <f>'SO 01 - Vestavba prostor '!F36</f>
        <v>0</v>
      </c>
      <c r="BD95" s="130">
        <f>'SO 01 - Vestavba prostor '!F37</f>
        <v>0</v>
      </c>
      <c r="BE95" s="7"/>
      <c r="BT95" s="131" t="s">
        <v>81</v>
      </c>
      <c r="BV95" s="131" t="s">
        <v>75</v>
      </c>
      <c r="BW95" s="131" t="s">
        <v>82</v>
      </c>
      <c r="BX95" s="131" t="s">
        <v>5</v>
      </c>
      <c r="CL95" s="131" t="s">
        <v>1</v>
      </c>
      <c r="CM95" s="131" t="s">
        <v>83</v>
      </c>
    </row>
    <row r="96" s="7" customFormat="1" ht="16.5" customHeight="1">
      <c r="A96" s="119" t="s">
        <v>77</v>
      </c>
      <c r="B96" s="120"/>
      <c r="C96" s="121"/>
      <c r="D96" s="122" t="s">
        <v>84</v>
      </c>
      <c r="E96" s="122"/>
      <c r="F96" s="122"/>
      <c r="G96" s="122"/>
      <c r="H96" s="122"/>
      <c r="I96" s="123"/>
      <c r="J96" s="122" t="s">
        <v>85</v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4">
        <f>'SO 02 - ZTI'!J30</f>
        <v>0</v>
      </c>
      <c r="AH96" s="123"/>
      <c r="AI96" s="123"/>
      <c r="AJ96" s="123"/>
      <c r="AK96" s="123"/>
      <c r="AL96" s="123"/>
      <c r="AM96" s="123"/>
      <c r="AN96" s="124">
        <f>SUM(AG96,AT96)</f>
        <v>0</v>
      </c>
      <c r="AO96" s="123"/>
      <c r="AP96" s="123"/>
      <c r="AQ96" s="125" t="s">
        <v>80</v>
      </c>
      <c r="AR96" s="126"/>
      <c r="AS96" s="127">
        <v>0</v>
      </c>
      <c r="AT96" s="128">
        <f>ROUND(SUM(AV96:AW96),2)</f>
        <v>0</v>
      </c>
      <c r="AU96" s="129">
        <f>'SO 02 - ZTI'!P120</f>
        <v>0</v>
      </c>
      <c r="AV96" s="128">
        <f>'SO 02 - ZTI'!J33</f>
        <v>0</v>
      </c>
      <c r="AW96" s="128">
        <f>'SO 02 - ZTI'!J34</f>
        <v>0</v>
      </c>
      <c r="AX96" s="128">
        <f>'SO 02 - ZTI'!J35</f>
        <v>0</v>
      </c>
      <c r="AY96" s="128">
        <f>'SO 02 - ZTI'!J36</f>
        <v>0</v>
      </c>
      <c r="AZ96" s="128">
        <f>'SO 02 - ZTI'!F33</f>
        <v>0</v>
      </c>
      <c r="BA96" s="128">
        <f>'SO 02 - ZTI'!F34</f>
        <v>0</v>
      </c>
      <c r="BB96" s="128">
        <f>'SO 02 - ZTI'!F35</f>
        <v>0</v>
      </c>
      <c r="BC96" s="128">
        <f>'SO 02 - ZTI'!F36</f>
        <v>0</v>
      </c>
      <c r="BD96" s="130">
        <f>'SO 02 - ZTI'!F37</f>
        <v>0</v>
      </c>
      <c r="BE96" s="7"/>
      <c r="BT96" s="131" t="s">
        <v>81</v>
      </c>
      <c r="BV96" s="131" t="s">
        <v>75</v>
      </c>
      <c r="BW96" s="131" t="s">
        <v>86</v>
      </c>
      <c r="BX96" s="131" t="s">
        <v>5</v>
      </c>
      <c r="CL96" s="131" t="s">
        <v>1</v>
      </c>
      <c r="CM96" s="131" t="s">
        <v>83</v>
      </c>
    </row>
    <row r="97" s="7" customFormat="1" ht="16.5" customHeight="1">
      <c r="A97" s="119" t="s">
        <v>77</v>
      </c>
      <c r="B97" s="120"/>
      <c r="C97" s="121"/>
      <c r="D97" s="122" t="s">
        <v>87</v>
      </c>
      <c r="E97" s="122"/>
      <c r="F97" s="122"/>
      <c r="G97" s="122"/>
      <c r="H97" s="122"/>
      <c r="I97" s="123"/>
      <c r="J97" s="122" t="s">
        <v>88</v>
      </c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4">
        <f>'SO 03 - Vytápění'!J30</f>
        <v>0</v>
      </c>
      <c r="AH97" s="123"/>
      <c r="AI97" s="123"/>
      <c r="AJ97" s="123"/>
      <c r="AK97" s="123"/>
      <c r="AL97" s="123"/>
      <c r="AM97" s="123"/>
      <c r="AN97" s="124">
        <f>SUM(AG97,AT97)</f>
        <v>0</v>
      </c>
      <c r="AO97" s="123"/>
      <c r="AP97" s="123"/>
      <c r="AQ97" s="125" t="s">
        <v>80</v>
      </c>
      <c r="AR97" s="126"/>
      <c r="AS97" s="127">
        <v>0</v>
      </c>
      <c r="AT97" s="128">
        <f>ROUND(SUM(AV97:AW97),2)</f>
        <v>0</v>
      </c>
      <c r="AU97" s="129">
        <f>'SO 03 - Vytápění'!P118</f>
        <v>0</v>
      </c>
      <c r="AV97" s="128">
        <f>'SO 03 - Vytápění'!J33</f>
        <v>0</v>
      </c>
      <c r="AW97" s="128">
        <f>'SO 03 - Vytápění'!J34</f>
        <v>0</v>
      </c>
      <c r="AX97" s="128">
        <f>'SO 03 - Vytápění'!J35</f>
        <v>0</v>
      </c>
      <c r="AY97" s="128">
        <f>'SO 03 - Vytápění'!J36</f>
        <v>0</v>
      </c>
      <c r="AZ97" s="128">
        <f>'SO 03 - Vytápění'!F33</f>
        <v>0</v>
      </c>
      <c r="BA97" s="128">
        <f>'SO 03 - Vytápění'!F34</f>
        <v>0</v>
      </c>
      <c r="BB97" s="128">
        <f>'SO 03 - Vytápění'!F35</f>
        <v>0</v>
      </c>
      <c r="BC97" s="128">
        <f>'SO 03 - Vytápění'!F36</f>
        <v>0</v>
      </c>
      <c r="BD97" s="130">
        <f>'SO 03 - Vytápění'!F37</f>
        <v>0</v>
      </c>
      <c r="BE97" s="7"/>
      <c r="BT97" s="131" t="s">
        <v>81</v>
      </c>
      <c r="BV97" s="131" t="s">
        <v>75</v>
      </c>
      <c r="BW97" s="131" t="s">
        <v>89</v>
      </c>
      <c r="BX97" s="131" t="s">
        <v>5</v>
      </c>
      <c r="CL97" s="131" t="s">
        <v>1</v>
      </c>
      <c r="CM97" s="131" t="s">
        <v>83</v>
      </c>
    </row>
    <row r="98" s="7" customFormat="1" ht="16.5" customHeight="1">
      <c r="A98" s="7"/>
      <c r="B98" s="120"/>
      <c r="C98" s="121"/>
      <c r="D98" s="122" t="s">
        <v>90</v>
      </c>
      <c r="E98" s="122"/>
      <c r="F98" s="122"/>
      <c r="G98" s="122"/>
      <c r="H98" s="122"/>
      <c r="I98" s="123"/>
      <c r="J98" s="122" t="s">
        <v>91</v>
      </c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32">
        <f>ROUND(AG99,2)</f>
        <v>0</v>
      </c>
      <c r="AH98" s="123"/>
      <c r="AI98" s="123"/>
      <c r="AJ98" s="123"/>
      <c r="AK98" s="123"/>
      <c r="AL98" s="123"/>
      <c r="AM98" s="123"/>
      <c r="AN98" s="124">
        <f>SUM(AG98,AT98)</f>
        <v>0</v>
      </c>
      <c r="AO98" s="123"/>
      <c r="AP98" s="123"/>
      <c r="AQ98" s="125" t="s">
        <v>80</v>
      </c>
      <c r="AR98" s="126"/>
      <c r="AS98" s="127">
        <f>ROUND(AS99,2)</f>
        <v>0</v>
      </c>
      <c r="AT98" s="128">
        <f>ROUND(SUM(AV98:AW98),2)</f>
        <v>0</v>
      </c>
      <c r="AU98" s="129">
        <f>ROUND(AU99,5)</f>
        <v>0</v>
      </c>
      <c r="AV98" s="128">
        <f>ROUND(AZ98*L29,2)</f>
        <v>0</v>
      </c>
      <c r="AW98" s="128">
        <f>ROUND(BA98*L30,2)</f>
        <v>0</v>
      </c>
      <c r="AX98" s="128">
        <f>ROUND(BB98*L29,2)</f>
        <v>0</v>
      </c>
      <c r="AY98" s="128">
        <f>ROUND(BC98*L30,2)</f>
        <v>0</v>
      </c>
      <c r="AZ98" s="128">
        <f>ROUND(AZ99,2)</f>
        <v>0</v>
      </c>
      <c r="BA98" s="128">
        <f>ROUND(BA99,2)</f>
        <v>0</v>
      </c>
      <c r="BB98" s="128">
        <f>ROUND(BB99,2)</f>
        <v>0</v>
      </c>
      <c r="BC98" s="128">
        <f>ROUND(BC99,2)</f>
        <v>0</v>
      </c>
      <c r="BD98" s="130">
        <f>ROUND(BD99,2)</f>
        <v>0</v>
      </c>
      <c r="BE98" s="7"/>
      <c r="BS98" s="131" t="s">
        <v>72</v>
      </c>
      <c r="BT98" s="131" t="s">
        <v>81</v>
      </c>
      <c r="BU98" s="131" t="s">
        <v>74</v>
      </c>
      <c r="BV98" s="131" t="s">
        <v>75</v>
      </c>
      <c r="BW98" s="131" t="s">
        <v>92</v>
      </c>
      <c r="BX98" s="131" t="s">
        <v>5</v>
      </c>
      <c r="CL98" s="131" t="s">
        <v>1</v>
      </c>
      <c r="CM98" s="131" t="s">
        <v>83</v>
      </c>
    </row>
    <row r="99" s="4" customFormat="1" ht="16.5" customHeight="1">
      <c r="A99" s="119" t="s">
        <v>77</v>
      </c>
      <c r="B99" s="70"/>
      <c r="C99" s="133"/>
      <c r="D99" s="133"/>
      <c r="E99" s="134" t="s">
        <v>93</v>
      </c>
      <c r="F99" s="134"/>
      <c r="G99" s="134"/>
      <c r="H99" s="134"/>
      <c r="I99" s="134"/>
      <c r="J99" s="133"/>
      <c r="K99" s="134" t="s">
        <v>94</v>
      </c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  <c r="AA99" s="134"/>
      <c r="AB99" s="134"/>
      <c r="AC99" s="134"/>
      <c r="AD99" s="134"/>
      <c r="AE99" s="134"/>
      <c r="AF99" s="134"/>
      <c r="AG99" s="135">
        <f>'18-S - PS – ROZVODY ELEKT...'!J32</f>
        <v>0</v>
      </c>
      <c r="AH99" s="133"/>
      <c r="AI99" s="133"/>
      <c r="AJ99" s="133"/>
      <c r="AK99" s="133"/>
      <c r="AL99" s="133"/>
      <c r="AM99" s="133"/>
      <c r="AN99" s="135">
        <f>SUM(AG99,AT99)</f>
        <v>0</v>
      </c>
      <c r="AO99" s="133"/>
      <c r="AP99" s="133"/>
      <c r="AQ99" s="136" t="s">
        <v>95</v>
      </c>
      <c r="AR99" s="72"/>
      <c r="AS99" s="137">
        <v>0</v>
      </c>
      <c r="AT99" s="138">
        <f>ROUND(SUM(AV99:AW99),2)</f>
        <v>0</v>
      </c>
      <c r="AU99" s="139">
        <f>'18-S - PS – ROZVODY ELEKT...'!P127</f>
        <v>0</v>
      </c>
      <c r="AV99" s="138">
        <f>'18-S - PS – ROZVODY ELEKT...'!J35</f>
        <v>0</v>
      </c>
      <c r="AW99" s="138">
        <f>'18-S - PS – ROZVODY ELEKT...'!J36</f>
        <v>0</v>
      </c>
      <c r="AX99" s="138">
        <f>'18-S - PS – ROZVODY ELEKT...'!J37</f>
        <v>0</v>
      </c>
      <c r="AY99" s="138">
        <f>'18-S - PS – ROZVODY ELEKT...'!J38</f>
        <v>0</v>
      </c>
      <c r="AZ99" s="138">
        <f>'18-S - PS – ROZVODY ELEKT...'!F35</f>
        <v>0</v>
      </c>
      <c r="BA99" s="138">
        <f>'18-S - PS – ROZVODY ELEKT...'!F36</f>
        <v>0</v>
      </c>
      <c r="BB99" s="138">
        <f>'18-S - PS – ROZVODY ELEKT...'!F37</f>
        <v>0</v>
      </c>
      <c r="BC99" s="138">
        <f>'18-S - PS – ROZVODY ELEKT...'!F38</f>
        <v>0</v>
      </c>
      <c r="BD99" s="140">
        <f>'18-S - PS – ROZVODY ELEKT...'!F39</f>
        <v>0</v>
      </c>
      <c r="BE99" s="4"/>
      <c r="BT99" s="141" t="s">
        <v>83</v>
      </c>
      <c r="BV99" s="141" t="s">
        <v>75</v>
      </c>
      <c r="BW99" s="141" t="s">
        <v>96</v>
      </c>
      <c r="BX99" s="141" t="s">
        <v>92</v>
      </c>
      <c r="CL99" s="141" t="s">
        <v>1</v>
      </c>
    </row>
    <row r="100" s="7" customFormat="1" ht="16.5" customHeight="1">
      <c r="A100" s="119" t="s">
        <v>77</v>
      </c>
      <c r="B100" s="120"/>
      <c r="C100" s="121"/>
      <c r="D100" s="122" t="s">
        <v>97</v>
      </c>
      <c r="E100" s="122"/>
      <c r="F100" s="122"/>
      <c r="G100" s="122"/>
      <c r="H100" s="122"/>
      <c r="I100" s="123"/>
      <c r="J100" s="122" t="s">
        <v>98</v>
      </c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4">
        <f>'SO 05 - Slaboproud'!J30</f>
        <v>0</v>
      </c>
      <c r="AH100" s="123"/>
      <c r="AI100" s="123"/>
      <c r="AJ100" s="123"/>
      <c r="AK100" s="123"/>
      <c r="AL100" s="123"/>
      <c r="AM100" s="123"/>
      <c r="AN100" s="124">
        <f>SUM(AG100,AT100)</f>
        <v>0</v>
      </c>
      <c r="AO100" s="123"/>
      <c r="AP100" s="123"/>
      <c r="AQ100" s="125" t="s">
        <v>80</v>
      </c>
      <c r="AR100" s="126"/>
      <c r="AS100" s="127">
        <v>0</v>
      </c>
      <c r="AT100" s="128">
        <f>ROUND(SUM(AV100:AW100),2)</f>
        <v>0</v>
      </c>
      <c r="AU100" s="129">
        <f>'SO 05 - Slaboproud'!P118</f>
        <v>0</v>
      </c>
      <c r="AV100" s="128">
        <f>'SO 05 - Slaboproud'!J33</f>
        <v>0</v>
      </c>
      <c r="AW100" s="128">
        <f>'SO 05 - Slaboproud'!J34</f>
        <v>0</v>
      </c>
      <c r="AX100" s="128">
        <f>'SO 05 - Slaboproud'!J35</f>
        <v>0</v>
      </c>
      <c r="AY100" s="128">
        <f>'SO 05 - Slaboproud'!J36</f>
        <v>0</v>
      </c>
      <c r="AZ100" s="128">
        <f>'SO 05 - Slaboproud'!F33</f>
        <v>0</v>
      </c>
      <c r="BA100" s="128">
        <f>'SO 05 - Slaboproud'!F34</f>
        <v>0</v>
      </c>
      <c r="BB100" s="128">
        <f>'SO 05 - Slaboproud'!F35</f>
        <v>0</v>
      </c>
      <c r="BC100" s="128">
        <f>'SO 05 - Slaboproud'!F36</f>
        <v>0</v>
      </c>
      <c r="BD100" s="130">
        <f>'SO 05 - Slaboproud'!F37</f>
        <v>0</v>
      </c>
      <c r="BE100" s="7"/>
      <c r="BT100" s="131" t="s">
        <v>81</v>
      </c>
      <c r="BV100" s="131" t="s">
        <v>75</v>
      </c>
      <c r="BW100" s="131" t="s">
        <v>99</v>
      </c>
      <c r="BX100" s="131" t="s">
        <v>5</v>
      </c>
      <c r="CL100" s="131" t="s">
        <v>1</v>
      </c>
      <c r="CM100" s="131" t="s">
        <v>83</v>
      </c>
    </row>
    <row r="101" s="7" customFormat="1" ht="16.5" customHeight="1">
      <c r="A101" s="119" t="s">
        <v>77</v>
      </c>
      <c r="B101" s="120"/>
      <c r="C101" s="121"/>
      <c r="D101" s="122" t="s">
        <v>100</v>
      </c>
      <c r="E101" s="122"/>
      <c r="F101" s="122"/>
      <c r="G101" s="122"/>
      <c r="H101" s="122"/>
      <c r="I101" s="123"/>
      <c r="J101" s="122" t="s">
        <v>101</v>
      </c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4">
        <f>'SO 06 - Vzduchotechnika'!J30</f>
        <v>0</v>
      </c>
      <c r="AH101" s="123"/>
      <c r="AI101" s="123"/>
      <c r="AJ101" s="123"/>
      <c r="AK101" s="123"/>
      <c r="AL101" s="123"/>
      <c r="AM101" s="123"/>
      <c r="AN101" s="124">
        <f>SUM(AG101,AT101)</f>
        <v>0</v>
      </c>
      <c r="AO101" s="123"/>
      <c r="AP101" s="123"/>
      <c r="AQ101" s="125" t="s">
        <v>80</v>
      </c>
      <c r="AR101" s="126"/>
      <c r="AS101" s="127">
        <v>0</v>
      </c>
      <c r="AT101" s="128">
        <f>ROUND(SUM(AV101:AW101),2)</f>
        <v>0</v>
      </c>
      <c r="AU101" s="129">
        <f>'SO 06 - Vzduchotechnika'!P118</f>
        <v>0</v>
      </c>
      <c r="AV101" s="128">
        <f>'SO 06 - Vzduchotechnika'!J33</f>
        <v>0</v>
      </c>
      <c r="AW101" s="128">
        <f>'SO 06 - Vzduchotechnika'!J34</f>
        <v>0</v>
      </c>
      <c r="AX101" s="128">
        <f>'SO 06 - Vzduchotechnika'!J35</f>
        <v>0</v>
      </c>
      <c r="AY101" s="128">
        <f>'SO 06 - Vzduchotechnika'!J36</f>
        <v>0</v>
      </c>
      <c r="AZ101" s="128">
        <f>'SO 06 - Vzduchotechnika'!F33</f>
        <v>0</v>
      </c>
      <c r="BA101" s="128">
        <f>'SO 06 - Vzduchotechnika'!F34</f>
        <v>0</v>
      </c>
      <c r="BB101" s="128">
        <f>'SO 06 - Vzduchotechnika'!F35</f>
        <v>0</v>
      </c>
      <c r="BC101" s="128">
        <f>'SO 06 - Vzduchotechnika'!F36</f>
        <v>0</v>
      </c>
      <c r="BD101" s="130">
        <f>'SO 06 - Vzduchotechnika'!F37</f>
        <v>0</v>
      </c>
      <c r="BE101" s="7"/>
      <c r="BT101" s="131" t="s">
        <v>81</v>
      </c>
      <c r="BV101" s="131" t="s">
        <v>75</v>
      </c>
      <c r="BW101" s="131" t="s">
        <v>102</v>
      </c>
      <c r="BX101" s="131" t="s">
        <v>5</v>
      </c>
      <c r="CL101" s="131" t="s">
        <v>1</v>
      </c>
      <c r="CM101" s="131" t="s">
        <v>83</v>
      </c>
    </row>
    <row r="102" s="7" customFormat="1" ht="16.5" customHeight="1">
      <c r="A102" s="7"/>
      <c r="B102" s="120"/>
      <c r="C102" s="121"/>
      <c r="D102" s="122" t="s">
        <v>103</v>
      </c>
      <c r="E102" s="122"/>
      <c r="F102" s="122"/>
      <c r="G102" s="122"/>
      <c r="H102" s="122"/>
      <c r="I102" s="123"/>
      <c r="J102" s="122" t="s">
        <v>104</v>
      </c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32">
        <f>ROUND(SUM(AG103:AG104),2)</f>
        <v>0</v>
      </c>
      <c r="AH102" s="123"/>
      <c r="AI102" s="123"/>
      <c r="AJ102" s="123"/>
      <c r="AK102" s="123"/>
      <c r="AL102" s="123"/>
      <c r="AM102" s="123"/>
      <c r="AN102" s="124">
        <f>SUM(AG102,AT102)</f>
        <v>0</v>
      </c>
      <c r="AO102" s="123"/>
      <c r="AP102" s="123"/>
      <c r="AQ102" s="125" t="s">
        <v>80</v>
      </c>
      <c r="AR102" s="126"/>
      <c r="AS102" s="127">
        <f>ROUND(SUM(AS103:AS104),2)</f>
        <v>0</v>
      </c>
      <c r="AT102" s="128">
        <f>ROUND(SUM(AV102:AW102),2)</f>
        <v>0</v>
      </c>
      <c r="AU102" s="129">
        <f>ROUND(SUM(AU103:AU104),5)</f>
        <v>0</v>
      </c>
      <c r="AV102" s="128">
        <f>ROUND(AZ102*L29,2)</f>
        <v>0</v>
      </c>
      <c r="AW102" s="128">
        <f>ROUND(BA102*L30,2)</f>
        <v>0</v>
      </c>
      <c r="AX102" s="128">
        <f>ROUND(BB102*L29,2)</f>
        <v>0</v>
      </c>
      <c r="AY102" s="128">
        <f>ROUND(BC102*L30,2)</f>
        <v>0</v>
      </c>
      <c r="AZ102" s="128">
        <f>ROUND(SUM(AZ103:AZ104),2)</f>
        <v>0</v>
      </c>
      <c r="BA102" s="128">
        <f>ROUND(SUM(BA103:BA104),2)</f>
        <v>0</v>
      </c>
      <c r="BB102" s="128">
        <f>ROUND(SUM(BB103:BB104),2)</f>
        <v>0</v>
      </c>
      <c r="BC102" s="128">
        <f>ROUND(SUM(BC103:BC104),2)</f>
        <v>0</v>
      </c>
      <c r="BD102" s="130">
        <f>ROUND(SUM(BD103:BD104),2)</f>
        <v>0</v>
      </c>
      <c r="BE102" s="7"/>
      <c r="BS102" s="131" t="s">
        <v>72</v>
      </c>
      <c r="BT102" s="131" t="s">
        <v>81</v>
      </c>
      <c r="BV102" s="131" t="s">
        <v>75</v>
      </c>
      <c r="BW102" s="131" t="s">
        <v>105</v>
      </c>
      <c r="BX102" s="131" t="s">
        <v>5</v>
      </c>
      <c r="CL102" s="131" t="s">
        <v>1</v>
      </c>
      <c r="CM102" s="131" t="s">
        <v>83</v>
      </c>
    </row>
    <row r="103" s="4" customFormat="1" ht="16.5" customHeight="1">
      <c r="A103" s="119" t="s">
        <v>77</v>
      </c>
      <c r="B103" s="70"/>
      <c r="C103" s="133"/>
      <c r="D103" s="133"/>
      <c r="E103" s="134" t="s">
        <v>103</v>
      </c>
      <c r="F103" s="134"/>
      <c r="G103" s="134"/>
      <c r="H103" s="134"/>
      <c r="I103" s="134"/>
      <c r="J103" s="133"/>
      <c r="K103" s="134" t="s">
        <v>104</v>
      </c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  <c r="AA103" s="134"/>
      <c r="AB103" s="134"/>
      <c r="AC103" s="134"/>
      <c r="AD103" s="134"/>
      <c r="AE103" s="134"/>
      <c r="AF103" s="134"/>
      <c r="AG103" s="135">
        <f>'SO 07 - VRN'!J30</f>
        <v>0</v>
      </c>
      <c r="AH103" s="133"/>
      <c r="AI103" s="133"/>
      <c r="AJ103" s="133"/>
      <c r="AK103" s="133"/>
      <c r="AL103" s="133"/>
      <c r="AM103" s="133"/>
      <c r="AN103" s="135">
        <f>SUM(AG103,AT103)</f>
        <v>0</v>
      </c>
      <c r="AO103" s="133"/>
      <c r="AP103" s="133"/>
      <c r="AQ103" s="136" t="s">
        <v>95</v>
      </c>
      <c r="AR103" s="72"/>
      <c r="AS103" s="137">
        <v>0</v>
      </c>
      <c r="AT103" s="138">
        <f>ROUND(SUM(AV103:AW103),2)</f>
        <v>0</v>
      </c>
      <c r="AU103" s="139">
        <f>'SO 07 - VRN'!P122</f>
        <v>0</v>
      </c>
      <c r="AV103" s="138">
        <f>'SO 07 - VRN'!J33</f>
        <v>0</v>
      </c>
      <c r="AW103" s="138">
        <f>'SO 07 - VRN'!J34</f>
        <v>0</v>
      </c>
      <c r="AX103" s="138">
        <f>'SO 07 - VRN'!J35</f>
        <v>0</v>
      </c>
      <c r="AY103" s="138">
        <f>'SO 07 - VRN'!J36</f>
        <v>0</v>
      </c>
      <c r="AZ103" s="138">
        <f>'SO 07 - VRN'!F33</f>
        <v>0</v>
      </c>
      <c r="BA103" s="138">
        <f>'SO 07 - VRN'!F34</f>
        <v>0</v>
      </c>
      <c r="BB103" s="138">
        <f>'SO 07 - VRN'!F35</f>
        <v>0</v>
      </c>
      <c r="BC103" s="138">
        <f>'SO 07 - VRN'!F36</f>
        <v>0</v>
      </c>
      <c r="BD103" s="140">
        <f>'SO 07 - VRN'!F37</f>
        <v>0</v>
      </c>
      <c r="BE103" s="4"/>
      <c r="BT103" s="141" t="s">
        <v>83</v>
      </c>
      <c r="BU103" s="141" t="s">
        <v>106</v>
      </c>
      <c r="BV103" s="141" t="s">
        <v>75</v>
      </c>
      <c r="BW103" s="141" t="s">
        <v>105</v>
      </c>
      <c r="BX103" s="141" t="s">
        <v>5</v>
      </c>
      <c r="CL103" s="141" t="s">
        <v>1</v>
      </c>
      <c r="CM103" s="141" t="s">
        <v>83</v>
      </c>
    </row>
    <row r="104" s="4" customFormat="1" ht="16.5" customHeight="1">
      <c r="A104" s="119" t="s">
        <v>77</v>
      </c>
      <c r="B104" s="70"/>
      <c r="C104" s="133"/>
      <c r="D104" s="133"/>
      <c r="E104" s="134" t="s">
        <v>107</v>
      </c>
      <c r="F104" s="134"/>
      <c r="G104" s="134"/>
      <c r="H104" s="134"/>
      <c r="I104" s="134"/>
      <c r="J104" s="133"/>
      <c r="K104" s="134" t="s">
        <v>94</v>
      </c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  <c r="AA104" s="134"/>
      <c r="AB104" s="134"/>
      <c r="AC104" s="134"/>
      <c r="AD104" s="134"/>
      <c r="AE104" s="134"/>
      <c r="AF104" s="134"/>
      <c r="AG104" s="135">
        <f>'18-V - PS – ROZVODY ELEKT...'!J32</f>
        <v>0</v>
      </c>
      <c r="AH104" s="133"/>
      <c r="AI104" s="133"/>
      <c r="AJ104" s="133"/>
      <c r="AK104" s="133"/>
      <c r="AL104" s="133"/>
      <c r="AM104" s="133"/>
      <c r="AN104" s="135">
        <f>SUM(AG104,AT104)</f>
        <v>0</v>
      </c>
      <c r="AO104" s="133"/>
      <c r="AP104" s="133"/>
      <c r="AQ104" s="136" t="s">
        <v>95</v>
      </c>
      <c r="AR104" s="72"/>
      <c r="AS104" s="142">
        <v>0</v>
      </c>
      <c r="AT104" s="143">
        <f>ROUND(SUM(AV104:AW104),2)</f>
        <v>0</v>
      </c>
      <c r="AU104" s="144">
        <f>'18-V - PS – ROZVODY ELEKT...'!P121</f>
        <v>0</v>
      </c>
      <c r="AV104" s="143">
        <f>'18-V - PS – ROZVODY ELEKT...'!J35</f>
        <v>0</v>
      </c>
      <c r="AW104" s="143">
        <f>'18-V - PS – ROZVODY ELEKT...'!J36</f>
        <v>0</v>
      </c>
      <c r="AX104" s="143">
        <f>'18-V - PS – ROZVODY ELEKT...'!J37</f>
        <v>0</v>
      </c>
      <c r="AY104" s="143">
        <f>'18-V - PS – ROZVODY ELEKT...'!J38</f>
        <v>0</v>
      </c>
      <c r="AZ104" s="143">
        <f>'18-V - PS – ROZVODY ELEKT...'!F35</f>
        <v>0</v>
      </c>
      <c r="BA104" s="143">
        <f>'18-V - PS – ROZVODY ELEKT...'!F36</f>
        <v>0</v>
      </c>
      <c r="BB104" s="143">
        <f>'18-V - PS – ROZVODY ELEKT...'!F37</f>
        <v>0</v>
      </c>
      <c r="BC104" s="143">
        <f>'18-V - PS – ROZVODY ELEKT...'!F38</f>
        <v>0</v>
      </c>
      <c r="BD104" s="145">
        <f>'18-V - PS – ROZVODY ELEKT...'!F39</f>
        <v>0</v>
      </c>
      <c r="BE104" s="4"/>
      <c r="BT104" s="141" t="s">
        <v>83</v>
      </c>
      <c r="BV104" s="141" t="s">
        <v>75</v>
      </c>
      <c r="BW104" s="141" t="s">
        <v>108</v>
      </c>
      <c r="BX104" s="141" t="s">
        <v>105</v>
      </c>
      <c r="CL104" s="141" t="s">
        <v>1</v>
      </c>
    </row>
    <row r="105" s="2" customFormat="1" ht="30" customHeight="1">
      <c r="A105" s="38"/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4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</row>
    <row r="106" s="2" customFormat="1" ht="6.96" customHeight="1">
      <c r="A106" s="38"/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44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</row>
  </sheetData>
  <sheetProtection sheet="1" formatColumns="0" formatRows="0" objects="1" scenarios="1" spinCount="100000" saltValue="cr808LeG1+sfOky/8UXjT+axmq1NMn/ZzSrp5V/DSZG6vlQpypEQCXVxnxEgjhbyyxtGRf0jImDKqtTewgbjuw==" hashValue="pc+IVQbIEuRM+LZJqGr842bQQrGIkdJeLpOnKBfpkL9aKm/lK1Y9C/bDvtLjHfXxfwocbZ31KZgc7xqB9i0FEg==" algorithmName="SHA-512" password="CC35"/>
  <mergeCells count="78">
    <mergeCell ref="C92:G92"/>
    <mergeCell ref="D98:H98"/>
    <mergeCell ref="D102:H102"/>
    <mergeCell ref="D101:H101"/>
    <mergeCell ref="D100:H100"/>
    <mergeCell ref="D97:H97"/>
    <mergeCell ref="D96:H96"/>
    <mergeCell ref="D95:H95"/>
    <mergeCell ref="E103:I103"/>
    <mergeCell ref="E99:I99"/>
    <mergeCell ref="E104:I104"/>
    <mergeCell ref="I92:AF92"/>
    <mergeCell ref="J95:AF95"/>
    <mergeCell ref="J102:AF102"/>
    <mergeCell ref="J101:AF101"/>
    <mergeCell ref="J96:AF96"/>
    <mergeCell ref="J100:AF100"/>
    <mergeCell ref="J97:AF97"/>
    <mergeCell ref="J98:AF98"/>
    <mergeCell ref="K99:AF99"/>
    <mergeCell ref="K104:AF104"/>
    <mergeCell ref="K103:AF103"/>
    <mergeCell ref="L85:AO85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  <mergeCell ref="AG95:AM95"/>
    <mergeCell ref="AG96:AM96"/>
    <mergeCell ref="AG103:AM103"/>
    <mergeCell ref="AG92:AM92"/>
    <mergeCell ref="AG101:AM101"/>
    <mergeCell ref="AG97:AM97"/>
    <mergeCell ref="AG100:AM100"/>
    <mergeCell ref="AG102:AM102"/>
    <mergeCell ref="AG99:AM99"/>
    <mergeCell ref="AG104:AM104"/>
    <mergeCell ref="AG98:AM98"/>
    <mergeCell ref="AM87:AN87"/>
    <mergeCell ref="AM89:AP89"/>
    <mergeCell ref="AM90:AP90"/>
    <mergeCell ref="AN103:AP103"/>
    <mergeCell ref="AN104:AP104"/>
    <mergeCell ref="AN95:AP95"/>
    <mergeCell ref="AN96:AP96"/>
    <mergeCell ref="AN102:AP102"/>
    <mergeCell ref="AN101:AP101"/>
    <mergeCell ref="AN100:AP100"/>
    <mergeCell ref="AN92:AP92"/>
    <mergeCell ref="AN99:AP99"/>
    <mergeCell ref="AN97:AP97"/>
    <mergeCell ref="AN98:AP98"/>
    <mergeCell ref="AS89:AT91"/>
    <mergeCell ref="AN94:AP94"/>
  </mergeCells>
  <hyperlinks>
    <hyperlink ref="A95" location="'SO 01 - Vestavba prostor '!C2" display="/"/>
    <hyperlink ref="A96" location="'SO 02 - ZTI'!C2" display="/"/>
    <hyperlink ref="A97" location="'SO 03 - Vytápění'!C2" display="/"/>
    <hyperlink ref="A99" location="'18-S - PS – ROZVODY ELEKT...'!C2" display="/"/>
    <hyperlink ref="A100" location="'SO 05 - Slaboproud'!C2" display="/"/>
    <hyperlink ref="A101" location="'SO 06 - Vzduchotechnika'!C2" display="/"/>
    <hyperlink ref="A103" location="'SO 07 - VRN'!C2" display="/"/>
    <hyperlink ref="A104" location="'18-V - PS – ROZVODY ELEKT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82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2" customFormat="1" ht="12" customHeight="1">
      <c r="A8" s="38"/>
      <c r="B8" s="44"/>
      <c r="C8" s="38"/>
      <c r="D8" s="150" t="s">
        <v>110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52" t="s">
        <v>111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50" t="s">
        <v>18</v>
      </c>
      <c r="E11" s="38"/>
      <c r="F11" s="141" t="s">
        <v>1</v>
      </c>
      <c r="G11" s="38"/>
      <c r="H11" s="38"/>
      <c r="I11" s="150" t="s">
        <v>19</v>
      </c>
      <c r="J11" s="141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0" t="s">
        <v>20</v>
      </c>
      <c r="E12" s="38"/>
      <c r="F12" s="141" t="s">
        <v>21</v>
      </c>
      <c r="G12" s="38"/>
      <c r="H12" s="38"/>
      <c r="I12" s="150" t="s">
        <v>22</v>
      </c>
      <c r="J12" s="153" t="str">
        <f>'Rekapitulace stavby'!AN8</f>
        <v>30. 6. 2020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24</v>
      </c>
      <c r="E14" s="38"/>
      <c r="F14" s="38"/>
      <c r="G14" s="38"/>
      <c r="H14" s="38"/>
      <c r="I14" s="150" t="s">
        <v>25</v>
      </c>
      <c r="J14" s="141" t="str">
        <f>IF('Rekapitulace stavby'!AN10="","",'Rekapitulace stavby'!AN10)</f>
        <v/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1" t="str">
        <f>IF('Rekapitulace stavby'!E11="","",'Rekapitulace stavby'!E11)</f>
        <v xml:space="preserve"> </v>
      </c>
      <c r="F15" s="38"/>
      <c r="G15" s="38"/>
      <c r="H15" s="38"/>
      <c r="I15" s="150" t="s">
        <v>26</v>
      </c>
      <c r="J15" s="141" t="str">
        <f>IF('Rekapitulace stavby'!AN11="","",'Rekapitulace stavby'!AN11)</f>
        <v/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50" t="s">
        <v>27</v>
      </c>
      <c r="E17" s="38"/>
      <c r="F17" s="38"/>
      <c r="G17" s="38"/>
      <c r="H17" s="38"/>
      <c r="I17" s="15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1"/>
      <c r="G18" s="141"/>
      <c r="H18" s="141"/>
      <c r="I18" s="150" t="s">
        <v>26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50" t="s">
        <v>29</v>
      </c>
      <c r="E20" s="38"/>
      <c r="F20" s="38"/>
      <c r="G20" s="38"/>
      <c r="H20" s="38"/>
      <c r="I20" s="150" t="s">
        <v>25</v>
      </c>
      <c r="J20" s="141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1" t="str">
        <f>IF('Rekapitulace stavby'!E17="","",'Rekapitulace stavby'!E17)</f>
        <v xml:space="preserve"> </v>
      </c>
      <c r="F21" s="38"/>
      <c r="G21" s="38"/>
      <c r="H21" s="38"/>
      <c r="I21" s="150" t="s">
        <v>26</v>
      </c>
      <c r="J21" s="141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50" t="s">
        <v>31</v>
      </c>
      <c r="E23" s="38"/>
      <c r="F23" s="38"/>
      <c r="G23" s="38"/>
      <c r="H23" s="38"/>
      <c r="I23" s="150" t="s">
        <v>25</v>
      </c>
      <c r="J23" s="141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1" t="str">
        <f>IF('Rekapitulace stavby'!E20="","",'Rekapitulace stavby'!E20)</f>
        <v xml:space="preserve"> </v>
      </c>
      <c r="F24" s="38"/>
      <c r="G24" s="38"/>
      <c r="H24" s="38"/>
      <c r="I24" s="150" t="s">
        <v>26</v>
      </c>
      <c r="J24" s="141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50" t="s">
        <v>32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54"/>
      <c r="B27" s="155"/>
      <c r="C27" s="154"/>
      <c r="D27" s="154"/>
      <c r="E27" s="156" t="s">
        <v>1</v>
      </c>
      <c r="F27" s="156"/>
      <c r="G27" s="156"/>
      <c r="H27" s="156"/>
      <c r="I27" s="154"/>
      <c r="J27" s="154"/>
      <c r="K27" s="154"/>
      <c r="L27" s="157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8"/>
      <c r="E29" s="158"/>
      <c r="F29" s="158"/>
      <c r="G29" s="158"/>
      <c r="H29" s="158"/>
      <c r="I29" s="158"/>
      <c r="J29" s="158"/>
      <c r="K29" s="15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9" t="s">
        <v>33</v>
      </c>
      <c r="E30" s="38"/>
      <c r="F30" s="38"/>
      <c r="G30" s="38"/>
      <c r="H30" s="38"/>
      <c r="I30" s="38"/>
      <c r="J30" s="160">
        <f>ROUND(J132,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61" t="s">
        <v>35</v>
      </c>
      <c r="G32" s="38"/>
      <c r="H32" s="38"/>
      <c r="I32" s="161" t="s">
        <v>34</v>
      </c>
      <c r="J32" s="161" t="s">
        <v>36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2" t="s">
        <v>37</v>
      </c>
      <c r="E33" s="150" t="s">
        <v>38</v>
      </c>
      <c r="F33" s="163">
        <f>ROUND((SUM(BE132:BE495)),  2)</f>
        <v>0</v>
      </c>
      <c r="G33" s="38"/>
      <c r="H33" s="38"/>
      <c r="I33" s="164">
        <v>0.20999999999999999</v>
      </c>
      <c r="J33" s="163">
        <f>ROUND(((SUM(BE132:BE495))*I33),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50" t="s">
        <v>39</v>
      </c>
      <c r="F34" s="163">
        <f>ROUND((SUM(BF132:BF495)),  2)</f>
        <v>0</v>
      </c>
      <c r="G34" s="38"/>
      <c r="H34" s="38"/>
      <c r="I34" s="164">
        <v>0.14999999999999999</v>
      </c>
      <c r="J34" s="163">
        <f>ROUND(((SUM(BF132:BF495))*I34),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50" t="s">
        <v>40</v>
      </c>
      <c r="F35" s="163">
        <f>ROUND((SUM(BG132:BG495)),  2)</f>
        <v>0</v>
      </c>
      <c r="G35" s="38"/>
      <c r="H35" s="38"/>
      <c r="I35" s="164">
        <v>0.20999999999999999</v>
      </c>
      <c r="J35" s="163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50" t="s">
        <v>41</v>
      </c>
      <c r="F36" s="163">
        <f>ROUND((SUM(BH132:BH495)),  2)</f>
        <v>0</v>
      </c>
      <c r="G36" s="38"/>
      <c r="H36" s="38"/>
      <c r="I36" s="164">
        <v>0.14999999999999999</v>
      </c>
      <c r="J36" s="163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42</v>
      </c>
      <c r="F37" s="163">
        <f>ROUND((SUM(BI132:BI495)),  2)</f>
        <v>0</v>
      </c>
      <c r="G37" s="38"/>
      <c r="H37" s="38"/>
      <c r="I37" s="164">
        <v>0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5"/>
      <c r="D39" s="166" t="s">
        <v>43</v>
      </c>
      <c r="E39" s="167"/>
      <c r="F39" s="167"/>
      <c r="G39" s="168" t="s">
        <v>44</v>
      </c>
      <c r="H39" s="169" t="s">
        <v>45</v>
      </c>
      <c r="I39" s="167"/>
      <c r="J39" s="170">
        <f>SUM(J30:J37)</f>
        <v>0</v>
      </c>
      <c r="K39" s="171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110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 xml:space="preserve">SO 01 - Vestavba prostor 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30. 6. 2020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 xml:space="preserve"> </v>
      </c>
      <c r="G91" s="40"/>
      <c r="H91" s="40"/>
      <c r="I91" s="32" t="s">
        <v>29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40"/>
      <c r="E92" s="40"/>
      <c r="F92" s="27" t="str">
        <f>IF(E18="","",E18)</f>
        <v>Vyplň údaj</v>
      </c>
      <c r="G92" s="40"/>
      <c r="H92" s="40"/>
      <c r="I92" s="32" t="s">
        <v>31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4" t="s">
        <v>113</v>
      </c>
      <c r="D94" s="185"/>
      <c r="E94" s="185"/>
      <c r="F94" s="185"/>
      <c r="G94" s="185"/>
      <c r="H94" s="185"/>
      <c r="I94" s="185"/>
      <c r="J94" s="186" t="s">
        <v>114</v>
      </c>
      <c r="K94" s="185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87" t="s">
        <v>115</v>
      </c>
      <c r="D96" s="40"/>
      <c r="E96" s="40"/>
      <c r="F96" s="40"/>
      <c r="G96" s="40"/>
      <c r="H96" s="40"/>
      <c r="I96" s="40"/>
      <c r="J96" s="110">
        <f>J132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116</v>
      </c>
    </row>
    <row r="97" s="9" customFormat="1" ht="24.96" customHeight="1">
      <c r="A97" s="9"/>
      <c r="B97" s="188"/>
      <c r="C97" s="189"/>
      <c r="D97" s="190" t="s">
        <v>117</v>
      </c>
      <c r="E97" s="191"/>
      <c r="F97" s="191"/>
      <c r="G97" s="191"/>
      <c r="H97" s="191"/>
      <c r="I97" s="191"/>
      <c r="J97" s="192">
        <f>J133</f>
        <v>0</v>
      </c>
      <c r="K97" s="189"/>
      <c r="L97" s="19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4"/>
      <c r="C98" s="133"/>
      <c r="D98" s="195" t="s">
        <v>118</v>
      </c>
      <c r="E98" s="196"/>
      <c r="F98" s="196"/>
      <c r="G98" s="196"/>
      <c r="H98" s="196"/>
      <c r="I98" s="196"/>
      <c r="J98" s="197">
        <f>J134</f>
        <v>0</v>
      </c>
      <c r="K98" s="13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4"/>
      <c r="C99" s="133"/>
      <c r="D99" s="195" t="s">
        <v>119</v>
      </c>
      <c r="E99" s="196"/>
      <c r="F99" s="196"/>
      <c r="G99" s="196"/>
      <c r="H99" s="196"/>
      <c r="I99" s="196"/>
      <c r="J99" s="197">
        <f>J167</f>
        <v>0</v>
      </c>
      <c r="K99" s="133"/>
      <c r="L99" s="19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4"/>
      <c r="C100" s="133"/>
      <c r="D100" s="195" t="s">
        <v>120</v>
      </c>
      <c r="E100" s="196"/>
      <c r="F100" s="196"/>
      <c r="G100" s="196"/>
      <c r="H100" s="196"/>
      <c r="I100" s="196"/>
      <c r="J100" s="197">
        <f>J186</f>
        <v>0</v>
      </c>
      <c r="K100" s="133"/>
      <c r="L100" s="198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88"/>
      <c r="C101" s="189"/>
      <c r="D101" s="190" t="s">
        <v>121</v>
      </c>
      <c r="E101" s="191"/>
      <c r="F101" s="191"/>
      <c r="G101" s="191"/>
      <c r="H101" s="191"/>
      <c r="I101" s="191"/>
      <c r="J101" s="192">
        <f>J189</f>
        <v>0</v>
      </c>
      <c r="K101" s="189"/>
      <c r="L101" s="193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4"/>
      <c r="C102" s="133"/>
      <c r="D102" s="195" t="s">
        <v>122</v>
      </c>
      <c r="E102" s="196"/>
      <c r="F102" s="196"/>
      <c r="G102" s="196"/>
      <c r="H102" s="196"/>
      <c r="I102" s="196"/>
      <c r="J102" s="197">
        <f>J190</f>
        <v>0</v>
      </c>
      <c r="K102" s="133"/>
      <c r="L102" s="19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4"/>
      <c r="C103" s="133"/>
      <c r="D103" s="195" t="s">
        <v>123</v>
      </c>
      <c r="E103" s="196"/>
      <c r="F103" s="196"/>
      <c r="G103" s="196"/>
      <c r="H103" s="196"/>
      <c r="I103" s="196"/>
      <c r="J103" s="197">
        <f>J207</f>
        <v>0</v>
      </c>
      <c r="K103" s="133"/>
      <c r="L103" s="198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4"/>
      <c r="C104" s="133"/>
      <c r="D104" s="195" t="s">
        <v>124</v>
      </c>
      <c r="E104" s="196"/>
      <c r="F104" s="196"/>
      <c r="G104" s="196"/>
      <c r="H104" s="196"/>
      <c r="I104" s="196"/>
      <c r="J104" s="197">
        <f>J245</f>
        <v>0</v>
      </c>
      <c r="K104" s="133"/>
      <c r="L104" s="198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4"/>
      <c r="C105" s="133"/>
      <c r="D105" s="195" t="s">
        <v>125</v>
      </c>
      <c r="E105" s="196"/>
      <c r="F105" s="196"/>
      <c r="G105" s="196"/>
      <c r="H105" s="196"/>
      <c r="I105" s="196"/>
      <c r="J105" s="197">
        <f>J256</f>
        <v>0</v>
      </c>
      <c r="K105" s="133"/>
      <c r="L105" s="198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4"/>
      <c r="C106" s="133"/>
      <c r="D106" s="195" t="s">
        <v>126</v>
      </c>
      <c r="E106" s="196"/>
      <c r="F106" s="196"/>
      <c r="G106" s="196"/>
      <c r="H106" s="196"/>
      <c r="I106" s="196"/>
      <c r="J106" s="197">
        <f>J311</f>
        <v>0</v>
      </c>
      <c r="K106" s="133"/>
      <c r="L106" s="198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4"/>
      <c r="C107" s="133"/>
      <c r="D107" s="195" t="s">
        <v>127</v>
      </c>
      <c r="E107" s="196"/>
      <c r="F107" s="196"/>
      <c r="G107" s="196"/>
      <c r="H107" s="196"/>
      <c r="I107" s="196"/>
      <c r="J107" s="197">
        <f>J343</f>
        <v>0</v>
      </c>
      <c r="K107" s="133"/>
      <c r="L107" s="198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4"/>
      <c r="C108" s="133"/>
      <c r="D108" s="195" t="s">
        <v>128</v>
      </c>
      <c r="E108" s="196"/>
      <c r="F108" s="196"/>
      <c r="G108" s="196"/>
      <c r="H108" s="196"/>
      <c r="I108" s="196"/>
      <c r="J108" s="197">
        <f>J358</f>
        <v>0</v>
      </c>
      <c r="K108" s="133"/>
      <c r="L108" s="198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4"/>
      <c r="C109" s="133"/>
      <c r="D109" s="195" t="s">
        <v>129</v>
      </c>
      <c r="E109" s="196"/>
      <c r="F109" s="196"/>
      <c r="G109" s="196"/>
      <c r="H109" s="196"/>
      <c r="I109" s="196"/>
      <c r="J109" s="197">
        <f>J409</f>
        <v>0</v>
      </c>
      <c r="K109" s="133"/>
      <c r="L109" s="198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4"/>
      <c r="C110" s="133"/>
      <c r="D110" s="195" t="s">
        <v>130</v>
      </c>
      <c r="E110" s="196"/>
      <c r="F110" s="196"/>
      <c r="G110" s="196"/>
      <c r="H110" s="196"/>
      <c r="I110" s="196"/>
      <c r="J110" s="197">
        <f>J419</f>
        <v>0</v>
      </c>
      <c r="K110" s="133"/>
      <c r="L110" s="198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4"/>
      <c r="C111" s="133"/>
      <c r="D111" s="195" t="s">
        <v>131</v>
      </c>
      <c r="E111" s="196"/>
      <c r="F111" s="196"/>
      <c r="G111" s="196"/>
      <c r="H111" s="196"/>
      <c r="I111" s="196"/>
      <c r="J111" s="197">
        <f>J457</f>
        <v>0</v>
      </c>
      <c r="K111" s="133"/>
      <c r="L111" s="198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94"/>
      <c r="C112" s="133"/>
      <c r="D112" s="195" t="s">
        <v>132</v>
      </c>
      <c r="E112" s="196"/>
      <c r="F112" s="196"/>
      <c r="G112" s="196"/>
      <c r="H112" s="196"/>
      <c r="I112" s="196"/>
      <c r="J112" s="197">
        <f>J478</f>
        <v>0</v>
      </c>
      <c r="K112" s="133"/>
      <c r="L112" s="198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2" customFormat="1" ht="21.84" customHeight="1">
      <c r="A113" s="38"/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66"/>
      <c r="C114" s="67"/>
      <c r="D114" s="67"/>
      <c r="E114" s="67"/>
      <c r="F114" s="67"/>
      <c r="G114" s="67"/>
      <c r="H114" s="67"/>
      <c r="I114" s="67"/>
      <c r="J114" s="67"/>
      <c r="K114" s="67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8" s="2" customFormat="1" ht="6.96" customHeight="1">
      <c r="A118" s="38"/>
      <c r="B118" s="68"/>
      <c r="C118" s="69"/>
      <c r="D118" s="69"/>
      <c r="E118" s="69"/>
      <c r="F118" s="69"/>
      <c r="G118" s="69"/>
      <c r="H118" s="69"/>
      <c r="I118" s="69"/>
      <c r="J118" s="69"/>
      <c r="K118" s="69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24.96" customHeight="1">
      <c r="A119" s="38"/>
      <c r="B119" s="39"/>
      <c r="C119" s="23" t="s">
        <v>133</v>
      </c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39"/>
      <c r="C120" s="40"/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16</v>
      </c>
      <c r="D121" s="40"/>
      <c r="E121" s="40"/>
      <c r="F121" s="40"/>
      <c r="G121" s="40"/>
      <c r="H121" s="40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6.5" customHeight="1">
      <c r="A122" s="38"/>
      <c r="B122" s="39"/>
      <c r="C122" s="40"/>
      <c r="D122" s="40"/>
      <c r="E122" s="183" t="str">
        <f>E7</f>
        <v>Bylnice - vestavba prostor provozního střediska</v>
      </c>
      <c r="F122" s="32"/>
      <c r="G122" s="32"/>
      <c r="H122" s="32"/>
      <c r="I122" s="40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2" customHeight="1">
      <c r="A123" s="38"/>
      <c r="B123" s="39"/>
      <c r="C123" s="32" t="s">
        <v>110</v>
      </c>
      <c r="D123" s="40"/>
      <c r="E123" s="40"/>
      <c r="F123" s="40"/>
      <c r="G123" s="40"/>
      <c r="H123" s="40"/>
      <c r="I123" s="40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6.5" customHeight="1">
      <c r="A124" s="38"/>
      <c r="B124" s="39"/>
      <c r="C124" s="40"/>
      <c r="D124" s="40"/>
      <c r="E124" s="76" t="str">
        <f>E9</f>
        <v xml:space="preserve">SO 01 - Vestavba prostor </v>
      </c>
      <c r="F124" s="40"/>
      <c r="G124" s="40"/>
      <c r="H124" s="40"/>
      <c r="I124" s="40"/>
      <c r="J124" s="40"/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6.96" customHeight="1">
      <c r="A125" s="38"/>
      <c r="B125" s="39"/>
      <c r="C125" s="40"/>
      <c r="D125" s="40"/>
      <c r="E125" s="40"/>
      <c r="F125" s="40"/>
      <c r="G125" s="40"/>
      <c r="H125" s="40"/>
      <c r="I125" s="40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2" customHeight="1">
      <c r="A126" s="38"/>
      <c r="B126" s="39"/>
      <c r="C126" s="32" t="s">
        <v>20</v>
      </c>
      <c r="D126" s="40"/>
      <c r="E126" s="40"/>
      <c r="F126" s="27" t="str">
        <f>F12</f>
        <v xml:space="preserve"> </v>
      </c>
      <c r="G126" s="40"/>
      <c r="H126" s="40"/>
      <c r="I126" s="32" t="s">
        <v>22</v>
      </c>
      <c r="J126" s="79" t="str">
        <f>IF(J12="","",J12)</f>
        <v>30. 6. 2020</v>
      </c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6.96" customHeight="1">
      <c r="A127" s="38"/>
      <c r="B127" s="39"/>
      <c r="C127" s="40"/>
      <c r="D127" s="40"/>
      <c r="E127" s="40"/>
      <c r="F127" s="40"/>
      <c r="G127" s="40"/>
      <c r="H127" s="40"/>
      <c r="I127" s="40"/>
      <c r="J127" s="40"/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5.15" customHeight="1">
      <c r="A128" s="38"/>
      <c r="B128" s="39"/>
      <c r="C128" s="32" t="s">
        <v>24</v>
      </c>
      <c r="D128" s="40"/>
      <c r="E128" s="40"/>
      <c r="F128" s="27" t="str">
        <f>E15</f>
        <v xml:space="preserve"> </v>
      </c>
      <c r="G128" s="40"/>
      <c r="H128" s="40"/>
      <c r="I128" s="32" t="s">
        <v>29</v>
      </c>
      <c r="J128" s="36" t="str">
        <f>E21</f>
        <v xml:space="preserve"> </v>
      </c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5.15" customHeight="1">
      <c r="A129" s="38"/>
      <c r="B129" s="39"/>
      <c r="C129" s="32" t="s">
        <v>27</v>
      </c>
      <c r="D129" s="40"/>
      <c r="E129" s="40"/>
      <c r="F129" s="27" t="str">
        <f>IF(E18="","",E18)</f>
        <v>Vyplň údaj</v>
      </c>
      <c r="G129" s="40"/>
      <c r="H129" s="40"/>
      <c r="I129" s="32" t="s">
        <v>31</v>
      </c>
      <c r="J129" s="36" t="str">
        <f>E24</f>
        <v xml:space="preserve"> </v>
      </c>
      <c r="K129" s="40"/>
      <c r="L129" s="63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0.32" customHeight="1">
      <c r="A130" s="38"/>
      <c r="B130" s="39"/>
      <c r="C130" s="40"/>
      <c r="D130" s="40"/>
      <c r="E130" s="40"/>
      <c r="F130" s="40"/>
      <c r="G130" s="40"/>
      <c r="H130" s="40"/>
      <c r="I130" s="40"/>
      <c r="J130" s="40"/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11" customFormat="1" ht="29.28" customHeight="1">
      <c r="A131" s="199"/>
      <c r="B131" s="200"/>
      <c r="C131" s="201" t="s">
        <v>134</v>
      </c>
      <c r="D131" s="202" t="s">
        <v>58</v>
      </c>
      <c r="E131" s="202" t="s">
        <v>54</v>
      </c>
      <c r="F131" s="202" t="s">
        <v>55</v>
      </c>
      <c r="G131" s="202" t="s">
        <v>135</v>
      </c>
      <c r="H131" s="202" t="s">
        <v>136</v>
      </c>
      <c r="I131" s="202" t="s">
        <v>137</v>
      </c>
      <c r="J131" s="202" t="s">
        <v>114</v>
      </c>
      <c r="K131" s="203" t="s">
        <v>138</v>
      </c>
      <c r="L131" s="204"/>
      <c r="M131" s="100" t="s">
        <v>1</v>
      </c>
      <c r="N131" s="101" t="s">
        <v>37</v>
      </c>
      <c r="O131" s="101" t="s">
        <v>139</v>
      </c>
      <c r="P131" s="101" t="s">
        <v>140</v>
      </c>
      <c r="Q131" s="101" t="s">
        <v>141</v>
      </c>
      <c r="R131" s="101" t="s">
        <v>142</v>
      </c>
      <c r="S131" s="101" t="s">
        <v>143</v>
      </c>
      <c r="T131" s="102" t="s">
        <v>144</v>
      </c>
      <c r="U131" s="199"/>
      <c r="V131" s="199"/>
      <c r="W131" s="199"/>
      <c r="X131" s="199"/>
      <c r="Y131" s="199"/>
      <c r="Z131" s="199"/>
      <c r="AA131" s="199"/>
      <c r="AB131" s="199"/>
      <c r="AC131" s="199"/>
      <c r="AD131" s="199"/>
      <c r="AE131" s="199"/>
    </row>
    <row r="132" s="2" customFormat="1" ht="22.8" customHeight="1">
      <c r="A132" s="38"/>
      <c r="B132" s="39"/>
      <c r="C132" s="107" t="s">
        <v>145</v>
      </c>
      <c r="D132" s="40"/>
      <c r="E132" s="40"/>
      <c r="F132" s="40"/>
      <c r="G132" s="40"/>
      <c r="H132" s="40"/>
      <c r="I132" s="40"/>
      <c r="J132" s="205">
        <f>BK132</f>
        <v>0</v>
      </c>
      <c r="K132" s="40"/>
      <c r="L132" s="44"/>
      <c r="M132" s="103"/>
      <c r="N132" s="206"/>
      <c r="O132" s="104"/>
      <c r="P132" s="207">
        <f>P133+P189</f>
        <v>0</v>
      </c>
      <c r="Q132" s="104"/>
      <c r="R132" s="207">
        <f>R133+R189</f>
        <v>36.927439789999994</v>
      </c>
      <c r="S132" s="104"/>
      <c r="T132" s="208">
        <f>T133+T189</f>
        <v>0.07700354999999999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72</v>
      </c>
      <c r="AU132" s="17" t="s">
        <v>116</v>
      </c>
      <c r="BK132" s="209">
        <f>BK133+BK189</f>
        <v>0</v>
      </c>
    </row>
    <row r="133" s="12" customFormat="1" ht="25.92" customHeight="1">
      <c r="A133" s="12"/>
      <c r="B133" s="210"/>
      <c r="C133" s="211"/>
      <c r="D133" s="212" t="s">
        <v>72</v>
      </c>
      <c r="E133" s="213" t="s">
        <v>146</v>
      </c>
      <c r="F133" s="213" t="s">
        <v>147</v>
      </c>
      <c r="G133" s="211"/>
      <c r="H133" s="211"/>
      <c r="I133" s="214"/>
      <c r="J133" s="215">
        <f>BK133</f>
        <v>0</v>
      </c>
      <c r="K133" s="211"/>
      <c r="L133" s="216"/>
      <c r="M133" s="217"/>
      <c r="N133" s="218"/>
      <c r="O133" s="218"/>
      <c r="P133" s="219">
        <f>P134+P167+P186</f>
        <v>0</v>
      </c>
      <c r="Q133" s="218"/>
      <c r="R133" s="219">
        <f>R134+R167+R186</f>
        <v>18.180975660000001</v>
      </c>
      <c r="S133" s="218"/>
      <c r="T133" s="220">
        <f>T134+T167+T186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21" t="s">
        <v>81</v>
      </c>
      <c r="AT133" s="222" t="s">
        <v>72</v>
      </c>
      <c r="AU133" s="222" t="s">
        <v>73</v>
      </c>
      <c r="AY133" s="221" t="s">
        <v>148</v>
      </c>
      <c r="BK133" s="223">
        <f>BK134+BK167+BK186</f>
        <v>0</v>
      </c>
    </row>
    <row r="134" s="12" customFormat="1" ht="22.8" customHeight="1">
      <c r="A134" s="12"/>
      <c r="B134" s="210"/>
      <c r="C134" s="211"/>
      <c r="D134" s="212" t="s">
        <v>72</v>
      </c>
      <c r="E134" s="224" t="s">
        <v>149</v>
      </c>
      <c r="F134" s="224" t="s">
        <v>150</v>
      </c>
      <c r="G134" s="211"/>
      <c r="H134" s="211"/>
      <c r="I134" s="214"/>
      <c r="J134" s="225">
        <f>BK134</f>
        <v>0</v>
      </c>
      <c r="K134" s="211"/>
      <c r="L134" s="216"/>
      <c r="M134" s="217"/>
      <c r="N134" s="218"/>
      <c r="O134" s="218"/>
      <c r="P134" s="219">
        <f>SUM(P135:P166)</f>
        <v>0</v>
      </c>
      <c r="Q134" s="218"/>
      <c r="R134" s="219">
        <f>SUM(R135:R166)</f>
        <v>18.168795660000001</v>
      </c>
      <c r="S134" s="218"/>
      <c r="T134" s="220">
        <f>SUM(T135:T166)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21" t="s">
        <v>81</v>
      </c>
      <c r="AT134" s="222" t="s">
        <v>72</v>
      </c>
      <c r="AU134" s="222" t="s">
        <v>81</v>
      </c>
      <c r="AY134" s="221" t="s">
        <v>148</v>
      </c>
      <c r="BK134" s="223">
        <f>SUM(BK135:BK166)</f>
        <v>0</v>
      </c>
    </row>
    <row r="135" s="2" customFormat="1" ht="24.15" customHeight="1">
      <c r="A135" s="38"/>
      <c r="B135" s="39"/>
      <c r="C135" s="226" t="s">
        <v>83</v>
      </c>
      <c r="D135" s="226" t="s">
        <v>151</v>
      </c>
      <c r="E135" s="227" t="s">
        <v>152</v>
      </c>
      <c r="F135" s="228" t="s">
        <v>153</v>
      </c>
      <c r="G135" s="229" t="s">
        <v>154</v>
      </c>
      <c r="H135" s="230">
        <v>101.393</v>
      </c>
      <c r="I135" s="231"/>
      <c r="J135" s="232">
        <f>ROUND(I135*H135,2)</f>
        <v>0</v>
      </c>
      <c r="K135" s="228" t="s">
        <v>155</v>
      </c>
      <c r="L135" s="44"/>
      <c r="M135" s="233" t="s">
        <v>1</v>
      </c>
      <c r="N135" s="234" t="s">
        <v>38</v>
      </c>
      <c r="O135" s="91"/>
      <c r="P135" s="235">
        <f>O135*H135</f>
        <v>0</v>
      </c>
      <c r="Q135" s="235">
        <v>0.018380000000000001</v>
      </c>
      <c r="R135" s="235">
        <f>Q135*H135</f>
        <v>1.8636033400000001</v>
      </c>
      <c r="S135" s="235">
        <v>0</v>
      </c>
      <c r="T135" s="236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7" t="s">
        <v>156</v>
      </c>
      <c r="AT135" s="237" t="s">
        <v>151</v>
      </c>
      <c r="AU135" s="237" t="s">
        <v>83</v>
      </c>
      <c r="AY135" s="17" t="s">
        <v>148</v>
      </c>
      <c r="BE135" s="238">
        <f>IF(N135="základní",J135,0)</f>
        <v>0</v>
      </c>
      <c r="BF135" s="238">
        <f>IF(N135="snížená",J135,0)</f>
        <v>0</v>
      </c>
      <c r="BG135" s="238">
        <f>IF(N135="zákl. přenesená",J135,0)</f>
        <v>0</v>
      </c>
      <c r="BH135" s="238">
        <f>IF(N135="sníž. přenesená",J135,0)</f>
        <v>0</v>
      </c>
      <c r="BI135" s="238">
        <f>IF(N135="nulová",J135,0)</f>
        <v>0</v>
      </c>
      <c r="BJ135" s="17" t="s">
        <v>81</v>
      </c>
      <c r="BK135" s="238">
        <f>ROUND(I135*H135,2)</f>
        <v>0</v>
      </c>
      <c r="BL135" s="17" t="s">
        <v>156</v>
      </c>
      <c r="BM135" s="237" t="s">
        <v>157</v>
      </c>
    </row>
    <row r="136" s="2" customFormat="1">
      <c r="A136" s="38"/>
      <c r="B136" s="39"/>
      <c r="C136" s="40"/>
      <c r="D136" s="239" t="s">
        <v>158</v>
      </c>
      <c r="E136" s="40"/>
      <c r="F136" s="240" t="s">
        <v>159</v>
      </c>
      <c r="G136" s="40"/>
      <c r="H136" s="40"/>
      <c r="I136" s="241"/>
      <c r="J136" s="40"/>
      <c r="K136" s="40"/>
      <c r="L136" s="44"/>
      <c r="M136" s="242"/>
      <c r="N136" s="243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158</v>
      </c>
      <c r="AU136" s="17" t="s">
        <v>83</v>
      </c>
    </row>
    <row r="137" s="13" customFormat="1">
      <c r="A137" s="13"/>
      <c r="B137" s="244"/>
      <c r="C137" s="245"/>
      <c r="D137" s="239" t="s">
        <v>160</v>
      </c>
      <c r="E137" s="246" t="s">
        <v>1</v>
      </c>
      <c r="F137" s="247" t="s">
        <v>161</v>
      </c>
      <c r="G137" s="245"/>
      <c r="H137" s="246" t="s">
        <v>1</v>
      </c>
      <c r="I137" s="248"/>
      <c r="J137" s="245"/>
      <c r="K137" s="245"/>
      <c r="L137" s="249"/>
      <c r="M137" s="250"/>
      <c r="N137" s="251"/>
      <c r="O137" s="251"/>
      <c r="P137" s="251"/>
      <c r="Q137" s="251"/>
      <c r="R137" s="251"/>
      <c r="S137" s="251"/>
      <c r="T137" s="252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53" t="s">
        <v>160</v>
      </c>
      <c r="AU137" s="253" t="s">
        <v>83</v>
      </c>
      <c r="AV137" s="13" t="s">
        <v>81</v>
      </c>
      <c r="AW137" s="13" t="s">
        <v>30</v>
      </c>
      <c r="AX137" s="13" t="s">
        <v>73</v>
      </c>
      <c r="AY137" s="253" t="s">
        <v>148</v>
      </c>
    </row>
    <row r="138" s="14" customFormat="1">
      <c r="A138" s="14"/>
      <c r="B138" s="254"/>
      <c r="C138" s="255"/>
      <c r="D138" s="239" t="s">
        <v>160</v>
      </c>
      <c r="E138" s="256" t="s">
        <v>1</v>
      </c>
      <c r="F138" s="257" t="s">
        <v>162</v>
      </c>
      <c r="G138" s="255"/>
      <c r="H138" s="258">
        <v>10.484999999999999</v>
      </c>
      <c r="I138" s="259"/>
      <c r="J138" s="255"/>
      <c r="K138" s="255"/>
      <c r="L138" s="260"/>
      <c r="M138" s="261"/>
      <c r="N138" s="262"/>
      <c r="O138" s="262"/>
      <c r="P138" s="262"/>
      <c r="Q138" s="262"/>
      <c r="R138" s="262"/>
      <c r="S138" s="262"/>
      <c r="T138" s="263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64" t="s">
        <v>160</v>
      </c>
      <c r="AU138" s="264" t="s">
        <v>83</v>
      </c>
      <c r="AV138" s="14" t="s">
        <v>83</v>
      </c>
      <c r="AW138" s="14" t="s">
        <v>30</v>
      </c>
      <c r="AX138" s="14" t="s">
        <v>73</v>
      </c>
      <c r="AY138" s="264" t="s">
        <v>148</v>
      </c>
    </row>
    <row r="139" s="14" customFormat="1">
      <c r="A139" s="14"/>
      <c r="B139" s="254"/>
      <c r="C139" s="255"/>
      <c r="D139" s="239" t="s">
        <v>160</v>
      </c>
      <c r="E139" s="256" t="s">
        <v>1</v>
      </c>
      <c r="F139" s="257" t="s">
        <v>163</v>
      </c>
      <c r="G139" s="255"/>
      <c r="H139" s="258">
        <v>6.125</v>
      </c>
      <c r="I139" s="259"/>
      <c r="J139" s="255"/>
      <c r="K139" s="255"/>
      <c r="L139" s="260"/>
      <c r="M139" s="261"/>
      <c r="N139" s="262"/>
      <c r="O139" s="262"/>
      <c r="P139" s="262"/>
      <c r="Q139" s="262"/>
      <c r="R139" s="262"/>
      <c r="S139" s="262"/>
      <c r="T139" s="263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64" t="s">
        <v>160</v>
      </c>
      <c r="AU139" s="264" t="s">
        <v>83</v>
      </c>
      <c r="AV139" s="14" t="s">
        <v>83</v>
      </c>
      <c r="AW139" s="14" t="s">
        <v>30</v>
      </c>
      <c r="AX139" s="14" t="s">
        <v>73</v>
      </c>
      <c r="AY139" s="264" t="s">
        <v>148</v>
      </c>
    </row>
    <row r="140" s="13" customFormat="1">
      <c r="A140" s="13"/>
      <c r="B140" s="244"/>
      <c r="C140" s="245"/>
      <c r="D140" s="239" t="s">
        <v>160</v>
      </c>
      <c r="E140" s="246" t="s">
        <v>1</v>
      </c>
      <c r="F140" s="247" t="s">
        <v>164</v>
      </c>
      <c r="G140" s="245"/>
      <c r="H140" s="246" t="s">
        <v>1</v>
      </c>
      <c r="I140" s="248"/>
      <c r="J140" s="245"/>
      <c r="K140" s="245"/>
      <c r="L140" s="249"/>
      <c r="M140" s="250"/>
      <c r="N140" s="251"/>
      <c r="O140" s="251"/>
      <c r="P140" s="251"/>
      <c r="Q140" s="251"/>
      <c r="R140" s="251"/>
      <c r="S140" s="251"/>
      <c r="T140" s="252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53" t="s">
        <v>160</v>
      </c>
      <c r="AU140" s="253" t="s">
        <v>83</v>
      </c>
      <c r="AV140" s="13" t="s">
        <v>81</v>
      </c>
      <c r="AW140" s="13" t="s">
        <v>30</v>
      </c>
      <c r="AX140" s="13" t="s">
        <v>73</v>
      </c>
      <c r="AY140" s="253" t="s">
        <v>148</v>
      </c>
    </row>
    <row r="141" s="14" customFormat="1">
      <c r="A141" s="14"/>
      <c r="B141" s="254"/>
      <c r="C141" s="255"/>
      <c r="D141" s="239" t="s">
        <v>160</v>
      </c>
      <c r="E141" s="256" t="s">
        <v>1</v>
      </c>
      <c r="F141" s="257" t="s">
        <v>165</v>
      </c>
      <c r="G141" s="255"/>
      <c r="H141" s="258">
        <v>28.260999999999999</v>
      </c>
      <c r="I141" s="259"/>
      <c r="J141" s="255"/>
      <c r="K141" s="255"/>
      <c r="L141" s="260"/>
      <c r="M141" s="261"/>
      <c r="N141" s="262"/>
      <c r="O141" s="262"/>
      <c r="P141" s="262"/>
      <c r="Q141" s="262"/>
      <c r="R141" s="262"/>
      <c r="S141" s="262"/>
      <c r="T141" s="263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64" t="s">
        <v>160</v>
      </c>
      <c r="AU141" s="264" t="s">
        <v>83</v>
      </c>
      <c r="AV141" s="14" t="s">
        <v>83</v>
      </c>
      <c r="AW141" s="14" t="s">
        <v>30</v>
      </c>
      <c r="AX141" s="14" t="s">
        <v>73</v>
      </c>
      <c r="AY141" s="264" t="s">
        <v>148</v>
      </c>
    </row>
    <row r="142" s="14" customFormat="1">
      <c r="A142" s="14"/>
      <c r="B142" s="254"/>
      <c r="C142" s="255"/>
      <c r="D142" s="239" t="s">
        <v>160</v>
      </c>
      <c r="E142" s="256" t="s">
        <v>1</v>
      </c>
      <c r="F142" s="257" t="s">
        <v>166</v>
      </c>
      <c r="G142" s="255"/>
      <c r="H142" s="258">
        <v>56.521999999999998</v>
      </c>
      <c r="I142" s="259"/>
      <c r="J142" s="255"/>
      <c r="K142" s="255"/>
      <c r="L142" s="260"/>
      <c r="M142" s="261"/>
      <c r="N142" s="262"/>
      <c r="O142" s="262"/>
      <c r="P142" s="262"/>
      <c r="Q142" s="262"/>
      <c r="R142" s="262"/>
      <c r="S142" s="262"/>
      <c r="T142" s="263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64" t="s">
        <v>160</v>
      </c>
      <c r="AU142" s="264" t="s">
        <v>83</v>
      </c>
      <c r="AV142" s="14" t="s">
        <v>83</v>
      </c>
      <c r="AW142" s="14" t="s">
        <v>30</v>
      </c>
      <c r="AX142" s="14" t="s">
        <v>73</v>
      </c>
      <c r="AY142" s="264" t="s">
        <v>148</v>
      </c>
    </row>
    <row r="143" s="15" customFormat="1">
      <c r="A143" s="15"/>
      <c r="B143" s="265"/>
      <c r="C143" s="266"/>
      <c r="D143" s="239" t="s">
        <v>160</v>
      </c>
      <c r="E143" s="267" t="s">
        <v>1</v>
      </c>
      <c r="F143" s="268" t="s">
        <v>167</v>
      </c>
      <c r="G143" s="266"/>
      <c r="H143" s="269">
        <v>101.393</v>
      </c>
      <c r="I143" s="270"/>
      <c r="J143" s="266"/>
      <c r="K143" s="266"/>
      <c r="L143" s="271"/>
      <c r="M143" s="272"/>
      <c r="N143" s="273"/>
      <c r="O143" s="273"/>
      <c r="P143" s="273"/>
      <c r="Q143" s="273"/>
      <c r="R143" s="273"/>
      <c r="S143" s="273"/>
      <c r="T143" s="274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75" t="s">
        <v>160</v>
      </c>
      <c r="AU143" s="275" t="s">
        <v>83</v>
      </c>
      <c r="AV143" s="15" t="s">
        <v>156</v>
      </c>
      <c r="AW143" s="15" t="s">
        <v>30</v>
      </c>
      <c r="AX143" s="15" t="s">
        <v>81</v>
      </c>
      <c r="AY143" s="275" t="s">
        <v>148</v>
      </c>
    </row>
    <row r="144" s="2" customFormat="1" ht="24.15" customHeight="1">
      <c r="A144" s="38"/>
      <c r="B144" s="39"/>
      <c r="C144" s="226" t="s">
        <v>168</v>
      </c>
      <c r="D144" s="226" t="s">
        <v>151</v>
      </c>
      <c r="E144" s="227" t="s">
        <v>169</v>
      </c>
      <c r="F144" s="228" t="s">
        <v>170</v>
      </c>
      <c r="G144" s="229" t="s">
        <v>171</v>
      </c>
      <c r="H144" s="230">
        <v>5.3840000000000003</v>
      </c>
      <c r="I144" s="231"/>
      <c r="J144" s="232">
        <f>ROUND(I144*H144,2)</f>
        <v>0</v>
      </c>
      <c r="K144" s="228" t="s">
        <v>155</v>
      </c>
      <c r="L144" s="44"/>
      <c r="M144" s="233" t="s">
        <v>1</v>
      </c>
      <c r="N144" s="234" t="s">
        <v>38</v>
      </c>
      <c r="O144" s="91"/>
      <c r="P144" s="235">
        <f>O144*H144</f>
        <v>0</v>
      </c>
      <c r="Q144" s="235">
        <v>2.2563399999999998</v>
      </c>
      <c r="R144" s="235">
        <f>Q144*H144</f>
        <v>12.148134559999999</v>
      </c>
      <c r="S144" s="235">
        <v>0</v>
      </c>
      <c r="T144" s="236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37" t="s">
        <v>156</v>
      </c>
      <c r="AT144" s="237" t="s">
        <v>151</v>
      </c>
      <c r="AU144" s="237" t="s">
        <v>83</v>
      </c>
      <c r="AY144" s="17" t="s">
        <v>148</v>
      </c>
      <c r="BE144" s="238">
        <f>IF(N144="základní",J144,0)</f>
        <v>0</v>
      </c>
      <c r="BF144" s="238">
        <f>IF(N144="snížená",J144,0)</f>
        <v>0</v>
      </c>
      <c r="BG144" s="238">
        <f>IF(N144="zákl. přenesená",J144,0)</f>
        <v>0</v>
      </c>
      <c r="BH144" s="238">
        <f>IF(N144="sníž. přenesená",J144,0)</f>
        <v>0</v>
      </c>
      <c r="BI144" s="238">
        <f>IF(N144="nulová",J144,0)</f>
        <v>0</v>
      </c>
      <c r="BJ144" s="17" t="s">
        <v>81</v>
      </c>
      <c r="BK144" s="238">
        <f>ROUND(I144*H144,2)</f>
        <v>0</v>
      </c>
      <c r="BL144" s="17" t="s">
        <v>156</v>
      </c>
      <c r="BM144" s="237" t="s">
        <v>172</v>
      </c>
    </row>
    <row r="145" s="2" customFormat="1">
      <c r="A145" s="38"/>
      <c r="B145" s="39"/>
      <c r="C145" s="40"/>
      <c r="D145" s="239" t="s">
        <v>158</v>
      </c>
      <c r="E145" s="40"/>
      <c r="F145" s="240" t="s">
        <v>173</v>
      </c>
      <c r="G145" s="40"/>
      <c r="H145" s="40"/>
      <c r="I145" s="241"/>
      <c r="J145" s="40"/>
      <c r="K145" s="40"/>
      <c r="L145" s="44"/>
      <c r="M145" s="242"/>
      <c r="N145" s="243"/>
      <c r="O145" s="91"/>
      <c r="P145" s="91"/>
      <c r="Q145" s="91"/>
      <c r="R145" s="91"/>
      <c r="S145" s="91"/>
      <c r="T145" s="92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158</v>
      </c>
      <c r="AU145" s="17" t="s">
        <v>83</v>
      </c>
    </row>
    <row r="146" s="13" customFormat="1">
      <c r="A146" s="13"/>
      <c r="B146" s="244"/>
      <c r="C146" s="245"/>
      <c r="D146" s="239" t="s">
        <v>160</v>
      </c>
      <c r="E146" s="246" t="s">
        <v>1</v>
      </c>
      <c r="F146" s="247" t="s">
        <v>174</v>
      </c>
      <c r="G146" s="245"/>
      <c r="H146" s="246" t="s">
        <v>1</v>
      </c>
      <c r="I146" s="248"/>
      <c r="J146" s="245"/>
      <c r="K146" s="245"/>
      <c r="L146" s="249"/>
      <c r="M146" s="250"/>
      <c r="N146" s="251"/>
      <c r="O146" s="251"/>
      <c r="P146" s="251"/>
      <c r="Q146" s="251"/>
      <c r="R146" s="251"/>
      <c r="S146" s="251"/>
      <c r="T146" s="252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53" t="s">
        <v>160</v>
      </c>
      <c r="AU146" s="253" t="s">
        <v>83</v>
      </c>
      <c r="AV146" s="13" t="s">
        <v>81</v>
      </c>
      <c r="AW146" s="13" t="s">
        <v>30</v>
      </c>
      <c r="AX146" s="13" t="s">
        <v>73</v>
      </c>
      <c r="AY146" s="253" t="s">
        <v>148</v>
      </c>
    </row>
    <row r="147" s="14" customFormat="1">
      <c r="A147" s="14"/>
      <c r="B147" s="254"/>
      <c r="C147" s="255"/>
      <c r="D147" s="239" t="s">
        <v>160</v>
      </c>
      <c r="E147" s="256" t="s">
        <v>1</v>
      </c>
      <c r="F147" s="257" t="s">
        <v>175</v>
      </c>
      <c r="G147" s="255"/>
      <c r="H147" s="258">
        <v>0.66700000000000004</v>
      </c>
      <c r="I147" s="259"/>
      <c r="J147" s="255"/>
      <c r="K147" s="255"/>
      <c r="L147" s="260"/>
      <c r="M147" s="261"/>
      <c r="N147" s="262"/>
      <c r="O147" s="262"/>
      <c r="P147" s="262"/>
      <c r="Q147" s="262"/>
      <c r="R147" s="262"/>
      <c r="S147" s="262"/>
      <c r="T147" s="263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64" t="s">
        <v>160</v>
      </c>
      <c r="AU147" s="264" t="s">
        <v>83</v>
      </c>
      <c r="AV147" s="14" t="s">
        <v>83</v>
      </c>
      <c r="AW147" s="14" t="s">
        <v>30</v>
      </c>
      <c r="AX147" s="14" t="s">
        <v>73</v>
      </c>
      <c r="AY147" s="264" t="s">
        <v>148</v>
      </c>
    </row>
    <row r="148" s="13" customFormat="1">
      <c r="A148" s="13"/>
      <c r="B148" s="244"/>
      <c r="C148" s="245"/>
      <c r="D148" s="239" t="s">
        <v>160</v>
      </c>
      <c r="E148" s="246" t="s">
        <v>1</v>
      </c>
      <c r="F148" s="247" t="s">
        <v>176</v>
      </c>
      <c r="G148" s="245"/>
      <c r="H148" s="246" t="s">
        <v>1</v>
      </c>
      <c r="I148" s="248"/>
      <c r="J148" s="245"/>
      <c r="K148" s="245"/>
      <c r="L148" s="249"/>
      <c r="M148" s="250"/>
      <c r="N148" s="251"/>
      <c r="O148" s="251"/>
      <c r="P148" s="251"/>
      <c r="Q148" s="251"/>
      <c r="R148" s="251"/>
      <c r="S148" s="251"/>
      <c r="T148" s="252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3" t="s">
        <v>160</v>
      </c>
      <c r="AU148" s="253" t="s">
        <v>83</v>
      </c>
      <c r="AV148" s="13" t="s">
        <v>81</v>
      </c>
      <c r="AW148" s="13" t="s">
        <v>30</v>
      </c>
      <c r="AX148" s="13" t="s">
        <v>73</v>
      </c>
      <c r="AY148" s="253" t="s">
        <v>148</v>
      </c>
    </row>
    <row r="149" s="14" customFormat="1">
      <c r="A149" s="14"/>
      <c r="B149" s="254"/>
      <c r="C149" s="255"/>
      <c r="D149" s="239" t="s">
        <v>160</v>
      </c>
      <c r="E149" s="256" t="s">
        <v>1</v>
      </c>
      <c r="F149" s="257" t="s">
        <v>177</v>
      </c>
      <c r="G149" s="255"/>
      <c r="H149" s="258">
        <v>4.7169999999999996</v>
      </c>
      <c r="I149" s="259"/>
      <c r="J149" s="255"/>
      <c r="K149" s="255"/>
      <c r="L149" s="260"/>
      <c r="M149" s="261"/>
      <c r="N149" s="262"/>
      <c r="O149" s="262"/>
      <c r="P149" s="262"/>
      <c r="Q149" s="262"/>
      <c r="R149" s="262"/>
      <c r="S149" s="262"/>
      <c r="T149" s="263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64" t="s">
        <v>160</v>
      </c>
      <c r="AU149" s="264" t="s">
        <v>83</v>
      </c>
      <c r="AV149" s="14" t="s">
        <v>83</v>
      </c>
      <c r="AW149" s="14" t="s">
        <v>30</v>
      </c>
      <c r="AX149" s="14" t="s">
        <v>73</v>
      </c>
      <c r="AY149" s="264" t="s">
        <v>148</v>
      </c>
    </row>
    <row r="150" s="15" customFormat="1">
      <c r="A150" s="15"/>
      <c r="B150" s="265"/>
      <c r="C150" s="266"/>
      <c r="D150" s="239" t="s">
        <v>160</v>
      </c>
      <c r="E150" s="267" t="s">
        <v>1</v>
      </c>
      <c r="F150" s="268" t="s">
        <v>167</v>
      </c>
      <c r="G150" s="266"/>
      <c r="H150" s="269">
        <v>5.3839999999999995</v>
      </c>
      <c r="I150" s="270"/>
      <c r="J150" s="266"/>
      <c r="K150" s="266"/>
      <c r="L150" s="271"/>
      <c r="M150" s="272"/>
      <c r="N150" s="273"/>
      <c r="O150" s="273"/>
      <c r="P150" s="273"/>
      <c r="Q150" s="273"/>
      <c r="R150" s="273"/>
      <c r="S150" s="273"/>
      <c r="T150" s="274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T150" s="275" t="s">
        <v>160</v>
      </c>
      <c r="AU150" s="275" t="s">
        <v>83</v>
      </c>
      <c r="AV150" s="15" t="s">
        <v>156</v>
      </c>
      <c r="AW150" s="15" t="s">
        <v>30</v>
      </c>
      <c r="AX150" s="15" t="s">
        <v>81</v>
      </c>
      <c r="AY150" s="275" t="s">
        <v>148</v>
      </c>
    </row>
    <row r="151" s="2" customFormat="1" ht="24.15" customHeight="1">
      <c r="A151" s="38"/>
      <c r="B151" s="39"/>
      <c r="C151" s="226" t="s">
        <v>149</v>
      </c>
      <c r="D151" s="226" t="s">
        <v>151</v>
      </c>
      <c r="E151" s="227" t="s">
        <v>178</v>
      </c>
      <c r="F151" s="228" t="s">
        <v>179</v>
      </c>
      <c r="G151" s="229" t="s">
        <v>171</v>
      </c>
      <c r="H151" s="230">
        <v>5.3840000000000003</v>
      </c>
      <c r="I151" s="231"/>
      <c r="J151" s="232">
        <f>ROUND(I151*H151,2)</f>
        <v>0</v>
      </c>
      <c r="K151" s="228" t="s">
        <v>155</v>
      </c>
      <c r="L151" s="44"/>
      <c r="M151" s="233" t="s">
        <v>1</v>
      </c>
      <c r="N151" s="234" t="s">
        <v>38</v>
      </c>
      <c r="O151" s="91"/>
      <c r="P151" s="235">
        <f>O151*H151</f>
        <v>0</v>
      </c>
      <c r="Q151" s="235">
        <v>0</v>
      </c>
      <c r="R151" s="235">
        <f>Q151*H151</f>
        <v>0</v>
      </c>
      <c r="S151" s="235">
        <v>0</v>
      </c>
      <c r="T151" s="236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37" t="s">
        <v>156</v>
      </c>
      <c r="AT151" s="237" t="s">
        <v>151</v>
      </c>
      <c r="AU151" s="237" t="s">
        <v>83</v>
      </c>
      <c r="AY151" s="17" t="s">
        <v>148</v>
      </c>
      <c r="BE151" s="238">
        <f>IF(N151="základní",J151,0)</f>
        <v>0</v>
      </c>
      <c r="BF151" s="238">
        <f>IF(N151="snížená",J151,0)</f>
        <v>0</v>
      </c>
      <c r="BG151" s="238">
        <f>IF(N151="zákl. přenesená",J151,0)</f>
        <v>0</v>
      </c>
      <c r="BH151" s="238">
        <f>IF(N151="sníž. přenesená",J151,0)</f>
        <v>0</v>
      </c>
      <c r="BI151" s="238">
        <f>IF(N151="nulová",J151,0)</f>
        <v>0</v>
      </c>
      <c r="BJ151" s="17" t="s">
        <v>81</v>
      </c>
      <c r="BK151" s="238">
        <f>ROUND(I151*H151,2)</f>
        <v>0</v>
      </c>
      <c r="BL151" s="17" t="s">
        <v>156</v>
      </c>
      <c r="BM151" s="237" t="s">
        <v>180</v>
      </c>
    </row>
    <row r="152" s="2" customFormat="1">
      <c r="A152" s="38"/>
      <c r="B152" s="39"/>
      <c r="C152" s="40"/>
      <c r="D152" s="239" t="s">
        <v>158</v>
      </c>
      <c r="E152" s="40"/>
      <c r="F152" s="240" t="s">
        <v>181</v>
      </c>
      <c r="G152" s="40"/>
      <c r="H152" s="40"/>
      <c r="I152" s="241"/>
      <c r="J152" s="40"/>
      <c r="K152" s="40"/>
      <c r="L152" s="44"/>
      <c r="M152" s="242"/>
      <c r="N152" s="243"/>
      <c r="O152" s="91"/>
      <c r="P152" s="91"/>
      <c r="Q152" s="91"/>
      <c r="R152" s="91"/>
      <c r="S152" s="91"/>
      <c r="T152" s="92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158</v>
      </c>
      <c r="AU152" s="17" t="s">
        <v>83</v>
      </c>
    </row>
    <row r="153" s="2" customFormat="1" ht="14.4" customHeight="1">
      <c r="A153" s="38"/>
      <c r="B153" s="39"/>
      <c r="C153" s="226" t="s">
        <v>182</v>
      </c>
      <c r="D153" s="226" t="s">
        <v>151</v>
      </c>
      <c r="E153" s="227" t="s">
        <v>183</v>
      </c>
      <c r="F153" s="228" t="s">
        <v>184</v>
      </c>
      <c r="G153" s="229" t="s">
        <v>185</v>
      </c>
      <c r="H153" s="230">
        <v>0.28799999999999998</v>
      </c>
      <c r="I153" s="231"/>
      <c r="J153" s="232">
        <f>ROUND(I153*H153,2)</f>
        <v>0</v>
      </c>
      <c r="K153" s="228" t="s">
        <v>155</v>
      </c>
      <c r="L153" s="44"/>
      <c r="M153" s="233" t="s">
        <v>1</v>
      </c>
      <c r="N153" s="234" t="s">
        <v>38</v>
      </c>
      <c r="O153" s="91"/>
      <c r="P153" s="235">
        <f>O153*H153</f>
        <v>0</v>
      </c>
      <c r="Q153" s="235">
        <v>1.06277</v>
      </c>
      <c r="R153" s="235">
        <f>Q153*H153</f>
        <v>0.30607775999999998</v>
      </c>
      <c r="S153" s="235">
        <v>0</v>
      </c>
      <c r="T153" s="236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7" t="s">
        <v>156</v>
      </c>
      <c r="AT153" s="237" t="s">
        <v>151</v>
      </c>
      <c r="AU153" s="237" t="s">
        <v>83</v>
      </c>
      <c r="AY153" s="17" t="s">
        <v>148</v>
      </c>
      <c r="BE153" s="238">
        <f>IF(N153="základní",J153,0)</f>
        <v>0</v>
      </c>
      <c r="BF153" s="238">
        <f>IF(N153="snížená",J153,0)</f>
        <v>0</v>
      </c>
      <c r="BG153" s="238">
        <f>IF(N153="zákl. přenesená",J153,0)</f>
        <v>0</v>
      </c>
      <c r="BH153" s="238">
        <f>IF(N153="sníž. přenesená",J153,0)</f>
        <v>0</v>
      </c>
      <c r="BI153" s="238">
        <f>IF(N153="nulová",J153,0)</f>
        <v>0</v>
      </c>
      <c r="BJ153" s="17" t="s">
        <v>81</v>
      </c>
      <c r="BK153" s="238">
        <f>ROUND(I153*H153,2)</f>
        <v>0</v>
      </c>
      <c r="BL153" s="17" t="s">
        <v>156</v>
      </c>
      <c r="BM153" s="237" t="s">
        <v>186</v>
      </c>
    </row>
    <row r="154" s="2" customFormat="1">
      <c r="A154" s="38"/>
      <c r="B154" s="39"/>
      <c r="C154" s="40"/>
      <c r="D154" s="239" t="s">
        <v>158</v>
      </c>
      <c r="E154" s="40"/>
      <c r="F154" s="240" t="s">
        <v>187</v>
      </c>
      <c r="G154" s="40"/>
      <c r="H154" s="40"/>
      <c r="I154" s="241"/>
      <c r="J154" s="40"/>
      <c r="K154" s="40"/>
      <c r="L154" s="44"/>
      <c r="M154" s="242"/>
      <c r="N154" s="243"/>
      <c r="O154" s="91"/>
      <c r="P154" s="91"/>
      <c r="Q154" s="91"/>
      <c r="R154" s="91"/>
      <c r="S154" s="91"/>
      <c r="T154" s="92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158</v>
      </c>
      <c r="AU154" s="17" t="s">
        <v>83</v>
      </c>
    </row>
    <row r="155" s="13" customFormat="1">
      <c r="A155" s="13"/>
      <c r="B155" s="244"/>
      <c r="C155" s="245"/>
      <c r="D155" s="239" t="s">
        <v>160</v>
      </c>
      <c r="E155" s="246" t="s">
        <v>1</v>
      </c>
      <c r="F155" s="247" t="s">
        <v>174</v>
      </c>
      <c r="G155" s="245"/>
      <c r="H155" s="246" t="s">
        <v>1</v>
      </c>
      <c r="I155" s="248"/>
      <c r="J155" s="245"/>
      <c r="K155" s="245"/>
      <c r="L155" s="249"/>
      <c r="M155" s="250"/>
      <c r="N155" s="251"/>
      <c r="O155" s="251"/>
      <c r="P155" s="251"/>
      <c r="Q155" s="251"/>
      <c r="R155" s="251"/>
      <c r="S155" s="251"/>
      <c r="T155" s="25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53" t="s">
        <v>160</v>
      </c>
      <c r="AU155" s="253" t="s">
        <v>83</v>
      </c>
      <c r="AV155" s="13" t="s">
        <v>81</v>
      </c>
      <c r="AW155" s="13" t="s">
        <v>30</v>
      </c>
      <c r="AX155" s="13" t="s">
        <v>73</v>
      </c>
      <c r="AY155" s="253" t="s">
        <v>148</v>
      </c>
    </row>
    <row r="156" s="14" customFormat="1">
      <c r="A156" s="14"/>
      <c r="B156" s="254"/>
      <c r="C156" s="255"/>
      <c r="D156" s="239" t="s">
        <v>160</v>
      </c>
      <c r="E156" s="256" t="s">
        <v>1</v>
      </c>
      <c r="F156" s="257" t="s">
        <v>188</v>
      </c>
      <c r="G156" s="255"/>
      <c r="H156" s="258">
        <v>0.041000000000000002</v>
      </c>
      <c r="I156" s="259"/>
      <c r="J156" s="255"/>
      <c r="K156" s="255"/>
      <c r="L156" s="260"/>
      <c r="M156" s="261"/>
      <c r="N156" s="262"/>
      <c r="O156" s="262"/>
      <c r="P156" s="262"/>
      <c r="Q156" s="262"/>
      <c r="R156" s="262"/>
      <c r="S156" s="262"/>
      <c r="T156" s="263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64" t="s">
        <v>160</v>
      </c>
      <c r="AU156" s="264" t="s">
        <v>83</v>
      </c>
      <c r="AV156" s="14" t="s">
        <v>83</v>
      </c>
      <c r="AW156" s="14" t="s">
        <v>30</v>
      </c>
      <c r="AX156" s="14" t="s">
        <v>73</v>
      </c>
      <c r="AY156" s="264" t="s">
        <v>148</v>
      </c>
    </row>
    <row r="157" s="13" customFormat="1">
      <c r="A157" s="13"/>
      <c r="B157" s="244"/>
      <c r="C157" s="245"/>
      <c r="D157" s="239" t="s">
        <v>160</v>
      </c>
      <c r="E157" s="246" t="s">
        <v>1</v>
      </c>
      <c r="F157" s="247" t="s">
        <v>176</v>
      </c>
      <c r="G157" s="245"/>
      <c r="H157" s="246" t="s">
        <v>1</v>
      </c>
      <c r="I157" s="248"/>
      <c r="J157" s="245"/>
      <c r="K157" s="245"/>
      <c r="L157" s="249"/>
      <c r="M157" s="250"/>
      <c r="N157" s="251"/>
      <c r="O157" s="251"/>
      <c r="P157" s="251"/>
      <c r="Q157" s="251"/>
      <c r="R157" s="251"/>
      <c r="S157" s="251"/>
      <c r="T157" s="252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53" t="s">
        <v>160</v>
      </c>
      <c r="AU157" s="253" t="s">
        <v>83</v>
      </c>
      <c r="AV157" s="13" t="s">
        <v>81</v>
      </c>
      <c r="AW157" s="13" t="s">
        <v>30</v>
      </c>
      <c r="AX157" s="13" t="s">
        <v>73</v>
      </c>
      <c r="AY157" s="253" t="s">
        <v>148</v>
      </c>
    </row>
    <row r="158" s="14" customFormat="1">
      <c r="A158" s="14"/>
      <c r="B158" s="254"/>
      <c r="C158" s="255"/>
      <c r="D158" s="239" t="s">
        <v>160</v>
      </c>
      <c r="E158" s="256" t="s">
        <v>1</v>
      </c>
      <c r="F158" s="257" t="s">
        <v>189</v>
      </c>
      <c r="G158" s="255"/>
      <c r="H158" s="258">
        <v>0.247</v>
      </c>
      <c r="I158" s="259"/>
      <c r="J158" s="255"/>
      <c r="K158" s="255"/>
      <c r="L158" s="260"/>
      <c r="M158" s="261"/>
      <c r="N158" s="262"/>
      <c r="O158" s="262"/>
      <c r="P158" s="262"/>
      <c r="Q158" s="262"/>
      <c r="R158" s="262"/>
      <c r="S158" s="262"/>
      <c r="T158" s="263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64" t="s">
        <v>160</v>
      </c>
      <c r="AU158" s="264" t="s">
        <v>83</v>
      </c>
      <c r="AV158" s="14" t="s">
        <v>83</v>
      </c>
      <c r="AW158" s="14" t="s">
        <v>30</v>
      </c>
      <c r="AX158" s="14" t="s">
        <v>73</v>
      </c>
      <c r="AY158" s="264" t="s">
        <v>148</v>
      </c>
    </row>
    <row r="159" s="15" customFormat="1">
      <c r="A159" s="15"/>
      <c r="B159" s="265"/>
      <c r="C159" s="266"/>
      <c r="D159" s="239" t="s">
        <v>160</v>
      </c>
      <c r="E159" s="267" t="s">
        <v>1</v>
      </c>
      <c r="F159" s="268" t="s">
        <v>167</v>
      </c>
      <c r="G159" s="266"/>
      <c r="H159" s="269">
        <v>0.28799999999999998</v>
      </c>
      <c r="I159" s="270"/>
      <c r="J159" s="266"/>
      <c r="K159" s="266"/>
      <c r="L159" s="271"/>
      <c r="M159" s="272"/>
      <c r="N159" s="273"/>
      <c r="O159" s="273"/>
      <c r="P159" s="273"/>
      <c r="Q159" s="273"/>
      <c r="R159" s="273"/>
      <c r="S159" s="273"/>
      <c r="T159" s="274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75" t="s">
        <v>160</v>
      </c>
      <c r="AU159" s="275" t="s">
        <v>83</v>
      </c>
      <c r="AV159" s="15" t="s">
        <v>156</v>
      </c>
      <c r="AW159" s="15" t="s">
        <v>30</v>
      </c>
      <c r="AX159" s="15" t="s">
        <v>81</v>
      </c>
      <c r="AY159" s="275" t="s">
        <v>148</v>
      </c>
    </row>
    <row r="160" s="2" customFormat="1" ht="24.15" customHeight="1">
      <c r="A160" s="38"/>
      <c r="B160" s="39"/>
      <c r="C160" s="226" t="s">
        <v>190</v>
      </c>
      <c r="D160" s="226" t="s">
        <v>151</v>
      </c>
      <c r="E160" s="227" t="s">
        <v>191</v>
      </c>
      <c r="F160" s="228" t="s">
        <v>192</v>
      </c>
      <c r="G160" s="229" t="s">
        <v>154</v>
      </c>
      <c r="H160" s="230">
        <v>91.689999999999998</v>
      </c>
      <c r="I160" s="231"/>
      <c r="J160" s="232">
        <f>ROUND(I160*H160,2)</f>
        <v>0</v>
      </c>
      <c r="K160" s="228" t="s">
        <v>155</v>
      </c>
      <c r="L160" s="44"/>
      <c r="M160" s="233" t="s">
        <v>1</v>
      </c>
      <c r="N160" s="234" t="s">
        <v>38</v>
      </c>
      <c r="O160" s="91"/>
      <c r="P160" s="235">
        <f>O160*H160</f>
        <v>0</v>
      </c>
      <c r="Q160" s="235">
        <v>0.042000000000000003</v>
      </c>
      <c r="R160" s="235">
        <f>Q160*H160</f>
        <v>3.8509800000000003</v>
      </c>
      <c r="S160" s="235">
        <v>0</v>
      </c>
      <c r="T160" s="236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37" t="s">
        <v>156</v>
      </c>
      <c r="AT160" s="237" t="s">
        <v>151</v>
      </c>
      <c r="AU160" s="237" t="s">
        <v>83</v>
      </c>
      <c r="AY160" s="17" t="s">
        <v>148</v>
      </c>
      <c r="BE160" s="238">
        <f>IF(N160="základní",J160,0)</f>
        <v>0</v>
      </c>
      <c r="BF160" s="238">
        <f>IF(N160="snížená",J160,0)</f>
        <v>0</v>
      </c>
      <c r="BG160" s="238">
        <f>IF(N160="zákl. přenesená",J160,0)</f>
        <v>0</v>
      </c>
      <c r="BH160" s="238">
        <f>IF(N160="sníž. přenesená",J160,0)</f>
        <v>0</v>
      </c>
      <c r="BI160" s="238">
        <f>IF(N160="nulová",J160,0)</f>
        <v>0</v>
      </c>
      <c r="BJ160" s="17" t="s">
        <v>81</v>
      </c>
      <c r="BK160" s="238">
        <f>ROUND(I160*H160,2)</f>
        <v>0</v>
      </c>
      <c r="BL160" s="17" t="s">
        <v>156</v>
      </c>
      <c r="BM160" s="237" t="s">
        <v>193</v>
      </c>
    </row>
    <row r="161" s="2" customFormat="1">
      <c r="A161" s="38"/>
      <c r="B161" s="39"/>
      <c r="C161" s="40"/>
      <c r="D161" s="239" t="s">
        <v>158</v>
      </c>
      <c r="E161" s="40"/>
      <c r="F161" s="240" t="s">
        <v>194</v>
      </c>
      <c r="G161" s="40"/>
      <c r="H161" s="40"/>
      <c r="I161" s="241"/>
      <c r="J161" s="40"/>
      <c r="K161" s="40"/>
      <c r="L161" s="44"/>
      <c r="M161" s="242"/>
      <c r="N161" s="243"/>
      <c r="O161" s="91"/>
      <c r="P161" s="91"/>
      <c r="Q161" s="91"/>
      <c r="R161" s="91"/>
      <c r="S161" s="91"/>
      <c r="T161" s="92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158</v>
      </c>
      <c r="AU161" s="17" t="s">
        <v>83</v>
      </c>
    </row>
    <row r="162" s="13" customFormat="1">
      <c r="A162" s="13"/>
      <c r="B162" s="244"/>
      <c r="C162" s="245"/>
      <c r="D162" s="239" t="s">
        <v>160</v>
      </c>
      <c r="E162" s="246" t="s">
        <v>1</v>
      </c>
      <c r="F162" s="247" t="s">
        <v>174</v>
      </c>
      <c r="G162" s="245"/>
      <c r="H162" s="246" t="s">
        <v>1</v>
      </c>
      <c r="I162" s="248"/>
      <c r="J162" s="245"/>
      <c r="K162" s="245"/>
      <c r="L162" s="249"/>
      <c r="M162" s="250"/>
      <c r="N162" s="251"/>
      <c r="O162" s="251"/>
      <c r="P162" s="251"/>
      <c r="Q162" s="251"/>
      <c r="R162" s="251"/>
      <c r="S162" s="251"/>
      <c r="T162" s="252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53" t="s">
        <v>160</v>
      </c>
      <c r="AU162" s="253" t="s">
        <v>83</v>
      </c>
      <c r="AV162" s="13" t="s">
        <v>81</v>
      </c>
      <c r="AW162" s="13" t="s">
        <v>30</v>
      </c>
      <c r="AX162" s="13" t="s">
        <v>73</v>
      </c>
      <c r="AY162" s="253" t="s">
        <v>148</v>
      </c>
    </row>
    <row r="163" s="14" customFormat="1">
      <c r="A163" s="14"/>
      <c r="B163" s="254"/>
      <c r="C163" s="255"/>
      <c r="D163" s="239" t="s">
        <v>160</v>
      </c>
      <c r="E163" s="256" t="s">
        <v>1</v>
      </c>
      <c r="F163" s="257" t="s">
        <v>195</v>
      </c>
      <c r="G163" s="255"/>
      <c r="H163" s="258">
        <v>13.07</v>
      </c>
      <c r="I163" s="259"/>
      <c r="J163" s="255"/>
      <c r="K163" s="255"/>
      <c r="L163" s="260"/>
      <c r="M163" s="261"/>
      <c r="N163" s="262"/>
      <c r="O163" s="262"/>
      <c r="P163" s="262"/>
      <c r="Q163" s="262"/>
      <c r="R163" s="262"/>
      <c r="S163" s="262"/>
      <c r="T163" s="263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64" t="s">
        <v>160</v>
      </c>
      <c r="AU163" s="264" t="s">
        <v>83</v>
      </c>
      <c r="AV163" s="14" t="s">
        <v>83</v>
      </c>
      <c r="AW163" s="14" t="s">
        <v>30</v>
      </c>
      <c r="AX163" s="14" t="s">
        <v>73</v>
      </c>
      <c r="AY163" s="264" t="s">
        <v>148</v>
      </c>
    </row>
    <row r="164" s="13" customFormat="1">
      <c r="A164" s="13"/>
      <c r="B164" s="244"/>
      <c r="C164" s="245"/>
      <c r="D164" s="239" t="s">
        <v>160</v>
      </c>
      <c r="E164" s="246" t="s">
        <v>1</v>
      </c>
      <c r="F164" s="247" t="s">
        <v>176</v>
      </c>
      <c r="G164" s="245"/>
      <c r="H164" s="246" t="s">
        <v>1</v>
      </c>
      <c r="I164" s="248"/>
      <c r="J164" s="245"/>
      <c r="K164" s="245"/>
      <c r="L164" s="249"/>
      <c r="M164" s="250"/>
      <c r="N164" s="251"/>
      <c r="O164" s="251"/>
      <c r="P164" s="251"/>
      <c r="Q164" s="251"/>
      <c r="R164" s="251"/>
      <c r="S164" s="251"/>
      <c r="T164" s="252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3" t="s">
        <v>160</v>
      </c>
      <c r="AU164" s="253" t="s">
        <v>83</v>
      </c>
      <c r="AV164" s="13" t="s">
        <v>81</v>
      </c>
      <c r="AW164" s="13" t="s">
        <v>30</v>
      </c>
      <c r="AX164" s="13" t="s">
        <v>73</v>
      </c>
      <c r="AY164" s="253" t="s">
        <v>148</v>
      </c>
    </row>
    <row r="165" s="14" customFormat="1">
      <c r="A165" s="14"/>
      <c r="B165" s="254"/>
      <c r="C165" s="255"/>
      <c r="D165" s="239" t="s">
        <v>160</v>
      </c>
      <c r="E165" s="256" t="s">
        <v>1</v>
      </c>
      <c r="F165" s="257" t="s">
        <v>196</v>
      </c>
      <c r="G165" s="255"/>
      <c r="H165" s="258">
        <v>78.620000000000005</v>
      </c>
      <c r="I165" s="259"/>
      <c r="J165" s="255"/>
      <c r="K165" s="255"/>
      <c r="L165" s="260"/>
      <c r="M165" s="261"/>
      <c r="N165" s="262"/>
      <c r="O165" s="262"/>
      <c r="P165" s="262"/>
      <c r="Q165" s="262"/>
      <c r="R165" s="262"/>
      <c r="S165" s="262"/>
      <c r="T165" s="263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64" t="s">
        <v>160</v>
      </c>
      <c r="AU165" s="264" t="s">
        <v>83</v>
      </c>
      <c r="AV165" s="14" t="s">
        <v>83</v>
      </c>
      <c r="AW165" s="14" t="s">
        <v>30</v>
      </c>
      <c r="AX165" s="14" t="s">
        <v>73</v>
      </c>
      <c r="AY165" s="264" t="s">
        <v>148</v>
      </c>
    </row>
    <row r="166" s="15" customFormat="1">
      <c r="A166" s="15"/>
      <c r="B166" s="265"/>
      <c r="C166" s="266"/>
      <c r="D166" s="239" t="s">
        <v>160</v>
      </c>
      <c r="E166" s="267" t="s">
        <v>1</v>
      </c>
      <c r="F166" s="268" t="s">
        <v>167</v>
      </c>
      <c r="G166" s="266"/>
      <c r="H166" s="269">
        <v>91.689999999999998</v>
      </c>
      <c r="I166" s="270"/>
      <c r="J166" s="266"/>
      <c r="K166" s="266"/>
      <c r="L166" s="271"/>
      <c r="M166" s="272"/>
      <c r="N166" s="273"/>
      <c r="O166" s="273"/>
      <c r="P166" s="273"/>
      <c r="Q166" s="273"/>
      <c r="R166" s="273"/>
      <c r="S166" s="273"/>
      <c r="T166" s="274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75" t="s">
        <v>160</v>
      </c>
      <c r="AU166" s="275" t="s">
        <v>83</v>
      </c>
      <c r="AV166" s="15" t="s">
        <v>156</v>
      </c>
      <c r="AW166" s="15" t="s">
        <v>30</v>
      </c>
      <c r="AX166" s="15" t="s">
        <v>81</v>
      </c>
      <c r="AY166" s="275" t="s">
        <v>148</v>
      </c>
    </row>
    <row r="167" s="12" customFormat="1" ht="22.8" customHeight="1">
      <c r="A167" s="12"/>
      <c r="B167" s="210"/>
      <c r="C167" s="211"/>
      <c r="D167" s="212" t="s">
        <v>72</v>
      </c>
      <c r="E167" s="224" t="s">
        <v>197</v>
      </c>
      <c r="F167" s="224" t="s">
        <v>198</v>
      </c>
      <c r="G167" s="211"/>
      <c r="H167" s="211"/>
      <c r="I167" s="214"/>
      <c r="J167" s="225">
        <f>BK167</f>
        <v>0</v>
      </c>
      <c r="K167" s="211"/>
      <c r="L167" s="216"/>
      <c r="M167" s="217"/>
      <c r="N167" s="218"/>
      <c r="O167" s="218"/>
      <c r="P167" s="219">
        <f>SUM(P168:P185)</f>
        <v>0</v>
      </c>
      <c r="Q167" s="218"/>
      <c r="R167" s="219">
        <f>SUM(R168:R185)</f>
        <v>0.01218</v>
      </c>
      <c r="S167" s="218"/>
      <c r="T167" s="220">
        <f>SUM(T168:T185)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221" t="s">
        <v>81</v>
      </c>
      <c r="AT167" s="222" t="s">
        <v>72</v>
      </c>
      <c r="AU167" s="222" t="s">
        <v>81</v>
      </c>
      <c r="AY167" s="221" t="s">
        <v>148</v>
      </c>
      <c r="BK167" s="223">
        <f>SUM(BK168:BK185)</f>
        <v>0</v>
      </c>
    </row>
    <row r="168" s="2" customFormat="1" ht="24.15" customHeight="1">
      <c r="A168" s="38"/>
      <c r="B168" s="39"/>
      <c r="C168" s="226" t="s">
        <v>197</v>
      </c>
      <c r="D168" s="226" t="s">
        <v>151</v>
      </c>
      <c r="E168" s="227" t="s">
        <v>199</v>
      </c>
      <c r="F168" s="228" t="s">
        <v>200</v>
      </c>
      <c r="G168" s="229" t="s">
        <v>201</v>
      </c>
      <c r="H168" s="230">
        <v>1</v>
      </c>
      <c r="I168" s="231"/>
      <c r="J168" s="232">
        <f>ROUND(I168*H168,2)</f>
        <v>0</v>
      </c>
      <c r="K168" s="228" t="s">
        <v>155</v>
      </c>
      <c r="L168" s="44"/>
      <c r="M168" s="233" t="s">
        <v>1</v>
      </c>
      <c r="N168" s="234" t="s">
        <v>38</v>
      </c>
      <c r="O168" s="91"/>
      <c r="P168" s="235">
        <f>O168*H168</f>
        <v>0</v>
      </c>
      <c r="Q168" s="235">
        <v>0</v>
      </c>
      <c r="R168" s="235">
        <f>Q168*H168</f>
        <v>0</v>
      </c>
      <c r="S168" s="235">
        <v>0</v>
      </c>
      <c r="T168" s="236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37" t="s">
        <v>156</v>
      </c>
      <c r="AT168" s="237" t="s">
        <v>151</v>
      </c>
      <c r="AU168" s="237" t="s">
        <v>83</v>
      </c>
      <c r="AY168" s="17" t="s">
        <v>148</v>
      </c>
      <c r="BE168" s="238">
        <f>IF(N168="základní",J168,0)</f>
        <v>0</v>
      </c>
      <c r="BF168" s="238">
        <f>IF(N168="snížená",J168,0)</f>
        <v>0</v>
      </c>
      <c r="BG168" s="238">
        <f>IF(N168="zákl. přenesená",J168,0)</f>
        <v>0</v>
      </c>
      <c r="BH168" s="238">
        <f>IF(N168="sníž. přenesená",J168,0)</f>
        <v>0</v>
      </c>
      <c r="BI168" s="238">
        <f>IF(N168="nulová",J168,0)</f>
        <v>0</v>
      </c>
      <c r="BJ168" s="17" t="s">
        <v>81</v>
      </c>
      <c r="BK168" s="238">
        <f>ROUND(I168*H168,2)</f>
        <v>0</v>
      </c>
      <c r="BL168" s="17" t="s">
        <v>156</v>
      </c>
      <c r="BM168" s="237" t="s">
        <v>202</v>
      </c>
    </row>
    <row r="169" s="2" customFormat="1">
      <c r="A169" s="38"/>
      <c r="B169" s="39"/>
      <c r="C169" s="40"/>
      <c r="D169" s="239" t="s">
        <v>158</v>
      </c>
      <c r="E169" s="40"/>
      <c r="F169" s="240" t="s">
        <v>203</v>
      </c>
      <c r="G169" s="40"/>
      <c r="H169" s="40"/>
      <c r="I169" s="241"/>
      <c r="J169" s="40"/>
      <c r="K169" s="40"/>
      <c r="L169" s="44"/>
      <c r="M169" s="242"/>
      <c r="N169" s="243"/>
      <c r="O169" s="91"/>
      <c r="P169" s="91"/>
      <c r="Q169" s="91"/>
      <c r="R169" s="91"/>
      <c r="S169" s="91"/>
      <c r="T169" s="92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7" t="s">
        <v>158</v>
      </c>
      <c r="AU169" s="17" t="s">
        <v>83</v>
      </c>
    </row>
    <row r="170" s="2" customFormat="1" ht="24.15" customHeight="1">
      <c r="A170" s="38"/>
      <c r="B170" s="39"/>
      <c r="C170" s="226" t="s">
        <v>204</v>
      </c>
      <c r="D170" s="226" t="s">
        <v>151</v>
      </c>
      <c r="E170" s="227" t="s">
        <v>205</v>
      </c>
      <c r="F170" s="228" t="s">
        <v>206</v>
      </c>
      <c r="G170" s="229" t="s">
        <v>201</v>
      </c>
      <c r="H170" s="230">
        <v>30</v>
      </c>
      <c r="I170" s="231"/>
      <c r="J170" s="232">
        <f>ROUND(I170*H170,2)</f>
        <v>0</v>
      </c>
      <c r="K170" s="228" t="s">
        <v>155</v>
      </c>
      <c r="L170" s="44"/>
      <c r="M170" s="233" t="s">
        <v>1</v>
      </c>
      <c r="N170" s="234" t="s">
        <v>38</v>
      </c>
      <c r="O170" s="91"/>
      <c r="P170" s="235">
        <f>O170*H170</f>
        <v>0</v>
      </c>
      <c r="Q170" s="235">
        <v>0</v>
      </c>
      <c r="R170" s="235">
        <f>Q170*H170</f>
        <v>0</v>
      </c>
      <c r="S170" s="235">
        <v>0</v>
      </c>
      <c r="T170" s="236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7" t="s">
        <v>156</v>
      </c>
      <c r="AT170" s="237" t="s">
        <v>151</v>
      </c>
      <c r="AU170" s="237" t="s">
        <v>83</v>
      </c>
      <c r="AY170" s="17" t="s">
        <v>148</v>
      </c>
      <c r="BE170" s="238">
        <f>IF(N170="základní",J170,0)</f>
        <v>0</v>
      </c>
      <c r="BF170" s="238">
        <f>IF(N170="snížená",J170,0)</f>
        <v>0</v>
      </c>
      <c r="BG170" s="238">
        <f>IF(N170="zákl. přenesená",J170,0)</f>
        <v>0</v>
      </c>
      <c r="BH170" s="238">
        <f>IF(N170="sníž. přenesená",J170,0)</f>
        <v>0</v>
      </c>
      <c r="BI170" s="238">
        <f>IF(N170="nulová",J170,0)</f>
        <v>0</v>
      </c>
      <c r="BJ170" s="17" t="s">
        <v>81</v>
      </c>
      <c r="BK170" s="238">
        <f>ROUND(I170*H170,2)</f>
        <v>0</v>
      </c>
      <c r="BL170" s="17" t="s">
        <v>156</v>
      </c>
      <c r="BM170" s="237" t="s">
        <v>207</v>
      </c>
    </row>
    <row r="171" s="2" customFormat="1">
      <c r="A171" s="38"/>
      <c r="B171" s="39"/>
      <c r="C171" s="40"/>
      <c r="D171" s="239" t="s">
        <v>158</v>
      </c>
      <c r="E171" s="40"/>
      <c r="F171" s="240" t="s">
        <v>208</v>
      </c>
      <c r="G171" s="40"/>
      <c r="H171" s="40"/>
      <c r="I171" s="241"/>
      <c r="J171" s="40"/>
      <c r="K171" s="40"/>
      <c r="L171" s="44"/>
      <c r="M171" s="242"/>
      <c r="N171" s="243"/>
      <c r="O171" s="91"/>
      <c r="P171" s="91"/>
      <c r="Q171" s="91"/>
      <c r="R171" s="91"/>
      <c r="S171" s="91"/>
      <c r="T171" s="92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158</v>
      </c>
      <c r="AU171" s="17" t="s">
        <v>83</v>
      </c>
    </row>
    <row r="172" s="14" customFormat="1">
      <c r="A172" s="14"/>
      <c r="B172" s="254"/>
      <c r="C172" s="255"/>
      <c r="D172" s="239" t="s">
        <v>160</v>
      </c>
      <c r="E172" s="255"/>
      <c r="F172" s="257" t="s">
        <v>209</v>
      </c>
      <c r="G172" s="255"/>
      <c r="H172" s="258">
        <v>30</v>
      </c>
      <c r="I172" s="259"/>
      <c r="J172" s="255"/>
      <c r="K172" s="255"/>
      <c r="L172" s="260"/>
      <c r="M172" s="261"/>
      <c r="N172" s="262"/>
      <c r="O172" s="262"/>
      <c r="P172" s="262"/>
      <c r="Q172" s="262"/>
      <c r="R172" s="262"/>
      <c r="S172" s="262"/>
      <c r="T172" s="263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4" t="s">
        <v>160</v>
      </c>
      <c r="AU172" s="264" t="s">
        <v>83</v>
      </c>
      <c r="AV172" s="14" t="s">
        <v>83</v>
      </c>
      <c r="AW172" s="14" t="s">
        <v>4</v>
      </c>
      <c r="AX172" s="14" t="s">
        <v>81</v>
      </c>
      <c r="AY172" s="264" t="s">
        <v>148</v>
      </c>
    </row>
    <row r="173" s="2" customFormat="1" ht="24.15" customHeight="1">
      <c r="A173" s="38"/>
      <c r="B173" s="39"/>
      <c r="C173" s="226" t="s">
        <v>210</v>
      </c>
      <c r="D173" s="226" t="s">
        <v>151</v>
      </c>
      <c r="E173" s="227" t="s">
        <v>211</v>
      </c>
      <c r="F173" s="228" t="s">
        <v>212</v>
      </c>
      <c r="G173" s="229" t="s">
        <v>201</v>
      </c>
      <c r="H173" s="230">
        <v>1</v>
      </c>
      <c r="I173" s="231"/>
      <c r="J173" s="232">
        <f>ROUND(I173*H173,2)</f>
        <v>0</v>
      </c>
      <c r="K173" s="228" t="s">
        <v>155</v>
      </c>
      <c r="L173" s="44"/>
      <c r="M173" s="233" t="s">
        <v>1</v>
      </c>
      <c r="N173" s="234" t="s">
        <v>38</v>
      </c>
      <c r="O173" s="91"/>
      <c r="P173" s="235">
        <f>O173*H173</f>
        <v>0</v>
      </c>
      <c r="Q173" s="235">
        <v>0</v>
      </c>
      <c r="R173" s="235">
        <f>Q173*H173</f>
        <v>0</v>
      </c>
      <c r="S173" s="235">
        <v>0</v>
      </c>
      <c r="T173" s="236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7" t="s">
        <v>156</v>
      </c>
      <c r="AT173" s="237" t="s">
        <v>151</v>
      </c>
      <c r="AU173" s="237" t="s">
        <v>83</v>
      </c>
      <c r="AY173" s="17" t="s">
        <v>148</v>
      </c>
      <c r="BE173" s="238">
        <f>IF(N173="základní",J173,0)</f>
        <v>0</v>
      </c>
      <c r="BF173" s="238">
        <f>IF(N173="snížená",J173,0)</f>
        <v>0</v>
      </c>
      <c r="BG173" s="238">
        <f>IF(N173="zákl. přenesená",J173,0)</f>
        <v>0</v>
      </c>
      <c r="BH173" s="238">
        <f>IF(N173="sníž. přenesená",J173,0)</f>
        <v>0</v>
      </c>
      <c r="BI173" s="238">
        <f>IF(N173="nulová",J173,0)</f>
        <v>0</v>
      </c>
      <c r="BJ173" s="17" t="s">
        <v>81</v>
      </c>
      <c r="BK173" s="238">
        <f>ROUND(I173*H173,2)</f>
        <v>0</v>
      </c>
      <c r="BL173" s="17" t="s">
        <v>156</v>
      </c>
      <c r="BM173" s="237" t="s">
        <v>213</v>
      </c>
    </row>
    <row r="174" s="2" customFormat="1">
      <c r="A174" s="38"/>
      <c r="B174" s="39"/>
      <c r="C174" s="40"/>
      <c r="D174" s="239" t="s">
        <v>158</v>
      </c>
      <c r="E174" s="40"/>
      <c r="F174" s="240" t="s">
        <v>214</v>
      </c>
      <c r="G174" s="40"/>
      <c r="H174" s="40"/>
      <c r="I174" s="241"/>
      <c r="J174" s="40"/>
      <c r="K174" s="40"/>
      <c r="L174" s="44"/>
      <c r="M174" s="242"/>
      <c r="N174" s="243"/>
      <c r="O174" s="91"/>
      <c r="P174" s="91"/>
      <c r="Q174" s="91"/>
      <c r="R174" s="91"/>
      <c r="S174" s="91"/>
      <c r="T174" s="92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158</v>
      </c>
      <c r="AU174" s="17" t="s">
        <v>83</v>
      </c>
    </row>
    <row r="175" s="2" customFormat="1" ht="24.15" customHeight="1">
      <c r="A175" s="38"/>
      <c r="B175" s="39"/>
      <c r="C175" s="226" t="s">
        <v>215</v>
      </c>
      <c r="D175" s="226" t="s">
        <v>151</v>
      </c>
      <c r="E175" s="227" t="s">
        <v>216</v>
      </c>
      <c r="F175" s="228" t="s">
        <v>217</v>
      </c>
      <c r="G175" s="229" t="s">
        <v>218</v>
      </c>
      <c r="H175" s="230">
        <v>5</v>
      </c>
      <c r="I175" s="231"/>
      <c r="J175" s="232">
        <f>ROUND(I175*H175,2)</f>
        <v>0</v>
      </c>
      <c r="K175" s="228" t="s">
        <v>155</v>
      </c>
      <c r="L175" s="44"/>
      <c r="M175" s="233" t="s">
        <v>1</v>
      </c>
      <c r="N175" s="234" t="s">
        <v>38</v>
      </c>
      <c r="O175" s="91"/>
      <c r="P175" s="235">
        <f>O175*H175</f>
        <v>0</v>
      </c>
      <c r="Q175" s="235">
        <v>0</v>
      </c>
      <c r="R175" s="235">
        <f>Q175*H175</f>
        <v>0</v>
      </c>
      <c r="S175" s="235">
        <v>0</v>
      </c>
      <c r="T175" s="236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37" t="s">
        <v>156</v>
      </c>
      <c r="AT175" s="237" t="s">
        <v>151</v>
      </c>
      <c r="AU175" s="237" t="s">
        <v>83</v>
      </c>
      <c r="AY175" s="17" t="s">
        <v>148</v>
      </c>
      <c r="BE175" s="238">
        <f>IF(N175="základní",J175,0)</f>
        <v>0</v>
      </c>
      <c r="BF175" s="238">
        <f>IF(N175="snížená",J175,0)</f>
        <v>0</v>
      </c>
      <c r="BG175" s="238">
        <f>IF(N175="zákl. přenesená",J175,0)</f>
        <v>0</v>
      </c>
      <c r="BH175" s="238">
        <f>IF(N175="sníž. přenesená",J175,0)</f>
        <v>0</v>
      </c>
      <c r="BI175" s="238">
        <f>IF(N175="nulová",J175,0)</f>
        <v>0</v>
      </c>
      <c r="BJ175" s="17" t="s">
        <v>81</v>
      </c>
      <c r="BK175" s="238">
        <f>ROUND(I175*H175,2)</f>
        <v>0</v>
      </c>
      <c r="BL175" s="17" t="s">
        <v>156</v>
      </c>
      <c r="BM175" s="237" t="s">
        <v>219</v>
      </c>
    </row>
    <row r="176" s="2" customFormat="1">
      <c r="A176" s="38"/>
      <c r="B176" s="39"/>
      <c r="C176" s="40"/>
      <c r="D176" s="239" t="s">
        <v>158</v>
      </c>
      <c r="E176" s="40"/>
      <c r="F176" s="240" t="s">
        <v>220</v>
      </c>
      <c r="G176" s="40"/>
      <c r="H176" s="40"/>
      <c r="I176" s="241"/>
      <c r="J176" s="40"/>
      <c r="K176" s="40"/>
      <c r="L176" s="44"/>
      <c r="M176" s="242"/>
      <c r="N176" s="243"/>
      <c r="O176" s="91"/>
      <c r="P176" s="91"/>
      <c r="Q176" s="91"/>
      <c r="R176" s="91"/>
      <c r="S176" s="91"/>
      <c r="T176" s="92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158</v>
      </c>
      <c r="AU176" s="17" t="s">
        <v>83</v>
      </c>
    </row>
    <row r="177" s="2" customFormat="1" ht="24.15" customHeight="1">
      <c r="A177" s="38"/>
      <c r="B177" s="39"/>
      <c r="C177" s="226" t="s">
        <v>221</v>
      </c>
      <c r="D177" s="226" t="s">
        <v>151</v>
      </c>
      <c r="E177" s="227" t="s">
        <v>222</v>
      </c>
      <c r="F177" s="228" t="s">
        <v>223</v>
      </c>
      <c r="G177" s="229" t="s">
        <v>218</v>
      </c>
      <c r="H177" s="230">
        <v>50</v>
      </c>
      <c r="I177" s="231"/>
      <c r="J177" s="232">
        <f>ROUND(I177*H177,2)</f>
        <v>0</v>
      </c>
      <c r="K177" s="228" t="s">
        <v>155</v>
      </c>
      <c r="L177" s="44"/>
      <c r="M177" s="233" t="s">
        <v>1</v>
      </c>
      <c r="N177" s="234" t="s">
        <v>38</v>
      </c>
      <c r="O177" s="91"/>
      <c r="P177" s="235">
        <f>O177*H177</f>
        <v>0</v>
      </c>
      <c r="Q177" s="235">
        <v>0</v>
      </c>
      <c r="R177" s="235">
        <f>Q177*H177</f>
        <v>0</v>
      </c>
      <c r="S177" s="235">
        <v>0</v>
      </c>
      <c r="T177" s="236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7" t="s">
        <v>156</v>
      </c>
      <c r="AT177" s="237" t="s">
        <v>151</v>
      </c>
      <c r="AU177" s="237" t="s">
        <v>83</v>
      </c>
      <c r="AY177" s="17" t="s">
        <v>148</v>
      </c>
      <c r="BE177" s="238">
        <f>IF(N177="základní",J177,0)</f>
        <v>0</v>
      </c>
      <c r="BF177" s="238">
        <f>IF(N177="snížená",J177,0)</f>
        <v>0</v>
      </c>
      <c r="BG177" s="238">
        <f>IF(N177="zákl. přenesená",J177,0)</f>
        <v>0</v>
      </c>
      <c r="BH177" s="238">
        <f>IF(N177="sníž. přenesená",J177,0)</f>
        <v>0</v>
      </c>
      <c r="BI177" s="238">
        <f>IF(N177="nulová",J177,0)</f>
        <v>0</v>
      </c>
      <c r="BJ177" s="17" t="s">
        <v>81</v>
      </c>
      <c r="BK177" s="238">
        <f>ROUND(I177*H177,2)</f>
        <v>0</v>
      </c>
      <c r="BL177" s="17" t="s">
        <v>156</v>
      </c>
      <c r="BM177" s="237" t="s">
        <v>224</v>
      </c>
    </row>
    <row r="178" s="2" customFormat="1">
      <c r="A178" s="38"/>
      <c r="B178" s="39"/>
      <c r="C178" s="40"/>
      <c r="D178" s="239" t="s">
        <v>158</v>
      </c>
      <c r="E178" s="40"/>
      <c r="F178" s="240" t="s">
        <v>225</v>
      </c>
      <c r="G178" s="40"/>
      <c r="H178" s="40"/>
      <c r="I178" s="241"/>
      <c r="J178" s="40"/>
      <c r="K178" s="40"/>
      <c r="L178" s="44"/>
      <c r="M178" s="242"/>
      <c r="N178" s="243"/>
      <c r="O178" s="91"/>
      <c r="P178" s="91"/>
      <c r="Q178" s="91"/>
      <c r="R178" s="91"/>
      <c r="S178" s="91"/>
      <c r="T178" s="92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158</v>
      </c>
      <c r="AU178" s="17" t="s">
        <v>83</v>
      </c>
    </row>
    <row r="179" s="14" customFormat="1">
      <c r="A179" s="14"/>
      <c r="B179" s="254"/>
      <c r="C179" s="255"/>
      <c r="D179" s="239" t="s">
        <v>160</v>
      </c>
      <c r="E179" s="255"/>
      <c r="F179" s="257" t="s">
        <v>226</v>
      </c>
      <c r="G179" s="255"/>
      <c r="H179" s="258">
        <v>50</v>
      </c>
      <c r="I179" s="259"/>
      <c r="J179" s="255"/>
      <c r="K179" s="255"/>
      <c r="L179" s="260"/>
      <c r="M179" s="261"/>
      <c r="N179" s="262"/>
      <c r="O179" s="262"/>
      <c r="P179" s="262"/>
      <c r="Q179" s="262"/>
      <c r="R179" s="262"/>
      <c r="S179" s="262"/>
      <c r="T179" s="263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64" t="s">
        <v>160</v>
      </c>
      <c r="AU179" s="264" t="s">
        <v>83</v>
      </c>
      <c r="AV179" s="14" t="s">
        <v>83</v>
      </c>
      <c r="AW179" s="14" t="s">
        <v>4</v>
      </c>
      <c r="AX179" s="14" t="s">
        <v>81</v>
      </c>
      <c r="AY179" s="264" t="s">
        <v>148</v>
      </c>
    </row>
    <row r="180" s="2" customFormat="1" ht="24.15" customHeight="1">
      <c r="A180" s="38"/>
      <c r="B180" s="39"/>
      <c r="C180" s="226" t="s">
        <v>227</v>
      </c>
      <c r="D180" s="226" t="s">
        <v>151</v>
      </c>
      <c r="E180" s="227" t="s">
        <v>228</v>
      </c>
      <c r="F180" s="228" t="s">
        <v>229</v>
      </c>
      <c r="G180" s="229" t="s">
        <v>218</v>
      </c>
      <c r="H180" s="230">
        <v>5</v>
      </c>
      <c r="I180" s="231"/>
      <c r="J180" s="232">
        <f>ROUND(I180*H180,2)</f>
        <v>0</v>
      </c>
      <c r="K180" s="228" t="s">
        <v>155</v>
      </c>
      <c r="L180" s="44"/>
      <c r="M180" s="233" t="s">
        <v>1</v>
      </c>
      <c r="N180" s="234" t="s">
        <v>38</v>
      </c>
      <c r="O180" s="91"/>
      <c r="P180" s="235">
        <f>O180*H180</f>
        <v>0</v>
      </c>
      <c r="Q180" s="235">
        <v>0</v>
      </c>
      <c r="R180" s="235">
        <f>Q180*H180</f>
        <v>0</v>
      </c>
      <c r="S180" s="235">
        <v>0</v>
      </c>
      <c r="T180" s="236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37" t="s">
        <v>156</v>
      </c>
      <c r="AT180" s="237" t="s">
        <v>151</v>
      </c>
      <c r="AU180" s="237" t="s">
        <v>83</v>
      </c>
      <c r="AY180" s="17" t="s">
        <v>148</v>
      </c>
      <c r="BE180" s="238">
        <f>IF(N180="základní",J180,0)</f>
        <v>0</v>
      </c>
      <c r="BF180" s="238">
        <f>IF(N180="snížená",J180,0)</f>
        <v>0</v>
      </c>
      <c r="BG180" s="238">
        <f>IF(N180="zákl. přenesená",J180,0)</f>
        <v>0</v>
      </c>
      <c r="BH180" s="238">
        <f>IF(N180="sníž. přenesená",J180,0)</f>
        <v>0</v>
      </c>
      <c r="BI180" s="238">
        <f>IF(N180="nulová",J180,0)</f>
        <v>0</v>
      </c>
      <c r="BJ180" s="17" t="s">
        <v>81</v>
      </c>
      <c r="BK180" s="238">
        <f>ROUND(I180*H180,2)</f>
        <v>0</v>
      </c>
      <c r="BL180" s="17" t="s">
        <v>156</v>
      </c>
      <c r="BM180" s="237" t="s">
        <v>230</v>
      </c>
    </row>
    <row r="181" s="2" customFormat="1">
      <c r="A181" s="38"/>
      <c r="B181" s="39"/>
      <c r="C181" s="40"/>
      <c r="D181" s="239" t="s">
        <v>158</v>
      </c>
      <c r="E181" s="40"/>
      <c r="F181" s="240" t="s">
        <v>231</v>
      </c>
      <c r="G181" s="40"/>
      <c r="H181" s="40"/>
      <c r="I181" s="241"/>
      <c r="J181" s="40"/>
      <c r="K181" s="40"/>
      <c r="L181" s="44"/>
      <c r="M181" s="242"/>
      <c r="N181" s="243"/>
      <c r="O181" s="91"/>
      <c r="P181" s="91"/>
      <c r="Q181" s="91"/>
      <c r="R181" s="91"/>
      <c r="S181" s="91"/>
      <c r="T181" s="92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7" t="s">
        <v>158</v>
      </c>
      <c r="AU181" s="17" t="s">
        <v>83</v>
      </c>
    </row>
    <row r="182" s="2" customFormat="1" ht="14.4" customHeight="1">
      <c r="A182" s="38"/>
      <c r="B182" s="39"/>
      <c r="C182" s="226" t="s">
        <v>8</v>
      </c>
      <c r="D182" s="226" t="s">
        <v>151</v>
      </c>
      <c r="E182" s="227" t="s">
        <v>232</v>
      </c>
      <c r="F182" s="228" t="s">
        <v>233</v>
      </c>
      <c r="G182" s="229" t="s">
        <v>201</v>
      </c>
      <c r="H182" s="230">
        <v>1</v>
      </c>
      <c r="I182" s="231"/>
      <c r="J182" s="232">
        <f>ROUND(I182*H182,2)</f>
        <v>0</v>
      </c>
      <c r="K182" s="228" t="s">
        <v>155</v>
      </c>
      <c r="L182" s="44"/>
      <c r="M182" s="233" t="s">
        <v>1</v>
      </c>
      <c r="N182" s="234" t="s">
        <v>38</v>
      </c>
      <c r="O182" s="91"/>
      <c r="P182" s="235">
        <f>O182*H182</f>
        <v>0</v>
      </c>
      <c r="Q182" s="235">
        <v>0.00018000000000000001</v>
      </c>
      <c r="R182" s="235">
        <f>Q182*H182</f>
        <v>0.00018000000000000001</v>
      </c>
      <c r="S182" s="235">
        <v>0</v>
      </c>
      <c r="T182" s="236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37" t="s">
        <v>156</v>
      </c>
      <c r="AT182" s="237" t="s">
        <v>151</v>
      </c>
      <c r="AU182" s="237" t="s">
        <v>83</v>
      </c>
      <c r="AY182" s="17" t="s">
        <v>148</v>
      </c>
      <c r="BE182" s="238">
        <f>IF(N182="základní",J182,0)</f>
        <v>0</v>
      </c>
      <c r="BF182" s="238">
        <f>IF(N182="snížená",J182,0)</f>
        <v>0</v>
      </c>
      <c r="BG182" s="238">
        <f>IF(N182="zákl. přenesená",J182,0)</f>
        <v>0</v>
      </c>
      <c r="BH182" s="238">
        <f>IF(N182="sníž. přenesená",J182,0)</f>
        <v>0</v>
      </c>
      <c r="BI182" s="238">
        <f>IF(N182="nulová",J182,0)</f>
        <v>0</v>
      </c>
      <c r="BJ182" s="17" t="s">
        <v>81</v>
      </c>
      <c r="BK182" s="238">
        <f>ROUND(I182*H182,2)</f>
        <v>0</v>
      </c>
      <c r="BL182" s="17" t="s">
        <v>156</v>
      </c>
      <c r="BM182" s="237" t="s">
        <v>234</v>
      </c>
    </row>
    <row r="183" s="2" customFormat="1">
      <c r="A183" s="38"/>
      <c r="B183" s="39"/>
      <c r="C183" s="40"/>
      <c r="D183" s="239" t="s">
        <v>158</v>
      </c>
      <c r="E183" s="40"/>
      <c r="F183" s="240" t="s">
        <v>235</v>
      </c>
      <c r="G183" s="40"/>
      <c r="H183" s="40"/>
      <c r="I183" s="241"/>
      <c r="J183" s="40"/>
      <c r="K183" s="40"/>
      <c r="L183" s="44"/>
      <c r="M183" s="242"/>
      <c r="N183" s="243"/>
      <c r="O183" s="91"/>
      <c r="P183" s="91"/>
      <c r="Q183" s="91"/>
      <c r="R183" s="91"/>
      <c r="S183" s="91"/>
      <c r="T183" s="92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158</v>
      </c>
      <c r="AU183" s="17" t="s">
        <v>83</v>
      </c>
    </row>
    <row r="184" s="2" customFormat="1" ht="14.4" customHeight="1">
      <c r="A184" s="38"/>
      <c r="B184" s="39"/>
      <c r="C184" s="276" t="s">
        <v>236</v>
      </c>
      <c r="D184" s="276" t="s">
        <v>237</v>
      </c>
      <c r="E184" s="277" t="s">
        <v>238</v>
      </c>
      <c r="F184" s="278" t="s">
        <v>239</v>
      </c>
      <c r="G184" s="279" t="s">
        <v>201</v>
      </c>
      <c r="H184" s="280">
        <v>1</v>
      </c>
      <c r="I184" s="281"/>
      <c r="J184" s="282">
        <f>ROUND(I184*H184,2)</f>
        <v>0</v>
      </c>
      <c r="K184" s="278" t="s">
        <v>155</v>
      </c>
      <c r="L184" s="283"/>
      <c r="M184" s="284" t="s">
        <v>1</v>
      </c>
      <c r="N184" s="285" t="s">
        <v>38</v>
      </c>
      <c r="O184" s="91"/>
      <c r="P184" s="235">
        <f>O184*H184</f>
        <v>0</v>
      </c>
      <c r="Q184" s="235">
        <v>0.012</v>
      </c>
      <c r="R184" s="235">
        <f>Q184*H184</f>
        <v>0.012</v>
      </c>
      <c r="S184" s="235">
        <v>0</v>
      </c>
      <c r="T184" s="236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37" t="s">
        <v>190</v>
      </c>
      <c r="AT184" s="237" t="s">
        <v>237</v>
      </c>
      <c r="AU184" s="237" t="s">
        <v>83</v>
      </c>
      <c r="AY184" s="17" t="s">
        <v>148</v>
      </c>
      <c r="BE184" s="238">
        <f>IF(N184="základní",J184,0)</f>
        <v>0</v>
      </c>
      <c r="BF184" s="238">
        <f>IF(N184="snížená",J184,0)</f>
        <v>0</v>
      </c>
      <c r="BG184" s="238">
        <f>IF(N184="zákl. přenesená",J184,0)</f>
        <v>0</v>
      </c>
      <c r="BH184" s="238">
        <f>IF(N184="sníž. přenesená",J184,0)</f>
        <v>0</v>
      </c>
      <c r="BI184" s="238">
        <f>IF(N184="nulová",J184,0)</f>
        <v>0</v>
      </c>
      <c r="BJ184" s="17" t="s">
        <v>81</v>
      </c>
      <c r="BK184" s="238">
        <f>ROUND(I184*H184,2)</f>
        <v>0</v>
      </c>
      <c r="BL184" s="17" t="s">
        <v>156</v>
      </c>
      <c r="BM184" s="237" t="s">
        <v>240</v>
      </c>
    </row>
    <row r="185" s="2" customFormat="1">
      <c r="A185" s="38"/>
      <c r="B185" s="39"/>
      <c r="C185" s="40"/>
      <c r="D185" s="239" t="s">
        <v>158</v>
      </c>
      <c r="E185" s="40"/>
      <c r="F185" s="240" t="s">
        <v>239</v>
      </c>
      <c r="G185" s="40"/>
      <c r="H185" s="40"/>
      <c r="I185" s="241"/>
      <c r="J185" s="40"/>
      <c r="K185" s="40"/>
      <c r="L185" s="44"/>
      <c r="M185" s="242"/>
      <c r="N185" s="243"/>
      <c r="O185" s="91"/>
      <c r="P185" s="91"/>
      <c r="Q185" s="91"/>
      <c r="R185" s="91"/>
      <c r="S185" s="91"/>
      <c r="T185" s="92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7" t="s">
        <v>158</v>
      </c>
      <c r="AU185" s="17" t="s">
        <v>83</v>
      </c>
    </row>
    <row r="186" s="12" customFormat="1" ht="22.8" customHeight="1">
      <c r="A186" s="12"/>
      <c r="B186" s="210"/>
      <c r="C186" s="211"/>
      <c r="D186" s="212" t="s">
        <v>72</v>
      </c>
      <c r="E186" s="224" t="s">
        <v>241</v>
      </c>
      <c r="F186" s="224" t="s">
        <v>242</v>
      </c>
      <c r="G186" s="211"/>
      <c r="H186" s="211"/>
      <c r="I186" s="214"/>
      <c r="J186" s="225">
        <f>BK186</f>
        <v>0</v>
      </c>
      <c r="K186" s="211"/>
      <c r="L186" s="216"/>
      <c r="M186" s="217"/>
      <c r="N186" s="218"/>
      <c r="O186" s="218"/>
      <c r="P186" s="219">
        <f>SUM(P187:P188)</f>
        <v>0</v>
      </c>
      <c r="Q186" s="218"/>
      <c r="R186" s="219">
        <f>SUM(R187:R188)</f>
        <v>0</v>
      </c>
      <c r="S186" s="218"/>
      <c r="T186" s="220">
        <f>SUM(T187:T188)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221" t="s">
        <v>81</v>
      </c>
      <c r="AT186" s="222" t="s">
        <v>72</v>
      </c>
      <c r="AU186" s="222" t="s">
        <v>81</v>
      </c>
      <c r="AY186" s="221" t="s">
        <v>148</v>
      </c>
      <c r="BK186" s="223">
        <f>SUM(BK187:BK188)</f>
        <v>0</v>
      </c>
    </row>
    <row r="187" s="2" customFormat="1" ht="14.4" customHeight="1">
      <c r="A187" s="38"/>
      <c r="B187" s="39"/>
      <c r="C187" s="226" t="s">
        <v>243</v>
      </c>
      <c r="D187" s="226" t="s">
        <v>151</v>
      </c>
      <c r="E187" s="227" t="s">
        <v>244</v>
      </c>
      <c r="F187" s="228" t="s">
        <v>245</v>
      </c>
      <c r="G187" s="229" t="s">
        <v>185</v>
      </c>
      <c r="H187" s="230">
        <v>18.181000000000001</v>
      </c>
      <c r="I187" s="231"/>
      <c r="J187" s="232">
        <f>ROUND(I187*H187,2)</f>
        <v>0</v>
      </c>
      <c r="K187" s="228" t="s">
        <v>155</v>
      </c>
      <c r="L187" s="44"/>
      <c r="M187" s="233" t="s">
        <v>1</v>
      </c>
      <c r="N187" s="234" t="s">
        <v>38</v>
      </c>
      <c r="O187" s="91"/>
      <c r="P187" s="235">
        <f>O187*H187</f>
        <v>0</v>
      </c>
      <c r="Q187" s="235">
        <v>0</v>
      </c>
      <c r="R187" s="235">
        <f>Q187*H187</f>
        <v>0</v>
      </c>
      <c r="S187" s="235">
        <v>0</v>
      </c>
      <c r="T187" s="236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37" t="s">
        <v>156</v>
      </c>
      <c r="AT187" s="237" t="s">
        <v>151</v>
      </c>
      <c r="AU187" s="237" t="s">
        <v>83</v>
      </c>
      <c r="AY187" s="17" t="s">
        <v>148</v>
      </c>
      <c r="BE187" s="238">
        <f>IF(N187="základní",J187,0)</f>
        <v>0</v>
      </c>
      <c r="BF187" s="238">
        <f>IF(N187="snížená",J187,0)</f>
        <v>0</v>
      </c>
      <c r="BG187" s="238">
        <f>IF(N187="zákl. přenesená",J187,0)</f>
        <v>0</v>
      </c>
      <c r="BH187" s="238">
        <f>IF(N187="sníž. přenesená",J187,0)</f>
        <v>0</v>
      </c>
      <c r="BI187" s="238">
        <f>IF(N187="nulová",J187,0)</f>
        <v>0</v>
      </c>
      <c r="BJ187" s="17" t="s">
        <v>81</v>
      </c>
      <c r="BK187" s="238">
        <f>ROUND(I187*H187,2)</f>
        <v>0</v>
      </c>
      <c r="BL187" s="17" t="s">
        <v>156</v>
      </c>
      <c r="BM187" s="237" t="s">
        <v>246</v>
      </c>
    </row>
    <row r="188" s="2" customFormat="1">
      <c r="A188" s="38"/>
      <c r="B188" s="39"/>
      <c r="C188" s="40"/>
      <c r="D188" s="239" t="s">
        <v>158</v>
      </c>
      <c r="E188" s="40"/>
      <c r="F188" s="240" t="s">
        <v>247</v>
      </c>
      <c r="G188" s="40"/>
      <c r="H188" s="40"/>
      <c r="I188" s="241"/>
      <c r="J188" s="40"/>
      <c r="K188" s="40"/>
      <c r="L188" s="44"/>
      <c r="M188" s="242"/>
      <c r="N188" s="243"/>
      <c r="O188" s="91"/>
      <c r="P188" s="91"/>
      <c r="Q188" s="91"/>
      <c r="R188" s="91"/>
      <c r="S188" s="91"/>
      <c r="T188" s="92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158</v>
      </c>
      <c r="AU188" s="17" t="s">
        <v>83</v>
      </c>
    </row>
    <row r="189" s="12" customFormat="1" ht="25.92" customHeight="1">
      <c r="A189" s="12"/>
      <c r="B189" s="210"/>
      <c r="C189" s="211"/>
      <c r="D189" s="212" t="s">
        <v>72</v>
      </c>
      <c r="E189" s="213" t="s">
        <v>248</v>
      </c>
      <c r="F189" s="213" t="s">
        <v>249</v>
      </c>
      <c r="G189" s="211"/>
      <c r="H189" s="211"/>
      <c r="I189" s="214"/>
      <c r="J189" s="215">
        <f>BK189</f>
        <v>0</v>
      </c>
      <c r="K189" s="211"/>
      <c r="L189" s="216"/>
      <c r="M189" s="217"/>
      <c r="N189" s="218"/>
      <c r="O189" s="218"/>
      <c r="P189" s="219">
        <f>P190+P207+P245+P256+P311+P343+P358+P409+P419+P457+P478</f>
        <v>0</v>
      </c>
      <c r="Q189" s="218"/>
      <c r="R189" s="219">
        <f>R190+R207+R245+R256+R311+R343+R358+R409+R419+R457+R478</f>
        <v>18.746464129999996</v>
      </c>
      <c r="S189" s="218"/>
      <c r="T189" s="220">
        <f>T190+T207+T245+T256+T311+T343+T358+T409+T419+T457+T478</f>
        <v>0.07700354999999999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221" t="s">
        <v>83</v>
      </c>
      <c r="AT189" s="222" t="s">
        <v>72</v>
      </c>
      <c r="AU189" s="222" t="s">
        <v>73</v>
      </c>
      <c r="AY189" s="221" t="s">
        <v>148</v>
      </c>
      <c r="BK189" s="223">
        <f>BK190+BK207+BK245+BK256+BK311+BK343+BK358+BK409+BK419+BK457+BK478</f>
        <v>0</v>
      </c>
    </row>
    <row r="190" s="12" customFormat="1" ht="22.8" customHeight="1">
      <c r="A190" s="12"/>
      <c r="B190" s="210"/>
      <c r="C190" s="211"/>
      <c r="D190" s="212" t="s">
        <v>72</v>
      </c>
      <c r="E190" s="224" t="s">
        <v>250</v>
      </c>
      <c r="F190" s="224" t="s">
        <v>251</v>
      </c>
      <c r="G190" s="211"/>
      <c r="H190" s="211"/>
      <c r="I190" s="214"/>
      <c r="J190" s="225">
        <f>BK190</f>
        <v>0</v>
      </c>
      <c r="K190" s="211"/>
      <c r="L190" s="216"/>
      <c r="M190" s="217"/>
      <c r="N190" s="218"/>
      <c r="O190" s="218"/>
      <c r="P190" s="219">
        <f>SUM(P191:P206)</f>
        <v>0</v>
      </c>
      <c r="Q190" s="218"/>
      <c r="R190" s="219">
        <f>SUM(R191:R206)</f>
        <v>0.02825946</v>
      </c>
      <c r="S190" s="218"/>
      <c r="T190" s="220">
        <f>SUM(T191:T206)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221" t="s">
        <v>83</v>
      </c>
      <c r="AT190" s="222" t="s">
        <v>72</v>
      </c>
      <c r="AU190" s="222" t="s">
        <v>81</v>
      </c>
      <c r="AY190" s="221" t="s">
        <v>148</v>
      </c>
      <c r="BK190" s="223">
        <f>SUM(BK191:BK206)</f>
        <v>0</v>
      </c>
    </row>
    <row r="191" s="2" customFormat="1" ht="24.15" customHeight="1">
      <c r="A191" s="38"/>
      <c r="B191" s="39"/>
      <c r="C191" s="226" t="s">
        <v>252</v>
      </c>
      <c r="D191" s="226" t="s">
        <v>151</v>
      </c>
      <c r="E191" s="227" t="s">
        <v>253</v>
      </c>
      <c r="F191" s="228" t="s">
        <v>254</v>
      </c>
      <c r="G191" s="229" t="s">
        <v>154</v>
      </c>
      <c r="H191" s="230">
        <v>13.07</v>
      </c>
      <c r="I191" s="231"/>
      <c r="J191" s="232">
        <f>ROUND(I191*H191,2)</f>
        <v>0</v>
      </c>
      <c r="K191" s="228" t="s">
        <v>155</v>
      </c>
      <c r="L191" s="44"/>
      <c r="M191" s="233" t="s">
        <v>1</v>
      </c>
      <c r="N191" s="234" t="s">
        <v>38</v>
      </c>
      <c r="O191" s="91"/>
      <c r="P191" s="235">
        <f>O191*H191</f>
        <v>0</v>
      </c>
      <c r="Q191" s="235">
        <v>0</v>
      </c>
      <c r="R191" s="235">
        <f>Q191*H191</f>
        <v>0</v>
      </c>
      <c r="S191" s="235">
        <v>0</v>
      </c>
      <c r="T191" s="236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37" t="s">
        <v>236</v>
      </c>
      <c r="AT191" s="237" t="s">
        <v>151</v>
      </c>
      <c r="AU191" s="237" t="s">
        <v>83</v>
      </c>
      <c r="AY191" s="17" t="s">
        <v>148</v>
      </c>
      <c r="BE191" s="238">
        <f>IF(N191="základní",J191,0)</f>
        <v>0</v>
      </c>
      <c r="BF191" s="238">
        <f>IF(N191="snížená",J191,0)</f>
        <v>0</v>
      </c>
      <c r="BG191" s="238">
        <f>IF(N191="zákl. přenesená",J191,0)</f>
        <v>0</v>
      </c>
      <c r="BH191" s="238">
        <f>IF(N191="sníž. přenesená",J191,0)</f>
        <v>0</v>
      </c>
      <c r="BI191" s="238">
        <f>IF(N191="nulová",J191,0)</f>
        <v>0</v>
      </c>
      <c r="BJ191" s="17" t="s">
        <v>81</v>
      </c>
      <c r="BK191" s="238">
        <f>ROUND(I191*H191,2)</f>
        <v>0</v>
      </c>
      <c r="BL191" s="17" t="s">
        <v>236</v>
      </c>
      <c r="BM191" s="237" t="s">
        <v>255</v>
      </c>
    </row>
    <row r="192" s="2" customFormat="1">
      <c r="A192" s="38"/>
      <c r="B192" s="39"/>
      <c r="C192" s="40"/>
      <c r="D192" s="239" t="s">
        <v>158</v>
      </c>
      <c r="E192" s="40"/>
      <c r="F192" s="240" t="s">
        <v>256</v>
      </c>
      <c r="G192" s="40"/>
      <c r="H192" s="40"/>
      <c r="I192" s="241"/>
      <c r="J192" s="40"/>
      <c r="K192" s="40"/>
      <c r="L192" s="44"/>
      <c r="M192" s="242"/>
      <c r="N192" s="243"/>
      <c r="O192" s="91"/>
      <c r="P192" s="91"/>
      <c r="Q192" s="91"/>
      <c r="R192" s="91"/>
      <c r="S192" s="91"/>
      <c r="T192" s="92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158</v>
      </c>
      <c r="AU192" s="17" t="s">
        <v>83</v>
      </c>
    </row>
    <row r="193" s="13" customFormat="1">
      <c r="A193" s="13"/>
      <c r="B193" s="244"/>
      <c r="C193" s="245"/>
      <c r="D193" s="239" t="s">
        <v>160</v>
      </c>
      <c r="E193" s="246" t="s">
        <v>1</v>
      </c>
      <c r="F193" s="247" t="s">
        <v>174</v>
      </c>
      <c r="G193" s="245"/>
      <c r="H193" s="246" t="s">
        <v>1</v>
      </c>
      <c r="I193" s="248"/>
      <c r="J193" s="245"/>
      <c r="K193" s="245"/>
      <c r="L193" s="249"/>
      <c r="M193" s="250"/>
      <c r="N193" s="251"/>
      <c r="O193" s="251"/>
      <c r="P193" s="251"/>
      <c r="Q193" s="251"/>
      <c r="R193" s="251"/>
      <c r="S193" s="251"/>
      <c r="T193" s="252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53" t="s">
        <v>160</v>
      </c>
      <c r="AU193" s="253" t="s">
        <v>83</v>
      </c>
      <c r="AV193" s="13" t="s">
        <v>81</v>
      </c>
      <c r="AW193" s="13" t="s">
        <v>30</v>
      </c>
      <c r="AX193" s="13" t="s">
        <v>73</v>
      </c>
      <c r="AY193" s="253" t="s">
        <v>148</v>
      </c>
    </row>
    <row r="194" s="14" customFormat="1">
      <c r="A194" s="14"/>
      <c r="B194" s="254"/>
      <c r="C194" s="255"/>
      <c r="D194" s="239" t="s">
        <v>160</v>
      </c>
      <c r="E194" s="256" t="s">
        <v>1</v>
      </c>
      <c r="F194" s="257" t="s">
        <v>195</v>
      </c>
      <c r="G194" s="255"/>
      <c r="H194" s="258">
        <v>13.07</v>
      </c>
      <c r="I194" s="259"/>
      <c r="J194" s="255"/>
      <c r="K194" s="255"/>
      <c r="L194" s="260"/>
      <c r="M194" s="261"/>
      <c r="N194" s="262"/>
      <c r="O194" s="262"/>
      <c r="P194" s="262"/>
      <c r="Q194" s="262"/>
      <c r="R194" s="262"/>
      <c r="S194" s="262"/>
      <c r="T194" s="263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64" t="s">
        <v>160</v>
      </c>
      <c r="AU194" s="264" t="s">
        <v>83</v>
      </c>
      <c r="AV194" s="14" t="s">
        <v>83</v>
      </c>
      <c r="AW194" s="14" t="s">
        <v>30</v>
      </c>
      <c r="AX194" s="14" t="s">
        <v>73</v>
      </c>
      <c r="AY194" s="264" t="s">
        <v>148</v>
      </c>
    </row>
    <row r="195" s="15" customFormat="1">
      <c r="A195" s="15"/>
      <c r="B195" s="265"/>
      <c r="C195" s="266"/>
      <c r="D195" s="239" t="s">
        <v>160</v>
      </c>
      <c r="E195" s="267" t="s">
        <v>1</v>
      </c>
      <c r="F195" s="268" t="s">
        <v>167</v>
      </c>
      <c r="G195" s="266"/>
      <c r="H195" s="269">
        <v>13.07</v>
      </c>
      <c r="I195" s="270"/>
      <c r="J195" s="266"/>
      <c r="K195" s="266"/>
      <c r="L195" s="271"/>
      <c r="M195" s="272"/>
      <c r="N195" s="273"/>
      <c r="O195" s="273"/>
      <c r="P195" s="273"/>
      <c r="Q195" s="273"/>
      <c r="R195" s="273"/>
      <c r="S195" s="273"/>
      <c r="T195" s="274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T195" s="275" t="s">
        <v>160</v>
      </c>
      <c r="AU195" s="275" t="s">
        <v>83</v>
      </c>
      <c r="AV195" s="15" t="s">
        <v>156</v>
      </c>
      <c r="AW195" s="15" t="s">
        <v>30</v>
      </c>
      <c r="AX195" s="15" t="s">
        <v>81</v>
      </c>
      <c r="AY195" s="275" t="s">
        <v>148</v>
      </c>
    </row>
    <row r="196" s="2" customFormat="1" ht="24.15" customHeight="1">
      <c r="A196" s="38"/>
      <c r="B196" s="39"/>
      <c r="C196" s="226" t="s">
        <v>257</v>
      </c>
      <c r="D196" s="226" t="s">
        <v>151</v>
      </c>
      <c r="E196" s="227" t="s">
        <v>258</v>
      </c>
      <c r="F196" s="228" t="s">
        <v>259</v>
      </c>
      <c r="G196" s="229" t="s">
        <v>154</v>
      </c>
      <c r="H196" s="230">
        <v>11.718999999999999</v>
      </c>
      <c r="I196" s="231"/>
      <c r="J196" s="232">
        <f>ROUND(I196*H196,2)</f>
        <v>0</v>
      </c>
      <c r="K196" s="228" t="s">
        <v>155</v>
      </c>
      <c r="L196" s="44"/>
      <c r="M196" s="233" t="s">
        <v>1</v>
      </c>
      <c r="N196" s="234" t="s">
        <v>38</v>
      </c>
      <c r="O196" s="91"/>
      <c r="P196" s="235">
        <f>O196*H196</f>
        <v>0</v>
      </c>
      <c r="Q196" s="235">
        <v>0</v>
      </c>
      <c r="R196" s="235">
        <f>Q196*H196</f>
        <v>0</v>
      </c>
      <c r="S196" s="235">
        <v>0</v>
      </c>
      <c r="T196" s="236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7" t="s">
        <v>236</v>
      </c>
      <c r="AT196" s="237" t="s">
        <v>151</v>
      </c>
      <c r="AU196" s="237" t="s">
        <v>83</v>
      </c>
      <c r="AY196" s="17" t="s">
        <v>148</v>
      </c>
      <c r="BE196" s="238">
        <f>IF(N196="základní",J196,0)</f>
        <v>0</v>
      </c>
      <c r="BF196" s="238">
        <f>IF(N196="snížená",J196,0)</f>
        <v>0</v>
      </c>
      <c r="BG196" s="238">
        <f>IF(N196="zákl. přenesená",J196,0)</f>
        <v>0</v>
      </c>
      <c r="BH196" s="238">
        <f>IF(N196="sníž. přenesená",J196,0)</f>
        <v>0</v>
      </c>
      <c r="BI196" s="238">
        <f>IF(N196="nulová",J196,0)</f>
        <v>0</v>
      </c>
      <c r="BJ196" s="17" t="s">
        <v>81</v>
      </c>
      <c r="BK196" s="238">
        <f>ROUND(I196*H196,2)</f>
        <v>0</v>
      </c>
      <c r="BL196" s="17" t="s">
        <v>236</v>
      </c>
      <c r="BM196" s="237" t="s">
        <v>260</v>
      </c>
    </row>
    <row r="197" s="2" customFormat="1">
      <c r="A197" s="38"/>
      <c r="B197" s="39"/>
      <c r="C197" s="40"/>
      <c r="D197" s="239" t="s">
        <v>158</v>
      </c>
      <c r="E197" s="40"/>
      <c r="F197" s="240" t="s">
        <v>261</v>
      </c>
      <c r="G197" s="40"/>
      <c r="H197" s="40"/>
      <c r="I197" s="241"/>
      <c r="J197" s="40"/>
      <c r="K197" s="40"/>
      <c r="L197" s="44"/>
      <c r="M197" s="242"/>
      <c r="N197" s="243"/>
      <c r="O197" s="91"/>
      <c r="P197" s="91"/>
      <c r="Q197" s="91"/>
      <c r="R197" s="91"/>
      <c r="S197" s="91"/>
      <c r="T197" s="92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158</v>
      </c>
      <c r="AU197" s="17" t="s">
        <v>83</v>
      </c>
    </row>
    <row r="198" s="13" customFormat="1">
      <c r="A198" s="13"/>
      <c r="B198" s="244"/>
      <c r="C198" s="245"/>
      <c r="D198" s="239" t="s">
        <v>160</v>
      </c>
      <c r="E198" s="246" t="s">
        <v>1</v>
      </c>
      <c r="F198" s="247" t="s">
        <v>174</v>
      </c>
      <c r="G198" s="245"/>
      <c r="H198" s="246" t="s">
        <v>1</v>
      </c>
      <c r="I198" s="248"/>
      <c r="J198" s="245"/>
      <c r="K198" s="245"/>
      <c r="L198" s="249"/>
      <c r="M198" s="250"/>
      <c r="N198" s="251"/>
      <c r="O198" s="251"/>
      <c r="P198" s="251"/>
      <c r="Q198" s="251"/>
      <c r="R198" s="251"/>
      <c r="S198" s="251"/>
      <c r="T198" s="252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53" t="s">
        <v>160</v>
      </c>
      <c r="AU198" s="253" t="s">
        <v>83</v>
      </c>
      <c r="AV198" s="13" t="s">
        <v>81</v>
      </c>
      <c r="AW198" s="13" t="s">
        <v>30</v>
      </c>
      <c r="AX198" s="13" t="s">
        <v>73</v>
      </c>
      <c r="AY198" s="253" t="s">
        <v>148</v>
      </c>
    </row>
    <row r="199" s="14" customFormat="1">
      <c r="A199" s="14"/>
      <c r="B199" s="254"/>
      <c r="C199" s="255"/>
      <c r="D199" s="239" t="s">
        <v>160</v>
      </c>
      <c r="E199" s="256" t="s">
        <v>1</v>
      </c>
      <c r="F199" s="257" t="s">
        <v>262</v>
      </c>
      <c r="G199" s="255"/>
      <c r="H199" s="258">
        <v>11.718999999999999</v>
      </c>
      <c r="I199" s="259"/>
      <c r="J199" s="255"/>
      <c r="K199" s="255"/>
      <c r="L199" s="260"/>
      <c r="M199" s="261"/>
      <c r="N199" s="262"/>
      <c r="O199" s="262"/>
      <c r="P199" s="262"/>
      <c r="Q199" s="262"/>
      <c r="R199" s="262"/>
      <c r="S199" s="262"/>
      <c r="T199" s="263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64" t="s">
        <v>160</v>
      </c>
      <c r="AU199" s="264" t="s">
        <v>83</v>
      </c>
      <c r="AV199" s="14" t="s">
        <v>83</v>
      </c>
      <c r="AW199" s="14" t="s">
        <v>30</v>
      </c>
      <c r="AX199" s="14" t="s">
        <v>73</v>
      </c>
      <c r="AY199" s="264" t="s">
        <v>148</v>
      </c>
    </row>
    <row r="200" s="15" customFormat="1">
      <c r="A200" s="15"/>
      <c r="B200" s="265"/>
      <c r="C200" s="266"/>
      <c r="D200" s="239" t="s">
        <v>160</v>
      </c>
      <c r="E200" s="267" t="s">
        <v>1</v>
      </c>
      <c r="F200" s="268" t="s">
        <v>167</v>
      </c>
      <c r="G200" s="266"/>
      <c r="H200" s="269">
        <v>11.718999999999999</v>
      </c>
      <c r="I200" s="270"/>
      <c r="J200" s="266"/>
      <c r="K200" s="266"/>
      <c r="L200" s="271"/>
      <c r="M200" s="272"/>
      <c r="N200" s="273"/>
      <c r="O200" s="273"/>
      <c r="P200" s="273"/>
      <c r="Q200" s="273"/>
      <c r="R200" s="273"/>
      <c r="S200" s="273"/>
      <c r="T200" s="274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T200" s="275" t="s">
        <v>160</v>
      </c>
      <c r="AU200" s="275" t="s">
        <v>83</v>
      </c>
      <c r="AV200" s="15" t="s">
        <v>156</v>
      </c>
      <c r="AW200" s="15" t="s">
        <v>30</v>
      </c>
      <c r="AX200" s="15" t="s">
        <v>81</v>
      </c>
      <c r="AY200" s="275" t="s">
        <v>148</v>
      </c>
    </row>
    <row r="201" s="2" customFormat="1" ht="24.15" customHeight="1">
      <c r="A201" s="38"/>
      <c r="B201" s="39"/>
      <c r="C201" s="276" t="s">
        <v>263</v>
      </c>
      <c r="D201" s="276" t="s">
        <v>237</v>
      </c>
      <c r="E201" s="277" t="s">
        <v>264</v>
      </c>
      <c r="F201" s="278" t="s">
        <v>265</v>
      </c>
      <c r="G201" s="279" t="s">
        <v>266</v>
      </c>
      <c r="H201" s="280">
        <v>24.789000000000001</v>
      </c>
      <c r="I201" s="281"/>
      <c r="J201" s="282">
        <f>ROUND(I201*H201,2)</f>
        <v>0</v>
      </c>
      <c r="K201" s="278" t="s">
        <v>155</v>
      </c>
      <c r="L201" s="283"/>
      <c r="M201" s="284" t="s">
        <v>1</v>
      </c>
      <c r="N201" s="285" t="s">
        <v>38</v>
      </c>
      <c r="O201" s="91"/>
      <c r="P201" s="235">
        <f>O201*H201</f>
        <v>0</v>
      </c>
      <c r="Q201" s="235">
        <v>0.001</v>
      </c>
      <c r="R201" s="235">
        <f>Q201*H201</f>
        <v>0.024789000000000002</v>
      </c>
      <c r="S201" s="235">
        <v>0</v>
      </c>
      <c r="T201" s="236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37" t="s">
        <v>267</v>
      </c>
      <c r="AT201" s="237" t="s">
        <v>237</v>
      </c>
      <c r="AU201" s="237" t="s">
        <v>83</v>
      </c>
      <c r="AY201" s="17" t="s">
        <v>148</v>
      </c>
      <c r="BE201" s="238">
        <f>IF(N201="základní",J201,0)</f>
        <v>0</v>
      </c>
      <c r="BF201" s="238">
        <f>IF(N201="snížená",J201,0)</f>
        <v>0</v>
      </c>
      <c r="BG201" s="238">
        <f>IF(N201="zákl. přenesená",J201,0)</f>
        <v>0</v>
      </c>
      <c r="BH201" s="238">
        <f>IF(N201="sníž. přenesená",J201,0)</f>
        <v>0</v>
      </c>
      <c r="BI201" s="238">
        <f>IF(N201="nulová",J201,0)</f>
        <v>0</v>
      </c>
      <c r="BJ201" s="17" t="s">
        <v>81</v>
      </c>
      <c r="BK201" s="238">
        <f>ROUND(I201*H201,2)</f>
        <v>0</v>
      </c>
      <c r="BL201" s="17" t="s">
        <v>236</v>
      </c>
      <c r="BM201" s="237" t="s">
        <v>268</v>
      </c>
    </row>
    <row r="202" s="2" customFormat="1">
      <c r="A202" s="38"/>
      <c r="B202" s="39"/>
      <c r="C202" s="40"/>
      <c r="D202" s="239" t="s">
        <v>158</v>
      </c>
      <c r="E202" s="40"/>
      <c r="F202" s="240" t="s">
        <v>265</v>
      </c>
      <c r="G202" s="40"/>
      <c r="H202" s="40"/>
      <c r="I202" s="241"/>
      <c r="J202" s="40"/>
      <c r="K202" s="40"/>
      <c r="L202" s="44"/>
      <c r="M202" s="242"/>
      <c r="N202" s="243"/>
      <c r="O202" s="91"/>
      <c r="P202" s="91"/>
      <c r="Q202" s="91"/>
      <c r="R202" s="91"/>
      <c r="S202" s="91"/>
      <c r="T202" s="92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158</v>
      </c>
      <c r="AU202" s="17" t="s">
        <v>83</v>
      </c>
    </row>
    <row r="203" s="2" customFormat="1" ht="14.4" customHeight="1">
      <c r="A203" s="38"/>
      <c r="B203" s="39"/>
      <c r="C203" s="276" t="s">
        <v>269</v>
      </c>
      <c r="D203" s="276" t="s">
        <v>237</v>
      </c>
      <c r="E203" s="277" t="s">
        <v>270</v>
      </c>
      <c r="F203" s="278" t="s">
        <v>271</v>
      </c>
      <c r="G203" s="279" t="s">
        <v>154</v>
      </c>
      <c r="H203" s="280">
        <v>24.789000000000001</v>
      </c>
      <c r="I203" s="281"/>
      <c r="J203" s="282">
        <f>ROUND(I203*H203,2)</f>
        <v>0</v>
      </c>
      <c r="K203" s="278" t="s">
        <v>155</v>
      </c>
      <c r="L203" s="283"/>
      <c r="M203" s="284" t="s">
        <v>1</v>
      </c>
      <c r="N203" s="285" t="s">
        <v>38</v>
      </c>
      <c r="O203" s="91"/>
      <c r="P203" s="235">
        <f>O203*H203</f>
        <v>0</v>
      </c>
      <c r="Q203" s="235">
        <v>0.00013999999999999999</v>
      </c>
      <c r="R203" s="235">
        <f>Q203*H203</f>
        <v>0.0034704599999999999</v>
      </c>
      <c r="S203" s="235">
        <v>0</v>
      </c>
      <c r="T203" s="236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37" t="s">
        <v>267</v>
      </c>
      <c r="AT203" s="237" t="s">
        <v>237</v>
      </c>
      <c r="AU203" s="237" t="s">
        <v>83</v>
      </c>
      <c r="AY203" s="17" t="s">
        <v>148</v>
      </c>
      <c r="BE203" s="238">
        <f>IF(N203="základní",J203,0)</f>
        <v>0</v>
      </c>
      <c r="BF203" s="238">
        <f>IF(N203="snížená",J203,0)</f>
        <v>0</v>
      </c>
      <c r="BG203" s="238">
        <f>IF(N203="zákl. přenesená",J203,0)</f>
        <v>0</v>
      </c>
      <c r="BH203" s="238">
        <f>IF(N203="sníž. přenesená",J203,0)</f>
        <v>0</v>
      </c>
      <c r="BI203" s="238">
        <f>IF(N203="nulová",J203,0)</f>
        <v>0</v>
      </c>
      <c r="BJ203" s="17" t="s">
        <v>81</v>
      </c>
      <c r="BK203" s="238">
        <f>ROUND(I203*H203,2)</f>
        <v>0</v>
      </c>
      <c r="BL203" s="17" t="s">
        <v>236</v>
      </c>
      <c r="BM203" s="237" t="s">
        <v>272</v>
      </c>
    </row>
    <row r="204" s="2" customFormat="1">
      <c r="A204" s="38"/>
      <c r="B204" s="39"/>
      <c r="C204" s="40"/>
      <c r="D204" s="239" t="s">
        <v>158</v>
      </c>
      <c r="E204" s="40"/>
      <c r="F204" s="240" t="s">
        <v>271</v>
      </c>
      <c r="G204" s="40"/>
      <c r="H204" s="40"/>
      <c r="I204" s="241"/>
      <c r="J204" s="40"/>
      <c r="K204" s="40"/>
      <c r="L204" s="44"/>
      <c r="M204" s="242"/>
      <c r="N204" s="243"/>
      <c r="O204" s="91"/>
      <c r="P204" s="91"/>
      <c r="Q204" s="91"/>
      <c r="R204" s="91"/>
      <c r="S204" s="91"/>
      <c r="T204" s="92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T204" s="17" t="s">
        <v>158</v>
      </c>
      <c r="AU204" s="17" t="s">
        <v>83</v>
      </c>
    </row>
    <row r="205" s="14" customFormat="1">
      <c r="A205" s="14"/>
      <c r="B205" s="254"/>
      <c r="C205" s="255"/>
      <c r="D205" s="239" t="s">
        <v>160</v>
      </c>
      <c r="E205" s="256" t="s">
        <v>1</v>
      </c>
      <c r="F205" s="257" t="s">
        <v>273</v>
      </c>
      <c r="G205" s="255"/>
      <c r="H205" s="258">
        <v>24.789000000000001</v>
      </c>
      <c r="I205" s="259"/>
      <c r="J205" s="255"/>
      <c r="K205" s="255"/>
      <c r="L205" s="260"/>
      <c r="M205" s="261"/>
      <c r="N205" s="262"/>
      <c r="O205" s="262"/>
      <c r="P205" s="262"/>
      <c r="Q205" s="262"/>
      <c r="R205" s="262"/>
      <c r="S205" s="262"/>
      <c r="T205" s="263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64" t="s">
        <v>160</v>
      </c>
      <c r="AU205" s="264" t="s">
        <v>83</v>
      </c>
      <c r="AV205" s="14" t="s">
        <v>83</v>
      </c>
      <c r="AW205" s="14" t="s">
        <v>30</v>
      </c>
      <c r="AX205" s="14" t="s">
        <v>73</v>
      </c>
      <c r="AY205" s="264" t="s">
        <v>148</v>
      </c>
    </row>
    <row r="206" s="15" customFormat="1">
      <c r="A206" s="15"/>
      <c r="B206" s="265"/>
      <c r="C206" s="266"/>
      <c r="D206" s="239" t="s">
        <v>160</v>
      </c>
      <c r="E206" s="267" t="s">
        <v>1</v>
      </c>
      <c r="F206" s="268" t="s">
        <v>167</v>
      </c>
      <c r="G206" s="266"/>
      <c r="H206" s="269">
        <v>24.789000000000001</v>
      </c>
      <c r="I206" s="270"/>
      <c r="J206" s="266"/>
      <c r="K206" s="266"/>
      <c r="L206" s="271"/>
      <c r="M206" s="272"/>
      <c r="N206" s="273"/>
      <c r="O206" s="273"/>
      <c r="P206" s="273"/>
      <c r="Q206" s="273"/>
      <c r="R206" s="273"/>
      <c r="S206" s="273"/>
      <c r="T206" s="274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T206" s="275" t="s">
        <v>160</v>
      </c>
      <c r="AU206" s="275" t="s">
        <v>83</v>
      </c>
      <c r="AV206" s="15" t="s">
        <v>156</v>
      </c>
      <c r="AW206" s="15" t="s">
        <v>30</v>
      </c>
      <c r="AX206" s="15" t="s">
        <v>81</v>
      </c>
      <c r="AY206" s="275" t="s">
        <v>148</v>
      </c>
    </row>
    <row r="207" s="12" customFormat="1" ht="22.8" customHeight="1">
      <c r="A207" s="12"/>
      <c r="B207" s="210"/>
      <c r="C207" s="211"/>
      <c r="D207" s="212" t="s">
        <v>72</v>
      </c>
      <c r="E207" s="224" t="s">
        <v>274</v>
      </c>
      <c r="F207" s="224" t="s">
        <v>275</v>
      </c>
      <c r="G207" s="211"/>
      <c r="H207" s="211"/>
      <c r="I207" s="214"/>
      <c r="J207" s="225">
        <f>BK207</f>
        <v>0</v>
      </c>
      <c r="K207" s="211"/>
      <c r="L207" s="216"/>
      <c r="M207" s="217"/>
      <c r="N207" s="218"/>
      <c r="O207" s="218"/>
      <c r="P207" s="219">
        <f>SUM(P208:P244)</f>
        <v>0</v>
      </c>
      <c r="Q207" s="218"/>
      <c r="R207" s="219">
        <f>SUM(R208:R244)</f>
        <v>4.6226063499999999</v>
      </c>
      <c r="S207" s="218"/>
      <c r="T207" s="220">
        <f>SUM(T208:T244)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221" t="s">
        <v>83</v>
      </c>
      <c r="AT207" s="222" t="s">
        <v>72</v>
      </c>
      <c r="AU207" s="222" t="s">
        <v>81</v>
      </c>
      <c r="AY207" s="221" t="s">
        <v>148</v>
      </c>
      <c r="BK207" s="223">
        <f>SUM(BK208:BK244)</f>
        <v>0</v>
      </c>
    </row>
    <row r="208" s="2" customFormat="1" ht="24.15" customHeight="1">
      <c r="A208" s="38"/>
      <c r="B208" s="39"/>
      <c r="C208" s="226" t="s">
        <v>276</v>
      </c>
      <c r="D208" s="226" t="s">
        <v>151</v>
      </c>
      <c r="E208" s="227" t="s">
        <v>277</v>
      </c>
      <c r="F208" s="228" t="s">
        <v>278</v>
      </c>
      <c r="G208" s="229" t="s">
        <v>154</v>
      </c>
      <c r="H208" s="230">
        <v>91.689999999999998</v>
      </c>
      <c r="I208" s="231"/>
      <c r="J208" s="232">
        <f>ROUND(I208*H208,2)</f>
        <v>0</v>
      </c>
      <c r="K208" s="228" t="s">
        <v>155</v>
      </c>
      <c r="L208" s="44"/>
      <c r="M208" s="233" t="s">
        <v>1</v>
      </c>
      <c r="N208" s="234" t="s">
        <v>38</v>
      </c>
      <c r="O208" s="91"/>
      <c r="P208" s="235">
        <f>O208*H208</f>
        <v>0</v>
      </c>
      <c r="Q208" s="235">
        <v>0</v>
      </c>
      <c r="R208" s="235">
        <f>Q208*H208</f>
        <v>0</v>
      </c>
      <c r="S208" s="235">
        <v>0</v>
      </c>
      <c r="T208" s="236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37" t="s">
        <v>236</v>
      </c>
      <c r="AT208" s="237" t="s">
        <v>151</v>
      </c>
      <c r="AU208" s="237" t="s">
        <v>83</v>
      </c>
      <c r="AY208" s="17" t="s">
        <v>148</v>
      </c>
      <c r="BE208" s="238">
        <f>IF(N208="základní",J208,0)</f>
        <v>0</v>
      </c>
      <c r="BF208" s="238">
        <f>IF(N208="snížená",J208,0)</f>
        <v>0</v>
      </c>
      <c r="BG208" s="238">
        <f>IF(N208="zákl. přenesená",J208,0)</f>
        <v>0</v>
      </c>
      <c r="BH208" s="238">
        <f>IF(N208="sníž. přenesená",J208,0)</f>
        <v>0</v>
      </c>
      <c r="BI208" s="238">
        <f>IF(N208="nulová",J208,0)</f>
        <v>0</v>
      </c>
      <c r="BJ208" s="17" t="s">
        <v>81</v>
      </c>
      <c r="BK208" s="238">
        <f>ROUND(I208*H208,2)</f>
        <v>0</v>
      </c>
      <c r="BL208" s="17" t="s">
        <v>236</v>
      </c>
      <c r="BM208" s="237" t="s">
        <v>279</v>
      </c>
    </row>
    <row r="209" s="2" customFormat="1">
      <c r="A209" s="38"/>
      <c r="B209" s="39"/>
      <c r="C209" s="40"/>
      <c r="D209" s="239" t="s">
        <v>158</v>
      </c>
      <c r="E209" s="40"/>
      <c r="F209" s="240" t="s">
        <v>280</v>
      </c>
      <c r="G209" s="40"/>
      <c r="H209" s="40"/>
      <c r="I209" s="241"/>
      <c r="J209" s="40"/>
      <c r="K209" s="40"/>
      <c r="L209" s="44"/>
      <c r="M209" s="242"/>
      <c r="N209" s="243"/>
      <c r="O209" s="91"/>
      <c r="P209" s="91"/>
      <c r="Q209" s="91"/>
      <c r="R209" s="91"/>
      <c r="S209" s="91"/>
      <c r="T209" s="92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7" t="s">
        <v>158</v>
      </c>
      <c r="AU209" s="17" t="s">
        <v>83</v>
      </c>
    </row>
    <row r="210" s="13" customFormat="1">
      <c r="A210" s="13"/>
      <c r="B210" s="244"/>
      <c r="C210" s="245"/>
      <c r="D210" s="239" t="s">
        <v>160</v>
      </c>
      <c r="E210" s="246" t="s">
        <v>1</v>
      </c>
      <c r="F210" s="247" t="s">
        <v>174</v>
      </c>
      <c r="G210" s="245"/>
      <c r="H210" s="246" t="s">
        <v>1</v>
      </c>
      <c r="I210" s="248"/>
      <c r="J210" s="245"/>
      <c r="K210" s="245"/>
      <c r="L210" s="249"/>
      <c r="M210" s="250"/>
      <c r="N210" s="251"/>
      <c r="O210" s="251"/>
      <c r="P210" s="251"/>
      <c r="Q210" s="251"/>
      <c r="R210" s="251"/>
      <c r="S210" s="251"/>
      <c r="T210" s="252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53" t="s">
        <v>160</v>
      </c>
      <c r="AU210" s="253" t="s">
        <v>83</v>
      </c>
      <c r="AV210" s="13" t="s">
        <v>81</v>
      </c>
      <c r="AW210" s="13" t="s">
        <v>30</v>
      </c>
      <c r="AX210" s="13" t="s">
        <v>73</v>
      </c>
      <c r="AY210" s="253" t="s">
        <v>148</v>
      </c>
    </row>
    <row r="211" s="14" customFormat="1">
      <c r="A211" s="14"/>
      <c r="B211" s="254"/>
      <c r="C211" s="255"/>
      <c r="D211" s="239" t="s">
        <v>160</v>
      </c>
      <c r="E211" s="256" t="s">
        <v>1</v>
      </c>
      <c r="F211" s="257" t="s">
        <v>195</v>
      </c>
      <c r="G211" s="255"/>
      <c r="H211" s="258">
        <v>13.07</v>
      </c>
      <c r="I211" s="259"/>
      <c r="J211" s="255"/>
      <c r="K211" s="255"/>
      <c r="L211" s="260"/>
      <c r="M211" s="261"/>
      <c r="N211" s="262"/>
      <c r="O211" s="262"/>
      <c r="P211" s="262"/>
      <c r="Q211" s="262"/>
      <c r="R211" s="262"/>
      <c r="S211" s="262"/>
      <c r="T211" s="263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64" t="s">
        <v>160</v>
      </c>
      <c r="AU211" s="264" t="s">
        <v>83</v>
      </c>
      <c r="AV211" s="14" t="s">
        <v>83</v>
      </c>
      <c r="AW211" s="14" t="s">
        <v>30</v>
      </c>
      <c r="AX211" s="14" t="s">
        <v>73</v>
      </c>
      <c r="AY211" s="264" t="s">
        <v>148</v>
      </c>
    </row>
    <row r="212" s="13" customFormat="1">
      <c r="A212" s="13"/>
      <c r="B212" s="244"/>
      <c r="C212" s="245"/>
      <c r="D212" s="239" t="s">
        <v>160</v>
      </c>
      <c r="E212" s="246" t="s">
        <v>1</v>
      </c>
      <c r="F212" s="247" t="s">
        <v>176</v>
      </c>
      <c r="G212" s="245"/>
      <c r="H212" s="246" t="s">
        <v>1</v>
      </c>
      <c r="I212" s="248"/>
      <c r="J212" s="245"/>
      <c r="K212" s="245"/>
      <c r="L212" s="249"/>
      <c r="M212" s="250"/>
      <c r="N212" s="251"/>
      <c r="O212" s="251"/>
      <c r="P212" s="251"/>
      <c r="Q212" s="251"/>
      <c r="R212" s="251"/>
      <c r="S212" s="251"/>
      <c r="T212" s="252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53" t="s">
        <v>160</v>
      </c>
      <c r="AU212" s="253" t="s">
        <v>83</v>
      </c>
      <c r="AV212" s="13" t="s">
        <v>81</v>
      </c>
      <c r="AW212" s="13" t="s">
        <v>30</v>
      </c>
      <c r="AX212" s="13" t="s">
        <v>73</v>
      </c>
      <c r="AY212" s="253" t="s">
        <v>148</v>
      </c>
    </row>
    <row r="213" s="14" customFormat="1">
      <c r="A213" s="14"/>
      <c r="B213" s="254"/>
      <c r="C213" s="255"/>
      <c r="D213" s="239" t="s">
        <v>160</v>
      </c>
      <c r="E213" s="256" t="s">
        <v>1</v>
      </c>
      <c r="F213" s="257" t="s">
        <v>196</v>
      </c>
      <c r="G213" s="255"/>
      <c r="H213" s="258">
        <v>78.620000000000005</v>
      </c>
      <c r="I213" s="259"/>
      <c r="J213" s="255"/>
      <c r="K213" s="255"/>
      <c r="L213" s="260"/>
      <c r="M213" s="261"/>
      <c r="N213" s="262"/>
      <c r="O213" s="262"/>
      <c r="P213" s="262"/>
      <c r="Q213" s="262"/>
      <c r="R213" s="262"/>
      <c r="S213" s="262"/>
      <c r="T213" s="263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64" t="s">
        <v>160</v>
      </c>
      <c r="AU213" s="264" t="s">
        <v>83</v>
      </c>
      <c r="AV213" s="14" t="s">
        <v>83</v>
      </c>
      <c r="AW213" s="14" t="s">
        <v>30</v>
      </c>
      <c r="AX213" s="14" t="s">
        <v>73</v>
      </c>
      <c r="AY213" s="264" t="s">
        <v>148</v>
      </c>
    </row>
    <row r="214" s="15" customFormat="1">
      <c r="A214" s="15"/>
      <c r="B214" s="265"/>
      <c r="C214" s="266"/>
      <c r="D214" s="239" t="s">
        <v>160</v>
      </c>
      <c r="E214" s="267" t="s">
        <v>1</v>
      </c>
      <c r="F214" s="268" t="s">
        <v>167</v>
      </c>
      <c r="G214" s="266"/>
      <c r="H214" s="269">
        <v>91.689999999999998</v>
      </c>
      <c r="I214" s="270"/>
      <c r="J214" s="266"/>
      <c r="K214" s="266"/>
      <c r="L214" s="271"/>
      <c r="M214" s="272"/>
      <c r="N214" s="273"/>
      <c r="O214" s="273"/>
      <c r="P214" s="273"/>
      <c r="Q214" s="273"/>
      <c r="R214" s="273"/>
      <c r="S214" s="273"/>
      <c r="T214" s="274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75" t="s">
        <v>160</v>
      </c>
      <c r="AU214" s="275" t="s">
        <v>83</v>
      </c>
      <c r="AV214" s="15" t="s">
        <v>156</v>
      </c>
      <c r="AW214" s="15" t="s">
        <v>30</v>
      </c>
      <c r="AX214" s="15" t="s">
        <v>81</v>
      </c>
      <c r="AY214" s="275" t="s">
        <v>148</v>
      </c>
    </row>
    <row r="215" s="2" customFormat="1" ht="24.15" customHeight="1">
      <c r="A215" s="38"/>
      <c r="B215" s="39"/>
      <c r="C215" s="276" t="s">
        <v>281</v>
      </c>
      <c r="D215" s="276" t="s">
        <v>237</v>
      </c>
      <c r="E215" s="277" t="s">
        <v>282</v>
      </c>
      <c r="F215" s="278" t="s">
        <v>283</v>
      </c>
      <c r="G215" s="279" t="s">
        <v>154</v>
      </c>
      <c r="H215" s="280">
        <v>93.524000000000001</v>
      </c>
      <c r="I215" s="281"/>
      <c r="J215" s="282">
        <f>ROUND(I215*H215,2)</f>
        <v>0</v>
      </c>
      <c r="K215" s="278" t="s">
        <v>155</v>
      </c>
      <c r="L215" s="283"/>
      <c r="M215" s="284" t="s">
        <v>1</v>
      </c>
      <c r="N215" s="285" t="s">
        <v>38</v>
      </c>
      <c r="O215" s="91"/>
      <c r="P215" s="235">
        <f>O215*H215</f>
        <v>0</v>
      </c>
      <c r="Q215" s="235">
        <v>0.0025000000000000001</v>
      </c>
      <c r="R215" s="235">
        <f>Q215*H215</f>
        <v>0.23381000000000002</v>
      </c>
      <c r="S215" s="235">
        <v>0</v>
      </c>
      <c r="T215" s="236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37" t="s">
        <v>267</v>
      </c>
      <c r="AT215" s="237" t="s">
        <v>237</v>
      </c>
      <c r="AU215" s="237" t="s">
        <v>83</v>
      </c>
      <c r="AY215" s="17" t="s">
        <v>148</v>
      </c>
      <c r="BE215" s="238">
        <f>IF(N215="základní",J215,0)</f>
        <v>0</v>
      </c>
      <c r="BF215" s="238">
        <f>IF(N215="snížená",J215,0)</f>
        <v>0</v>
      </c>
      <c r="BG215" s="238">
        <f>IF(N215="zákl. přenesená",J215,0)</f>
        <v>0</v>
      </c>
      <c r="BH215" s="238">
        <f>IF(N215="sníž. přenesená",J215,0)</f>
        <v>0</v>
      </c>
      <c r="BI215" s="238">
        <f>IF(N215="nulová",J215,0)</f>
        <v>0</v>
      </c>
      <c r="BJ215" s="17" t="s">
        <v>81</v>
      </c>
      <c r="BK215" s="238">
        <f>ROUND(I215*H215,2)</f>
        <v>0</v>
      </c>
      <c r="BL215" s="17" t="s">
        <v>236</v>
      </c>
      <c r="BM215" s="237" t="s">
        <v>284</v>
      </c>
    </row>
    <row r="216" s="2" customFormat="1">
      <c r="A216" s="38"/>
      <c r="B216" s="39"/>
      <c r="C216" s="40"/>
      <c r="D216" s="239" t="s">
        <v>158</v>
      </c>
      <c r="E216" s="40"/>
      <c r="F216" s="240" t="s">
        <v>283</v>
      </c>
      <c r="G216" s="40"/>
      <c r="H216" s="40"/>
      <c r="I216" s="241"/>
      <c r="J216" s="40"/>
      <c r="K216" s="40"/>
      <c r="L216" s="44"/>
      <c r="M216" s="242"/>
      <c r="N216" s="243"/>
      <c r="O216" s="91"/>
      <c r="P216" s="91"/>
      <c r="Q216" s="91"/>
      <c r="R216" s="91"/>
      <c r="S216" s="91"/>
      <c r="T216" s="92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158</v>
      </c>
      <c r="AU216" s="17" t="s">
        <v>83</v>
      </c>
    </row>
    <row r="217" s="14" customFormat="1">
      <c r="A217" s="14"/>
      <c r="B217" s="254"/>
      <c r="C217" s="255"/>
      <c r="D217" s="239" t="s">
        <v>160</v>
      </c>
      <c r="E217" s="255"/>
      <c r="F217" s="257" t="s">
        <v>285</v>
      </c>
      <c r="G217" s="255"/>
      <c r="H217" s="258">
        <v>93.524000000000001</v>
      </c>
      <c r="I217" s="259"/>
      <c r="J217" s="255"/>
      <c r="K217" s="255"/>
      <c r="L217" s="260"/>
      <c r="M217" s="261"/>
      <c r="N217" s="262"/>
      <c r="O217" s="262"/>
      <c r="P217" s="262"/>
      <c r="Q217" s="262"/>
      <c r="R217" s="262"/>
      <c r="S217" s="262"/>
      <c r="T217" s="263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64" t="s">
        <v>160</v>
      </c>
      <c r="AU217" s="264" t="s">
        <v>83</v>
      </c>
      <c r="AV217" s="14" t="s">
        <v>83</v>
      </c>
      <c r="AW217" s="14" t="s">
        <v>4</v>
      </c>
      <c r="AX217" s="14" t="s">
        <v>81</v>
      </c>
      <c r="AY217" s="264" t="s">
        <v>148</v>
      </c>
    </row>
    <row r="218" s="2" customFormat="1" ht="37.8" customHeight="1">
      <c r="A218" s="38"/>
      <c r="B218" s="39"/>
      <c r="C218" s="226" t="s">
        <v>286</v>
      </c>
      <c r="D218" s="226" t="s">
        <v>151</v>
      </c>
      <c r="E218" s="227" t="s">
        <v>287</v>
      </c>
      <c r="F218" s="228" t="s">
        <v>288</v>
      </c>
      <c r="G218" s="229" t="s">
        <v>154</v>
      </c>
      <c r="H218" s="230">
        <v>186.41499999999999</v>
      </c>
      <c r="I218" s="231"/>
      <c r="J218" s="232">
        <f>ROUND(I218*H218,2)</f>
        <v>0</v>
      </c>
      <c r="K218" s="228" t="s">
        <v>155</v>
      </c>
      <c r="L218" s="44"/>
      <c r="M218" s="233" t="s">
        <v>1</v>
      </c>
      <c r="N218" s="234" t="s">
        <v>38</v>
      </c>
      <c r="O218" s="91"/>
      <c r="P218" s="235">
        <f>O218*H218</f>
        <v>0</v>
      </c>
      <c r="Q218" s="235">
        <v>0.0060299999999999998</v>
      </c>
      <c r="R218" s="235">
        <f>Q218*H218</f>
        <v>1.12408245</v>
      </c>
      <c r="S218" s="235">
        <v>0</v>
      </c>
      <c r="T218" s="236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37" t="s">
        <v>236</v>
      </c>
      <c r="AT218" s="237" t="s">
        <v>151</v>
      </c>
      <c r="AU218" s="237" t="s">
        <v>83</v>
      </c>
      <c r="AY218" s="17" t="s">
        <v>148</v>
      </c>
      <c r="BE218" s="238">
        <f>IF(N218="základní",J218,0)</f>
        <v>0</v>
      </c>
      <c r="BF218" s="238">
        <f>IF(N218="snížená",J218,0)</f>
        <v>0</v>
      </c>
      <c r="BG218" s="238">
        <f>IF(N218="zákl. přenesená",J218,0)</f>
        <v>0</v>
      </c>
      <c r="BH218" s="238">
        <f>IF(N218="sníž. přenesená",J218,0)</f>
        <v>0</v>
      </c>
      <c r="BI218" s="238">
        <f>IF(N218="nulová",J218,0)</f>
        <v>0</v>
      </c>
      <c r="BJ218" s="17" t="s">
        <v>81</v>
      </c>
      <c r="BK218" s="238">
        <f>ROUND(I218*H218,2)</f>
        <v>0</v>
      </c>
      <c r="BL218" s="17" t="s">
        <v>236</v>
      </c>
      <c r="BM218" s="237" t="s">
        <v>289</v>
      </c>
    </row>
    <row r="219" s="2" customFormat="1">
      <c r="A219" s="38"/>
      <c r="B219" s="39"/>
      <c r="C219" s="40"/>
      <c r="D219" s="239" t="s">
        <v>158</v>
      </c>
      <c r="E219" s="40"/>
      <c r="F219" s="240" t="s">
        <v>290</v>
      </c>
      <c r="G219" s="40"/>
      <c r="H219" s="40"/>
      <c r="I219" s="241"/>
      <c r="J219" s="40"/>
      <c r="K219" s="40"/>
      <c r="L219" s="44"/>
      <c r="M219" s="242"/>
      <c r="N219" s="243"/>
      <c r="O219" s="91"/>
      <c r="P219" s="91"/>
      <c r="Q219" s="91"/>
      <c r="R219" s="91"/>
      <c r="S219" s="91"/>
      <c r="T219" s="92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T219" s="17" t="s">
        <v>158</v>
      </c>
      <c r="AU219" s="17" t="s">
        <v>83</v>
      </c>
    </row>
    <row r="220" s="2" customFormat="1" ht="24.15" customHeight="1">
      <c r="A220" s="38"/>
      <c r="B220" s="39"/>
      <c r="C220" s="276" t="s">
        <v>291</v>
      </c>
      <c r="D220" s="276" t="s">
        <v>237</v>
      </c>
      <c r="E220" s="277" t="s">
        <v>292</v>
      </c>
      <c r="F220" s="278" t="s">
        <v>293</v>
      </c>
      <c r="G220" s="279" t="s">
        <v>154</v>
      </c>
      <c r="H220" s="280">
        <v>190.143</v>
      </c>
      <c r="I220" s="281"/>
      <c r="J220" s="282">
        <f>ROUND(I220*H220,2)</f>
        <v>0</v>
      </c>
      <c r="K220" s="278" t="s">
        <v>155</v>
      </c>
      <c r="L220" s="283"/>
      <c r="M220" s="284" t="s">
        <v>1</v>
      </c>
      <c r="N220" s="285" t="s">
        <v>38</v>
      </c>
      <c r="O220" s="91"/>
      <c r="P220" s="235">
        <f>O220*H220</f>
        <v>0</v>
      </c>
      <c r="Q220" s="235">
        <v>0.00029999999999999997</v>
      </c>
      <c r="R220" s="235">
        <f>Q220*H220</f>
        <v>0.057042899999999994</v>
      </c>
      <c r="S220" s="235">
        <v>0</v>
      </c>
      <c r="T220" s="236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37" t="s">
        <v>267</v>
      </c>
      <c r="AT220" s="237" t="s">
        <v>237</v>
      </c>
      <c r="AU220" s="237" t="s">
        <v>83</v>
      </c>
      <c r="AY220" s="17" t="s">
        <v>148</v>
      </c>
      <c r="BE220" s="238">
        <f>IF(N220="základní",J220,0)</f>
        <v>0</v>
      </c>
      <c r="BF220" s="238">
        <f>IF(N220="snížená",J220,0)</f>
        <v>0</v>
      </c>
      <c r="BG220" s="238">
        <f>IF(N220="zákl. přenesená",J220,0)</f>
        <v>0</v>
      </c>
      <c r="BH220" s="238">
        <f>IF(N220="sníž. přenesená",J220,0)</f>
        <v>0</v>
      </c>
      <c r="BI220" s="238">
        <f>IF(N220="nulová",J220,0)</f>
        <v>0</v>
      </c>
      <c r="BJ220" s="17" t="s">
        <v>81</v>
      </c>
      <c r="BK220" s="238">
        <f>ROUND(I220*H220,2)</f>
        <v>0</v>
      </c>
      <c r="BL220" s="17" t="s">
        <v>236</v>
      </c>
      <c r="BM220" s="237" t="s">
        <v>294</v>
      </c>
    </row>
    <row r="221" s="2" customFormat="1">
      <c r="A221" s="38"/>
      <c r="B221" s="39"/>
      <c r="C221" s="40"/>
      <c r="D221" s="239" t="s">
        <v>158</v>
      </c>
      <c r="E221" s="40"/>
      <c r="F221" s="240" t="s">
        <v>293</v>
      </c>
      <c r="G221" s="40"/>
      <c r="H221" s="40"/>
      <c r="I221" s="241"/>
      <c r="J221" s="40"/>
      <c r="K221" s="40"/>
      <c r="L221" s="44"/>
      <c r="M221" s="242"/>
      <c r="N221" s="243"/>
      <c r="O221" s="91"/>
      <c r="P221" s="91"/>
      <c r="Q221" s="91"/>
      <c r="R221" s="91"/>
      <c r="S221" s="91"/>
      <c r="T221" s="92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158</v>
      </c>
      <c r="AU221" s="17" t="s">
        <v>83</v>
      </c>
    </row>
    <row r="222" s="14" customFormat="1">
      <c r="A222" s="14"/>
      <c r="B222" s="254"/>
      <c r="C222" s="255"/>
      <c r="D222" s="239" t="s">
        <v>160</v>
      </c>
      <c r="E222" s="255"/>
      <c r="F222" s="257" t="s">
        <v>295</v>
      </c>
      <c r="G222" s="255"/>
      <c r="H222" s="258">
        <v>190.143</v>
      </c>
      <c r="I222" s="259"/>
      <c r="J222" s="255"/>
      <c r="K222" s="255"/>
      <c r="L222" s="260"/>
      <c r="M222" s="261"/>
      <c r="N222" s="262"/>
      <c r="O222" s="262"/>
      <c r="P222" s="262"/>
      <c r="Q222" s="262"/>
      <c r="R222" s="262"/>
      <c r="S222" s="262"/>
      <c r="T222" s="263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T222" s="264" t="s">
        <v>160</v>
      </c>
      <c r="AU222" s="264" t="s">
        <v>83</v>
      </c>
      <c r="AV222" s="14" t="s">
        <v>83</v>
      </c>
      <c r="AW222" s="14" t="s">
        <v>4</v>
      </c>
      <c r="AX222" s="14" t="s">
        <v>81</v>
      </c>
      <c r="AY222" s="264" t="s">
        <v>148</v>
      </c>
    </row>
    <row r="223" s="2" customFormat="1" ht="24.15" customHeight="1">
      <c r="A223" s="38"/>
      <c r="B223" s="39"/>
      <c r="C223" s="226" t="s">
        <v>296</v>
      </c>
      <c r="D223" s="226" t="s">
        <v>151</v>
      </c>
      <c r="E223" s="227" t="s">
        <v>297</v>
      </c>
      <c r="F223" s="228" t="s">
        <v>298</v>
      </c>
      <c r="G223" s="229" t="s">
        <v>154</v>
      </c>
      <c r="H223" s="230">
        <v>91.689999999999998</v>
      </c>
      <c r="I223" s="231"/>
      <c r="J223" s="232">
        <f>ROUND(I223*H223,2)</f>
        <v>0</v>
      </c>
      <c r="K223" s="228" t="s">
        <v>155</v>
      </c>
      <c r="L223" s="44"/>
      <c r="M223" s="233" t="s">
        <v>1</v>
      </c>
      <c r="N223" s="234" t="s">
        <v>38</v>
      </c>
      <c r="O223" s="91"/>
      <c r="P223" s="235">
        <f>O223*H223</f>
        <v>0</v>
      </c>
      <c r="Q223" s="235">
        <v>0</v>
      </c>
      <c r="R223" s="235">
        <f>Q223*H223</f>
        <v>0</v>
      </c>
      <c r="S223" s="235">
        <v>0</v>
      </c>
      <c r="T223" s="236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37" t="s">
        <v>236</v>
      </c>
      <c r="AT223" s="237" t="s">
        <v>151</v>
      </c>
      <c r="AU223" s="237" t="s">
        <v>83</v>
      </c>
      <c r="AY223" s="17" t="s">
        <v>148</v>
      </c>
      <c r="BE223" s="238">
        <f>IF(N223="základní",J223,0)</f>
        <v>0</v>
      </c>
      <c r="BF223" s="238">
        <f>IF(N223="snížená",J223,0)</f>
        <v>0</v>
      </c>
      <c r="BG223" s="238">
        <f>IF(N223="zákl. přenesená",J223,0)</f>
        <v>0</v>
      </c>
      <c r="BH223" s="238">
        <f>IF(N223="sníž. přenesená",J223,0)</f>
        <v>0</v>
      </c>
      <c r="BI223" s="238">
        <f>IF(N223="nulová",J223,0)</f>
        <v>0</v>
      </c>
      <c r="BJ223" s="17" t="s">
        <v>81</v>
      </c>
      <c r="BK223" s="238">
        <f>ROUND(I223*H223,2)</f>
        <v>0</v>
      </c>
      <c r="BL223" s="17" t="s">
        <v>236</v>
      </c>
      <c r="BM223" s="237" t="s">
        <v>299</v>
      </c>
    </row>
    <row r="224" s="2" customFormat="1">
      <c r="A224" s="38"/>
      <c r="B224" s="39"/>
      <c r="C224" s="40"/>
      <c r="D224" s="239" t="s">
        <v>158</v>
      </c>
      <c r="E224" s="40"/>
      <c r="F224" s="240" t="s">
        <v>300</v>
      </c>
      <c r="G224" s="40"/>
      <c r="H224" s="40"/>
      <c r="I224" s="241"/>
      <c r="J224" s="40"/>
      <c r="K224" s="40"/>
      <c r="L224" s="44"/>
      <c r="M224" s="242"/>
      <c r="N224" s="243"/>
      <c r="O224" s="91"/>
      <c r="P224" s="91"/>
      <c r="Q224" s="91"/>
      <c r="R224" s="91"/>
      <c r="S224" s="91"/>
      <c r="T224" s="92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T224" s="17" t="s">
        <v>158</v>
      </c>
      <c r="AU224" s="17" t="s">
        <v>83</v>
      </c>
    </row>
    <row r="225" s="13" customFormat="1">
      <c r="A225" s="13"/>
      <c r="B225" s="244"/>
      <c r="C225" s="245"/>
      <c r="D225" s="239" t="s">
        <v>160</v>
      </c>
      <c r="E225" s="246" t="s">
        <v>1</v>
      </c>
      <c r="F225" s="247" t="s">
        <v>174</v>
      </c>
      <c r="G225" s="245"/>
      <c r="H225" s="246" t="s">
        <v>1</v>
      </c>
      <c r="I225" s="248"/>
      <c r="J225" s="245"/>
      <c r="K225" s="245"/>
      <c r="L225" s="249"/>
      <c r="M225" s="250"/>
      <c r="N225" s="251"/>
      <c r="O225" s="251"/>
      <c r="P225" s="251"/>
      <c r="Q225" s="251"/>
      <c r="R225" s="251"/>
      <c r="S225" s="251"/>
      <c r="T225" s="252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53" t="s">
        <v>160</v>
      </c>
      <c r="AU225" s="253" t="s">
        <v>83</v>
      </c>
      <c r="AV225" s="13" t="s">
        <v>81</v>
      </c>
      <c r="AW225" s="13" t="s">
        <v>30</v>
      </c>
      <c r="AX225" s="13" t="s">
        <v>73</v>
      </c>
      <c r="AY225" s="253" t="s">
        <v>148</v>
      </c>
    </row>
    <row r="226" s="14" customFormat="1">
      <c r="A226" s="14"/>
      <c r="B226" s="254"/>
      <c r="C226" s="255"/>
      <c r="D226" s="239" t="s">
        <v>160</v>
      </c>
      <c r="E226" s="256" t="s">
        <v>1</v>
      </c>
      <c r="F226" s="257" t="s">
        <v>195</v>
      </c>
      <c r="G226" s="255"/>
      <c r="H226" s="258">
        <v>13.07</v>
      </c>
      <c r="I226" s="259"/>
      <c r="J226" s="255"/>
      <c r="K226" s="255"/>
      <c r="L226" s="260"/>
      <c r="M226" s="261"/>
      <c r="N226" s="262"/>
      <c r="O226" s="262"/>
      <c r="P226" s="262"/>
      <c r="Q226" s="262"/>
      <c r="R226" s="262"/>
      <c r="S226" s="262"/>
      <c r="T226" s="263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64" t="s">
        <v>160</v>
      </c>
      <c r="AU226" s="264" t="s">
        <v>83</v>
      </c>
      <c r="AV226" s="14" t="s">
        <v>83</v>
      </c>
      <c r="AW226" s="14" t="s">
        <v>30</v>
      </c>
      <c r="AX226" s="14" t="s">
        <v>73</v>
      </c>
      <c r="AY226" s="264" t="s">
        <v>148</v>
      </c>
    </row>
    <row r="227" s="13" customFormat="1">
      <c r="A227" s="13"/>
      <c r="B227" s="244"/>
      <c r="C227" s="245"/>
      <c r="D227" s="239" t="s">
        <v>160</v>
      </c>
      <c r="E227" s="246" t="s">
        <v>1</v>
      </c>
      <c r="F227" s="247" t="s">
        <v>176</v>
      </c>
      <c r="G227" s="245"/>
      <c r="H227" s="246" t="s">
        <v>1</v>
      </c>
      <c r="I227" s="248"/>
      <c r="J227" s="245"/>
      <c r="K227" s="245"/>
      <c r="L227" s="249"/>
      <c r="M227" s="250"/>
      <c r="N227" s="251"/>
      <c r="O227" s="251"/>
      <c r="P227" s="251"/>
      <c r="Q227" s="251"/>
      <c r="R227" s="251"/>
      <c r="S227" s="251"/>
      <c r="T227" s="252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53" t="s">
        <v>160</v>
      </c>
      <c r="AU227" s="253" t="s">
        <v>83</v>
      </c>
      <c r="AV227" s="13" t="s">
        <v>81</v>
      </c>
      <c r="AW227" s="13" t="s">
        <v>30</v>
      </c>
      <c r="AX227" s="13" t="s">
        <v>73</v>
      </c>
      <c r="AY227" s="253" t="s">
        <v>148</v>
      </c>
    </row>
    <row r="228" s="14" customFormat="1">
      <c r="A228" s="14"/>
      <c r="B228" s="254"/>
      <c r="C228" s="255"/>
      <c r="D228" s="239" t="s">
        <v>160</v>
      </c>
      <c r="E228" s="256" t="s">
        <v>1</v>
      </c>
      <c r="F228" s="257" t="s">
        <v>196</v>
      </c>
      <c r="G228" s="255"/>
      <c r="H228" s="258">
        <v>78.620000000000005</v>
      </c>
      <c r="I228" s="259"/>
      <c r="J228" s="255"/>
      <c r="K228" s="255"/>
      <c r="L228" s="260"/>
      <c r="M228" s="261"/>
      <c r="N228" s="262"/>
      <c r="O228" s="262"/>
      <c r="P228" s="262"/>
      <c r="Q228" s="262"/>
      <c r="R228" s="262"/>
      <c r="S228" s="262"/>
      <c r="T228" s="263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T228" s="264" t="s">
        <v>160</v>
      </c>
      <c r="AU228" s="264" t="s">
        <v>83</v>
      </c>
      <c r="AV228" s="14" t="s">
        <v>83</v>
      </c>
      <c r="AW228" s="14" t="s">
        <v>30</v>
      </c>
      <c r="AX228" s="14" t="s">
        <v>73</v>
      </c>
      <c r="AY228" s="264" t="s">
        <v>148</v>
      </c>
    </row>
    <row r="229" s="15" customFormat="1">
      <c r="A229" s="15"/>
      <c r="B229" s="265"/>
      <c r="C229" s="266"/>
      <c r="D229" s="239" t="s">
        <v>160</v>
      </c>
      <c r="E229" s="267" t="s">
        <v>1</v>
      </c>
      <c r="F229" s="268" t="s">
        <v>167</v>
      </c>
      <c r="G229" s="266"/>
      <c r="H229" s="269">
        <v>91.689999999999998</v>
      </c>
      <c r="I229" s="270"/>
      <c r="J229" s="266"/>
      <c r="K229" s="266"/>
      <c r="L229" s="271"/>
      <c r="M229" s="272"/>
      <c r="N229" s="273"/>
      <c r="O229" s="273"/>
      <c r="P229" s="273"/>
      <c r="Q229" s="273"/>
      <c r="R229" s="273"/>
      <c r="S229" s="273"/>
      <c r="T229" s="274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T229" s="275" t="s">
        <v>160</v>
      </c>
      <c r="AU229" s="275" t="s">
        <v>83</v>
      </c>
      <c r="AV229" s="15" t="s">
        <v>156</v>
      </c>
      <c r="AW229" s="15" t="s">
        <v>30</v>
      </c>
      <c r="AX229" s="15" t="s">
        <v>81</v>
      </c>
      <c r="AY229" s="275" t="s">
        <v>148</v>
      </c>
    </row>
    <row r="230" s="2" customFormat="1" ht="24.15" customHeight="1">
      <c r="A230" s="38"/>
      <c r="B230" s="39"/>
      <c r="C230" s="276" t="s">
        <v>301</v>
      </c>
      <c r="D230" s="276" t="s">
        <v>237</v>
      </c>
      <c r="E230" s="277" t="s">
        <v>302</v>
      </c>
      <c r="F230" s="278" t="s">
        <v>303</v>
      </c>
      <c r="G230" s="279" t="s">
        <v>154</v>
      </c>
      <c r="H230" s="280">
        <v>93.524000000000001</v>
      </c>
      <c r="I230" s="281"/>
      <c r="J230" s="282">
        <f>ROUND(I230*H230,2)</f>
        <v>0</v>
      </c>
      <c r="K230" s="278" t="s">
        <v>155</v>
      </c>
      <c r="L230" s="283"/>
      <c r="M230" s="284" t="s">
        <v>1</v>
      </c>
      <c r="N230" s="285" t="s">
        <v>38</v>
      </c>
      <c r="O230" s="91"/>
      <c r="P230" s="235">
        <f>O230*H230</f>
        <v>0</v>
      </c>
      <c r="Q230" s="235">
        <v>0.016</v>
      </c>
      <c r="R230" s="235">
        <f>Q230*H230</f>
        <v>1.4963839999999999</v>
      </c>
      <c r="S230" s="235">
        <v>0</v>
      </c>
      <c r="T230" s="236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37" t="s">
        <v>267</v>
      </c>
      <c r="AT230" s="237" t="s">
        <v>237</v>
      </c>
      <c r="AU230" s="237" t="s">
        <v>83</v>
      </c>
      <c r="AY230" s="17" t="s">
        <v>148</v>
      </c>
      <c r="BE230" s="238">
        <f>IF(N230="základní",J230,0)</f>
        <v>0</v>
      </c>
      <c r="BF230" s="238">
        <f>IF(N230="snížená",J230,0)</f>
        <v>0</v>
      </c>
      <c r="BG230" s="238">
        <f>IF(N230="zákl. přenesená",J230,0)</f>
        <v>0</v>
      </c>
      <c r="BH230" s="238">
        <f>IF(N230="sníž. přenesená",J230,0)</f>
        <v>0</v>
      </c>
      <c r="BI230" s="238">
        <f>IF(N230="nulová",J230,0)</f>
        <v>0</v>
      </c>
      <c r="BJ230" s="17" t="s">
        <v>81</v>
      </c>
      <c r="BK230" s="238">
        <f>ROUND(I230*H230,2)</f>
        <v>0</v>
      </c>
      <c r="BL230" s="17" t="s">
        <v>236</v>
      </c>
      <c r="BM230" s="237" t="s">
        <v>304</v>
      </c>
    </row>
    <row r="231" s="2" customFormat="1">
      <c r="A231" s="38"/>
      <c r="B231" s="39"/>
      <c r="C231" s="40"/>
      <c r="D231" s="239" t="s">
        <v>158</v>
      </c>
      <c r="E231" s="40"/>
      <c r="F231" s="240" t="s">
        <v>303</v>
      </c>
      <c r="G231" s="40"/>
      <c r="H231" s="40"/>
      <c r="I231" s="241"/>
      <c r="J231" s="40"/>
      <c r="K231" s="40"/>
      <c r="L231" s="44"/>
      <c r="M231" s="242"/>
      <c r="N231" s="243"/>
      <c r="O231" s="91"/>
      <c r="P231" s="91"/>
      <c r="Q231" s="91"/>
      <c r="R231" s="91"/>
      <c r="S231" s="91"/>
      <c r="T231" s="92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7" t="s">
        <v>158</v>
      </c>
      <c r="AU231" s="17" t="s">
        <v>83</v>
      </c>
    </row>
    <row r="232" s="14" customFormat="1">
      <c r="A232" s="14"/>
      <c r="B232" s="254"/>
      <c r="C232" s="255"/>
      <c r="D232" s="239" t="s">
        <v>160</v>
      </c>
      <c r="E232" s="255"/>
      <c r="F232" s="257" t="s">
        <v>285</v>
      </c>
      <c r="G232" s="255"/>
      <c r="H232" s="258">
        <v>93.524000000000001</v>
      </c>
      <c r="I232" s="259"/>
      <c r="J232" s="255"/>
      <c r="K232" s="255"/>
      <c r="L232" s="260"/>
      <c r="M232" s="261"/>
      <c r="N232" s="262"/>
      <c r="O232" s="262"/>
      <c r="P232" s="262"/>
      <c r="Q232" s="262"/>
      <c r="R232" s="262"/>
      <c r="S232" s="262"/>
      <c r="T232" s="263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64" t="s">
        <v>160</v>
      </c>
      <c r="AU232" s="264" t="s">
        <v>83</v>
      </c>
      <c r="AV232" s="14" t="s">
        <v>83</v>
      </c>
      <c r="AW232" s="14" t="s">
        <v>4</v>
      </c>
      <c r="AX232" s="14" t="s">
        <v>81</v>
      </c>
      <c r="AY232" s="264" t="s">
        <v>148</v>
      </c>
    </row>
    <row r="233" s="2" customFormat="1" ht="24.15" customHeight="1">
      <c r="A233" s="38"/>
      <c r="B233" s="39"/>
      <c r="C233" s="226" t="s">
        <v>305</v>
      </c>
      <c r="D233" s="226" t="s">
        <v>151</v>
      </c>
      <c r="E233" s="227" t="s">
        <v>306</v>
      </c>
      <c r="F233" s="228" t="s">
        <v>307</v>
      </c>
      <c r="G233" s="229" t="s">
        <v>154</v>
      </c>
      <c r="H233" s="230">
        <v>372.82999999999998</v>
      </c>
      <c r="I233" s="231"/>
      <c r="J233" s="232">
        <f>ROUND(I233*H233,2)</f>
        <v>0</v>
      </c>
      <c r="K233" s="228" t="s">
        <v>155</v>
      </c>
      <c r="L233" s="44"/>
      <c r="M233" s="233" t="s">
        <v>1</v>
      </c>
      <c r="N233" s="234" t="s">
        <v>38</v>
      </c>
      <c r="O233" s="91"/>
      <c r="P233" s="235">
        <f>O233*H233</f>
        <v>0</v>
      </c>
      <c r="Q233" s="235">
        <v>0</v>
      </c>
      <c r="R233" s="235">
        <f>Q233*H233</f>
        <v>0</v>
      </c>
      <c r="S233" s="235">
        <v>0</v>
      </c>
      <c r="T233" s="236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37" t="s">
        <v>236</v>
      </c>
      <c r="AT233" s="237" t="s">
        <v>151</v>
      </c>
      <c r="AU233" s="237" t="s">
        <v>83</v>
      </c>
      <c r="AY233" s="17" t="s">
        <v>148</v>
      </c>
      <c r="BE233" s="238">
        <f>IF(N233="základní",J233,0)</f>
        <v>0</v>
      </c>
      <c r="BF233" s="238">
        <f>IF(N233="snížená",J233,0)</f>
        <v>0</v>
      </c>
      <c r="BG233" s="238">
        <f>IF(N233="zákl. přenesená",J233,0)</f>
        <v>0</v>
      </c>
      <c r="BH233" s="238">
        <f>IF(N233="sníž. přenesená",J233,0)</f>
        <v>0</v>
      </c>
      <c r="BI233" s="238">
        <f>IF(N233="nulová",J233,0)</f>
        <v>0</v>
      </c>
      <c r="BJ233" s="17" t="s">
        <v>81</v>
      </c>
      <c r="BK233" s="238">
        <f>ROUND(I233*H233,2)</f>
        <v>0</v>
      </c>
      <c r="BL233" s="17" t="s">
        <v>236</v>
      </c>
      <c r="BM233" s="237" t="s">
        <v>308</v>
      </c>
    </row>
    <row r="234" s="2" customFormat="1">
      <c r="A234" s="38"/>
      <c r="B234" s="39"/>
      <c r="C234" s="40"/>
      <c r="D234" s="239" t="s">
        <v>158</v>
      </c>
      <c r="E234" s="40"/>
      <c r="F234" s="240" t="s">
        <v>309</v>
      </c>
      <c r="G234" s="40"/>
      <c r="H234" s="40"/>
      <c r="I234" s="241"/>
      <c r="J234" s="40"/>
      <c r="K234" s="40"/>
      <c r="L234" s="44"/>
      <c r="M234" s="242"/>
      <c r="N234" s="243"/>
      <c r="O234" s="91"/>
      <c r="P234" s="91"/>
      <c r="Q234" s="91"/>
      <c r="R234" s="91"/>
      <c r="S234" s="91"/>
      <c r="T234" s="92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158</v>
      </c>
      <c r="AU234" s="17" t="s">
        <v>83</v>
      </c>
    </row>
    <row r="235" s="14" customFormat="1">
      <c r="A235" s="14"/>
      <c r="B235" s="254"/>
      <c r="C235" s="255"/>
      <c r="D235" s="239" t="s">
        <v>160</v>
      </c>
      <c r="E235" s="256" t="s">
        <v>1</v>
      </c>
      <c r="F235" s="257" t="s">
        <v>310</v>
      </c>
      <c r="G235" s="255"/>
      <c r="H235" s="258">
        <v>372.82999999999998</v>
      </c>
      <c r="I235" s="259"/>
      <c r="J235" s="255"/>
      <c r="K235" s="255"/>
      <c r="L235" s="260"/>
      <c r="M235" s="261"/>
      <c r="N235" s="262"/>
      <c r="O235" s="262"/>
      <c r="P235" s="262"/>
      <c r="Q235" s="262"/>
      <c r="R235" s="262"/>
      <c r="S235" s="262"/>
      <c r="T235" s="263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64" t="s">
        <v>160</v>
      </c>
      <c r="AU235" s="264" t="s">
        <v>83</v>
      </c>
      <c r="AV235" s="14" t="s">
        <v>83</v>
      </c>
      <c r="AW235" s="14" t="s">
        <v>30</v>
      </c>
      <c r="AX235" s="14" t="s">
        <v>73</v>
      </c>
      <c r="AY235" s="264" t="s">
        <v>148</v>
      </c>
    </row>
    <row r="236" s="15" customFormat="1">
      <c r="A236" s="15"/>
      <c r="B236" s="265"/>
      <c r="C236" s="266"/>
      <c r="D236" s="239" t="s">
        <v>160</v>
      </c>
      <c r="E236" s="267" t="s">
        <v>1</v>
      </c>
      <c r="F236" s="268" t="s">
        <v>167</v>
      </c>
      <c r="G236" s="266"/>
      <c r="H236" s="269">
        <v>372.82999999999998</v>
      </c>
      <c r="I236" s="270"/>
      <c r="J236" s="266"/>
      <c r="K236" s="266"/>
      <c r="L236" s="271"/>
      <c r="M236" s="272"/>
      <c r="N236" s="273"/>
      <c r="O236" s="273"/>
      <c r="P236" s="273"/>
      <c r="Q236" s="273"/>
      <c r="R236" s="273"/>
      <c r="S236" s="273"/>
      <c r="T236" s="274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T236" s="275" t="s">
        <v>160</v>
      </c>
      <c r="AU236" s="275" t="s">
        <v>83</v>
      </c>
      <c r="AV236" s="15" t="s">
        <v>156</v>
      </c>
      <c r="AW236" s="15" t="s">
        <v>30</v>
      </c>
      <c r="AX236" s="15" t="s">
        <v>81</v>
      </c>
      <c r="AY236" s="275" t="s">
        <v>148</v>
      </c>
    </row>
    <row r="237" s="2" customFormat="1" ht="24.15" customHeight="1">
      <c r="A237" s="38"/>
      <c r="B237" s="39"/>
      <c r="C237" s="276" t="s">
        <v>311</v>
      </c>
      <c r="D237" s="276" t="s">
        <v>237</v>
      </c>
      <c r="E237" s="277" t="s">
        <v>312</v>
      </c>
      <c r="F237" s="278" t="s">
        <v>313</v>
      </c>
      <c r="G237" s="279" t="s">
        <v>154</v>
      </c>
      <c r="H237" s="280">
        <v>190.143</v>
      </c>
      <c r="I237" s="281"/>
      <c r="J237" s="282">
        <f>ROUND(I237*H237,2)</f>
        <v>0</v>
      </c>
      <c r="K237" s="278" t="s">
        <v>155</v>
      </c>
      <c r="L237" s="283"/>
      <c r="M237" s="284" t="s">
        <v>1</v>
      </c>
      <c r="N237" s="285" t="s">
        <v>38</v>
      </c>
      <c r="O237" s="91"/>
      <c r="P237" s="235">
        <f>O237*H237</f>
        <v>0</v>
      </c>
      <c r="Q237" s="235">
        <v>0.0050000000000000001</v>
      </c>
      <c r="R237" s="235">
        <f>Q237*H237</f>
        <v>0.95071499999999998</v>
      </c>
      <c r="S237" s="235">
        <v>0</v>
      </c>
      <c r="T237" s="236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37" t="s">
        <v>267</v>
      </c>
      <c r="AT237" s="237" t="s">
        <v>237</v>
      </c>
      <c r="AU237" s="237" t="s">
        <v>83</v>
      </c>
      <c r="AY237" s="17" t="s">
        <v>148</v>
      </c>
      <c r="BE237" s="238">
        <f>IF(N237="základní",J237,0)</f>
        <v>0</v>
      </c>
      <c r="BF237" s="238">
        <f>IF(N237="snížená",J237,0)</f>
        <v>0</v>
      </c>
      <c r="BG237" s="238">
        <f>IF(N237="zákl. přenesená",J237,0)</f>
        <v>0</v>
      </c>
      <c r="BH237" s="238">
        <f>IF(N237="sníž. přenesená",J237,0)</f>
        <v>0</v>
      </c>
      <c r="BI237" s="238">
        <f>IF(N237="nulová",J237,0)</f>
        <v>0</v>
      </c>
      <c r="BJ237" s="17" t="s">
        <v>81</v>
      </c>
      <c r="BK237" s="238">
        <f>ROUND(I237*H237,2)</f>
        <v>0</v>
      </c>
      <c r="BL237" s="17" t="s">
        <v>236</v>
      </c>
      <c r="BM237" s="237" t="s">
        <v>314</v>
      </c>
    </row>
    <row r="238" s="2" customFormat="1">
      <c r="A238" s="38"/>
      <c r="B238" s="39"/>
      <c r="C238" s="40"/>
      <c r="D238" s="239" t="s">
        <v>158</v>
      </c>
      <c r="E238" s="40"/>
      <c r="F238" s="240" t="s">
        <v>313</v>
      </c>
      <c r="G238" s="40"/>
      <c r="H238" s="40"/>
      <c r="I238" s="241"/>
      <c r="J238" s="40"/>
      <c r="K238" s="40"/>
      <c r="L238" s="44"/>
      <c r="M238" s="242"/>
      <c r="N238" s="243"/>
      <c r="O238" s="91"/>
      <c r="P238" s="91"/>
      <c r="Q238" s="91"/>
      <c r="R238" s="91"/>
      <c r="S238" s="91"/>
      <c r="T238" s="92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7" t="s">
        <v>158</v>
      </c>
      <c r="AU238" s="17" t="s">
        <v>83</v>
      </c>
    </row>
    <row r="239" s="14" customFormat="1">
      <c r="A239" s="14"/>
      <c r="B239" s="254"/>
      <c r="C239" s="255"/>
      <c r="D239" s="239" t="s">
        <v>160</v>
      </c>
      <c r="E239" s="255"/>
      <c r="F239" s="257" t="s">
        <v>315</v>
      </c>
      <c r="G239" s="255"/>
      <c r="H239" s="258">
        <v>190.143</v>
      </c>
      <c r="I239" s="259"/>
      <c r="J239" s="255"/>
      <c r="K239" s="255"/>
      <c r="L239" s="260"/>
      <c r="M239" s="261"/>
      <c r="N239" s="262"/>
      <c r="O239" s="262"/>
      <c r="P239" s="262"/>
      <c r="Q239" s="262"/>
      <c r="R239" s="262"/>
      <c r="S239" s="262"/>
      <c r="T239" s="263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64" t="s">
        <v>160</v>
      </c>
      <c r="AU239" s="264" t="s">
        <v>83</v>
      </c>
      <c r="AV239" s="14" t="s">
        <v>83</v>
      </c>
      <c r="AW239" s="14" t="s">
        <v>4</v>
      </c>
      <c r="AX239" s="14" t="s">
        <v>81</v>
      </c>
      <c r="AY239" s="264" t="s">
        <v>148</v>
      </c>
    </row>
    <row r="240" s="2" customFormat="1" ht="24.15" customHeight="1">
      <c r="A240" s="38"/>
      <c r="B240" s="39"/>
      <c r="C240" s="276" t="s">
        <v>316</v>
      </c>
      <c r="D240" s="276" t="s">
        <v>237</v>
      </c>
      <c r="E240" s="277" t="s">
        <v>317</v>
      </c>
      <c r="F240" s="278" t="s">
        <v>318</v>
      </c>
      <c r="G240" s="279" t="s">
        <v>154</v>
      </c>
      <c r="H240" s="280">
        <v>190.143</v>
      </c>
      <c r="I240" s="281"/>
      <c r="J240" s="282">
        <f>ROUND(I240*H240,2)</f>
        <v>0</v>
      </c>
      <c r="K240" s="278" t="s">
        <v>155</v>
      </c>
      <c r="L240" s="283"/>
      <c r="M240" s="284" t="s">
        <v>1</v>
      </c>
      <c r="N240" s="285" t="s">
        <v>38</v>
      </c>
      <c r="O240" s="91"/>
      <c r="P240" s="235">
        <f>O240*H240</f>
        <v>0</v>
      </c>
      <c r="Q240" s="235">
        <v>0.0040000000000000001</v>
      </c>
      <c r="R240" s="235">
        <f>Q240*H240</f>
        <v>0.76057200000000003</v>
      </c>
      <c r="S240" s="235">
        <v>0</v>
      </c>
      <c r="T240" s="236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37" t="s">
        <v>267</v>
      </c>
      <c r="AT240" s="237" t="s">
        <v>237</v>
      </c>
      <c r="AU240" s="237" t="s">
        <v>83</v>
      </c>
      <c r="AY240" s="17" t="s">
        <v>148</v>
      </c>
      <c r="BE240" s="238">
        <f>IF(N240="základní",J240,0)</f>
        <v>0</v>
      </c>
      <c r="BF240" s="238">
        <f>IF(N240="snížená",J240,0)</f>
        <v>0</v>
      </c>
      <c r="BG240" s="238">
        <f>IF(N240="zákl. přenesená",J240,0)</f>
        <v>0</v>
      </c>
      <c r="BH240" s="238">
        <f>IF(N240="sníž. přenesená",J240,0)</f>
        <v>0</v>
      </c>
      <c r="BI240" s="238">
        <f>IF(N240="nulová",J240,0)</f>
        <v>0</v>
      </c>
      <c r="BJ240" s="17" t="s">
        <v>81</v>
      </c>
      <c r="BK240" s="238">
        <f>ROUND(I240*H240,2)</f>
        <v>0</v>
      </c>
      <c r="BL240" s="17" t="s">
        <v>236</v>
      </c>
      <c r="BM240" s="237" t="s">
        <v>319</v>
      </c>
    </row>
    <row r="241" s="2" customFormat="1">
      <c r="A241" s="38"/>
      <c r="B241" s="39"/>
      <c r="C241" s="40"/>
      <c r="D241" s="239" t="s">
        <v>158</v>
      </c>
      <c r="E241" s="40"/>
      <c r="F241" s="240" t="s">
        <v>318</v>
      </c>
      <c r="G241" s="40"/>
      <c r="H241" s="40"/>
      <c r="I241" s="241"/>
      <c r="J241" s="40"/>
      <c r="K241" s="40"/>
      <c r="L241" s="44"/>
      <c r="M241" s="242"/>
      <c r="N241" s="243"/>
      <c r="O241" s="91"/>
      <c r="P241" s="91"/>
      <c r="Q241" s="91"/>
      <c r="R241" s="91"/>
      <c r="S241" s="91"/>
      <c r="T241" s="92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7" t="s">
        <v>158</v>
      </c>
      <c r="AU241" s="17" t="s">
        <v>83</v>
      </c>
    </row>
    <row r="242" s="14" customFormat="1">
      <c r="A242" s="14"/>
      <c r="B242" s="254"/>
      <c r="C242" s="255"/>
      <c r="D242" s="239" t="s">
        <v>160</v>
      </c>
      <c r="E242" s="255"/>
      <c r="F242" s="257" t="s">
        <v>315</v>
      </c>
      <c r="G242" s="255"/>
      <c r="H242" s="258">
        <v>190.143</v>
      </c>
      <c r="I242" s="259"/>
      <c r="J242" s="255"/>
      <c r="K242" s="255"/>
      <c r="L242" s="260"/>
      <c r="M242" s="261"/>
      <c r="N242" s="262"/>
      <c r="O242" s="262"/>
      <c r="P242" s="262"/>
      <c r="Q242" s="262"/>
      <c r="R242" s="262"/>
      <c r="S242" s="262"/>
      <c r="T242" s="263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64" t="s">
        <v>160</v>
      </c>
      <c r="AU242" s="264" t="s">
        <v>83</v>
      </c>
      <c r="AV242" s="14" t="s">
        <v>83</v>
      </c>
      <c r="AW242" s="14" t="s">
        <v>4</v>
      </c>
      <c r="AX242" s="14" t="s">
        <v>81</v>
      </c>
      <c r="AY242" s="264" t="s">
        <v>148</v>
      </c>
    </row>
    <row r="243" s="2" customFormat="1" ht="24.15" customHeight="1">
      <c r="A243" s="38"/>
      <c r="B243" s="39"/>
      <c r="C243" s="226" t="s">
        <v>320</v>
      </c>
      <c r="D243" s="226" t="s">
        <v>151</v>
      </c>
      <c r="E243" s="227" t="s">
        <v>321</v>
      </c>
      <c r="F243" s="228" t="s">
        <v>322</v>
      </c>
      <c r="G243" s="229" t="s">
        <v>185</v>
      </c>
      <c r="H243" s="230">
        <v>4.6230000000000002</v>
      </c>
      <c r="I243" s="231"/>
      <c r="J243" s="232">
        <f>ROUND(I243*H243,2)</f>
        <v>0</v>
      </c>
      <c r="K243" s="228" t="s">
        <v>155</v>
      </c>
      <c r="L243" s="44"/>
      <c r="M243" s="233" t="s">
        <v>1</v>
      </c>
      <c r="N243" s="234" t="s">
        <v>38</v>
      </c>
      <c r="O243" s="91"/>
      <c r="P243" s="235">
        <f>O243*H243</f>
        <v>0</v>
      </c>
      <c r="Q243" s="235">
        <v>0</v>
      </c>
      <c r="R243" s="235">
        <f>Q243*H243</f>
        <v>0</v>
      </c>
      <c r="S243" s="235">
        <v>0</v>
      </c>
      <c r="T243" s="236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37" t="s">
        <v>236</v>
      </c>
      <c r="AT243" s="237" t="s">
        <v>151</v>
      </c>
      <c r="AU243" s="237" t="s">
        <v>83</v>
      </c>
      <c r="AY243" s="17" t="s">
        <v>148</v>
      </c>
      <c r="BE243" s="238">
        <f>IF(N243="základní",J243,0)</f>
        <v>0</v>
      </c>
      <c r="BF243" s="238">
        <f>IF(N243="snížená",J243,0)</f>
        <v>0</v>
      </c>
      <c r="BG243" s="238">
        <f>IF(N243="zákl. přenesená",J243,0)</f>
        <v>0</v>
      </c>
      <c r="BH243" s="238">
        <f>IF(N243="sníž. přenesená",J243,0)</f>
        <v>0</v>
      </c>
      <c r="BI243" s="238">
        <f>IF(N243="nulová",J243,0)</f>
        <v>0</v>
      </c>
      <c r="BJ243" s="17" t="s">
        <v>81</v>
      </c>
      <c r="BK243" s="238">
        <f>ROUND(I243*H243,2)</f>
        <v>0</v>
      </c>
      <c r="BL243" s="17" t="s">
        <v>236</v>
      </c>
      <c r="BM243" s="237" t="s">
        <v>323</v>
      </c>
    </row>
    <row r="244" s="2" customFormat="1">
      <c r="A244" s="38"/>
      <c r="B244" s="39"/>
      <c r="C244" s="40"/>
      <c r="D244" s="239" t="s">
        <v>158</v>
      </c>
      <c r="E244" s="40"/>
      <c r="F244" s="240" t="s">
        <v>324</v>
      </c>
      <c r="G244" s="40"/>
      <c r="H244" s="40"/>
      <c r="I244" s="241"/>
      <c r="J244" s="40"/>
      <c r="K244" s="40"/>
      <c r="L244" s="44"/>
      <c r="M244" s="242"/>
      <c r="N244" s="243"/>
      <c r="O244" s="91"/>
      <c r="P244" s="91"/>
      <c r="Q244" s="91"/>
      <c r="R244" s="91"/>
      <c r="S244" s="91"/>
      <c r="T244" s="92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T244" s="17" t="s">
        <v>158</v>
      </c>
      <c r="AU244" s="17" t="s">
        <v>83</v>
      </c>
    </row>
    <row r="245" s="12" customFormat="1" ht="22.8" customHeight="1">
      <c r="A245" s="12"/>
      <c r="B245" s="210"/>
      <c r="C245" s="211"/>
      <c r="D245" s="212" t="s">
        <v>72</v>
      </c>
      <c r="E245" s="224" t="s">
        <v>325</v>
      </c>
      <c r="F245" s="224" t="s">
        <v>326</v>
      </c>
      <c r="G245" s="211"/>
      <c r="H245" s="211"/>
      <c r="I245" s="214"/>
      <c r="J245" s="225">
        <f>BK245</f>
        <v>0</v>
      </c>
      <c r="K245" s="211"/>
      <c r="L245" s="216"/>
      <c r="M245" s="217"/>
      <c r="N245" s="218"/>
      <c r="O245" s="218"/>
      <c r="P245" s="219">
        <f>SUM(P246:P255)</f>
        <v>0</v>
      </c>
      <c r="Q245" s="218"/>
      <c r="R245" s="219">
        <f>SUM(R246:R255)</f>
        <v>0.0037600000000000003</v>
      </c>
      <c r="S245" s="218"/>
      <c r="T245" s="220">
        <f>SUM(T246:T255)</f>
        <v>0</v>
      </c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R245" s="221" t="s">
        <v>83</v>
      </c>
      <c r="AT245" s="222" t="s">
        <v>72</v>
      </c>
      <c r="AU245" s="222" t="s">
        <v>81</v>
      </c>
      <c r="AY245" s="221" t="s">
        <v>148</v>
      </c>
      <c r="BK245" s="223">
        <f>SUM(BK246:BK255)</f>
        <v>0</v>
      </c>
    </row>
    <row r="246" s="2" customFormat="1" ht="24.15" customHeight="1">
      <c r="A246" s="38"/>
      <c r="B246" s="39"/>
      <c r="C246" s="226" t="s">
        <v>7</v>
      </c>
      <c r="D246" s="226" t="s">
        <v>151</v>
      </c>
      <c r="E246" s="227" t="s">
        <v>327</v>
      </c>
      <c r="F246" s="228" t="s">
        <v>328</v>
      </c>
      <c r="G246" s="229" t="s">
        <v>329</v>
      </c>
      <c r="H246" s="230">
        <v>2</v>
      </c>
      <c r="I246" s="231"/>
      <c r="J246" s="232">
        <f>ROUND(I246*H246,2)</f>
        <v>0</v>
      </c>
      <c r="K246" s="228" t="s">
        <v>155</v>
      </c>
      <c r="L246" s="44"/>
      <c r="M246" s="233" t="s">
        <v>1</v>
      </c>
      <c r="N246" s="234" t="s">
        <v>38</v>
      </c>
      <c r="O246" s="91"/>
      <c r="P246" s="235">
        <f>O246*H246</f>
        <v>0</v>
      </c>
      <c r="Q246" s="235">
        <v>0.00032000000000000003</v>
      </c>
      <c r="R246" s="235">
        <f>Q246*H246</f>
        <v>0.00064000000000000005</v>
      </c>
      <c r="S246" s="235">
        <v>0</v>
      </c>
      <c r="T246" s="236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37" t="s">
        <v>236</v>
      </c>
      <c r="AT246" s="237" t="s">
        <v>151</v>
      </c>
      <c r="AU246" s="237" t="s">
        <v>83</v>
      </c>
      <c r="AY246" s="17" t="s">
        <v>148</v>
      </c>
      <c r="BE246" s="238">
        <f>IF(N246="základní",J246,0)</f>
        <v>0</v>
      </c>
      <c r="BF246" s="238">
        <f>IF(N246="snížená",J246,0)</f>
        <v>0</v>
      </c>
      <c r="BG246" s="238">
        <f>IF(N246="zákl. přenesená",J246,0)</f>
        <v>0</v>
      </c>
      <c r="BH246" s="238">
        <f>IF(N246="sníž. přenesená",J246,0)</f>
        <v>0</v>
      </c>
      <c r="BI246" s="238">
        <f>IF(N246="nulová",J246,0)</f>
        <v>0</v>
      </c>
      <c r="BJ246" s="17" t="s">
        <v>81</v>
      </c>
      <c r="BK246" s="238">
        <f>ROUND(I246*H246,2)</f>
        <v>0</v>
      </c>
      <c r="BL246" s="17" t="s">
        <v>236</v>
      </c>
      <c r="BM246" s="237" t="s">
        <v>330</v>
      </c>
    </row>
    <row r="247" s="2" customFormat="1">
      <c r="A247" s="38"/>
      <c r="B247" s="39"/>
      <c r="C247" s="40"/>
      <c r="D247" s="239" t="s">
        <v>158</v>
      </c>
      <c r="E247" s="40"/>
      <c r="F247" s="240" t="s">
        <v>331</v>
      </c>
      <c r="G247" s="40"/>
      <c r="H247" s="40"/>
      <c r="I247" s="241"/>
      <c r="J247" s="40"/>
      <c r="K247" s="40"/>
      <c r="L247" s="44"/>
      <c r="M247" s="242"/>
      <c r="N247" s="243"/>
      <c r="O247" s="91"/>
      <c r="P247" s="91"/>
      <c r="Q247" s="91"/>
      <c r="R247" s="91"/>
      <c r="S247" s="91"/>
      <c r="T247" s="92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7" t="s">
        <v>158</v>
      </c>
      <c r="AU247" s="17" t="s">
        <v>83</v>
      </c>
    </row>
    <row r="248" s="2" customFormat="1" ht="24.15" customHeight="1">
      <c r="A248" s="38"/>
      <c r="B248" s="39"/>
      <c r="C248" s="226" t="s">
        <v>332</v>
      </c>
      <c r="D248" s="226" t="s">
        <v>151</v>
      </c>
      <c r="E248" s="227" t="s">
        <v>333</v>
      </c>
      <c r="F248" s="228" t="s">
        <v>334</v>
      </c>
      <c r="G248" s="229" t="s">
        <v>329</v>
      </c>
      <c r="H248" s="230">
        <v>2</v>
      </c>
      <c r="I248" s="231"/>
      <c r="J248" s="232">
        <f>ROUND(I248*H248,2)</f>
        <v>0</v>
      </c>
      <c r="K248" s="228" t="s">
        <v>155</v>
      </c>
      <c r="L248" s="44"/>
      <c r="M248" s="233" t="s">
        <v>1</v>
      </c>
      <c r="N248" s="234" t="s">
        <v>38</v>
      </c>
      <c r="O248" s="91"/>
      <c r="P248" s="235">
        <f>O248*H248</f>
        <v>0</v>
      </c>
      <c r="Q248" s="235">
        <v>0.00051999999999999995</v>
      </c>
      <c r="R248" s="235">
        <f>Q248*H248</f>
        <v>0.0010399999999999999</v>
      </c>
      <c r="S248" s="235">
        <v>0</v>
      </c>
      <c r="T248" s="236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37" t="s">
        <v>236</v>
      </c>
      <c r="AT248" s="237" t="s">
        <v>151</v>
      </c>
      <c r="AU248" s="237" t="s">
        <v>83</v>
      </c>
      <c r="AY248" s="17" t="s">
        <v>148</v>
      </c>
      <c r="BE248" s="238">
        <f>IF(N248="základní",J248,0)</f>
        <v>0</v>
      </c>
      <c r="BF248" s="238">
        <f>IF(N248="snížená",J248,0)</f>
        <v>0</v>
      </c>
      <c r="BG248" s="238">
        <f>IF(N248="zákl. přenesená",J248,0)</f>
        <v>0</v>
      </c>
      <c r="BH248" s="238">
        <f>IF(N248="sníž. přenesená",J248,0)</f>
        <v>0</v>
      </c>
      <c r="BI248" s="238">
        <f>IF(N248="nulová",J248,0)</f>
        <v>0</v>
      </c>
      <c r="BJ248" s="17" t="s">
        <v>81</v>
      </c>
      <c r="BK248" s="238">
        <f>ROUND(I248*H248,2)</f>
        <v>0</v>
      </c>
      <c r="BL248" s="17" t="s">
        <v>236</v>
      </c>
      <c r="BM248" s="237" t="s">
        <v>335</v>
      </c>
    </row>
    <row r="249" s="2" customFormat="1">
      <c r="A249" s="38"/>
      <c r="B249" s="39"/>
      <c r="C249" s="40"/>
      <c r="D249" s="239" t="s">
        <v>158</v>
      </c>
      <c r="E249" s="40"/>
      <c r="F249" s="240" t="s">
        <v>336</v>
      </c>
      <c r="G249" s="40"/>
      <c r="H249" s="40"/>
      <c r="I249" s="241"/>
      <c r="J249" s="40"/>
      <c r="K249" s="40"/>
      <c r="L249" s="44"/>
      <c r="M249" s="242"/>
      <c r="N249" s="243"/>
      <c r="O249" s="91"/>
      <c r="P249" s="91"/>
      <c r="Q249" s="91"/>
      <c r="R249" s="91"/>
      <c r="S249" s="91"/>
      <c r="T249" s="92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T249" s="17" t="s">
        <v>158</v>
      </c>
      <c r="AU249" s="17" t="s">
        <v>83</v>
      </c>
    </row>
    <row r="250" s="2" customFormat="1" ht="24.15" customHeight="1">
      <c r="A250" s="38"/>
      <c r="B250" s="39"/>
      <c r="C250" s="226" t="s">
        <v>337</v>
      </c>
      <c r="D250" s="226" t="s">
        <v>151</v>
      </c>
      <c r="E250" s="227" t="s">
        <v>338</v>
      </c>
      <c r="F250" s="228" t="s">
        <v>339</v>
      </c>
      <c r="G250" s="229" t="s">
        <v>329</v>
      </c>
      <c r="H250" s="230">
        <v>2</v>
      </c>
      <c r="I250" s="231"/>
      <c r="J250" s="232">
        <f>ROUND(I250*H250,2)</f>
        <v>0</v>
      </c>
      <c r="K250" s="228" t="s">
        <v>155</v>
      </c>
      <c r="L250" s="44"/>
      <c r="M250" s="233" t="s">
        <v>1</v>
      </c>
      <c r="N250" s="234" t="s">
        <v>38</v>
      </c>
      <c r="O250" s="91"/>
      <c r="P250" s="235">
        <f>O250*H250</f>
        <v>0</v>
      </c>
      <c r="Q250" s="235">
        <v>0.00051999999999999995</v>
      </c>
      <c r="R250" s="235">
        <f>Q250*H250</f>
        <v>0.0010399999999999999</v>
      </c>
      <c r="S250" s="235">
        <v>0</v>
      </c>
      <c r="T250" s="236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37" t="s">
        <v>236</v>
      </c>
      <c r="AT250" s="237" t="s">
        <v>151</v>
      </c>
      <c r="AU250" s="237" t="s">
        <v>83</v>
      </c>
      <c r="AY250" s="17" t="s">
        <v>148</v>
      </c>
      <c r="BE250" s="238">
        <f>IF(N250="základní",J250,0)</f>
        <v>0</v>
      </c>
      <c r="BF250" s="238">
        <f>IF(N250="snížená",J250,0)</f>
        <v>0</v>
      </c>
      <c r="BG250" s="238">
        <f>IF(N250="zákl. přenesená",J250,0)</f>
        <v>0</v>
      </c>
      <c r="BH250" s="238">
        <f>IF(N250="sníž. přenesená",J250,0)</f>
        <v>0</v>
      </c>
      <c r="BI250" s="238">
        <f>IF(N250="nulová",J250,0)</f>
        <v>0</v>
      </c>
      <c r="BJ250" s="17" t="s">
        <v>81</v>
      </c>
      <c r="BK250" s="238">
        <f>ROUND(I250*H250,2)</f>
        <v>0</v>
      </c>
      <c r="BL250" s="17" t="s">
        <v>236</v>
      </c>
      <c r="BM250" s="237" t="s">
        <v>340</v>
      </c>
    </row>
    <row r="251" s="2" customFormat="1">
      <c r="A251" s="38"/>
      <c r="B251" s="39"/>
      <c r="C251" s="40"/>
      <c r="D251" s="239" t="s">
        <v>158</v>
      </c>
      <c r="E251" s="40"/>
      <c r="F251" s="240" t="s">
        <v>341</v>
      </c>
      <c r="G251" s="40"/>
      <c r="H251" s="40"/>
      <c r="I251" s="241"/>
      <c r="J251" s="40"/>
      <c r="K251" s="40"/>
      <c r="L251" s="44"/>
      <c r="M251" s="242"/>
      <c r="N251" s="243"/>
      <c r="O251" s="91"/>
      <c r="P251" s="91"/>
      <c r="Q251" s="91"/>
      <c r="R251" s="91"/>
      <c r="S251" s="91"/>
      <c r="T251" s="92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T251" s="17" t="s">
        <v>158</v>
      </c>
      <c r="AU251" s="17" t="s">
        <v>83</v>
      </c>
    </row>
    <row r="252" s="2" customFormat="1" ht="24.15" customHeight="1">
      <c r="A252" s="38"/>
      <c r="B252" s="39"/>
      <c r="C252" s="226" t="s">
        <v>342</v>
      </c>
      <c r="D252" s="226" t="s">
        <v>151</v>
      </c>
      <c r="E252" s="227" t="s">
        <v>343</v>
      </c>
      <c r="F252" s="228" t="s">
        <v>344</v>
      </c>
      <c r="G252" s="229" t="s">
        <v>329</v>
      </c>
      <c r="H252" s="230">
        <v>2</v>
      </c>
      <c r="I252" s="231"/>
      <c r="J252" s="232">
        <f>ROUND(I252*H252,2)</f>
        <v>0</v>
      </c>
      <c r="K252" s="228" t="s">
        <v>155</v>
      </c>
      <c r="L252" s="44"/>
      <c r="M252" s="233" t="s">
        <v>1</v>
      </c>
      <c r="N252" s="234" t="s">
        <v>38</v>
      </c>
      <c r="O252" s="91"/>
      <c r="P252" s="235">
        <f>O252*H252</f>
        <v>0</v>
      </c>
      <c r="Q252" s="235">
        <v>0.00051999999999999995</v>
      </c>
      <c r="R252" s="235">
        <f>Q252*H252</f>
        <v>0.0010399999999999999</v>
      </c>
      <c r="S252" s="235">
        <v>0</v>
      </c>
      <c r="T252" s="236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37" t="s">
        <v>236</v>
      </c>
      <c r="AT252" s="237" t="s">
        <v>151</v>
      </c>
      <c r="AU252" s="237" t="s">
        <v>83</v>
      </c>
      <c r="AY252" s="17" t="s">
        <v>148</v>
      </c>
      <c r="BE252" s="238">
        <f>IF(N252="základní",J252,0)</f>
        <v>0</v>
      </c>
      <c r="BF252" s="238">
        <f>IF(N252="snížená",J252,0)</f>
        <v>0</v>
      </c>
      <c r="BG252" s="238">
        <f>IF(N252="zákl. přenesená",J252,0)</f>
        <v>0</v>
      </c>
      <c r="BH252" s="238">
        <f>IF(N252="sníž. přenesená",J252,0)</f>
        <v>0</v>
      </c>
      <c r="BI252" s="238">
        <f>IF(N252="nulová",J252,0)</f>
        <v>0</v>
      </c>
      <c r="BJ252" s="17" t="s">
        <v>81</v>
      </c>
      <c r="BK252" s="238">
        <f>ROUND(I252*H252,2)</f>
        <v>0</v>
      </c>
      <c r="BL252" s="17" t="s">
        <v>236</v>
      </c>
      <c r="BM252" s="237" t="s">
        <v>345</v>
      </c>
    </row>
    <row r="253" s="2" customFormat="1">
      <c r="A253" s="38"/>
      <c r="B253" s="39"/>
      <c r="C253" s="40"/>
      <c r="D253" s="239" t="s">
        <v>158</v>
      </c>
      <c r="E253" s="40"/>
      <c r="F253" s="240" t="s">
        <v>346</v>
      </c>
      <c r="G253" s="40"/>
      <c r="H253" s="40"/>
      <c r="I253" s="241"/>
      <c r="J253" s="40"/>
      <c r="K253" s="40"/>
      <c r="L253" s="44"/>
      <c r="M253" s="242"/>
      <c r="N253" s="243"/>
      <c r="O253" s="91"/>
      <c r="P253" s="91"/>
      <c r="Q253" s="91"/>
      <c r="R253" s="91"/>
      <c r="S253" s="91"/>
      <c r="T253" s="92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7" t="s">
        <v>158</v>
      </c>
      <c r="AU253" s="17" t="s">
        <v>83</v>
      </c>
    </row>
    <row r="254" s="2" customFormat="1" ht="24.15" customHeight="1">
      <c r="A254" s="38"/>
      <c r="B254" s="39"/>
      <c r="C254" s="226" t="s">
        <v>347</v>
      </c>
      <c r="D254" s="226" t="s">
        <v>151</v>
      </c>
      <c r="E254" s="227" t="s">
        <v>348</v>
      </c>
      <c r="F254" s="228" t="s">
        <v>349</v>
      </c>
      <c r="G254" s="229" t="s">
        <v>185</v>
      </c>
      <c r="H254" s="230">
        <v>0.0040000000000000001</v>
      </c>
      <c r="I254" s="231"/>
      <c r="J254" s="232">
        <f>ROUND(I254*H254,2)</f>
        <v>0</v>
      </c>
      <c r="K254" s="228" t="s">
        <v>155</v>
      </c>
      <c r="L254" s="44"/>
      <c r="M254" s="233" t="s">
        <v>1</v>
      </c>
      <c r="N254" s="234" t="s">
        <v>38</v>
      </c>
      <c r="O254" s="91"/>
      <c r="P254" s="235">
        <f>O254*H254</f>
        <v>0</v>
      </c>
      <c r="Q254" s="235">
        <v>0</v>
      </c>
      <c r="R254" s="235">
        <f>Q254*H254</f>
        <v>0</v>
      </c>
      <c r="S254" s="235">
        <v>0</v>
      </c>
      <c r="T254" s="236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37" t="s">
        <v>236</v>
      </c>
      <c r="AT254" s="237" t="s">
        <v>151</v>
      </c>
      <c r="AU254" s="237" t="s">
        <v>83</v>
      </c>
      <c r="AY254" s="17" t="s">
        <v>148</v>
      </c>
      <c r="BE254" s="238">
        <f>IF(N254="základní",J254,0)</f>
        <v>0</v>
      </c>
      <c r="BF254" s="238">
        <f>IF(N254="snížená",J254,0)</f>
        <v>0</v>
      </c>
      <c r="BG254" s="238">
        <f>IF(N254="zákl. přenesená",J254,0)</f>
        <v>0</v>
      </c>
      <c r="BH254" s="238">
        <f>IF(N254="sníž. přenesená",J254,0)</f>
        <v>0</v>
      </c>
      <c r="BI254" s="238">
        <f>IF(N254="nulová",J254,0)</f>
        <v>0</v>
      </c>
      <c r="BJ254" s="17" t="s">
        <v>81</v>
      </c>
      <c r="BK254" s="238">
        <f>ROUND(I254*H254,2)</f>
        <v>0</v>
      </c>
      <c r="BL254" s="17" t="s">
        <v>236</v>
      </c>
      <c r="BM254" s="237" t="s">
        <v>350</v>
      </c>
    </row>
    <row r="255" s="2" customFormat="1">
      <c r="A255" s="38"/>
      <c r="B255" s="39"/>
      <c r="C255" s="40"/>
      <c r="D255" s="239" t="s">
        <v>158</v>
      </c>
      <c r="E255" s="40"/>
      <c r="F255" s="240" t="s">
        <v>351</v>
      </c>
      <c r="G255" s="40"/>
      <c r="H255" s="40"/>
      <c r="I255" s="241"/>
      <c r="J255" s="40"/>
      <c r="K255" s="40"/>
      <c r="L255" s="44"/>
      <c r="M255" s="242"/>
      <c r="N255" s="243"/>
      <c r="O255" s="91"/>
      <c r="P255" s="91"/>
      <c r="Q255" s="91"/>
      <c r="R255" s="91"/>
      <c r="S255" s="91"/>
      <c r="T255" s="92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T255" s="17" t="s">
        <v>158</v>
      </c>
      <c r="AU255" s="17" t="s">
        <v>83</v>
      </c>
    </row>
    <row r="256" s="12" customFormat="1" ht="22.8" customHeight="1">
      <c r="A256" s="12"/>
      <c r="B256" s="210"/>
      <c r="C256" s="211"/>
      <c r="D256" s="212" t="s">
        <v>72</v>
      </c>
      <c r="E256" s="224" t="s">
        <v>352</v>
      </c>
      <c r="F256" s="224" t="s">
        <v>353</v>
      </c>
      <c r="G256" s="211"/>
      <c r="H256" s="211"/>
      <c r="I256" s="214"/>
      <c r="J256" s="225">
        <f>BK256</f>
        <v>0</v>
      </c>
      <c r="K256" s="211"/>
      <c r="L256" s="216"/>
      <c r="M256" s="217"/>
      <c r="N256" s="218"/>
      <c r="O256" s="218"/>
      <c r="P256" s="219">
        <f>SUM(P257:P310)</f>
        <v>0</v>
      </c>
      <c r="Q256" s="218"/>
      <c r="R256" s="219">
        <f>SUM(R257:R310)</f>
        <v>11.350232479999999</v>
      </c>
      <c r="S256" s="218"/>
      <c r="T256" s="220">
        <f>SUM(T257:T310)</f>
        <v>0</v>
      </c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R256" s="221" t="s">
        <v>83</v>
      </c>
      <c r="AT256" s="222" t="s">
        <v>72</v>
      </c>
      <c r="AU256" s="222" t="s">
        <v>81</v>
      </c>
      <c r="AY256" s="221" t="s">
        <v>148</v>
      </c>
      <c r="BK256" s="223">
        <f>SUM(BK257:BK310)</f>
        <v>0</v>
      </c>
    </row>
    <row r="257" s="2" customFormat="1" ht="14.4" customHeight="1">
      <c r="A257" s="38"/>
      <c r="B257" s="39"/>
      <c r="C257" s="226" t="s">
        <v>354</v>
      </c>
      <c r="D257" s="226" t="s">
        <v>151</v>
      </c>
      <c r="E257" s="227" t="s">
        <v>355</v>
      </c>
      <c r="F257" s="228" t="s">
        <v>356</v>
      </c>
      <c r="G257" s="229" t="s">
        <v>154</v>
      </c>
      <c r="H257" s="230">
        <v>12.538</v>
      </c>
      <c r="I257" s="231"/>
      <c r="J257" s="232">
        <f>ROUND(I257*H257,2)</f>
        <v>0</v>
      </c>
      <c r="K257" s="228" t="s">
        <v>155</v>
      </c>
      <c r="L257" s="44"/>
      <c r="M257" s="233" t="s">
        <v>1</v>
      </c>
      <c r="N257" s="234" t="s">
        <v>38</v>
      </c>
      <c r="O257" s="91"/>
      <c r="P257" s="235">
        <f>O257*H257</f>
        <v>0</v>
      </c>
      <c r="Q257" s="235">
        <v>0.055739999999999998</v>
      </c>
      <c r="R257" s="235">
        <f>Q257*H257</f>
        <v>0.69886811999999998</v>
      </c>
      <c r="S257" s="235">
        <v>0</v>
      </c>
      <c r="T257" s="236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237" t="s">
        <v>236</v>
      </c>
      <c r="AT257" s="237" t="s">
        <v>151</v>
      </c>
      <c r="AU257" s="237" t="s">
        <v>83</v>
      </c>
      <c r="AY257" s="17" t="s">
        <v>148</v>
      </c>
      <c r="BE257" s="238">
        <f>IF(N257="základní",J257,0)</f>
        <v>0</v>
      </c>
      <c r="BF257" s="238">
        <f>IF(N257="snížená",J257,0)</f>
        <v>0</v>
      </c>
      <c r="BG257" s="238">
        <f>IF(N257="zákl. přenesená",J257,0)</f>
        <v>0</v>
      </c>
      <c r="BH257" s="238">
        <f>IF(N257="sníž. přenesená",J257,0)</f>
        <v>0</v>
      </c>
      <c r="BI257" s="238">
        <f>IF(N257="nulová",J257,0)</f>
        <v>0</v>
      </c>
      <c r="BJ257" s="17" t="s">
        <v>81</v>
      </c>
      <c r="BK257" s="238">
        <f>ROUND(I257*H257,2)</f>
        <v>0</v>
      </c>
      <c r="BL257" s="17" t="s">
        <v>236</v>
      </c>
      <c r="BM257" s="237" t="s">
        <v>357</v>
      </c>
    </row>
    <row r="258" s="2" customFormat="1">
      <c r="A258" s="38"/>
      <c r="B258" s="39"/>
      <c r="C258" s="40"/>
      <c r="D258" s="239" t="s">
        <v>158</v>
      </c>
      <c r="E258" s="40"/>
      <c r="F258" s="240" t="s">
        <v>358</v>
      </c>
      <c r="G258" s="40"/>
      <c r="H258" s="40"/>
      <c r="I258" s="241"/>
      <c r="J258" s="40"/>
      <c r="K258" s="40"/>
      <c r="L258" s="44"/>
      <c r="M258" s="242"/>
      <c r="N258" s="243"/>
      <c r="O258" s="91"/>
      <c r="P258" s="91"/>
      <c r="Q258" s="91"/>
      <c r="R258" s="91"/>
      <c r="S258" s="91"/>
      <c r="T258" s="92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T258" s="17" t="s">
        <v>158</v>
      </c>
      <c r="AU258" s="17" t="s">
        <v>83</v>
      </c>
    </row>
    <row r="259" s="13" customFormat="1">
      <c r="A259" s="13"/>
      <c r="B259" s="244"/>
      <c r="C259" s="245"/>
      <c r="D259" s="239" t="s">
        <v>160</v>
      </c>
      <c r="E259" s="246" t="s">
        <v>1</v>
      </c>
      <c r="F259" s="247" t="s">
        <v>359</v>
      </c>
      <c r="G259" s="245"/>
      <c r="H259" s="246" t="s">
        <v>1</v>
      </c>
      <c r="I259" s="248"/>
      <c r="J259" s="245"/>
      <c r="K259" s="245"/>
      <c r="L259" s="249"/>
      <c r="M259" s="250"/>
      <c r="N259" s="251"/>
      <c r="O259" s="251"/>
      <c r="P259" s="251"/>
      <c r="Q259" s="251"/>
      <c r="R259" s="251"/>
      <c r="S259" s="251"/>
      <c r="T259" s="252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53" t="s">
        <v>160</v>
      </c>
      <c r="AU259" s="253" t="s">
        <v>83</v>
      </c>
      <c r="AV259" s="13" t="s">
        <v>81</v>
      </c>
      <c r="AW259" s="13" t="s">
        <v>30</v>
      </c>
      <c r="AX259" s="13" t="s">
        <v>73</v>
      </c>
      <c r="AY259" s="253" t="s">
        <v>148</v>
      </c>
    </row>
    <row r="260" s="14" customFormat="1">
      <c r="A260" s="14"/>
      <c r="B260" s="254"/>
      <c r="C260" s="255"/>
      <c r="D260" s="239" t="s">
        <v>160</v>
      </c>
      <c r="E260" s="256" t="s">
        <v>1</v>
      </c>
      <c r="F260" s="257" t="s">
        <v>360</v>
      </c>
      <c r="G260" s="255"/>
      <c r="H260" s="258">
        <v>7.25</v>
      </c>
      <c r="I260" s="259"/>
      <c r="J260" s="255"/>
      <c r="K260" s="255"/>
      <c r="L260" s="260"/>
      <c r="M260" s="261"/>
      <c r="N260" s="262"/>
      <c r="O260" s="262"/>
      <c r="P260" s="262"/>
      <c r="Q260" s="262"/>
      <c r="R260" s="262"/>
      <c r="S260" s="262"/>
      <c r="T260" s="263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64" t="s">
        <v>160</v>
      </c>
      <c r="AU260" s="264" t="s">
        <v>83</v>
      </c>
      <c r="AV260" s="14" t="s">
        <v>83</v>
      </c>
      <c r="AW260" s="14" t="s">
        <v>30</v>
      </c>
      <c r="AX260" s="14" t="s">
        <v>73</v>
      </c>
      <c r="AY260" s="264" t="s">
        <v>148</v>
      </c>
    </row>
    <row r="261" s="14" customFormat="1">
      <c r="A261" s="14"/>
      <c r="B261" s="254"/>
      <c r="C261" s="255"/>
      <c r="D261" s="239" t="s">
        <v>160</v>
      </c>
      <c r="E261" s="256" t="s">
        <v>1</v>
      </c>
      <c r="F261" s="257" t="s">
        <v>361</v>
      </c>
      <c r="G261" s="255"/>
      <c r="H261" s="258">
        <v>5.2880000000000003</v>
      </c>
      <c r="I261" s="259"/>
      <c r="J261" s="255"/>
      <c r="K261" s="255"/>
      <c r="L261" s="260"/>
      <c r="M261" s="261"/>
      <c r="N261" s="262"/>
      <c r="O261" s="262"/>
      <c r="P261" s="262"/>
      <c r="Q261" s="262"/>
      <c r="R261" s="262"/>
      <c r="S261" s="262"/>
      <c r="T261" s="263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64" t="s">
        <v>160</v>
      </c>
      <c r="AU261" s="264" t="s">
        <v>83</v>
      </c>
      <c r="AV261" s="14" t="s">
        <v>83</v>
      </c>
      <c r="AW261" s="14" t="s">
        <v>30</v>
      </c>
      <c r="AX261" s="14" t="s">
        <v>73</v>
      </c>
      <c r="AY261" s="264" t="s">
        <v>148</v>
      </c>
    </row>
    <row r="262" s="15" customFormat="1">
      <c r="A262" s="15"/>
      <c r="B262" s="265"/>
      <c r="C262" s="266"/>
      <c r="D262" s="239" t="s">
        <v>160</v>
      </c>
      <c r="E262" s="267" t="s">
        <v>1</v>
      </c>
      <c r="F262" s="268" t="s">
        <v>167</v>
      </c>
      <c r="G262" s="266"/>
      <c r="H262" s="269">
        <v>12.538</v>
      </c>
      <c r="I262" s="270"/>
      <c r="J262" s="266"/>
      <c r="K262" s="266"/>
      <c r="L262" s="271"/>
      <c r="M262" s="272"/>
      <c r="N262" s="273"/>
      <c r="O262" s="273"/>
      <c r="P262" s="273"/>
      <c r="Q262" s="273"/>
      <c r="R262" s="273"/>
      <c r="S262" s="273"/>
      <c r="T262" s="274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T262" s="275" t="s">
        <v>160</v>
      </c>
      <c r="AU262" s="275" t="s">
        <v>83</v>
      </c>
      <c r="AV262" s="15" t="s">
        <v>156</v>
      </c>
      <c r="AW262" s="15" t="s">
        <v>30</v>
      </c>
      <c r="AX262" s="15" t="s">
        <v>81</v>
      </c>
      <c r="AY262" s="275" t="s">
        <v>148</v>
      </c>
    </row>
    <row r="263" s="2" customFormat="1" ht="14.4" customHeight="1">
      <c r="A263" s="38"/>
      <c r="B263" s="39"/>
      <c r="C263" s="226" t="s">
        <v>362</v>
      </c>
      <c r="D263" s="226" t="s">
        <v>151</v>
      </c>
      <c r="E263" s="227" t="s">
        <v>363</v>
      </c>
      <c r="F263" s="228" t="s">
        <v>364</v>
      </c>
      <c r="G263" s="229" t="s">
        <v>154</v>
      </c>
      <c r="H263" s="230">
        <v>1.8999999999999999</v>
      </c>
      <c r="I263" s="231"/>
      <c r="J263" s="232">
        <f>ROUND(I263*H263,2)</f>
        <v>0</v>
      </c>
      <c r="K263" s="228" t="s">
        <v>155</v>
      </c>
      <c r="L263" s="44"/>
      <c r="M263" s="233" t="s">
        <v>1</v>
      </c>
      <c r="N263" s="234" t="s">
        <v>38</v>
      </c>
      <c r="O263" s="91"/>
      <c r="P263" s="235">
        <f>O263*H263</f>
        <v>0</v>
      </c>
      <c r="Q263" s="235">
        <v>0.059880000000000003</v>
      </c>
      <c r="R263" s="235">
        <f>Q263*H263</f>
        <v>0.113772</v>
      </c>
      <c r="S263" s="235">
        <v>0</v>
      </c>
      <c r="T263" s="236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37" t="s">
        <v>236</v>
      </c>
      <c r="AT263" s="237" t="s">
        <v>151</v>
      </c>
      <c r="AU263" s="237" t="s">
        <v>83</v>
      </c>
      <c r="AY263" s="17" t="s">
        <v>148</v>
      </c>
      <c r="BE263" s="238">
        <f>IF(N263="základní",J263,0)</f>
        <v>0</v>
      </c>
      <c r="BF263" s="238">
        <f>IF(N263="snížená",J263,0)</f>
        <v>0</v>
      </c>
      <c r="BG263" s="238">
        <f>IF(N263="zákl. přenesená",J263,0)</f>
        <v>0</v>
      </c>
      <c r="BH263" s="238">
        <f>IF(N263="sníž. přenesená",J263,0)</f>
        <v>0</v>
      </c>
      <c r="BI263" s="238">
        <f>IF(N263="nulová",J263,0)</f>
        <v>0</v>
      </c>
      <c r="BJ263" s="17" t="s">
        <v>81</v>
      </c>
      <c r="BK263" s="238">
        <f>ROUND(I263*H263,2)</f>
        <v>0</v>
      </c>
      <c r="BL263" s="17" t="s">
        <v>236</v>
      </c>
      <c r="BM263" s="237" t="s">
        <v>365</v>
      </c>
    </row>
    <row r="264" s="2" customFormat="1">
      <c r="A264" s="38"/>
      <c r="B264" s="39"/>
      <c r="C264" s="40"/>
      <c r="D264" s="239" t="s">
        <v>158</v>
      </c>
      <c r="E264" s="40"/>
      <c r="F264" s="240" t="s">
        <v>366</v>
      </c>
      <c r="G264" s="40"/>
      <c r="H264" s="40"/>
      <c r="I264" s="241"/>
      <c r="J264" s="40"/>
      <c r="K264" s="40"/>
      <c r="L264" s="44"/>
      <c r="M264" s="242"/>
      <c r="N264" s="243"/>
      <c r="O264" s="91"/>
      <c r="P264" s="91"/>
      <c r="Q264" s="91"/>
      <c r="R264" s="91"/>
      <c r="S264" s="91"/>
      <c r="T264" s="92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7" t="s">
        <v>158</v>
      </c>
      <c r="AU264" s="17" t="s">
        <v>83</v>
      </c>
    </row>
    <row r="265" s="13" customFormat="1">
      <c r="A265" s="13"/>
      <c r="B265" s="244"/>
      <c r="C265" s="245"/>
      <c r="D265" s="239" t="s">
        <v>160</v>
      </c>
      <c r="E265" s="246" t="s">
        <v>1</v>
      </c>
      <c r="F265" s="247" t="s">
        <v>367</v>
      </c>
      <c r="G265" s="245"/>
      <c r="H265" s="246" t="s">
        <v>1</v>
      </c>
      <c r="I265" s="248"/>
      <c r="J265" s="245"/>
      <c r="K265" s="245"/>
      <c r="L265" s="249"/>
      <c r="M265" s="250"/>
      <c r="N265" s="251"/>
      <c r="O265" s="251"/>
      <c r="P265" s="251"/>
      <c r="Q265" s="251"/>
      <c r="R265" s="251"/>
      <c r="S265" s="251"/>
      <c r="T265" s="252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53" t="s">
        <v>160</v>
      </c>
      <c r="AU265" s="253" t="s">
        <v>83</v>
      </c>
      <c r="AV265" s="13" t="s">
        <v>81</v>
      </c>
      <c r="AW265" s="13" t="s">
        <v>30</v>
      </c>
      <c r="AX265" s="13" t="s">
        <v>73</v>
      </c>
      <c r="AY265" s="253" t="s">
        <v>148</v>
      </c>
    </row>
    <row r="266" s="14" customFormat="1">
      <c r="A266" s="14"/>
      <c r="B266" s="254"/>
      <c r="C266" s="255"/>
      <c r="D266" s="239" t="s">
        <v>160</v>
      </c>
      <c r="E266" s="256" t="s">
        <v>1</v>
      </c>
      <c r="F266" s="257" t="s">
        <v>368</v>
      </c>
      <c r="G266" s="255"/>
      <c r="H266" s="258">
        <v>-5.1849999999999996</v>
      </c>
      <c r="I266" s="259"/>
      <c r="J266" s="255"/>
      <c r="K266" s="255"/>
      <c r="L266" s="260"/>
      <c r="M266" s="261"/>
      <c r="N266" s="262"/>
      <c r="O266" s="262"/>
      <c r="P266" s="262"/>
      <c r="Q266" s="262"/>
      <c r="R266" s="262"/>
      <c r="S266" s="262"/>
      <c r="T266" s="263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T266" s="264" t="s">
        <v>160</v>
      </c>
      <c r="AU266" s="264" t="s">
        <v>83</v>
      </c>
      <c r="AV266" s="14" t="s">
        <v>83</v>
      </c>
      <c r="AW266" s="14" t="s">
        <v>30</v>
      </c>
      <c r="AX266" s="14" t="s">
        <v>73</v>
      </c>
      <c r="AY266" s="264" t="s">
        <v>148</v>
      </c>
    </row>
    <row r="267" s="14" customFormat="1">
      <c r="A267" s="14"/>
      <c r="B267" s="254"/>
      <c r="C267" s="255"/>
      <c r="D267" s="239" t="s">
        <v>160</v>
      </c>
      <c r="E267" s="256" t="s">
        <v>1</v>
      </c>
      <c r="F267" s="257" t="s">
        <v>369</v>
      </c>
      <c r="G267" s="255"/>
      <c r="H267" s="258">
        <v>7.085</v>
      </c>
      <c r="I267" s="259"/>
      <c r="J267" s="255"/>
      <c r="K267" s="255"/>
      <c r="L267" s="260"/>
      <c r="M267" s="261"/>
      <c r="N267" s="262"/>
      <c r="O267" s="262"/>
      <c r="P267" s="262"/>
      <c r="Q267" s="262"/>
      <c r="R267" s="262"/>
      <c r="S267" s="262"/>
      <c r="T267" s="263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64" t="s">
        <v>160</v>
      </c>
      <c r="AU267" s="264" t="s">
        <v>83</v>
      </c>
      <c r="AV267" s="14" t="s">
        <v>83</v>
      </c>
      <c r="AW267" s="14" t="s">
        <v>30</v>
      </c>
      <c r="AX267" s="14" t="s">
        <v>73</v>
      </c>
      <c r="AY267" s="264" t="s">
        <v>148</v>
      </c>
    </row>
    <row r="268" s="15" customFormat="1">
      <c r="A268" s="15"/>
      <c r="B268" s="265"/>
      <c r="C268" s="266"/>
      <c r="D268" s="239" t="s">
        <v>160</v>
      </c>
      <c r="E268" s="267" t="s">
        <v>1</v>
      </c>
      <c r="F268" s="268" t="s">
        <v>167</v>
      </c>
      <c r="G268" s="266"/>
      <c r="H268" s="269">
        <v>1.9000000000000004</v>
      </c>
      <c r="I268" s="270"/>
      <c r="J268" s="266"/>
      <c r="K268" s="266"/>
      <c r="L268" s="271"/>
      <c r="M268" s="272"/>
      <c r="N268" s="273"/>
      <c r="O268" s="273"/>
      <c r="P268" s="273"/>
      <c r="Q268" s="273"/>
      <c r="R268" s="273"/>
      <c r="S268" s="273"/>
      <c r="T268" s="274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T268" s="275" t="s">
        <v>160</v>
      </c>
      <c r="AU268" s="275" t="s">
        <v>83</v>
      </c>
      <c r="AV268" s="15" t="s">
        <v>156</v>
      </c>
      <c r="AW268" s="15" t="s">
        <v>30</v>
      </c>
      <c r="AX268" s="15" t="s">
        <v>81</v>
      </c>
      <c r="AY268" s="275" t="s">
        <v>148</v>
      </c>
    </row>
    <row r="269" s="2" customFormat="1" ht="14.4" customHeight="1">
      <c r="A269" s="38"/>
      <c r="B269" s="39"/>
      <c r="C269" s="226" t="s">
        <v>370</v>
      </c>
      <c r="D269" s="226" t="s">
        <v>151</v>
      </c>
      <c r="E269" s="227" t="s">
        <v>371</v>
      </c>
      <c r="F269" s="228" t="s">
        <v>356</v>
      </c>
      <c r="G269" s="229" t="s">
        <v>154</v>
      </c>
      <c r="H269" s="230">
        <v>3.4430000000000001</v>
      </c>
      <c r="I269" s="231"/>
      <c r="J269" s="232">
        <f>ROUND(I269*H269,2)</f>
        <v>0</v>
      </c>
      <c r="K269" s="228" t="s">
        <v>155</v>
      </c>
      <c r="L269" s="44"/>
      <c r="M269" s="233" t="s">
        <v>1</v>
      </c>
      <c r="N269" s="234" t="s">
        <v>38</v>
      </c>
      <c r="O269" s="91"/>
      <c r="P269" s="235">
        <f>O269*H269</f>
        <v>0</v>
      </c>
      <c r="Q269" s="235">
        <v>0.055750000000000001</v>
      </c>
      <c r="R269" s="235">
        <f>Q269*H269</f>
        <v>0.19194725000000001</v>
      </c>
      <c r="S269" s="235">
        <v>0</v>
      </c>
      <c r="T269" s="236">
        <f>S269*H269</f>
        <v>0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237" t="s">
        <v>236</v>
      </c>
      <c r="AT269" s="237" t="s">
        <v>151</v>
      </c>
      <c r="AU269" s="237" t="s">
        <v>83</v>
      </c>
      <c r="AY269" s="17" t="s">
        <v>148</v>
      </c>
      <c r="BE269" s="238">
        <f>IF(N269="základní",J269,0)</f>
        <v>0</v>
      </c>
      <c r="BF269" s="238">
        <f>IF(N269="snížená",J269,0)</f>
        <v>0</v>
      </c>
      <c r="BG269" s="238">
        <f>IF(N269="zákl. přenesená",J269,0)</f>
        <v>0</v>
      </c>
      <c r="BH269" s="238">
        <f>IF(N269="sníž. přenesená",J269,0)</f>
        <v>0</v>
      </c>
      <c r="BI269" s="238">
        <f>IF(N269="nulová",J269,0)</f>
        <v>0</v>
      </c>
      <c r="BJ269" s="17" t="s">
        <v>81</v>
      </c>
      <c r="BK269" s="238">
        <f>ROUND(I269*H269,2)</f>
        <v>0</v>
      </c>
      <c r="BL269" s="17" t="s">
        <v>236</v>
      </c>
      <c r="BM269" s="237" t="s">
        <v>372</v>
      </c>
    </row>
    <row r="270" s="2" customFormat="1">
      <c r="A270" s="38"/>
      <c r="B270" s="39"/>
      <c r="C270" s="40"/>
      <c r="D270" s="239" t="s">
        <v>158</v>
      </c>
      <c r="E270" s="40"/>
      <c r="F270" s="240" t="s">
        <v>373</v>
      </c>
      <c r="G270" s="40"/>
      <c r="H270" s="40"/>
      <c r="I270" s="241"/>
      <c r="J270" s="40"/>
      <c r="K270" s="40"/>
      <c r="L270" s="44"/>
      <c r="M270" s="242"/>
      <c r="N270" s="243"/>
      <c r="O270" s="91"/>
      <c r="P270" s="91"/>
      <c r="Q270" s="91"/>
      <c r="R270" s="91"/>
      <c r="S270" s="91"/>
      <c r="T270" s="92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T270" s="17" t="s">
        <v>158</v>
      </c>
      <c r="AU270" s="17" t="s">
        <v>83</v>
      </c>
    </row>
    <row r="271" s="13" customFormat="1">
      <c r="A271" s="13"/>
      <c r="B271" s="244"/>
      <c r="C271" s="245"/>
      <c r="D271" s="239" t="s">
        <v>160</v>
      </c>
      <c r="E271" s="246" t="s">
        <v>1</v>
      </c>
      <c r="F271" s="247" t="s">
        <v>374</v>
      </c>
      <c r="G271" s="245"/>
      <c r="H271" s="246" t="s">
        <v>1</v>
      </c>
      <c r="I271" s="248"/>
      <c r="J271" s="245"/>
      <c r="K271" s="245"/>
      <c r="L271" s="249"/>
      <c r="M271" s="250"/>
      <c r="N271" s="251"/>
      <c r="O271" s="251"/>
      <c r="P271" s="251"/>
      <c r="Q271" s="251"/>
      <c r="R271" s="251"/>
      <c r="S271" s="251"/>
      <c r="T271" s="252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53" t="s">
        <v>160</v>
      </c>
      <c r="AU271" s="253" t="s">
        <v>83</v>
      </c>
      <c r="AV271" s="13" t="s">
        <v>81</v>
      </c>
      <c r="AW271" s="13" t="s">
        <v>30</v>
      </c>
      <c r="AX271" s="13" t="s">
        <v>73</v>
      </c>
      <c r="AY271" s="253" t="s">
        <v>148</v>
      </c>
    </row>
    <row r="272" s="14" customFormat="1">
      <c r="A272" s="14"/>
      <c r="B272" s="254"/>
      <c r="C272" s="255"/>
      <c r="D272" s="239" t="s">
        <v>160</v>
      </c>
      <c r="E272" s="256" t="s">
        <v>1</v>
      </c>
      <c r="F272" s="257" t="s">
        <v>375</v>
      </c>
      <c r="G272" s="255"/>
      <c r="H272" s="258">
        <v>6.5629999999999997</v>
      </c>
      <c r="I272" s="259"/>
      <c r="J272" s="255"/>
      <c r="K272" s="255"/>
      <c r="L272" s="260"/>
      <c r="M272" s="261"/>
      <c r="N272" s="262"/>
      <c r="O272" s="262"/>
      <c r="P272" s="262"/>
      <c r="Q272" s="262"/>
      <c r="R272" s="262"/>
      <c r="S272" s="262"/>
      <c r="T272" s="263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64" t="s">
        <v>160</v>
      </c>
      <c r="AU272" s="264" t="s">
        <v>83</v>
      </c>
      <c r="AV272" s="14" t="s">
        <v>83</v>
      </c>
      <c r="AW272" s="14" t="s">
        <v>30</v>
      </c>
      <c r="AX272" s="14" t="s">
        <v>73</v>
      </c>
      <c r="AY272" s="264" t="s">
        <v>148</v>
      </c>
    </row>
    <row r="273" s="14" customFormat="1">
      <c r="A273" s="14"/>
      <c r="B273" s="254"/>
      <c r="C273" s="255"/>
      <c r="D273" s="239" t="s">
        <v>160</v>
      </c>
      <c r="E273" s="256" t="s">
        <v>1</v>
      </c>
      <c r="F273" s="257" t="s">
        <v>376</v>
      </c>
      <c r="G273" s="255"/>
      <c r="H273" s="258">
        <v>-3.1200000000000001</v>
      </c>
      <c r="I273" s="259"/>
      <c r="J273" s="255"/>
      <c r="K273" s="255"/>
      <c r="L273" s="260"/>
      <c r="M273" s="261"/>
      <c r="N273" s="262"/>
      <c r="O273" s="262"/>
      <c r="P273" s="262"/>
      <c r="Q273" s="262"/>
      <c r="R273" s="262"/>
      <c r="S273" s="262"/>
      <c r="T273" s="263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64" t="s">
        <v>160</v>
      </c>
      <c r="AU273" s="264" t="s">
        <v>83</v>
      </c>
      <c r="AV273" s="14" t="s">
        <v>83</v>
      </c>
      <c r="AW273" s="14" t="s">
        <v>30</v>
      </c>
      <c r="AX273" s="14" t="s">
        <v>73</v>
      </c>
      <c r="AY273" s="264" t="s">
        <v>148</v>
      </c>
    </row>
    <row r="274" s="15" customFormat="1">
      <c r="A274" s="15"/>
      <c r="B274" s="265"/>
      <c r="C274" s="266"/>
      <c r="D274" s="239" t="s">
        <v>160</v>
      </c>
      <c r="E274" s="267" t="s">
        <v>1</v>
      </c>
      <c r="F274" s="268" t="s">
        <v>167</v>
      </c>
      <c r="G274" s="266"/>
      <c r="H274" s="269">
        <v>3.4429999999999996</v>
      </c>
      <c r="I274" s="270"/>
      <c r="J274" s="266"/>
      <c r="K274" s="266"/>
      <c r="L274" s="271"/>
      <c r="M274" s="272"/>
      <c r="N274" s="273"/>
      <c r="O274" s="273"/>
      <c r="P274" s="273"/>
      <c r="Q274" s="273"/>
      <c r="R274" s="273"/>
      <c r="S274" s="273"/>
      <c r="T274" s="274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T274" s="275" t="s">
        <v>160</v>
      </c>
      <c r="AU274" s="275" t="s">
        <v>83</v>
      </c>
      <c r="AV274" s="15" t="s">
        <v>156</v>
      </c>
      <c r="AW274" s="15" t="s">
        <v>30</v>
      </c>
      <c r="AX274" s="15" t="s">
        <v>81</v>
      </c>
      <c r="AY274" s="275" t="s">
        <v>148</v>
      </c>
    </row>
    <row r="275" s="2" customFormat="1" ht="14.4" customHeight="1">
      <c r="A275" s="38"/>
      <c r="B275" s="39"/>
      <c r="C275" s="226" t="s">
        <v>377</v>
      </c>
      <c r="D275" s="226" t="s">
        <v>151</v>
      </c>
      <c r="E275" s="227" t="s">
        <v>378</v>
      </c>
      <c r="F275" s="228" t="s">
        <v>356</v>
      </c>
      <c r="G275" s="229" t="s">
        <v>154</v>
      </c>
      <c r="H275" s="230">
        <v>76.456000000000003</v>
      </c>
      <c r="I275" s="231"/>
      <c r="J275" s="232">
        <f>ROUND(I275*H275,2)</f>
        <v>0</v>
      </c>
      <c r="K275" s="228" t="s">
        <v>155</v>
      </c>
      <c r="L275" s="44"/>
      <c r="M275" s="233" t="s">
        <v>1</v>
      </c>
      <c r="N275" s="234" t="s">
        <v>38</v>
      </c>
      <c r="O275" s="91"/>
      <c r="P275" s="235">
        <f>O275*H275</f>
        <v>0</v>
      </c>
      <c r="Q275" s="235">
        <v>0.049450000000000001</v>
      </c>
      <c r="R275" s="235">
        <f>Q275*H275</f>
        <v>3.7807492000000003</v>
      </c>
      <c r="S275" s="235">
        <v>0</v>
      </c>
      <c r="T275" s="236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37" t="s">
        <v>236</v>
      </c>
      <c r="AT275" s="237" t="s">
        <v>151</v>
      </c>
      <c r="AU275" s="237" t="s">
        <v>83</v>
      </c>
      <c r="AY275" s="17" t="s">
        <v>148</v>
      </c>
      <c r="BE275" s="238">
        <f>IF(N275="základní",J275,0)</f>
        <v>0</v>
      </c>
      <c r="BF275" s="238">
        <f>IF(N275="snížená",J275,0)</f>
        <v>0</v>
      </c>
      <c r="BG275" s="238">
        <f>IF(N275="zákl. přenesená",J275,0)</f>
        <v>0</v>
      </c>
      <c r="BH275" s="238">
        <f>IF(N275="sníž. přenesená",J275,0)</f>
        <v>0</v>
      </c>
      <c r="BI275" s="238">
        <f>IF(N275="nulová",J275,0)</f>
        <v>0</v>
      </c>
      <c r="BJ275" s="17" t="s">
        <v>81</v>
      </c>
      <c r="BK275" s="238">
        <f>ROUND(I275*H275,2)</f>
        <v>0</v>
      </c>
      <c r="BL275" s="17" t="s">
        <v>236</v>
      </c>
      <c r="BM275" s="237" t="s">
        <v>379</v>
      </c>
    </row>
    <row r="276" s="2" customFormat="1">
      <c r="A276" s="38"/>
      <c r="B276" s="39"/>
      <c r="C276" s="40"/>
      <c r="D276" s="239" t="s">
        <v>158</v>
      </c>
      <c r="E276" s="40"/>
      <c r="F276" s="240" t="s">
        <v>380</v>
      </c>
      <c r="G276" s="40"/>
      <c r="H276" s="40"/>
      <c r="I276" s="241"/>
      <c r="J276" s="40"/>
      <c r="K276" s="40"/>
      <c r="L276" s="44"/>
      <c r="M276" s="242"/>
      <c r="N276" s="243"/>
      <c r="O276" s="91"/>
      <c r="P276" s="91"/>
      <c r="Q276" s="91"/>
      <c r="R276" s="91"/>
      <c r="S276" s="91"/>
      <c r="T276" s="92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7" t="s">
        <v>158</v>
      </c>
      <c r="AU276" s="17" t="s">
        <v>83</v>
      </c>
    </row>
    <row r="277" s="13" customFormat="1">
      <c r="A277" s="13"/>
      <c r="B277" s="244"/>
      <c r="C277" s="245"/>
      <c r="D277" s="239" t="s">
        <v>160</v>
      </c>
      <c r="E277" s="246" t="s">
        <v>1</v>
      </c>
      <c r="F277" s="247" t="s">
        <v>381</v>
      </c>
      <c r="G277" s="245"/>
      <c r="H277" s="246" t="s">
        <v>1</v>
      </c>
      <c r="I277" s="248"/>
      <c r="J277" s="245"/>
      <c r="K277" s="245"/>
      <c r="L277" s="249"/>
      <c r="M277" s="250"/>
      <c r="N277" s="251"/>
      <c r="O277" s="251"/>
      <c r="P277" s="251"/>
      <c r="Q277" s="251"/>
      <c r="R277" s="251"/>
      <c r="S277" s="251"/>
      <c r="T277" s="252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53" t="s">
        <v>160</v>
      </c>
      <c r="AU277" s="253" t="s">
        <v>83</v>
      </c>
      <c r="AV277" s="13" t="s">
        <v>81</v>
      </c>
      <c r="AW277" s="13" t="s">
        <v>30</v>
      </c>
      <c r="AX277" s="13" t="s">
        <v>73</v>
      </c>
      <c r="AY277" s="253" t="s">
        <v>148</v>
      </c>
    </row>
    <row r="278" s="14" customFormat="1">
      <c r="A278" s="14"/>
      <c r="B278" s="254"/>
      <c r="C278" s="255"/>
      <c r="D278" s="239" t="s">
        <v>160</v>
      </c>
      <c r="E278" s="256" t="s">
        <v>1</v>
      </c>
      <c r="F278" s="257" t="s">
        <v>382</v>
      </c>
      <c r="G278" s="255"/>
      <c r="H278" s="258">
        <v>36.923000000000002</v>
      </c>
      <c r="I278" s="259"/>
      <c r="J278" s="255"/>
      <c r="K278" s="255"/>
      <c r="L278" s="260"/>
      <c r="M278" s="261"/>
      <c r="N278" s="262"/>
      <c r="O278" s="262"/>
      <c r="P278" s="262"/>
      <c r="Q278" s="262"/>
      <c r="R278" s="262"/>
      <c r="S278" s="262"/>
      <c r="T278" s="263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64" t="s">
        <v>160</v>
      </c>
      <c r="AU278" s="264" t="s">
        <v>83</v>
      </c>
      <c r="AV278" s="14" t="s">
        <v>83</v>
      </c>
      <c r="AW278" s="14" t="s">
        <v>30</v>
      </c>
      <c r="AX278" s="14" t="s">
        <v>73</v>
      </c>
      <c r="AY278" s="264" t="s">
        <v>148</v>
      </c>
    </row>
    <row r="279" s="14" customFormat="1">
      <c r="A279" s="14"/>
      <c r="B279" s="254"/>
      <c r="C279" s="255"/>
      <c r="D279" s="239" t="s">
        <v>160</v>
      </c>
      <c r="E279" s="256" t="s">
        <v>1</v>
      </c>
      <c r="F279" s="257" t="s">
        <v>383</v>
      </c>
      <c r="G279" s="255"/>
      <c r="H279" s="258">
        <v>1.238</v>
      </c>
      <c r="I279" s="259"/>
      <c r="J279" s="255"/>
      <c r="K279" s="255"/>
      <c r="L279" s="260"/>
      <c r="M279" s="261"/>
      <c r="N279" s="262"/>
      <c r="O279" s="262"/>
      <c r="P279" s="262"/>
      <c r="Q279" s="262"/>
      <c r="R279" s="262"/>
      <c r="S279" s="262"/>
      <c r="T279" s="263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64" t="s">
        <v>160</v>
      </c>
      <c r="AU279" s="264" t="s">
        <v>83</v>
      </c>
      <c r="AV279" s="14" t="s">
        <v>83</v>
      </c>
      <c r="AW279" s="14" t="s">
        <v>30</v>
      </c>
      <c r="AX279" s="14" t="s">
        <v>73</v>
      </c>
      <c r="AY279" s="264" t="s">
        <v>148</v>
      </c>
    </row>
    <row r="280" s="14" customFormat="1">
      <c r="A280" s="14"/>
      <c r="B280" s="254"/>
      <c r="C280" s="255"/>
      <c r="D280" s="239" t="s">
        <v>160</v>
      </c>
      <c r="E280" s="256" t="s">
        <v>1</v>
      </c>
      <c r="F280" s="257" t="s">
        <v>384</v>
      </c>
      <c r="G280" s="255"/>
      <c r="H280" s="258">
        <v>27.088000000000001</v>
      </c>
      <c r="I280" s="259"/>
      <c r="J280" s="255"/>
      <c r="K280" s="255"/>
      <c r="L280" s="260"/>
      <c r="M280" s="261"/>
      <c r="N280" s="262"/>
      <c r="O280" s="262"/>
      <c r="P280" s="262"/>
      <c r="Q280" s="262"/>
      <c r="R280" s="262"/>
      <c r="S280" s="262"/>
      <c r="T280" s="263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T280" s="264" t="s">
        <v>160</v>
      </c>
      <c r="AU280" s="264" t="s">
        <v>83</v>
      </c>
      <c r="AV280" s="14" t="s">
        <v>83</v>
      </c>
      <c r="AW280" s="14" t="s">
        <v>30</v>
      </c>
      <c r="AX280" s="14" t="s">
        <v>73</v>
      </c>
      <c r="AY280" s="264" t="s">
        <v>148</v>
      </c>
    </row>
    <row r="281" s="14" customFormat="1">
      <c r="A281" s="14"/>
      <c r="B281" s="254"/>
      <c r="C281" s="255"/>
      <c r="D281" s="239" t="s">
        <v>160</v>
      </c>
      <c r="E281" s="256" t="s">
        <v>1</v>
      </c>
      <c r="F281" s="257" t="s">
        <v>385</v>
      </c>
      <c r="G281" s="255"/>
      <c r="H281" s="258">
        <v>11.413</v>
      </c>
      <c r="I281" s="259"/>
      <c r="J281" s="255"/>
      <c r="K281" s="255"/>
      <c r="L281" s="260"/>
      <c r="M281" s="261"/>
      <c r="N281" s="262"/>
      <c r="O281" s="262"/>
      <c r="P281" s="262"/>
      <c r="Q281" s="262"/>
      <c r="R281" s="262"/>
      <c r="S281" s="262"/>
      <c r="T281" s="263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T281" s="264" t="s">
        <v>160</v>
      </c>
      <c r="AU281" s="264" t="s">
        <v>83</v>
      </c>
      <c r="AV281" s="14" t="s">
        <v>83</v>
      </c>
      <c r="AW281" s="14" t="s">
        <v>30</v>
      </c>
      <c r="AX281" s="14" t="s">
        <v>73</v>
      </c>
      <c r="AY281" s="264" t="s">
        <v>148</v>
      </c>
    </row>
    <row r="282" s="14" customFormat="1">
      <c r="A282" s="14"/>
      <c r="B282" s="254"/>
      <c r="C282" s="255"/>
      <c r="D282" s="239" t="s">
        <v>160</v>
      </c>
      <c r="E282" s="256" t="s">
        <v>1</v>
      </c>
      <c r="F282" s="257" t="s">
        <v>386</v>
      </c>
      <c r="G282" s="255"/>
      <c r="H282" s="258">
        <v>10.038</v>
      </c>
      <c r="I282" s="259"/>
      <c r="J282" s="255"/>
      <c r="K282" s="255"/>
      <c r="L282" s="260"/>
      <c r="M282" s="261"/>
      <c r="N282" s="262"/>
      <c r="O282" s="262"/>
      <c r="P282" s="262"/>
      <c r="Q282" s="262"/>
      <c r="R282" s="262"/>
      <c r="S282" s="262"/>
      <c r="T282" s="263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64" t="s">
        <v>160</v>
      </c>
      <c r="AU282" s="264" t="s">
        <v>83</v>
      </c>
      <c r="AV282" s="14" t="s">
        <v>83</v>
      </c>
      <c r="AW282" s="14" t="s">
        <v>30</v>
      </c>
      <c r="AX282" s="14" t="s">
        <v>73</v>
      </c>
      <c r="AY282" s="264" t="s">
        <v>148</v>
      </c>
    </row>
    <row r="283" s="14" customFormat="1">
      <c r="A283" s="14"/>
      <c r="B283" s="254"/>
      <c r="C283" s="255"/>
      <c r="D283" s="239" t="s">
        <v>160</v>
      </c>
      <c r="E283" s="256" t="s">
        <v>1</v>
      </c>
      <c r="F283" s="257" t="s">
        <v>387</v>
      </c>
      <c r="G283" s="255"/>
      <c r="H283" s="258">
        <v>-10.244</v>
      </c>
      <c r="I283" s="259"/>
      <c r="J283" s="255"/>
      <c r="K283" s="255"/>
      <c r="L283" s="260"/>
      <c r="M283" s="261"/>
      <c r="N283" s="262"/>
      <c r="O283" s="262"/>
      <c r="P283" s="262"/>
      <c r="Q283" s="262"/>
      <c r="R283" s="262"/>
      <c r="S283" s="262"/>
      <c r="T283" s="263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64" t="s">
        <v>160</v>
      </c>
      <c r="AU283" s="264" t="s">
        <v>83</v>
      </c>
      <c r="AV283" s="14" t="s">
        <v>83</v>
      </c>
      <c r="AW283" s="14" t="s">
        <v>30</v>
      </c>
      <c r="AX283" s="14" t="s">
        <v>73</v>
      </c>
      <c r="AY283" s="264" t="s">
        <v>148</v>
      </c>
    </row>
    <row r="284" s="15" customFormat="1">
      <c r="A284" s="15"/>
      <c r="B284" s="265"/>
      <c r="C284" s="266"/>
      <c r="D284" s="239" t="s">
        <v>160</v>
      </c>
      <c r="E284" s="267" t="s">
        <v>1</v>
      </c>
      <c r="F284" s="268" t="s">
        <v>167</v>
      </c>
      <c r="G284" s="266"/>
      <c r="H284" s="269">
        <v>76.455999999999989</v>
      </c>
      <c r="I284" s="270"/>
      <c r="J284" s="266"/>
      <c r="K284" s="266"/>
      <c r="L284" s="271"/>
      <c r="M284" s="272"/>
      <c r="N284" s="273"/>
      <c r="O284" s="273"/>
      <c r="P284" s="273"/>
      <c r="Q284" s="273"/>
      <c r="R284" s="273"/>
      <c r="S284" s="273"/>
      <c r="T284" s="274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T284" s="275" t="s">
        <v>160</v>
      </c>
      <c r="AU284" s="275" t="s">
        <v>83</v>
      </c>
      <c r="AV284" s="15" t="s">
        <v>156</v>
      </c>
      <c r="AW284" s="15" t="s">
        <v>30</v>
      </c>
      <c r="AX284" s="15" t="s">
        <v>81</v>
      </c>
      <c r="AY284" s="275" t="s">
        <v>148</v>
      </c>
    </row>
    <row r="285" s="2" customFormat="1" ht="14.4" customHeight="1">
      <c r="A285" s="38"/>
      <c r="B285" s="39"/>
      <c r="C285" s="226" t="s">
        <v>388</v>
      </c>
      <c r="D285" s="226" t="s">
        <v>151</v>
      </c>
      <c r="E285" s="227" t="s">
        <v>389</v>
      </c>
      <c r="F285" s="228" t="s">
        <v>390</v>
      </c>
      <c r="G285" s="229" t="s">
        <v>154</v>
      </c>
      <c r="H285" s="230">
        <v>19.885999999999999</v>
      </c>
      <c r="I285" s="231"/>
      <c r="J285" s="232">
        <f>ROUND(I285*H285,2)</f>
        <v>0</v>
      </c>
      <c r="K285" s="228" t="s">
        <v>155</v>
      </c>
      <c r="L285" s="44"/>
      <c r="M285" s="233" t="s">
        <v>1</v>
      </c>
      <c r="N285" s="234" t="s">
        <v>38</v>
      </c>
      <c r="O285" s="91"/>
      <c r="P285" s="235">
        <f>O285*H285</f>
        <v>0</v>
      </c>
      <c r="Q285" s="235">
        <v>0.052600000000000001</v>
      </c>
      <c r="R285" s="235">
        <f>Q285*H285</f>
        <v>1.0460035999999999</v>
      </c>
      <c r="S285" s="235">
        <v>0</v>
      </c>
      <c r="T285" s="236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37" t="s">
        <v>236</v>
      </c>
      <c r="AT285" s="237" t="s">
        <v>151</v>
      </c>
      <c r="AU285" s="237" t="s">
        <v>83</v>
      </c>
      <c r="AY285" s="17" t="s">
        <v>148</v>
      </c>
      <c r="BE285" s="238">
        <f>IF(N285="základní",J285,0)</f>
        <v>0</v>
      </c>
      <c r="BF285" s="238">
        <f>IF(N285="snížená",J285,0)</f>
        <v>0</v>
      </c>
      <c r="BG285" s="238">
        <f>IF(N285="zákl. přenesená",J285,0)</f>
        <v>0</v>
      </c>
      <c r="BH285" s="238">
        <f>IF(N285="sníž. přenesená",J285,0)</f>
        <v>0</v>
      </c>
      <c r="BI285" s="238">
        <f>IF(N285="nulová",J285,0)</f>
        <v>0</v>
      </c>
      <c r="BJ285" s="17" t="s">
        <v>81</v>
      </c>
      <c r="BK285" s="238">
        <f>ROUND(I285*H285,2)</f>
        <v>0</v>
      </c>
      <c r="BL285" s="17" t="s">
        <v>236</v>
      </c>
      <c r="BM285" s="237" t="s">
        <v>391</v>
      </c>
    </row>
    <row r="286" s="2" customFormat="1">
      <c r="A286" s="38"/>
      <c r="B286" s="39"/>
      <c r="C286" s="40"/>
      <c r="D286" s="239" t="s">
        <v>158</v>
      </c>
      <c r="E286" s="40"/>
      <c r="F286" s="240" t="s">
        <v>392</v>
      </c>
      <c r="G286" s="40"/>
      <c r="H286" s="40"/>
      <c r="I286" s="241"/>
      <c r="J286" s="40"/>
      <c r="K286" s="40"/>
      <c r="L286" s="44"/>
      <c r="M286" s="242"/>
      <c r="N286" s="243"/>
      <c r="O286" s="91"/>
      <c r="P286" s="91"/>
      <c r="Q286" s="91"/>
      <c r="R286" s="91"/>
      <c r="S286" s="91"/>
      <c r="T286" s="92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T286" s="17" t="s">
        <v>158</v>
      </c>
      <c r="AU286" s="17" t="s">
        <v>83</v>
      </c>
    </row>
    <row r="287" s="13" customFormat="1">
      <c r="A287" s="13"/>
      <c r="B287" s="244"/>
      <c r="C287" s="245"/>
      <c r="D287" s="239" t="s">
        <v>160</v>
      </c>
      <c r="E287" s="246" t="s">
        <v>1</v>
      </c>
      <c r="F287" s="247" t="s">
        <v>393</v>
      </c>
      <c r="G287" s="245"/>
      <c r="H287" s="246" t="s">
        <v>1</v>
      </c>
      <c r="I287" s="248"/>
      <c r="J287" s="245"/>
      <c r="K287" s="245"/>
      <c r="L287" s="249"/>
      <c r="M287" s="250"/>
      <c r="N287" s="251"/>
      <c r="O287" s="251"/>
      <c r="P287" s="251"/>
      <c r="Q287" s="251"/>
      <c r="R287" s="251"/>
      <c r="S287" s="251"/>
      <c r="T287" s="252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53" t="s">
        <v>160</v>
      </c>
      <c r="AU287" s="253" t="s">
        <v>83</v>
      </c>
      <c r="AV287" s="13" t="s">
        <v>81</v>
      </c>
      <c r="AW287" s="13" t="s">
        <v>30</v>
      </c>
      <c r="AX287" s="13" t="s">
        <v>73</v>
      </c>
      <c r="AY287" s="253" t="s">
        <v>148</v>
      </c>
    </row>
    <row r="288" s="14" customFormat="1">
      <c r="A288" s="14"/>
      <c r="B288" s="254"/>
      <c r="C288" s="255"/>
      <c r="D288" s="239" t="s">
        <v>160</v>
      </c>
      <c r="E288" s="256" t="s">
        <v>1</v>
      </c>
      <c r="F288" s="257" t="s">
        <v>394</v>
      </c>
      <c r="G288" s="255"/>
      <c r="H288" s="258">
        <v>22.25</v>
      </c>
      <c r="I288" s="259"/>
      <c r="J288" s="255"/>
      <c r="K288" s="255"/>
      <c r="L288" s="260"/>
      <c r="M288" s="261"/>
      <c r="N288" s="262"/>
      <c r="O288" s="262"/>
      <c r="P288" s="262"/>
      <c r="Q288" s="262"/>
      <c r="R288" s="262"/>
      <c r="S288" s="262"/>
      <c r="T288" s="263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64" t="s">
        <v>160</v>
      </c>
      <c r="AU288" s="264" t="s">
        <v>83</v>
      </c>
      <c r="AV288" s="14" t="s">
        <v>83</v>
      </c>
      <c r="AW288" s="14" t="s">
        <v>30</v>
      </c>
      <c r="AX288" s="14" t="s">
        <v>73</v>
      </c>
      <c r="AY288" s="264" t="s">
        <v>148</v>
      </c>
    </row>
    <row r="289" s="14" customFormat="1">
      <c r="A289" s="14"/>
      <c r="B289" s="254"/>
      <c r="C289" s="255"/>
      <c r="D289" s="239" t="s">
        <v>160</v>
      </c>
      <c r="E289" s="256" t="s">
        <v>1</v>
      </c>
      <c r="F289" s="257" t="s">
        <v>395</v>
      </c>
      <c r="G289" s="255"/>
      <c r="H289" s="258">
        <v>-2.3639999999999999</v>
      </c>
      <c r="I289" s="259"/>
      <c r="J289" s="255"/>
      <c r="K289" s="255"/>
      <c r="L289" s="260"/>
      <c r="M289" s="261"/>
      <c r="N289" s="262"/>
      <c r="O289" s="262"/>
      <c r="P289" s="262"/>
      <c r="Q289" s="262"/>
      <c r="R289" s="262"/>
      <c r="S289" s="262"/>
      <c r="T289" s="263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64" t="s">
        <v>160</v>
      </c>
      <c r="AU289" s="264" t="s">
        <v>83</v>
      </c>
      <c r="AV289" s="14" t="s">
        <v>83</v>
      </c>
      <c r="AW289" s="14" t="s">
        <v>30</v>
      </c>
      <c r="AX289" s="14" t="s">
        <v>73</v>
      </c>
      <c r="AY289" s="264" t="s">
        <v>148</v>
      </c>
    </row>
    <row r="290" s="15" customFormat="1">
      <c r="A290" s="15"/>
      <c r="B290" s="265"/>
      <c r="C290" s="266"/>
      <c r="D290" s="239" t="s">
        <v>160</v>
      </c>
      <c r="E290" s="267" t="s">
        <v>1</v>
      </c>
      <c r="F290" s="268" t="s">
        <v>167</v>
      </c>
      <c r="G290" s="266"/>
      <c r="H290" s="269">
        <v>19.885999999999999</v>
      </c>
      <c r="I290" s="270"/>
      <c r="J290" s="266"/>
      <c r="K290" s="266"/>
      <c r="L290" s="271"/>
      <c r="M290" s="272"/>
      <c r="N290" s="273"/>
      <c r="O290" s="273"/>
      <c r="P290" s="273"/>
      <c r="Q290" s="273"/>
      <c r="R290" s="273"/>
      <c r="S290" s="273"/>
      <c r="T290" s="274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T290" s="275" t="s">
        <v>160</v>
      </c>
      <c r="AU290" s="275" t="s">
        <v>83</v>
      </c>
      <c r="AV290" s="15" t="s">
        <v>156</v>
      </c>
      <c r="AW290" s="15" t="s">
        <v>30</v>
      </c>
      <c r="AX290" s="15" t="s">
        <v>81</v>
      </c>
      <c r="AY290" s="275" t="s">
        <v>148</v>
      </c>
    </row>
    <row r="291" s="2" customFormat="1" ht="14.4" customHeight="1">
      <c r="A291" s="38"/>
      <c r="B291" s="39"/>
      <c r="C291" s="226" t="s">
        <v>396</v>
      </c>
      <c r="D291" s="226" t="s">
        <v>151</v>
      </c>
      <c r="E291" s="227" t="s">
        <v>397</v>
      </c>
      <c r="F291" s="228" t="s">
        <v>356</v>
      </c>
      <c r="G291" s="229" t="s">
        <v>154</v>
      </c>
      <c r="H291" s="230">
        <v>36.561999999999998</v>
      </c>
      <c r="I291" s="231"/>
      <c r="J291" s="232">
        <f>ROUND(I291*H291,2)</f>
        <v>0</v>
      </c>
      <c r="K291" s="228" t="s">
        <v>155</v>
      </c>
      <c r="L291" s="44"/>
      <c r="M291" s="233" t="s">
        <v>1</v>
      </c>
      <c r="N291" s="234" t="s">
        <v>38</v>
      </c>
      <c r="O291" s="91"/>
      <c r="P291" s="235">
        <f>O291*H291</f>
        <v>0</v>
      </c>
      <c r="Q291" s="235">
        <v>0.053100000000000001</v>
      </c>
      <c r="R291" s="235">
        <f>Q291*H291</f>
        <v>1.9414422</v>
      </c>
      <c r="S291" s="235">
        <v>0</v>
      </c>
      <c r="T291" s="236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37" t="s">
        <v>236</v>
      </c>
      <c r="AT291" s="237" t="s">
        <v>151</v>
      </c>
      <c r="AU291" s="237" t="s">
        <v>83</v>
      </c>
      <c r="AY291" s="17" t="s">
        <v>148</v>
      </c>
      <c r="BE291" s="238">
        <f>IF(N291="základní",J291,0)</f>
        <v>0</v>
      </c>
      <c r="BF291" s="238">
        <f>IF(N291="snížená",J291,0)</f>
        <v>0</v>
      </c>
      <c r="BG291" s="238">
        <f>IF(N291="zákl. přenesená",J291,0)</f>
        <v>0</v>
      </c>
      <c r="BH291" s="238">
        <f>IF(N291="sníž. přenesená",J291,0)</f>
        <v>0</v>
      </c>
      <c r="BI291" s="238">
        <f>IF(N291="nulová",J291,0)</f>
        <v>0</v>
      </c>
      <c r="BJ291" s="17" t="s">
        <v>81</v>
      </c>
      <c r="BK291" s="238">
        <f>ROUND(I291*H291,2)</f>
        <v>0</v>
      </c>
      <c r="BL291" s="17" t="s">
        <v>236</v>
      </c>
      <c r="BM291" s="237" t="s">
        <v>398</v>
      </c>
    </row>
    <row r="292" s="2" customFormat="1">
      <c r="A292" s="38"/>
      <c r="B292" s="39"/>
      <c r="C292" s="40"/>
      <c r="D292" s="239" t="s">
        <v>158</v>
      </c>
      <c r="E292" s="40"/>
      <c r="F292" s="240" t="s">
        <v>392</v>
      </c>
      <c r="G292" s="40"/>
      <c r="H292" s="40"/>
      <c r="I292" s="241"/>
      <c r="J292" s="40"/>
      <c r="K292" s="40"/>
      <c r="L292" s="44"/>
      <c r="M292" s="242"/>
      <c r="N292" s="243"/>
      <c r="O292" s="91"/>
      <c r="P292" s="91"/>
      <c r="Q292" s="91"/>
      <c r="R292" s="91"/>
      <c r="S292" s="91"/>
      <c r="T292" s="92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T292" s="17" t="s">
        <v>158</v>
      </c>
      <c r="AU292" s="17" t="s">
        <v>83</v>
      </c>
    </row>
    <row r="293" s="13" customFormat="1">
      <c r="A293" s="13"/>
      <c r="B293" s="244"/>
      <c r="C293" s="245"/>
      <c r="D293" s="239" t="s">
        <v>160</v>
      </c>
      <c r="E293" s="246" t="s">
        <v>1</v>
      </c>
      <c r="F293" s="247" t="s">
        <v>399</v>
      </c>
      <c r="G293" s="245"/>
      <c r="H293" s="246" t="s">
        <v>1</v>
      </c>
      <c r="I293" s="248"/>
      <c r="J293" s="245"/>
      <c r="K293" s="245"/>
      <c r="L293" s="249"/>
      <c r="M293" s="250"/>
      <c r="N293" s="251"/>
      <c r="O293" s="251"/>
      <c r="P293" s="251"/>
      <c r="Q293" s="251"/>
      <c r="R293" s="251"/>
      <c r="S293" s="251"/>
      <c r="T293" s="252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53" t="s">
        <v>160</v>
      </c>
      <c r="AU293" s="253" t="s">
        <v>83</v>
      </c>
      <c r="AV293" s="13" t="s">
        <v>81</v>
      </c>
      <c r="AW293" s="13" t="s">
        <v>30</v>
      </c>
      <c r="AX293" s="13" t="s">
        <v>73</v>
      </c>
      <c r="AY293" s="253" t="s">
        <v>148</v>
      </c>
    </row>
    <row r="294" s="14" customFormat="1">
      <c r="A294" s="14"/>
      <c r="B294" s="254"/>
      <c r="C294" s="255"/>
      <c r="D294" s="239" t="s">
        <v>160</v>
      </c>
      <c r="E294" s="256" t="s">
        <v>1</v>
      </c>
      <c r="F294" s="257" t="s">
        <v>400</v>
      </c>
      <c r="G294" s="255"/>
      <c r="H294" s="258">
        <v>40.107999999999997</v>
      </c>
      <c r="I294" s="259"/>
      <c r="J294" s="255"/>
      <c r="K294" s="255"/>
      <c r="L294" s="260"/>
      <c r="M294" s="261"/>
      <c r="N294" s="262"/>
      <c r="O294" s="262"/>
      <c r="P294" s="262"/>
      <c r="Q294" s="262"/>
      <c r="R294" s="262"/>
      <c r="S294" s="262"/>
      <c r="T294" s="263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64" t="s">
        <v>160</v>
      </c>
      <c r="AU294" s="264" t="s">
        <v>83</v>
      </c>
      <c r="AV294" s="14" t="s">
        <v>83</v>
      </c>
      <c r="AW294" s="14" t="s">
        <v>30</v>
      </c>
      <c r="AX294" s="14" t="s">
        <v>73</v>
      </c>
      <c r="AY294" s="264" t="s">
        <v>148</v>
      </c>
    </row>
    <row r="295" s="14" customFormat="1">
      <c r="A295" s="14"/>
      <c r="B295" s="254"/>
      <c r="C295" s="255"/>
      <c r="D295" s="239" t="s">
        <v>160</v>
      </c>
      <c r="E295" s="256" t="s">
        <v>1</v>
      </c>
      <c r="F295" s="257" t="s">
        <v>401</v>
      </c>
      <c r="G295" s="255"/>
      <c r="H295" s="258">
        <v>-3.5459999999999998</v>
      </c>
      <c r="I295" s="259"/>
      <c r="J295" s="255"/>
      <c r="K295" s="255"/>
      <c r="L295" s="260"/>
      <c r="M295" s="261"/>
      <c r="N295" s="262"/>
      <c r="O295" s="262"/>
      <c r="P295" s="262"/>
      <c r="Q295" s="262"/>
      <c r="R295" s="262"/>
      <c r="S295" s="262"/>
      <c r="T295" s="263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T295" s="264" t="s">
        <v>160</v>
      </c>
      <c r="AU295" s="264" t="s">
        <v>83</v>
      </c>
      <c r="AV295" s="14" t="s">
        <v>83</v>
      </c>
      <c r="AW295" s="14" t="s">
        <v>30</v>
      </c>
      <c r="AX295" s="14" t="s">
        <v>73</v>
      </c>
      <c r="AY295" s="264" t="s">
        <v>148</v>
      </c>
    </row>
    <row r="296" s="15" customFormat="1">
      <c r="A296" s="15"/>
      <c r="B296" s="265"/>
      <c r="C296" s="266"/>
      <c r="D296" s="239" t="s">
        <v>160</v>
      </c>
      <c r="E296" s="267" t="s">
        <v>1</v>
      </c>
      <c r="F296" s="268" t="s">
        <v>167</v>
      </c>
      <c r="G296" s="266"/>
      <c r="H296" s="269">
        <v>36.561999999999998</v>
      </c>
      <c r="I296" s="270"/>
      <c r="J296" s="266"/>
      <c r="K296" s="266"/>
      <c r="L296" s="271"/>
      <c r="M296" s="272"/>
      <c r="N296" s="273"/>
      <c r="O296" s="273"/>
      <c r="P296" s="273"/>
      <c r="Q296" s="273"/>
      <c r="R296" s="273"/>
      <c r="S296" s="273"/>
      <c r="T296" s="274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T296" s="275" t="s">
        <v>160</v>
      </c>
      <c r="AU296" s="275" t="s">
        <v>83</v>
      </c>
      <c r="AV296" s="15" t="s">
        <v>156</v>
      </c>
      <c r="AW296" s="15" t="s">
        <v>30</v>
      </c>
      <c r="AX296" s="15" t="s">
        <v>81</v>
      </c>
      <c r="AY296" s="275" t="s">
        <v>148</v>
      </c>
    </row>
    <row r="297" s="2" customFormat="1" ht="37.8" customHeight="1">
      <c r="A297" s="38"/>
      <c r="B297" s="39"/>
      <c r="C297" s="226" t="s">
        <v>402</v>
      </c>
      <c r="D297" s="226" t="s">
        <v>151</v>
      </c>
      <c r="E297" s="227" t="s">
        <v>403</v>
      </c>
      <c r="F297" s="228" t="s">
        <v>404</v>
      </c>
      <c r="G297" s="229" t="s">
        <v>154</v>
      </c>
      <c r="H297" s="230">
        <v>156.53999999999999</v>
      </c>
      <c r="I297" s="231"/>
      <c r="J297" s="232">
        <f>ROUND(I297*H297,2)</f>
        <v>0</v>
      </c>
      <c r="K297" s="228" t="s">
        <v>155</v>
      </c>
      <c r="L297" s="44"/>
      <c r="M297" s="233" t="s">
        <v>1</v>
      </c>
      <c r="N297" s="234" t="s">
        <v>38</v>
      </c>
      <c r="O297" s="91"/>
      <c r="P297" s="235">
        <f>O297*H297</f>
        <v>0</v>
      </c>
      <c r="Q297" s="235">
        <v>0.020449999999999999</v>
      </c>
      <c r="R297" s="235">
        <f>Q297*H297</f>
        <v>3.2012429999999998</v>
      </c>
      <c r="S297" s="235">
        <v>0</v>
      </c>
      <c r="T297" s="236">
        <f>S297*H297</f>
        <v>0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237" t="s">
        <v>236</v>
      </c>
      <c r="AT297" s="237" t="s">
        <v>151</v>
      </c>
      <c r="AU297" s="237" t="s">
        <v>83</v>
      </c>
      <c r="AY297" s="17" t="s">
        <v>148</v>
      </c>
      <c r="BE297" s="238">
        <f>IF(N297="základní",J297,0)</f>
        <v>0</v>
      </c>
      <c r="BF297" s="238">
        <f>IF(N297="snížená",J297,0)</f>
        <v>0</v>
      </c>
      <c r="BG297" s="238">
        <f>IF(N297="zákl. přenesená",J297,0)</f>
        <v>0</v>
      </c>
      <c r="BH297" s="238">
        <f>IF(N297="sníž. přenesená",J297,0)</f>
        <v>0</v>
      </c>
      <c r="BI297" s="238">
        <f>IF(N297="nulová",J297,0)</f>
        <v>0</v>
      </c>
      <c r="BJ297" s="17" t="s">
        <v>81</v>
      </c>
      <c r="BK297" s="238">
        <f>ROUND(I297*H297,2)</f>
        <v>0</v>
      </c>
      <c r="BL297" s="17" t="s">
        <v>236</v>
      </c>
      <c r="BM297" s="237" t="s">
        <v>405</v>
      </c>
    </row>
    <row r="298" s="2" customFormat="1">
      <c r="A298" s="38"/>
      <c r="B298" s="39"/>
      <c r="C298" s="40"/>
      <c r="D298" s="239" t="s">
        <v>158</v>
      </c>
      <c r="E298" s="40"/>
      <c r="F298" s="240" t="s">
        <v>406</v>
      </c>
      <c r="G298" s="40"/>
      <c r="H298" s="40"/>
      <c r="I298" s="241"/>
      <c r="J298" s="40"/>
      <c r="K298" s="40"/>
      <c r="L298" s="44"/>
      <c r="M298" s="242"/>
      <c r="N298" s="243"/>
      <c r="O298" s="91"/>
      <c r="P298" s="91"/>
      <c r="Q298" s="91"/>
      <c r="R298" s="91"/>
      <c r="S298" s="91"/>
      <c r="T298" s="92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T298" s="17" t="s">
        <v>158</v>
      </c>
      <c r="AU298" s="17" t="s">
        <v>83</v>
      </c>
    </row>
    <row r="299" s="13" customFormat="1">
      <c r="A299" s="13"/>
      <c r="B299" s="244"/>
      <c r="C299" s="245"/>
      <c r="D299" s="239" t="s">
        <v>160</v>
      </c>
      <c r="E299" s="246" t="s">
        <v>1</v>
      </c>
      <c r="F299" s="247" t="s">
        <v>407</v>
      </c>
      <c r="G299" s="245"/>
      <c r="H299" s="246" t="s">
        <v>1</v>
      </c>
      <c r="I299" s="248"/>
      <c r="J299" s="245"/>
      <c r="K299" s="245"/>
      <c r="L299" s="249"/>
      <c r="M299" s="250"/>
      <c r="N299" s="251"/>
      <c r="O299" s="251"/>
      <c r="P299" s="251"/>
      <c r="Q299" s="251"/>
      <c r="R299" s="251"/>
      <c r="S299" s="251"/>
      <c r="T299" s="252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53" t="s">
        <v>160</v>
      </c>
      <c r="AU299" s="253" t="s">
        <v>83</v>
      </c>
      <c r="AV299" s="13" t="s">
        <v>81</v>
      </c>
      <c r="AW299" s="13" t="s">
        <v>30</v>
      </c>
      <c r="AX299" s="13" t="s">
        <v>73</v>
      </c>
      <c r="AY299" s="253" t="s">
        <v>148</v>
      </c>
    </row>
    <row r="300" s="14" customFormat="1">
      <c r="A300" s="14"/>
      <c r="B300" s="254"/>
      <c r="C300" s="255"/>
      <c r="D300" s="239" t="s">
        <v>160</v>
      </c>
      <c r="E300" s="256" t="s">
        <v>1</v>
      </c>
      <c r="F300" s="257" t="s">
        <v>408</v>
      </c>
      <c r="G300" s="255"/>
      <c r="H300" s="258">
        <v>156.53999999999999</v>
      </c>
      <c r="I300" s="259"/>
      <c r="J300" s="255"/>
      <c r="K300" s="255"/>
      <c r="L300" s="260"/>
      <c r="M300" s="261"/>
      <c r="N300" s="262"/>
      <c r="O300" s="262"/>
      <c r="P300" s="262"/>
      <c r="Q300" s="262"/>
      <c r="R300" s="262"/>
      <c r="S300" s="262"/>
      <c r="T300" s="263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T300" s="264" t="s">
        <v>160</v>
      </c>
      <c r="AU300" s="264" t="s">
        <v>83</v>
      </c>
      <c r="AV300" s="14" t="s">
        <v>83</v>
      </c>
      <c r="AW300" s="14" t="s">
        <v>30</v>
      </c>
      <c r="AX300" s="14" t="s">
        <v>73</v>
      </c>
      <c r="AY300" s="264" t="s">
        <v>148</v>
      </c>
    </row>
    <row r="301" s="15" customFormat="1">
      <c r="A301" s="15"/>
      <c r="B301" s="265"/>
      <c r="C301" s="266"/>
      <c r="D301" s="239" t="s">
        <v>160</v>
      </c>
      <c r="E301" s="267" t="s">
        <v>1</v>
      </c>
      <c r="F301" s="268" t="s">
        <v>167</v>
      </c>
      <c r="G301" s="266"/>
      <c r="H301" s="269">
        <v>156.53999999999999</v>
      </c>
      <c r="I301" s="270"/>
      <c r="J301" s="266"/>
      <c r="K301" s="266"/>
      <c r="L301" s="271"/>
      <c r="M301" s="272"/>
      <c r="N301" s="273"/>
      <c r="O301" s="273"/>
      <c r="P301" s="273"/>
      <c r="Q301" s="273"/>
      <c r="R301" s="273"/>
      <c r="S301" s="273"/>
      <c r="T301" s="274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T301" s="275" t="s">
        <v>160</v>
      </c>
      <c r="AU301" s="275" t="s">
        <v>83</v>
      </c>
      <c r="AV301" s="15" t="s">
        <v>156</v>
      </c>
      <c r="AW301" s="15" t="s">
        <v>30</v>
      </c>
      <c r="AX301" s="15" t="s">
        <v>81</v>
      </c>
      <c r="AY301" s="275" t="s">
        <v>148</v>
      </c>
    </row>
    <row r="302" s="2" customFormat="1" ht="24.15" customHeight="1">
      <c r="A302" s="38"/>
      <c r="B302" s="39"/>
      <c r="C302" s="226" t="s">
        <v>409</v>
      </c>
      <c r="D302" s="226" t="s">
        <v>151</v>
      </c>
      <c r="E302" s="227" t="s">
        <v>410</v>
      </c>
      <c r="F302" s="228" t="s">
        <v>411</v>
      </c>
      <c r="G302" s="229" t="s">
        <v>154</v>
      </c>
      <c r="H302" s="230">
        <v>16.893000000000001</v>
      </c>
      <c r="I302" s="231"/>
      <c r="J302" s="232">
        <f>ROUND(I302*H302,2)</f>
        <v>0</v>
      </c>
      <c r="K302" s="228" t="s">
        <v>155</v>
      </c>
      <c r="L302" s="44"/>
      <c r="M302" s="233" t="s">
        <v>1</v>
      </c>
      <c r="N302" s="234" t="s">
        <v>38</v>
      </c>
      <c r="O302" s="91"/>
      <c r="P302" s="235">
        <f>O302*H302</f>
        <v>0</v>
      </c>
      <c r="Q302" s="235">
        <v>0.01627</v>
      </c>
      <c r="R302" s="235">
        <f>Q302*H302</f>
        <v>0.27484911000000001</v>
      </c>
      <c r="S302" s="235">
        <v>0</v>
      </c>
      <c r="T302" s="236">
        <f>S302*H302</f>
        <v>0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237" t="s">
        <v>236</v>
      </c>
      <c r="AT302" s="237" t="s">
        <v>151</v>
      </c>
      <c r="AU302" s="237" t="s">
        <v>83</v>
      </c>
      <c r="AY302" s="17" t="s">
        <v>148</v>
      </c>
      <c r="BE302" s="238">
        <f>IF(N302="základní",J302,0)</f>
        <v>0</v>
      </c>
      <c r="BF302" s="238">
        <f>IF(N302="snížená",J302,0)</f>
        <v>0</v>
      </c>
      <c r="BG302" s="238">
        <f>IF(N302="zákl. přenesená",J302,0)</f>
        <v>0</v>
      </c>
      <c r="BH302" s="238">
        <f>IF(N302="sníž. přenesená",J302,0)</f>
        <v>0</v>
      </c>
      <c r="BI302" s="238">
        <f>IF(N302="nulová",J302,0)</f>
        <v>0</v>
      </c>
      <c r="BJ302" s="17" t="s">
        <v>81</v>
      </c>
      <c r="BK302" s="238">
        <f>ROUND(I302*H302,2)</f>
        <v>0</v>
      </c>
      <c r="BL302" s="17" t="s">
        <v>236</v>
      </c>
      <c r="BM302" s="237" t="s">
        <v>412</v>
      </c>
    </row>
    <row r="303" s="2" customFormat="1">
      <c r="A303" s="38"/>
      <c r="B303" s="39"/>
      <c r="C303" s="40"/>
      <c r="D303" s="239" t="s">
        <v>158</v>
      </c>
      <c r="E303" s="40"/>
      <c r="F303" s="240" t="s">
        <v>413</v>
      </c>
      <c r="G303" s="40"/>
      <c r="H303" s="40"/>
      <c r="I303" s="241"/>
      <c r="J303" s="40"/>
      <c r="K303" s="40"/>
      <c r="L303" s="44"/>
      <c r="M303" s="242"/>
      <c r="N303" s="243"/>
      <c r="O303" s="91"/>
      <c r="P303" s="91"/>
      <c r="Q303" s="91"/>
      <c r="R303" s="91"/>
      <c r="S303" s="91"/>
      <c r="T303" s="92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T303" s="17" t="s">
        <v>158</v>
      </c>
      <c r="AU303" s="17" t="s">
        <v>83</v>
      </c>
    </row>
    <row r="304" s="13" customFormat="1">
      <c r="A304" s="13"/>
      <c r="B304" s="244"/>
      <c r="C304" s="245"/>
      <c r="D304" s="239" t="s">
        <v>160</v>
      </c>
      <c r="E304" s="246" t="s">
        <v>1</v>
      </c>
      <c r="F304" s="247" t="s">
        <v>414</v>
      </c>
      <c r="G304" s="245"/>
      <c r="H304" s="246" t="s">
        <v>1</v>
      </c>
      <c r="I304" s="248"/>
      <c r="J304" s="245"/>
      <c r="K304" s="245"/>
      <c r="L304" s="249"/>
      <c r="M304" s="250"/>
      <c r="N304" s="251"/>
      <c r="O304" s="251"/>
      <c r="P304" s="251"/>
      <c r="Q304" s="251"/>
      <c r="R304" s="251"/>
      <c r="S304" s="251"/>
      <c r="T304" s="252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53" t="s">
        <v>160</v>
      </c>
      <c r="AU304" s="253" t="s">
        <v>83</v>
      </c>
      <c r="AV304" s="13" t="s">
        <v>81</v>
      </c>
      <c r="AW304" s="13" t="s">
        <v>30</v>
      </c>
      <c r="AX304" s="13" t="s">
        <v>73</v>
      </c>
      <c r="AY304" s="253" t="s">
        <v>148</v>
      </c>
    </row>
    <row r="305" s="14" customFormat="1">
      <c r="A305" s="14"/>
      <c r="B305" s="254"/>
      <c r="C305" s="255"/>
      <c r="D305" s="239" t="s">
        <v>160</v>
      </c>
      <c r="E305" s="256" t="s">
        <v>1</v>
      </c>
      <c r="F305" s="257" t="s">
        <v>415</v>
      </c>
      <c r="G305" s="255"/>
      <c r="H305" s="258">
        <v>16.893000000000001</v>
      </c>
      <c r="I305" s="259"/>
      <c r="J305" s="255"/>
      <c r="K305" s="255"/>
      <c r="L305" s="260"/>
      <c r="M305" s="261"/>
      <c r="N305" s="262"/>
      <c r="O305" s="262"/>
      <c r="P305" s="262"/>
      <c r="Q305" s="262"/>
      <c r="R305" s="262"/>
      <c r="S305" s="262"/>
      <c r="T305" s="263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T305" s="264" t="s">
        <v>160</v>
      </c>
      <c r="AU305" s="264" t="s">
        <v>83</v>
      </c>
      <c r="AV305" s="14" t="s">
        <v>83</v>
      </c>
      <c r="AW305" s="14" t="s">
        <v>30</v>
      </c>
      <c r="AX305" s="14" t="s">
        <v>73</v>
      </c>
      <c r="AY305" s="264" t="s">
        <v>148</v>
      </c>
    </row>
    <row r="306" s="15" customFormat="1">
      <c r="A306" s="15"/>
      <c r="B306" s="265"/>
      <c r="C306" s="266"/>
      <c r="D306" s="239" t="s">
        <v>160</v>
      </c>
      <c r="E306" s="267" t="s">
        <v>1</v>
      </c>
      <c r="F306" s="268" t="s">
        <v>167</v>
      </c>
      <c r="G306" s="266"/>
      <c r="H306" s="269">
        <v>16.893000000000001</v>
      </c>
      <c r="I306" s="270"/>
      <c r="J306" s="266"/>
      <c r="K306" s="266"/>
      <c r="L306" s="271"/>
      <c r="M306" s="272"/>
      <c r="N306" s="273"/>
      <c r="O306" s="273"/>
      <c r="P306" s="273"/>
      <c r="Q306" s="273"/>
      <c r="R306" s="273"/>
      <c r="S306" s="273"/>
      <c r="T306" s="274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T306" s="275" t="s">
        <v>160</v>
      </c>
      <c r="AU306" s="275" t="s">
        <v>83</v>
      </c>
      <c r="AV306" s="15" t="s">
        <v>156</v>
      </c>
      <c r="AW306" s="15" t="s">
        <v>30</v>
      </c>
      <c r="AX306" s="15" t="s">
        <v>81</v>
      </c>
      <c r="AY306" s="275" t="s">
        <v>148</v>
      </c>
    </row>
    <row r="307" s="2" customFormat="1" ht="14.4" customHeight="1">
      <c r="A307" s="38"/>
      <c r="B307" s="39"/>
      <c r="C307" s="276" t="s">
        <v>416</v>
      </c>
      <c r="D307" s="276" t="s">
        <v>237</v>
      </c>
      <c r="E307" s="277" t="s">
        <v>417</v>
      </c>
      <c r="F307" s="278" t="s">
        <v>418</v>
      </c>
      <c r="G307" s="279" t="s">
        <v>154</v>
      </c>
      <c r="H307" s="280">
        <v>16.893000000000001</v>
      </c>
      <c r="I307" s="281"/>
      <c r="J307" s="282">
        <f>ROUND(I307*H307,2)</f>
        <v>0</v>
      </c>
      <c r="K307" s="278" t="s">
        <v>155</v>
      </c>
      <c r="L307" s="283"/>
      <c r="M307" s="284" t="s">
        <v>1</v>
      </c>
      <c r="N307" s="285" t="s">
        <v>38</v>
      </c>
      <c r="O307" s="91"/>
      <c r="P307" s="235">
        <f>O307*H307</f>
        <v>0</v>
      </c>
      <c r="Q307" s="235">
        <v>0.0060000000000000001</v>
      </c>
      <c r="R307" s="235">
        <f>Q307*H307</f>
        <v>0.101358</v>
      </c>
      <c r="S307" s="235">
        <v>0</v>
      </c>
      <c r="T307" s="236">
        <f>S307*H307</f>
        <v>0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237" t="s">
        <v>267</v>
      </c>
      <c r="AT307" s="237" t="s">
        <v>237</v>
      </c>
      <c r="AU307" s="237" t="s">
        <v>83</v>
      </c>
      <c r="AY307" s="17" t="s">
        <v>148</v>
      </c>
      <c r="BE307" s="238">
        <f>IF(N307="základní",J307,0)</f>
        <v>0</v>
      </c>
      <c r="BF307" s="238">
        <f>IF(N307="snížená",J307,0)</f>
        <v>0</v>
      </c>
      <c r="BG307" s="238">
        <f>IF(N307="zákl. přenesená",J307,0)</f>
        <v>0</v>
      </c>
      <c r="BH307" s="238">
        <f>IF(N307="sníž. přenesená",J307,0)</f>
        <v>0</v>
      </c>
      <c r="BI307" s="238">
        <f>IF(N307="nulová",J307,0)</f>
        <v>0</v>
      </c>
      <c r="BJ307" s="17" t="s">
        <v>81</v>
      </c>
      <c r="BK307" s="238">
        <f>ROUND(I307*H307,2)</f>
        <v>0</v>
      </c>
      <c r="BL307" s="17" t="s">
        <v>236</v>
      </c>
      <c r="BM307" s="237" t="s">
        <v>419</v>
      </c>
    </row>
    <row r="308" s="2" customFormat="1">
      <c r="A308" s="38"/>
      <c r="B308" s="39"/>
      <c r="C308" s="40"/>
      <c r="D308" s="239" t="s">
        <v>158</v>
      </c>
      <c r="E308" s="40"/>
      <c r="F308" s="240" t="s">
        <v>418</v>
      </c>
      <c r="G308" s="40"/>
      <c r="H308" s="40"/>
      <c r="I308" s="241"/>
      <c r="J308" s="40"/>
      <c r="K308" s="40"/>
      <c r="L308" s="44"/>
      <c r="M308" s="242"/>
      <c r="N308" s="243"/>
      <c r="O308" s="91"/>
      <c r="P308" s="91"/>
      <c r="Q308" s="91"/>
      <c r="R308" s="91"/>
      <c r="S308" s="91"/>
      <c r="T308" s="92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T308" s="17" t="s">
        <v>158</v>
      </c>
      <c r="AU308" s="17" t="s">
        <v>83</v>
      </c>
    </row>
    <row r="309" s="2" customFormat="1" ht="24.15" customHeight="1">
      <c r="A309" s="38"/>
      <c r="B309" s="39"/>
      <c r="C309" s="226" t="s">
        <v>420</v>
      </c>
      <c r="D309" s="226" t="s">
        <v>151</v>
      </c>
      <c r="E309" s="227" t="s">
        <v>421</v>
      </c>
      <c r="F309" s="228" t="s">
        <v>422</v>
      </c>
      <c r="G309" s="229" t="s">
        <v>423</v>
      </c>
      <c r="H309" s="286"/>
      <c r="I309" s="231"/>
      <c r="J309" s="232">
        <f>ROUND(I309*H309,2)</f>
        <v>0</v>
      </c>
      <c r="K309" s="228" t="s">
        <v>155</v>
      </c>
      <c r="L309" s="44"/>
      <c r="M309" s="233" t="s">
        <v>1</v>
      </c>
      <c r="N309" s="234" t="s">
        <v>38</v>
      </c>
      <c r="O309" s="91"/>
      <c r="P309" s="235">
        <f>O309*H309</f>
        <v>0</v>
      </c>
      <c r="Q309" s="235">
        <v>0</v>
      </c>
      <c r="R309" s="235">
        <f>Q309*H309</f>
        <v>0</v>
      </c>
      <c r="S309" s="235">
        <v>0</v>
      </c>
      <c r="T309" s="236">
        <f>S309*H309</f>
        <v>0</v>
      </c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R309" s="237" t="s">
        <v>236</v>
      </c>
      <c r="AT309" s="237" t="s">
        <v>151</v>
      </c>
      <c r="AU309" s="237" t="s">
        <v>83</v>
      </c>
      <c r="AY309" s="17" t="s">
        <v>148</v>
      </c>
      <c r="BE309" s="238">
        <f>IF(N309="základní",J309,0)</f>
        <v>0</v>
      </c>
      <c r="BF309" s="238">
        <f>IF(N309="snížená",J309,0)</f>
        <v>0</v>
      </c>
      <c r="BG309" s="238">
        <f>IF(N309="zákl. přenesená",J309,0)</f>
        <v>0</v>
      </c>
      <c r="BH309" s="238">
        <f>IF(N309="sníž. přenesená",J309,0)</f>
        <v>0</v>
      </c>
      <c r="BI309" s="238">
        <f>IF(N309="nulová",J309,0)</f>
        <v>0</v>
      </c>
      <c r="BJ309" s="17" t="s">
        <v>81</v>
      </c>
      <c r="BK309" s="238">
        <f>ROUND(I309*H309,2)</f>
        <v>0</v>
      </c>
      <c r="BL309" s="17" t="s">
        <v>236</v>
      </c>
      <c r="BM309" s="237" t="s">
        <v>424</v>
      </c>
    </row>
    <row r="310" s="2" customFormat="1">
      <c r="A310" s="38"/>
      <c r="B310" s="39"/>
      <c r="C310" s="40"/>
      <c r="D310" s="239" t="s">
        <v>158</v>
      </c>
      <c r="E310" s="40"/>
      <c r="F310" s="240" t="s">
        <v>425</v>
      </c>
      <c r="G310" s="40"/>
      <c r="H310" s="40"/>
      <c r="I310" s="241"/>
      <c r="J310" s="40"/>
      <c r="K310" s="40"/>
      <c r="L310" s="44"/>
      <c r="M310" s="242"/>
      <c r="N310" s="243"/>
      <c r="O310" s="91"/>
      <c r="P310" s="91"/>
      <c r="Q310" s="91"/>
      <c r="R310" s="91"/>
      <c r="S310" s="91"/>
      <c r="T310" s="92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T310" s="17" t="s">
        <v>158</v>
      </c>
      <c r="AU310" s="17" t="s">
        <v>83</v>
      </c>
    </row>
    <row r="311" s="12" customFormat="1" ht="22.8" customHeight="1">
      <c r="A311" s="12"/>
      <c r="B311" s="210"/>
      <c r="C311" s="211"/>
      <c r="D311" s="212" t="s">
        <v>72</v>
      </c>
      <c r="E311" s="224" t="s">
        <v>426</v>
      </c>
      <c r="F311" s="224" t="s">
        <v>427</v>
      </c>
      <c r="G311" s="211"/>
      <c r="H311" s="211"/>
      <c r="I311" s="214"/>
      <c r="J311" s="225">
        <f>BK311</f>
        <v>0</v>
      </c>
      <c r="K311" s="211"/>
      <c r="L311" s="216"/>
      <c r="M311" s="217"/>
      <c r="N311" s="218"/>
      <c r="O311" s="218"/>
      <c r="P311" s="219">
        <f>SUM(P312:P342)</f>
        <v>0</v>
      </c>
      <c r="Q311" s="218"/>
      <c r="R311" s="219">
        <f>SUM(R312:R342)</f>
        <v>0.44298999999999999</v>
      </c>
      <c r="S311" s="218"/>
      <c r="T311" s="220">
        <f>SUM(T312:T342)</f>
        <v>0</v>
      </c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R311" s="221" t="s">
        <v>83</v>
      </c>
      <c r="AT311" s="222" t="s">
        <v>72</v>
      </c>
      <c r="AU311" s="222" t="s">
        <v>81</v>
      </c>
      <c r="AY311" s="221" t="s">
        <v>148</v>
      </c>
      <c r="BK311" s="223">
        <f>SUM(BK312:BK342)</f>
        <v>0</v>
      </c>
    </row>
    <row r="312" s="2" customFormat="1" ht="14.4" customHeight="1">
      <c r="A312" s="38"/>
      <c r="B312" s="39"/>
      <c r="C312" s="226" t="s">
        <v>428</v>
      </c>
      <c r="D312" s="226" t="s">
        <v>151</v>
      </c>
      <c r="E312" s="227" t="s">
        <v>429</v>
      </c>
      <c r="F312" s="228" t="s">
        <v>430</v>
      </c>
      <c r="G312" s="229" t="s">
        <v>201</v>
      </c>
      <c r="H312" s="230">
        <v>1</v>
      </c>
      <c r="I312" s="231"/>
      <c r="J312" s="232">
        <f>ROUND(I312*H312,2)</f>
        <v>0</v>
      </c>
      <c r="K312" s="228" t="s">
        <v>155</v>
      </c>
      <c r="L312" s="44"/>
      <c r="M312" s="233" t="s">
        <v>1</v>
      </c>
      <c r="N312" s="234" t="s">
        <v>38</v>
      </c>
      <c r="O312" s="91"/>
      <c r="P312" s="235">
        <f>O312*H312</f>
        <v>0</v>
      </c>
      <c r="Q312" s="235">
        <v>0.00044000000000000002</v>
      </c>
      <c r="R312" s="235">
        <f>Q312*H312</f>
        <v>0.00044000000000000002</v>
      </c>
      <c r="S312" s="235">
        <v>0</v>
      </c>
      <c r="T312" s="236">
        <f>S312*H312</f>
        <v>0</v>
      </c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R312" s="237" t="s">
        <v>236</v>
      </c>
      <c r="AT312" s="237" t="s">
        <v>151</v>
      </c>
      <c r="AU312" s="237" t="s">
        <v>83</v>
      </c>
      <c r="AY312" s="17" t="s">
        <v>148</v>
      </c>
      <c r="BE312" s="238">
        <f>IF(N312="základní",J312,0)</f>
        <v>0</v>
      </c>
      <c r="BF312" s="238">
        <f>IF(N312="snížená",J312,0)</f>
        <v>0</v>
      </c>
      <c r="BG312" s="238">
        <f>IF(N312="zákl. přenesená",J312,0)</f>
        <v>0</v>
      </c>
      <c r="BH312" s="238">
        <f>IF(N312="sníž. přenesená",J312,0)</f>
        <v>0</v>
      </c>
      <c r="BI312" s="238">
        <f>IF(N312="nulová",J312,0)</f>
        <v>0</v>
      </c>
      <c r="BJ312" s="17" t="s">
        <v>81</v>
      </c>
      <c r="BK312" s="238">
        <f>ROUND(I312*H312,2)</f>
        <v>0</v>
      </c>
      <c r="BL312" s="17" t="s">
        <v>236</v>
      </c>
      <c r="BM312" s="237" t="s">
        <v>431</v>
      </c>
    </row>
    <row r="313" s="2" customFormat="1">
      <c r="A313" s="38"/>
      <c r="B313" s="39"/>
      <c r="C313" s="40"/>
      <c r="D313" s="239" t="s">
        <v>158</v>
      </c>
      <c r="E313" s="40"/>
      <c r="F313" s="240" t="s">
        <v>432</v>
      </c>
      <c r="G313" s="40"/>
      <c r="H313" s="40"/>
      <c r="I313" s="241"/>
      <c r="J313" s="40"/>
      <c r="K313" s="40"/>
      <c r="L313" s="44"/>
      <c r="M313" s="242"/>
      <c r="N313" s="243"/>
      <c r="O313" s="91"/>
      <c r="P313" s="91"/>
      <c r="Q313" s="91"/>
      <c r="R313" s="91"/>
      <c r="S313" s="91"/>
      <c r="T313" s="92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T313" s="17" t="s">
        <v>158</v>
      </c>
      <c r="AU313" s="17" t="s">
        <v>83</v>
      </c>
    </row>
    <row r="314" s="2" customFormat="1" ht="37.8" customHeight="1">
      <c r="A314" s="38"/>
      <c r="B314" s="39"/>
      <c r="C314" s="276" t="s">
        <v>433</v>
      </c>
      <c r="D314" s="276" t="s">
        <v>237</v>
      </c>
      <c r="E314" s="277" t="s">
        <v>434</v>
      </c>
      <c r="F314" s="278" t="s">
        <v>435</v>
      </c>
      <c r="G314" s="279" t="s">
        <v>201</v>
      </c>
      <c r="H314" s="280">
        <v>1</v>
      </c>
      <c r="I314" s="281"/>
      <c r="J314" s="282">
        <f>ROUND(I314*H314,2)</f>
        <v>0</v>
      </c>
      <c r="K314" s="278" t="s">
        <v>155</v>
      </c>
      <c r="L314" s="283"/>
      <c r="M314" s="284" t="s">
        <v>1</v>
      </c>
      <c r="N314" s="285" t="s">
        <v>38</v>
      </c>
      <c r="O314" s="91"/>
      <c r="P314" s="235">
        <f>O314*H314</f>
        <v>0</v>
      </c>
      <c r="Q314" s="235">
        <v>0.028000000000000001</v>
      </c>
      <c r="R314" s="235">
        <f>Q314*H314</f>
        <v>0.028000000000000001</v>
      </c>
      <c r="S314" s="235">
        <v>0</v>
      </c>
      <c r="T314" s="236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237" t="s">
        <v>267</v>
      </c>
      <c r="AT314" s="237" t="s">
        <v>237</v>
      </c>
      <c r="AU314" s="237" t="s">
        <v>83</v>
      </c>
      <c r="AY314" s="17" t="s">
        <v>148</v>
      </c>
      <c r="BE314" s="238">
        <f>IF(N314="základní",J314,0)</f>
        <v>0</v>
      </c>
      <c r="BF314" s="238">
        <f>IF(N314="snížená",J314,0)</f>
        <v>0</v>
      </c>
      <c r="BG314" s="238">
        <f>IF(N314="zákl. přenesená",J314,0)</f>
        <v>0</v>
      </c>
      <c r="BH314" s="238">
        <f>IF(N314="sníž. přenesená",J314,0)</f>
        <v>0</v>
      </c>
      <c r="BI314" s="238">
        <f>IF(N314="nulová",J314,0)</f>
        <v>0</v>
      </c>
      <c r="BJ314" s="17" t="s">
        <v>81</v>
      </c>
      <c r="BK314" s="238">
        <f>ROUND(I314*H314,2)</f>
        <v>0</v>
      </c>
      <c r="BL314" s="17" t="s">
        <v>236</v>
      </c>
      <c r="BM314" s="237" t="s">
        <v>436</v>
      </c>
    </row>
    <row r="315" s="2" customFormat="1">
      <c r="A315" s="38"/>
      <c r="B315" s="39"/>
      <c r="C315" s="40"/>
      <c r="D315" s="239" t="s">
        <v>158</v>
      </c>
      <c r="E315" s="40"/>
      <c r="F315" s="240" t="s">
        <v>437</v>
      </c>
      <c r="G315" s="40"/>
      <c r="H315" s="40"/>
      <c r="I315" s="241"/>
      <c r="J315" s="40"/>
      <c r="K315" s="40"/>
      <c r="L315" s="44"/>
      <c r="M315" s="242"/>
      <c r="N315" s="243"/>
      <c r="O315" s="91"/>
      <c r="P315" s="91"/>
      <c r="Q315" s="91"/>
      <c r="R315" s="91"/>
      <c r="S315" s="91"/>
      <c r="T315" s="92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T315" s="17" t="s">
        <v>158</v>
      </c>
      <c r="AU315" s="17" t="s">
        <v>83</v>
      </c>
    </row>
    <row r="316" s="2" customFormat="1" ht="24.15" customHeight="1">
      <c r="A316" s="38"/>
      <c r="B316" s="39"/>
      <c r="C316" s="226" t="s">
        <v>438</v>
      </c>
      <c r="D316" s="226" t="s">
        <v>151</v>
      </c>
      <c r="E316" s="227" t="s">
        <v>439</v>
      </c>
      <c r="F316" s="228" t="s">
        <v>440</v>
      </c>
      <c r="G316" s="229" t="s">
        <v>201</v>
      </c>
      <c r="H316" s="230">
        <v>12</v>
      </c>
      <c r="I316" s="231"/>
      <c r="J316" s="232">
        <f>ROUND(I316*H316,2)</f>
        <v>0</v>
      </c>
      <c r="K316" s="228" t="s">
        <v>155</v>
      </c>
      <c r="L316" s="44"/>
      <c r="M316" s="233" t="s">
        <v>1</v>
      </c>
      <c r="N316" s="234" t="s">
        <v>38</v>
      </c>
      <c r="O316" s="91"/>
      <c r="P316" s="235">
        <f>O316*H316</f>
        <v>0</v>
      </c>
      <c r="Q316" s="235">
        <v>0</v>
      </c>
      <c r="R316" s="235">
        <f>Q316*H316</f>
        <v>0</v>
      </c>
      <c r="S316" s="235">
        <v>0</v>
      </c>
      <c r="T316" s="236">
        <f>S316*H316</f>
        <v>0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237" t="s">
        <v>236</v>
      </c>
      <c r="AT316" s="237" t="s">
        <v>151</v>
      </c>
      <c r="AU316" s="237" t="s">
        <v>83</v>
      </c>
      <c r="AY316" s="17" t="s">
        <v>148</v>
      </c>
      <c r="BE316" s="238">
        <f>IF(N316="základní",J316,0)</f>
        <v>0</v>
      </c>
      <c r="BF316" s="238">
        <f>IF(N316="snížená",J316,0)</f>
        <v>0</v>
      </c>
      <c r="BG316" s="238">
        <f>IF(N316="zákl. přenesená",J316,0)</f>
        <v>0</v>
      </c>
      <c r="BH316" s="238">
        <f>IF(N316="sníž. přenesená",J316,0)</f>
        <v>0</v>
      </c>
      <c r="BI316" s="238">
        <f>IF(N316="nulová",J316,0)</f>
        <v>0</v>
      </c>
      <c r="BJ316" s="17" t="s">
        <v>81</v>
      </c>
      <c r="BK316" s="238">
        <f>ROUND(I316*H316,2)</f>
        <v>0</v>
      </c>
      <c r="BL316" s="17" t="s">
        <v>236</v>
      </c>
      <c r="BM316" s="237" t="s">
        <v>441</v>
      </c>
    </row>
    <row r="317" s="2" customFormat="1">
      <c r="A317" s="38"/>
      <c r="B317" s="39"/>
      <c r="C317" s="40"/>
      <c r="D317" s="239" t="s">
        <v>158</v>
      </c>
      <c r="E317" s="40"/>
      <c r="F317" s="240" t="s">
        <v>442</v>
      </c>
      <c r="G317" s="40"/>
      <c r="H317" s="40"/>
      <c r="I317" s="241"/>
      <c r="J317" s="40"/>
      <c r="K317" s="40"/>
      <c r="L317" s="44"/>
      <c r="M317" s="242"/>
      <c r="N317" s="243"/>
      <c r="O317" s="91"/>
      <c r="P317" s="91"/>
      <c r="Q317" s="91"/>
      <c r="R317" s="91"/>
      <c r="S317" s="91"/>
      <c r="T317" s="92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T317" s="17" t="s">
        <v>158</v>
      </c>
      <c r="AU317" s="17" t="s">
        <v>83</v>
      </c>
    </row>
    <row r="318" s="2" customFormat="1" ht="24.15" customHeight="1">
      <c r="A318" s="38"/>
      <c r="B318" s="39"/>
      <c r="C318" s="276" t="s">
        <v>443</v>
      </c>
      <c r="D318" s="276" t="s">
        <v>237</v>
      </c>
      <c r="E318" s="277" t="s">
        <v>444</v>
      </c>
      <c r="F318" s="278" t="s">
        <v>445</v>
      </c>
      <c r="G318" s="279" t="s">
        <v>201</v>
      </c>
      <c r="H318" s="280">
        <v>5</v>
      </c>
      <c r="I318" s="281"/>
      <c r="J318" s="282">
        <f>ROUND(I318*H318,2)</f>
        <v>0</v>
      </c>
      <c r="K318" s="278" t="s">
        <v>155</v>
      </c>
      <c r="L318" s="283"/>
      <c r="M318" s="284" t="s">
        <v>1</v>
      </c>
      <c r="N318" s="285" t="s">
        <v>38</v>
      </c>
      <c r="O318" s="91"/>
      <c r="P318" s="235">
        <f>O318*H318</f>
        <v>0</v>
      </c>
      <c r="Q318" s="235">
        <v>0.0195</v>
      </c>
      <c r="R318" s="235">
        <f>Q318*H318</f>
        <v>0.097500000000000003</v>
      </c>
      <c r="S318" s="235">
        <v>0</v>
      </c>
      <c r="T318" s="236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237" t="s">
        <v>267</v>
      </c>
      <c r="AT318" s="237" t="s">
        <v>237</v>
      </c>
      <c r="AU318" s="237" t="s">
        <v>83</v>
      </c>
      <c r="AY318" s="17" t="s">
        <v>148</v>
      </c>
      <c r="BE318" s="238">
        <f>IF(N318="základní",J318,0)</f>
        <v>0</v>
      </c>
      <c r="BF318" s="238">
        <f>IF(N318="snížená",J318,0)</f>
        <v>0</v>
      </c>
      <c r="BG318" s="238">
        <f>IF(N318="zákl. přenesená",J318,0)</f>
        <v>0</v>
      </c>
      <c r="BH318" s="238">
        <f>IF(N318="sníž. přenesená",J318,0)</f>
        <v>0</v>
      </c>
      <c r="BI318" s="238">
        <f>IF(N318="nulová",J318,0)</f>
        <v>0</v>
      </c>
      <c r="BJ318" s="17" t="s">
        <v>81</v>
      </c>
      <c r="BK318" s="238">
        <f>ROUND(I318*H318,2)</f>
        <v>0</v>
      </c>
      <c r="BL318" s="17" t="s">
        <v>236</v>
      </c>
      <c r="BM318" s="237" t="s">
        <v>446</v>
      </c>
    </row>
    <row r="319" s="2" customFormat="1">
      <c r="A319" s="38"/>
      <c r="B319" s="39"/>
      <c r="C319" s="40"/>
      <c r="D319" s="239" t="s">
        <v>158</v>
      </c>
      <c r="E319" s="40"/>
      <c r="F319" s="240" t="s">
        <v>447</v>
      </c>
      <c r="G319" s="40"/>
      <c r="H319" s="40"/>
      <c r="I319" s="241"/>
      <c r="J319" s="40"/>
      <c r="K319" s="40"/>
      <c r="L319" s="44"/>
      <c r="M319" s="242"/>
      <c r="N319" s="243"/>
      <c r="O319" s="91"/>
      <c r="P319" s="91"/>
      <c r="Q319" s="91"/>
      <c r="R319" s="91"/>
      <c r="S319" s="91"/>
      <c r="T319" s="92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T319" s="17" t="s">
        <v>158</v>
      </c>
      <c r="AU319" s="17" t="s">
        <v>83</v>
      </c>
    </row>
    <row r="320" s="2" customFormat="1" ht="24.15" customHeight="1">
      <c r="A320" s="38"/>
      <c r="B320" s="39"/>
      <c r="C320" s="276" t="s">
        <v>448</v>
      </c>
      <c r="D320" s="276" t="s">
        <v>237</v>
      </c>
      <c r="E320" s="277" t="s">
        <v>449</v>
      </c>
      <c r="F320" s="278" t="s">
        <v>450</v>
      </c>
      <c r="G320" s="279" t="s">
        <v>201</v>
      </c>
      <c r="H320" s="280">
        <v>7</v>
      </c>
      <c r="I320" s="281"/>
      <c r="J320" s="282">
        <f>ROUND(I320*H320,2)</f>
        <v>0</v>
      </c>
      <c r="K320" s="278" t="s">
        <v>155</v>
      </c>
      <c r="L320" s="283"/>
      <c r="M320" s="284" t="s">
        <v>1</v>
      </c>
      <c r="N320" s="285" t="s">
        <v>38</v>
      </c>
      <c r="O320" s="91"/>
      <c r="P320" s="235">
        <f>O320*H320</f>
        <v>0</v>
      </c>
      <c r="Q320" s="235">
        <v>0.016</v>
      </c>
      <c r="R320" s="235">
        <f>Q320*H320</f>
        <v>0.112</v>
      </c>
      <c r="S320" s="235">
        <v>0</v>
      </c>
      <c r="T320" s="236">
        <f>S320*H320</f>
        <v>0</v>
      </c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R320" s="237" t="s">
        <v>267</v>
      </c>
      <c r="AT320" s="237" t="s">
        <v>237</v>
      </c>
      <c r="AU320" s="237" t="s">
        <v>83</v>
      </c>
      <c r="AY320" s="17" t="s">
        <v>148</v>
      </c>
      <c r="BE320" s="238">
        <f>IF(N320="základní",J320,0)</f>
        <v>0</v>
      </c>
      <c r="BF320" s="238">
        <f>IF(N320="snížená",J320,0)</f>
        <v>0</v>
      </c>
      <c r="BG320" s="238">
        <f>IF(N320="zákl. přenesená",J320,0)</f>
        <v>0</v>
      </c>
      <c r="BH320" s="238">
        <f>IF(N320="sníž. přenesená",J320,0)</f>
        <v>0</v>
      </c>
      <c r="BI320" s="238">
        <f>IF(N320="nulová",J320,0)</f>
        <v>0</v>
      </c>
      <c r="BJ320" s="17" t="s">
        <v>81</v>
      </c>
      <c r="BK320" s="238">
        <f>ROUND(I320*H320,2)</f>
        <v>0</v>
      </c>
      <c r="BL320" s="17" t="s">
        <v>236</v>
      </c>
      <c r="BM320" s="237" t="s">
        <v>451</v>
      </c>
    </row>
    <row r="321" s="2" customFormat="1">
      <c r="A321" s="38"/>
      <c r="B321" s="39"/>
      <c r="C321" s="40"/>
      <c r="D321" s="239" t="s">
        <v>158</v>
      </c>
      <c r="E321" s="40"/>
      <c r="F321" s="240" t="s">
        <v>452</v>
      </c>
      <c r="G321" s="40"/>
      <c r="H321" s="40"/>
      <c r="I321" s="241"/>
      <c r="J321" s="40"/>
      <c r="K321" s="40"/>
      <c r="L321" s="44"/>
      <c r="M321" s="242"/>
      <c r="N321" s="243"/>
      <c r="O321" s="91"/>
      <c r="P321" s="91"/>
      <c r="Q321" s="91"/>
      <c r="R321" s="91"/>
      <c r="S321" s="91"/>
      <c r="T321" s="92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T321" s="17" t="s">
        <v>158</v>
      </c>
      <c r="AU321" s="17" t="s">
        <v>83</v>
      </c>
    </row>
    <row r="322" s="2" customFormat="1" ht="24.15" customHeight="1">
      <c r="A322" s="38"/>
      <c r="B322" s="39"/>
      <c r="C322" s="226" t="s">
        <v>453</v>
      </c>
      <c r="D322" s="226" t="s">
        <v>151</v>
      </c>
      <c r="E322" s="227" t="s">
        <v>454</v>
      </c>
      <c r="F322" s="228" t="s">
        <v>455</v>
      </c>
      <c r="G322" s="229" t="s">
        <v>201</v>
      </c>
      <c r="H322" s="230">
        <v>12</v>
      </c>
      <c r="I322" s="231"/>
      <c r="J322" s="232">
        <f>ROUND(I322*H322,2)</f>
        <v>0</v>
      </c>
      <c r="K322" s="228" t="s">
        <v>155</v>
      </c>
      <c r="L322" s="44"/>
      <c r="M322" s="233" t="s">
        <v>1</v>
      </c>
      <c r="N322" s="234" t="s">
        <v>38</v>
      </c>
      <c r="O322" s="91"/>
      <c r="P322" s="235">
        <f>O322*H322</f>
        <v>0</v>
      </c>
      <c r="Q322" s="235">
        <v>0.00046999999999999999</v>
      </c>
      <c r="R322" s="235">
        <f>Q322*H322</f>
        <v>0.00564</v>
      </c>
      <c r="S322" s="235">
        <v>0</v>
      </c>
      <c r="T322" s="236">
        <f>S322*H322</f>
        <v>0</v>
      </c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R322" s="237" t="s">
        <v>236</v>
      </c>
      <c r="AT322" s="237" t="s">
        <v>151</v>
      </c>
      <c r="AU322" s="237" t="s">
        <v>83</v>
      </c>
      <c r="AY322" s="17" t="s">
        <v>148</v>
      </c>
      <c r="BE322" s="238">
        <f>IF(N322="základní",J322,0)</f>
        <v>0</v>
      </c>
      <c r="BF322" s="238">
        <f>IF(N322="snížená",J322,0)</f>
        <v>0</v>
      </c>
      <c r="BG322" s="238">
        <f>IF(N322="zákl. přenesená",J322,0)</f>
        <v>0</v>
      </c>
      <c r="BH322" s="238">
        <f>IF(N322="sníž. přenesená",J322,0)</f>
        <v>0</v>
      </c>
      <c r="BI322" s="238">
        <f>IF(N322="nulová",J322,0)</f>
        <v>0</v>
      </c>
      <c r="BJ322" s="17" t="s">
        <v>81</v>
      </c>
      <c r="BK322" s="238">
        <f>ROUND(I322*H322,2)</f>
        <v>0</v>
      </c>
      <c r="BL322" s="17" t="s">
        <v>236</v>
      </c>
      <c r="BM322" s="237" t="s">
        <v>456</v>
      </c>
    </row>
    <row r="323" s="2" customFormat="1">
      <c r="A323" s="38"/>
      <c r="B323" s="39"/>
      <c r="C323" s="40"/>
      <c r="D323" s="239" t="s">
        <v>158</v>
      </c>
      <c r="E323" s="40"/>
      <c r="F323" s="240" t="s">
        <v>457</v>
      </c>
      <c r="G323" s="40"/>
      <c r="H323" s="40"/>
      <c r="I323" s="241"/>
      <c r="J323" s="40"/>
      <c r="K323" s="40"/>
      <c r="L323" s="44"/>
      <c r="M323" s="242"/>
      <c r="N323" s="243"/>
      <c r="O323" s="91"/>
      <c r="P323" s="91"/>
      <c r="Q323" s="91"/>
      <c r="R323" s="91"/>
      <c r="S323" s="91"/>
      <c r="T323" s="92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T323" s="17" t="s">
        <v>158</v>
      </c>
      <c r="AU323" s="17" t="s">
        <v>83</v>
      </c>
    </row>
    <row r="324" s="2" customFormat="1" ht="24.15" customHeight="1">
      <c r="A324" s="38"/>
      <c r="B324" s="39"/>
      <c r="C324" s="276" t="s">
        <v>458</v>
      </c>
      <c r="D324" s="276" t="s">
        <v>237</v>
      </c>
      <c r="E324" s="277" t="s">
        <v>459</v>
      </c>
      <c r="F324" s="278" t="s">
        <v>460</v>
      </c>
      <c r="G324" s="279" t="s">
        <v>201</v>
      </c>
      <c r="H324" s="280">
        <v>12</v>
      </c>
      <c r="I324" s="281"/>
      <c r="J324" s="282">
        <f>ROUND(I324*H324,2)</f>
        <v>0</v>
      </c>
      <c r="K324" s="278" t="s">
        <v>155</v>
      </c>
      <c r="L324" s="283"/>
      <c r="M324" s="284" t="s">
        <v>1</v>
      </c>
      <c r="N324" s="285" t="s">
        <v>38</v>
      </c>
      <c r="O324" s="91"/>
      <c r="P324" s="235">
        <f>O324*H324</f>
        <v>0</v>
      </c>
      <c r="Q324" s="235">
        <v>0.016</v>
      </c>
      <c r="R324" s="235">
        <f>Q324*H324</f>
        <v>0.192</v>
      </c>
      <c r="S324" s="235">
        <v>0</v>
      </c>
      <c r="T324" s="236">
        <f>S324*H324</f>
        <v>0</v>
      </c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R324" s="237" t="s">
        <v>267</v>
      </c>
      <c r="AT324" s="237" t="s">
        <v>237</v>
      </c>
      <c r="AU324" s="237" t="s">
        <v>83</v>
      </c>
      <c r="AY324" s="17" t="s">
        <v>148</v>
      </c>
      <c r="BE324" s="238">
        <f>IF(N324="základní",J324,0)</f>
        <v>0</v>
      </c>
      <c r="BF324" s="238">
        <f>IF(N324="snížená",J324,0)</f>
        <v>0</v>
      </c>
      <c r="BG324" s="238">
        <f>IF(N324="zákl. přenesená",J324,0)</f>
        <v>0</v>
      </c>
      <c r="BH324" s="238">
        <f>IF(N324="sníž. přenesená",J324,0)</f>
        <v>0</v>
      </c>
      <c r="BI324" s="238">
        <f>IF(N324="nulová",J324,0)</f>
        <v>0</v>
      </c>
      <c r="BJ324" s="17" t="s">
        <v>81</v>
      </c>
      <c r="BK324" s="238">
        <f>ROUND(I324*H324,2)</f>
        <v>0</v>
      </c>
      <c r="BL324" s="17" t="s">
        <v>236</v>
      </c>
      <c r="BM324" s="237" t="s">
        <v>461</v>
      </c>
    </row>
    <row r="325" s="2" customFormat="1">
      <c r="A325" s="38"/>
      <c r="B325" s="39"/>
      <c r="C325" s="40"/>
      <c r="D325" s="239" t="s">
        <v>158</v>
      </c>
      <c r="E325" s="40"/>
      <c r="F325" s="240" t="s">
        <v>460</v>
      </c>
      <c r="G325" s="40"/>
      <c r="H325" s="40"/>
      <c r="I325" s="241"/>
      <c r="J325" s="40"/>
      <c r="K325" s="40"/>
      <c r="L325" s="44"/>
      <c r="M325" s="242"/>
      <c r="N325" s="243"/>
      <c r="O325" s="91"/>
      <c r="P325" s="91"/>
      <c r="Q325" s="91"/>
      <c r="R325" s="91"/>
      <c r="S325" s="91"/>
      <c r="T325" s="92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T325" s="17" t="s">
        <v>158</v>
      </c>
      <c r="AU325" s="17" t="s">
        <v>83</v>
      </c>
    </row>
    <row r="326" s="2" customFormat="1" ht="24.15" customHeight="1">
      <c r="A326" s="38"/>
      <c r="B326" s="39"/>
      <c r="C326" s="226" t="s">
        <v>462</v>
      </c>
      <c r="D326" s="226" t="s">
        <v>151</v>
      </c>
      <c r="E326" s="227" t="s">
        <v>463</v>
      </c>
      <c r="F326" s="228" t="s">
        <v>464</v>
      </c>
      <c r="G326" s="229" t="s">
        <v>201</v>
      </c>
      <c r="H326" s="230">
        <v>7</v>
      </c>
      <c r="I326" s="231"/>
      <c r="J326" s="232">
        <f>ROUND(I326*H326,2)</f>
        <v>0</v>
      </c>
      <c r="K326" s="228" t="s">
        <v>155</v>
      </c>
      <c r="L326" s="44"/>
      <c r="M326" s="233" t="s">
        <v>1</v>
      </c>
      <c r="N326" s="234" t="s">
        <v>38</v>
      </c>
      <c r="O326" s="91"/>
      <c r="P326" s="235">
        <f>O326*H326</f>
        <v>0</v>
      </c>
      <c r="Q326" s="235">
        <v>0</v>
      </c>
      <c r="R326" s="235">
        <f>Q326*H326</f>
        <v>0</v>
      </c>
      <c r="S326" s="235">
        <v>0</v>
      </c>
      <c r="T326" s="236">
        <f>S326*H326</f>
        <v>0</v>
      </c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R326" s="237" t="s">
        <v>236</v>
      </c>
      <c r="AT326" s="237" t="s">
        <v>151</v>
      </c>
      <c r="AU326" s="237" t="s">
        <v>83</v>
      </c>
      <c r="AY326" s="17" t="s">
        <v>148</v>
      </c>
      <c r="BE326" s="238">
        <f>IF(N326="základní",J326,0)</f>
        <v>0</v>
      </c>
      <c r="BF326" s="238">
        <f>IF(N326="snížená",J326,0)</f>
        <v>0</v>
      </c>
      <c r="BG326" s="238">
        <f>IF(N326="zákl. přenesená",J326,0)</f>
        <v>0</v>
      </c>
      <c r="BH326" s="238">
        <f>IF(N326="sníž. přenesená",J326,0)</f>
        <v>0</v>
      </c>
      <c r="BI326" s="238">
        <f>IF(N326="nulová",J326,0)</f>
        <v>0</v>
      </c>
      <c r="BJ326" s="17" t="s">
        <v>81</v>
      </c>
      <c r="BK326" s="238">
        <f>ROUND(I326*H326,2)</f>
        <v>0</v>
      </c>
      <c r="BL326" s="17" t="s">
        <v>236</v>
      </c>
      <c r="BM326" s="237" t="s">
        <v>465</v>
      </c>
    </row>
    <row r="327" s="2" customFormat="1">
      <c r="A327" s="38"/>
      <c r="B327" s="39"/>
      <c r="C327" s="40"/>
      <c r="D327" s="239" t="s">
        <v>158</v>
      </c>
      <c r="E327" s="40"/>
      <c r="F327" s="240" t="s">
        <v>466</v>
      </c>
      <c r="G327" s="40"/>
      <c r="H327" s="40"/>
      <c r="I327" s="241"/>
      <c r="J327" s="40"/>
      <c r="K327" s="40"/>
      <c r="L327" s="44"/>
      <c r="M327" s="242"/>
      <c r="N327" s="243"/>
      <c r="O327" s="91"/>
      <c r="P327" s="91"/>
      <c r="Q327" s="91"/>
      <c r="R327" s="91"/>
      <c r="S327" s="91"/>
      <c r="T327" s="92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T327" s="17" t="s">
        <v>158</v>
      </c>
      <c r="AU327" s="17" t="s">
        <v>83</v>
      </c>
    </row>
    <row r="328" s="13" customFormat="1">
      <c r="A328" s="13"/>
      <c r="B328" s="244"/>
      <c r="C328" s="245"/>
      <c r="D328" s="239" t="s">
        <v>160</v>
      </c>
      <c r="E328" s="246" t="s">
        <v>1</v>
      </c>
      <c r="F328" s="247" t="s">
        <v>467</v>
      </c>
      <c r="G328" s="245"/>
      <c r="H328" s="246" t="s">
        <v>1</v>
      </c>
      <c r="I328" s="248"/>
      <c r="J328" s="245"/>
      <c r="K328" s="245"/>
      <c r="L328" s="249"/>
      <c r="M328" s="250"/>
      <c r="N328" s="251"/>
      <c r="O328" s="251"/>
      <c r="P328" s="251"/>
      <c r="Q328" s="251"/>
      <c r="R328" s="251"/>
      <c r="S328" s="251"/>
      <c r="T328" s="252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53" t="s">
        <v>160</v>
      </c>
      <c r="AU328" s="253" t="s">
        <v>83</v>
      </c>
      <c r="AV328" s="13" t="s">
        <v>81</v>
      </c>
      <c r="AW328" s="13" t="s">
        <v>30</v>
      </c>
      <c r="AX328" s="13" t="s">
        <v>73</v>
      </c>
      <c r="AY328" s="253" t="s">
        <v>148</v>
      </c>
    </row>
    <row r="329" s="14" customFormat="1">
      <c r="A329" s="14"/>
      <c r="B329" s="254"/>
      <c r="C329" s="255"/>
      <c r="D329" s="239" t="s">
        <v>160</v>
      </c>
      <c r="E329" s="256" t="s">
        <v>1</v>
      </c>
      <c r="F329" s="257" t="s">
        <v>156</v>
      </c>
      <c r="G329" s="255"/>
      <c r="H329" s="258">
        <v>4</v>
      </c>
      <c r="I329" s="259"/>
      <c r="J329" s="255"/>
      <c r="K329" s="255"/>
      <c r="L329" s="260"/>
      <c r="M329" s="261"/>
      <c r="N329" s="262"/>
      <c r="O329" s="262"/>
      <c r="P329" s="262"/>
      <c r="Q329" s="262"/>
      <c r="R329" s="262"/>
      <c r="S329" s="262"/>
      <c r="T329" s="263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64" t="s">
        <v>160</v>
      </c>
      <c r="AU329" s="264" t="s">
        <v>83</v>
      </c>
      <c r="AV329" s="14" t="s">
        <v>83</v>
      </c>
      <c r="AW329" s="14" t="s">
        <v>30</v>
      </c>
      <c r="AX329" s="14" t="s">
        <v>73</v>
      </c>
      <c r="AY329" s="264" t="s">
        <v>148</v>
      </c>
    </row>
    <row r="330" s="13" customFormat="1">
      <c r="A330" s="13"/>
      <c r="B330" s="244"/>
      <c r="C330" s="245"/>
      <c r="D330" s="239" t="s">
        <v>160</v>
      </c>
      <c r="E330" s="246" t="s">
        <v>1</v>
      </c>
      <c r="F330" s="247" t="s">
        <v>468</v>
      </c>
      <c r="G330" s="245"/>
      <c r="H330" s="246" t="s">
        <v>1</v>
      </c>
      <c r="I330" s="248"/>
      <c r="J330" s="245"/>
      <c r="K330" s="245"/>
      <c r="L330" s="249"/>
      <c r="M330" s="250"/>
      <c r="N330" s="251"/>
      <c r="O330" s="251"/>
      <c r="P330" s="251"/>
      <c r="Q330" s="251"/>
      <c r="R330" s="251"/>
      <c r="S330" s="251"/>
      <c r="T330" s="252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53" t="s">
        <v>160</v>
      </c>
      <c r="AU330" s="253" t="s">
        <v>83</v>
      </c>
      <c r="AV330" s="13" t="s">
        <v>81</v>
      </c>
      <c r="AW330" s="13" t="s">
        <v>30</v>
      </c>
      <c r="AX330" s="13" t="s">
        <v>73</v>
      </c>
      <c r="AY330" s="253" t="s">
        <v>148</v>
      </c>
    </row>
    <row r="331" s="14" customFormat="1">
      <c r="A331" s="14"/>
      <c r="B331" s="254"/>
      <c r="C331" s="255"/>
      <c r="D331" s="239" t="s">
        <v>160</v>
      </c>
      <c r="E331" s="256" t="s">
        <v>1</v>
      </c>
      <c r="F331" s="257" t="s">
        <v>81</v>
      </c>
      <c r="G331" s="255"/>
      <c r="H331" s="258">
        <v>1</v>
      </c>
      <c r="I331" s="259"/>
      <c r="J331" s="255"/>
      <c r="K331" s="255"/>
      <c r="L331" s="260"/>
      <c r="M331" s="261"/>
      <c r="N331" s="262"/>
      <c r="O331" s="262"/>
      <c r="P331" s="262"/>
      <c r="Q331" s="262"/>
      <c r="R331" s="262"/>
      <c r="S331" s="262"/>
      <c r="T331" s="263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T331" s="264" t="s">
        <v>160</v>
      </c>
      <c r="AU331" s="264" t="s">
        <v>83</v>
      </c>
      <c r="AV331" s="14" t="s">
        <v>83</v>
      </c>
      <c r="AW331" s="14" t="s">
        <v>30</v>
      </c>
      <c r="AX331" s="14" t="s">
        <v>73</v>
      </c>
      <c r="AY331" s="264" t="s">
        <v>148</v>
      </c>
    </row>
    <row r="332" s="13" customFormat="1">
      <c r="A332" s="13"/>
      <c r="B332" s="244"/>
      <c r="C332" s="245"/>
      <c r="D332" s="239" t="s">
        <v>160</v>
      </c>
      <c r="E332" s="246" t="s">
        <v>1</v>
      </c>
      <c r="F332" s="247" t="s">
        <v>469</v>
      </c>
      <c r="G332" s="245"/>
      <c r="H332" s="246" t="s">
        <v>1</v>
      </c>
      <c r="I332" s="248"/>
      <c r="J332" s="245"/>
      <c r="K332" s="245"/>
      <c r="L332" s="249"/>
      <c r="M332" s="250"/>
      <c r="N332" s="251"/>
      <c r="O332" s="251"/>
      <c r="P332" s="251"/>
      <c r="Q332" s="251"/>
      <c r="R332" s="251"/>
      <c r="S332" s="251"/>
      <c r="T332" s="252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53" t="s">
        <v>160</v>
      </c>
      <c r="AU332" s="253" t="s">
        <v>83</v>
      </c>
      <c r="AV332" s="13" t="s">
        <v>81</v>
      </c>
      <c r="AW332" s="13" t="s">
        <v>30</v>
      </c>
      <c r="AX332" s="13" t="s">
        <v>73</v>
      </c>
      <c r="AY332" s="253" t="s">
        <v>148</v>
      </c>
    </row>
    <row r="333" s="14" customFormat="1">
      <c r="A333" s="14"/>
      <c r="B333" s="254"/>
      <c r="C333" s="255"/>
      <c r="D333" s="239" t="s">
        <v>160</v>
      </c>
      <c r="E333" s="256" t="s">
        <v>1</v>
      </c>
      <c r="F333" s="257" t="s">
        <v>83</v>
      </c>
      <c r="G333" s="255"/>
      <c r="H333" s="258">
        <v>2</v>
      </c>
      <c r="I333" s="259"/>
      <c r="J333" s="255"/>
      <c r="K333" s="255"/>
      <c r="L333" s="260"/>
      <c r="M333" s="261"/>
      <c r="N333" s="262"/>
      <c r="O333" s="262"/>
      <c r="P333" s="262"/>
      <c r="Q333" s="262"/>
      <c r="R333" s="262"/>
      <c r="S333" s="262"/>
      <c r="T333" s="263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T333" s="264" t="s">
        <v>160</v>
      </c>
      <c r="AU333" s="264" t="s">
        <v>83</v>
      </c>
      <c r="AV333" s="14" t="s">
        <v>83</v>
      </c>
      <c r="AW333" s="14" t="s">
        <v>30</v>
      </c>
      <c r="AX333" s="14" t="s">
        <v>73</v>
      </c>
      <c r="AY333" s="264" t="s">
        <v>148</v>
      </c>
    </row>
    <row r="334" s="15" customFormat="1">
      <c r="A334" s="15"/>
      <c r="B334" s="265"/>
      <c r="C334" s="266"/>
      <c r="D334" s="239" t="s">
        <v>160</v>
      </c>
      <c r="E334" s="267" t="s">
        <v>1</v>
      </c>
      <c r="F334" s="268" t="s">
        <v>167</v>
      </c>
      <c r="G334" s="266"/>
      <c r="H334" s="269">
        <v>7</v>
      </c>
      <c r="I334" s="270"/>
      <c r="J334" s="266"/>
      <c r="K334" s="266"/>
      <c r="L334" s="271"/>
      <c r="M334" s="272"/>
      <c r="N334" s="273"/>
      <c r="O334" s="273"/>
      <c r="P334" s="273"/>
      <c r="Q334" s="273"/>
      <c r="R334" s="273"/>
      <c r="S334" s="273"/>
      <c r="T334" s="274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T334" s="275" t="s">
        <v>160</v>
      </c>
      <c r="AU334" s="275" t="s">
        <v>83</v>
      </c>
      <c r="AV334" s="15" t="s">
        <v>156</v>
      </c>
      <c r="AW334" s="15" t="s">
        <v>30</v>
      </c>
      <c r="AX334" s="15" t="s">
        <v>81</v>
      </c>
      <c r="AY334" s="275" t="s">
        <v>148</v>
      </c>
    </row>
    <row r="335" s="2" customFormat="1" ht="14.4" customHeight="1">
      <c r="A335" s="38"/>
      <c r="B335" s="39"/>
      <c r="C335" s="276" t="s">
        <v>470</v>
      </c>
      <c r="D335" s="276" t="s">
        <v>237</v>
      </c>
      <c r="E335" s="277" t="s">
        <v>471</v>
      </c>
      <c r="F335" s="278" t="s">
        <v>472</v>
      </c>
      <c r="G335" s="279" t="s">
        <v>218</v>
      </c>
      <c r="H335" s="280">
        <v>7.4100000000000001</v>
      </c>
      <c r="I335" s="281"/>
      <c r="J335" s="282">
        <f>ROUND(I335*H335,2)</f>
        <v>0</v>
      </c>
      <c r="K335" s="278" t="s">
        <v>155</v>
      </c>
      <c r="L335" s="283"/>
      <c r="M335" s="284" t="s">
        <v>1</v>
      </c>
      <c r="N335" s="285" t="s">
        <v>38</v>
      </c>
      <c r="O335" s="91"/>
      <c r="P335" s="235">
        <f>O335*H335</f>
        <v>0</v>
      </c>
      <c r="Q335" s="235">
        <v>0.001</v>
      </c>
      <c r="R335" s="235">
        <f>Q335*H335</f>
        <v>0.0074099999999999999</v>
      </c>
      <c r="S335" s="235">
        <v>0</v>
      </c>
      <c r="T335" s="236">
        <f>S335*H335</f>
        <v>0</v>
      </c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R335" s="237" t="s">
        <v>267</v>
      </c>
      <c r="AT335" s="237" t="s">
        <v>237</v>
      </c>
      <c r="AU335" s="237" t="s">
        <v>83</v>
      </c>
      <c r="AY335" s="17" t="s">
        <v>148</v>
      </c>
      <c r="BE335" s="238">
        <f>IF(N335="základní",J335,0)</f>
        <v>0</v>
      </c>
      <c r="BF335" s="238">
        <f>IF(N335="snížená",J335,0)</f>
        <v>0</v>
      </c>
      <c r="BG335" s="238">
        <f>IF(N335="zákl. přenesená",J335,0)</f>
        <v>0</v>
      </c>
      <c r="BH335" s="238">
        <f>IF(N335="sníž. přenesená",J335,0)</f>
        <v>0</v>
      </c>
      <c r="BI335" s="238">
        <f>IF(N335="nulová",J335,0)</f>
        <v>0</v>
      </c>
      <c r="BJ335" s="17" t="s">
        <v>81</v>
      </c>
      <c r="BK335" s="238">
        <f>ROUND(I335*H335,2)</f>
        <v>0</v>
      </c>
      <c r="BL335" s="17" t="s">
        <v>236</v>
      </c>
      <c r="BM335" s="237" t="s">
        <v>473</v>
      </c>
    </row>
    <row r="336" s="2" customFormat="1">
      <c r="A336" s="38"/>
      <c r="B336" s="39"/>
      <c r="C336" s="40"/>
      <c r="D336" s="239" t="s">
        <v>158</v>
      </c>
      <c r="E336" s="40"/>
      <c r="F336" s="240" t="s">
        <v>472</v>
      </c>
      <c r="G336" s="40"/>
      <c r="H336" s="40"/>
      <c r="I336" s="241"/>
      <c r="J336" s="40"/>
      <c r="K336" s="40"/>
      <c r="L336" s="44"/>
      <c r="M336" s="242"/>
      <c r="N336" s="243"/>
      <c r="O336" s="91"/>
      <c r="P336" s="91"/>
      <c r="Q336" s="91"/>
      <c r="R336" s="91"/>
      <c r="S336" s="91"/>
      <c r="T336" s="92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T336" s="17" t="s">
        <v>158</v>
      </c>
      <c r="AU336" s="17" t="s">
        <v>83</v>
      </c>
    </row>
    <row r="337" s="14" customFormat="1">
      <c r="A337" s="14"/>
      <c r="B337" s="254"/>
      <c r="C337" s="255"/>
      <c r="D337" s="239" t="s">
        <v>160</v>
      </c>
      <c r="E337" s="256" t="s">
        <v>1</v>
      </c>
      <c r="F337" s="257" t="s">
        <v>474</v>
      </c>
      <c r="G337" s="255"/>
      <c r="H337" s="258">
        <v>4.1600000000000001</v>
      </c>
      <c r="I337" s="259"/>
      <c r="J337" s="255"/>
      <c r="K337" s="255"/>
      <c r="L337" s="260"/>
      <c r="M337" s="261"/>
      <c r="N337" s="262"/>
      <c r="O337" s="262"/>
      <c r="P337" s="262"/>
      <c r="Q337" s="262"/>
      <c r="R337" s="262"/>
      <c r="S337" s="262"/>
      <c r="T337" s="263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T337" s="264" t="s">
        <v>160</v>
      </c>
      <c r="AU337" s="264" t="s">
        <v>83</v>
      </c>
      <c r="AV337" s="14" t="s">
        <v>83</v>
      </c>
      <c r="AW337" s="14" t="s">
        <v>30</v>
      </c>
      <c r="AX337" s="14" t="s">
        <v>73</v>
      </c>
      <c r="AY337" s="264" t="s">
        <v>148</v>
      </c>
    </row>
    <row r="338" s="14" customFormat="1">
      <c r="A338" s="14"/>
      <c r="B338" s="254"/>
      <c r="C338" s="255"/>
      <c r="D338" s="239" t="s">
        <v>160</v>
      </c>
      <c r="E338" s="256" t="s">
        <v>1</v>
      </c>
      <c r="F338" s="257" t="s">
        <v>475</v>
      </c>
      <c r="G338" s="255"/>
      <c r="H338" s="258">
        <v>1.1299999999999999</v>
      </c>
      <c r="I338" s="259"/>
      <c r="J338" s="255"/>
      <c r="K338" s="255"/>
      <c r="L338" s="260"/>
      <c r="M338" s="261"/>
      <c r="N338" s="262"/>
      <c r="O338" s="262"/>
      <c r="P338" s="262"/>
      <c r="Q338" s="262"/>
      <c r="R338" s="262"/>
      <c r="S338" s="262"/>
      <c r="T338" s="263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64" t="s">
        <v>160</v>
      </c>
      <c r="AU338" s="264" t="s">
        <v>83</v>
      </c>
      <c r="AV338" s="14" t="s">
        <v>83</v>
      </c>
      <c r="AW338" s="14" t="s">
        <v>30</v>
      </c>
      <c r="AX338" s="14" t="s">
        <v>73</v>
      </c>
      <c r="AY338" s="264" t="s">
        <v>148</v>
      </c>
    </row>
    <row r="339" s="14" customFormat="1">
      <c r="A339" s="14"/>
      <c r="B339" s="254"/>
      <c r="C339" s="255"/>
      <c r="D339" s="239" t="s">
        <v>160</v>
      </c>
      <c r="E339" s="256" t="s">
        <v>1</v>
      </c>
      <c r="F339" s="257" t="s">
        <v>476</v>
      </c>
      <c r="G339" s="255"/>
      <c r="H339" s="258">
        <v>2.1200000000000001</v>
      </c>
      <c r="I339" s="259"/>
      <c r="J339" s="255"/>
      <c r="K339" s="255"/>
      <c r="L339" s="260"/>
      <c r="M339" s="261"/>
      <c r="N339" s="262"/>
      <c r="O339" s="262"/>
      <c r="P339" s="262"/>
      <c r="Q339" s="262"/>
      <c r="R339" s="262"/>
      <c r="S339" s="262"/>
      <c r="T339" s="263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T339" s="264" t="s">
        <v>160</v>
      </c>
      <c r="AU339" s="264" t="s">
        <v>83</v>
      </c>
      <c r="AV339" s="14" t="s">
        <v>83</v>
      </c>
      <c r="AW339" s="14" t="s">
        <v>30</v>
      </c>
      <c r="AX339" s="14" t="s">
        <v>73</v>
      </c>
      <c r="AY339" s="264" t="s">
        <v>148</v>
      </c>
    </row>
    <row r="340" s="15" customFormat="1">
      <c r="A340" s="15"/>
      <c r="B340" s="265"/>
      <c r="C340" s="266"/>
      <c r="D340" s="239" t="s">
        <v>160</v>
      </c>
      <c r="E340" s="267" t="s">
        <v>1</v>
      </c>
      <c r="F340" s="268" t="s">
        <v>167</v>
      </c>
      <c r="G340" s="266"/>
      <c r="H340" s="269">
        <v>7.4100000000000001</v>
      </c>
      <c r="I340" s="270"/>
      <c r="J340" s="266"/>
      <c r="K340" s="266"/>
      <c r="L340" s="271"/>
      <c r="M340" s="272"/>
      <c r="N340" s="273"/>
      <c r="O340" s="273"/>
      <c r="P340" s="273"/>
      <c r="Q340" s="273"/>
      <c r="R340" s="273"/>
      <c r="S340" s="273"/>
      <c r="T340" s="274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T340" s="275" t="s">
        <v>160</v>
      </c>
      <c r="AU340" s="275" t="s">
        <v>83</v>
      </c>
      <c r="AV340" s="15" t="s">
        <v>156</v>
      </c>
      <c r="AW340" s="15" t="s">
        <v>30</v>
      </c>
      <c r="AX340" s="15" t="s">
        <v>81</v>
      </c>
      <c r="AY340" s="275" t="s">
        <v>148</v>
      </c>
    </row>
    <row r="341" s="2" customFormat="1" ht="24.15" customHeight="1">
      <c r="A341" s="38"/>
      <c r="B341" s="39"/>
      <c r="C341" s="226" t="s">
        <v>477</v>
      </c>
      <c r="D341" s="226" t="s">
        <v>151</v>
      </c>
      <c r="E341" s="227" t="s">
        <v>478</v>
      </c>
      <c r="F341" s="228" t="s">
        <v>479</v>
      </c>
      <c r="G341" s="229" t="s">
        <v>185</v>
      </c>
      <c r="H341" s="230">
        <v>0.443</v>
      </c>
      <c r="I341" s="231"/>
      <c r="J341" s="232">
        <f>ROUND(I341*H341,2)</f>
        <v>0</v>
      </c>
      <c r="K341" s="228" t="s">
        <v>155</v>
      </c>
      <c r="L341" s="44"/>
      <c r="M341" s="233" t="s">
        <v>1</v>
      </c>
      <c r="N341" s="234" t="s">
        <v>38</v>
      </c>
      <c r="O341" s="91"/>
      <c r="P341" s="235">
        <f>O341*H341</f>
        <v>0</v>
      </c>
      <c r="Q341" s="235">
        <v>0</v>
      </c>
      <c r="R341" s="235">
        <f>Q341*H341</f>
        <v>0</v>
      </c>
      <c r="S341" s="235">
        <v>0</v>
      </c>
      <c r="T341" s="236">
        <f>S341*H341</f>
        <v>0</v>
      </c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R341" s="237" t="s">
        <v>236</v>
      </c>
      <c r="AT341" s="237" t="s">
        <v>151</v>
      </c>
      <c r="AU341" s="237" t="s">
        <v>83</v>
      </c>
      <c r="AY341" s="17" t="s">
        <v>148</v>
      </c>
      <c r="BE341" s="238">
        <f>IF(N341="základní",J341,0)</f>
        <v>0</v>
      </c>
      <c r="BF341" s="238">
        <f>IF(N341="snížená",J341,0)</f>
        <v>0</v>
      </c>
      <c r="BG341" s="238">
        <f>IF(N341="zákl. přenesená",J341,0)</f>
        <v>0</v>
      </c>
      <c r="BH341" s="238">
        <f>IF(N341="sníž. přenesená",J341,0)</f>
        <v>0</v>
      </c>
      <c r="BI341" s="238">
        <f>IF(N341="nulová",J341,0)</f>
        <v>0</v>
      </c>
      <c r="BJ341" s="17" t="s">
        <v>81</v>
      </c>
      <c r="BK341" s="238">
        <f>ROUND(I341*H341,2)</f>
        <v>0</v>
      </c>
      <c r="BL341" s="17" t="s">
        <v>236</v>
      </c>
      <c r="BM341" s="237" t="s">
        <v>480</v>
      </c>
    </row>
    <row r="342" s="2" customFormat="1">
      <c r="A342" s="38"/>
      <c r="B342" s="39"/>
      <c r="C342" s="40"/>
      <c r="D342" s="239" t="s">
        <v>158</v>
      </c>
      <c r="E342" s="40"/>
      <c r="F342" s="240" t="s">
        <v>481</v>
      </c>
      <c r="G342" s="40"/>
      <c r="H342" s="40"/>
      <c r="I342" s="241"/>
      <c r="J342" s="40"/>
      <c r="K342" s="40"/>
      <c r="L342" s="44"/>
      <c r="M342" s="242"/>
      <c r="N342" s="243"/>
      <c r="O342" s="91"/>
      <c r="P342" s="91"/>
      <c r="Q342" s="91"/>
      <c r="R342" s="91"/>
      <c r="S342" s="91"/>
      <c r="T342" s="92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T342" s="17" t="s">
        <v>158</v>
      </c>
      <c r="AU342" s="17" t="s">
        <v>83</v>
      </c>
    </row>
    <row r="343" s="12" customFormat="1" ht="22.8" customHeight="1">
      <c r="A343" s="12"/>
      <c r="B343" s="210"/>
      <c r="C343" s="211"/>
      <c r="D343" s="212" t="s">
        <v>72</v>
      </c>
      <c r="E343" s="224" t="s">
        <v>482</v>
      </c>
      <c r="F343" s="224" t="s">
        <v>483</v>
      </c>
      <c r="G343" s="211"/>
      <c r="H343" s="211"/>
      <c r="I343" s="214"/>
      <c r="J343" s="225">
        <f>BK343</f>
        <v>0</v>
      </c>
      <c r="K343" s="211"/>
      <c r="L343" s="216"/>
      <c r="M343" s="217"/>
      <c r="N343" s="218"/>
      <c r="O343" s="218"/>
      <c r="P343" s="219">
        <f>SUM(P344:P357)</f>
        <v>0</v>
      </c>
      <c r="Q343" s="218"/>
      <c r="R343" s="219">
        <f>SUM(R344:R357)</f>
        <v>0.0433155</v>
      </c>
      <c r="S343" s="218"/>
      <c r="T343" s="220">
        <f>SUM(T344:T357)</f>
        <v>0</v>
      </c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R343" s="221" t="s">
        <v>83</v>
      </c>
      <c r="AT343" s="222" t="s">
        <v>72</v>
      </c>
      <c r="AU343" s="222" t="s">
        <v>81</v>
      </c>
      <c r="AY343" s="221" t="s">
        <v>148</v>
      </c>
      <c r="BK343" s="223">
        <f>SUM(BK344:BK357)</f>
        <v>0</v>
      </c>
    </row>
    <row r="344" s="2" customFormat="1" ht="24.15" customHeight="1">
      <c r="A344" s="38"/>
      <c r="B344" s="39"/>
      <c r="C344" s="226" t="s">
        <v>484</v>
      </c>
      <c r="D344" s="226" t="s">
        <v>151</v>
      </c>
      <c r="E344" s="227" t="s">
        <v>485</v>
      </c>
      <c r="F344" s="228" t="s">
        <v>486</v>
      </c>
      <c r="G344" s="229" t="s">
        <v>218</v>
      </c>
      <c r="H344" s="230">
        <v>3.4500000000000002</v>
      </c>
      <c r="I344" s="231"/>
      <c r="J344" s="232">
        <f>ROUND(I344*H344,2)</f>
        <v>0</v>
      </c>
      <c r="K344" s="228" t="s">
        <v>155</v>
      </c>
      <c r="L344" s="44"/>
      <c r="M344" s="233" t="s">
        <v>1</v>
      </c>
      <c r="N344" s="234" t="s">
        <v>38</v>
      </c>
      <c r="O344" s="91"/>
      <c r="P344" s="235">
        <f>O344*H344</f>
        <v>0</v>
      </c>
      <c r="Q344" s="235">
        <v>0</v>
      </c>
      <c r="R344" s="235">
        <f>Q344*H344</f>
        <v>0</v>
      </c>
      <c r="S344" s="235">
        <v>0</v>
      </c>
      <c r="T344" s="236">
        <f>S344*H344</f>
        <v>0</v>
      </c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R344" s="237" t="s">
        <v>236</v>
      </c>
      <c r="AT344" s="237" t="s">
        <v>151</v>
      </c>
      <c r="AU344" s="237" t="s">
        <v>83</v>
      </c>
      <c r="AY344" s="17" t="s">
        <v>148</v>
      </c>
      <c r="BE344" s="238">
        <f>IF(N344="základní",J344,0)</f>
        <v>0</v>
      </c>
      <c r="BF344" s="238">
        <f>IF(N344="snížená",J344,0)</f>
        <v>0</v>
      </c>
      <c r="BG344" s="238">
        <f>IF(N344="zákl. přenesená",J344,0)</f>
        <v>0</v>
      </c>
      <c r="BH344" s="238">
        <f>IF(N344="sníž. přenesená",J344,0)</f>
        <v>0</v>
      </c>
      <c r="BI344" s="238">
        <f>IF(N344="nulová",J344,0)</f>
        <v>0</v>
      </c>
      <c r="BJ344" s="17" t="s">
        <v>81</v>
      </c>
      <c r="BK344" s="238">
        <f>ROUND(I344*H344,2)</f>
        <v>0</v>
      </c>
      <c r="BL344" s="17" t="s">
        <v>236</v>
      </c>
      <c r="BM344" s="237" t="s">
        <v>487</v>
      </c>
    </row>
    <row r="345" s="2" customFormat="1">
      <c r="A345" s="38"/>
      <c r="B345" s="39"/>
      <c r="C345" s="40"/>
      <c r="D345" s="239" t="s">
        <v>158</v>
      </c>
      <c r="E345" s="40"/>
      <c r="F345" s="240" t="s">
        <v>488</v>
      </c>
      <c r="G345" s="40"/>
      <c r="H345" s="40"/>
      <c r="I345" s="241"/>
      <c r="J345" s="40"/>
      <c r="K345" s="40"/>
      <c r="L345" s="44"/>
      <c r="M345" s="242"/>
      <c r="N345" s="243"/>
      <c r="O345" s="91"/>
      <c r="P345" s="91"/>
      <c r="Q345" s="91"/>
      <c r="R345" s="91"/>
      <c r="S345" s="91"/>
      <c r="T345" s="92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T345" s="17" t="s">
        <v>158</v>
      </c>
      <c r="AU345" s="17" t="s">
        <v>83</v>
      </c>
    </row>
    <row r="346" s="13" customFormat="1">
      <c r="A346" s="13"/>
      <c r="B346" s="244"/>
      <c r="C346" s="245"/>
      <c r="D346" s="239" t="s">
        <v>160</v>
      </c>
      <c r="E346" s="246" t="s">
        <v>1</v>
      </c>
      <c r="F346" s="247" t="s">
        <v>469</v>
      </c>
      <c r="G346" s="245"/>
      <c r="H346" s="246" t="s">
        <v>1</v>
      </c>
      <c r="I346" s="248"/>
      <c r="J346" s="245"/>
      <c r="K346" s="245"/>
      <c r="L346" s="249"/>
      <c r="M346" s="250"/>
      <c r="N346" s="251"/>
      <c r="O346" s="251"/>
      <c r="P346" s="251"/>
      <c r="Q346" s="251"/>
      <c r="R346" s="251"/>
      <c r="S346" s="251"/>
      <c r="T346" s="252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53" t="s">
        <v>160</v>
      </c>
      <c r="AU346" s="253" t="s">
        <v>83</v>
      </c>
      <c r="AV346" s="13" t="s">
        <v>81</v>
      </c>
      <c r="AW346" s="13" t="s">
        <v>30</v>
      </c>
      <c r="AX346" s="13" t="s">
        <v>73</v>
      </c>
      <c r="AY346" s="253" t="s">
        <v>148</v>
      </c>
    </row>
    <row r="347" s="14" customFormat="1">
      <c r="A347" s="14"/>
      <c r="B347" s="254"/>
      <c r="C347" s="255"/>
      <c r="D347" s="239" t="s">
        <v>160</v>
      </c>
      <c r="E347" s="256" t="s">
        <v>1</v>
      </c>
      <c r="F347" s="257" t="s">
        <v>489</v>
      </c>
      <c r="G347" s="255"/>
      <c r="H347" s="258">
        <v>3.4500000000000002</v>
      </c>
      <c r="I347" s="259"/>
      <c r="J347" s="255"/>
      <c r="K347" s="255"/>
      <c r="L347" s="260"/>
      <c r="M347" s="261"/>
      <c r="N347" s="262"/>
      <c r="O347" s="262"/>
      <c r="P347" s="262"/>
      <c r="Q347" s="262"/>
      <c r="R347" s="262"/>
      <c r="S347" s="262"/>
      <c r="T347" s="263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64" t="s">
        <v>160</v>
      </c>
      <c r="AU347" s="264" t="s">
        <v>83</v>
      </c>
      <c r="AV347" s="14" t="s">
        <v>83</v>
      </c>
      <c r="AW347" s="14" t="s">
        <v>30</v>
      </c>
      <c r="AX347" s="14" t="s">
        <v>73</v>
      </c>
      <c r="AY347" s="264" t="s">
        <v>148</v>
      </c>
    </row>
    <row r="348" s="15" customFormat="1">
      <c r="A348" s="15"/>
      <c r="B348" s="265"/>
      <c r="C348" s="266"/>
      <c r="D348" s="239" t="s">
        <v>160</v>
      </c>
      <c r="E348" s="267" t="s">
        <v>1</v>
      </c>
      <c r="F348" s="268" t="s">
        <v>167</v>
      </c>
      <c r="G348" s="266"/>
      <c r="H348" s="269">
        <v>3.4500000000000002</v>
      </c>
      <c r="I348" s="270"/>
      <c r="J348" s="266"/>
      <c r="K348" s="266"/>
      <c r="L348" s="271"/>
      <c r="M348" s="272"/>
      <c r="N348" s="273"/>
      <c r="O348" s="273"/>
      <c r="P348" s="273"/>
      <c r="Q348" s="273"/>
      <c r="R348" s="273"/>
      <c r="S348" s="273"/>
      <c r="T348" s="274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T348" s="275" t="s">
        <v>160</v>
      </c>
      <c r="AU348" s="275" t="s">
        <v>83</v>
      </c>
      <c r="AV348" s="15" t="s">
        <v>156</v>
      </c>
      <c r="AW348" s="15" t="s">
        <v>30</v>
      </c>
      <c r="AX348" s="15" t="s">
        <v>81</v>
      </c>
      <c r="AY348" s="275" t="s">
        <v>148</v>
      </c>
    </row>
    <row r="349" s="2" customFormat="1" ht="24.15" customHeight="1">
      <c r="A349" s="38"/>
      <c r="B349" s="39"/>
      <c r="C349" s="276" t="s">
        <v>490</v>
      </c>
      <c r="D349" s="276" t="s">
        <v>237</v>
      </c>
      <c r="E349" s="277" t="s">
        <v>491</v>
      </c>
      <c r="F349" s="278" t="s">
        <v>492</v>
      </c>
      <c r="G349" s="279" t="s">
        <v>218</v>
      </c>
      <c r="H349" s="280">
        <v>3.4500000000000002</v>
      </c>
      <c r="I349" s="281"/>
      <c r="J349" s="282">
        <f>ROUND(I349*H349,2)</f>
        <v>0</v>
      </c>
      <c r="K349" s="278" t="s">
        <v>155</v>
      </c>
      <c r="L349" s="283"/>
      <c r="M349" s="284" t="s">
        <v>1</v>
      </c>
      <c r="N349" s="285" t="s">
        <v>38</v>
      </c>
      <c r="O349" s="91"/>
      <c r="P349" s="235">
        <f>O349*H349</f>
        <v>0</v>
      </c>
      <c r="Q349" s="235">
        <v>0.0124</v>
      </c>
      <c r="R349" s="235">
        <f>Q349*H349</f>
        <v>0.042779999999999999</v>
      </c>
      <c r="S349" s="235">
        <v>0</v>
      </c>
      <c r="T349" s="236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237" t="s">
        <v>267</v>
      </c>
      <c r="AT349" s="237" t="s">
        <v>237</v>
      </c>
      <c r="AU349" s="237" t="s">
        <v>83</v>
      </c>
      <c r="AY349" s="17" t="s">
        <v>148</v>
      </c>
      <c r="BE349" s="238">
        <f>IF(N349="základní",J349,0)</f>
        <v>0</v>
      </c>
      <c r="BF349" s="238">
        <f>IF(N349="snížená",J349,0)</f>
        <v>0</v>
      </c>
      <c r="BG349" s="238">
        <f>IF(N349="zákl. přenesená",J349,0)</f>
        <v>0</v>
      </c>
      <c r="BH349" s="238">
        <f>IF(N349="sníž. přenesená",J349,0)</f>
        <v>0</v>
      </c>
      <c r="BI349" s="238">
        <f>IF(N349="nulová",J349,0)</f>
        <v>0</v>
      </c>
      <c r="BJ349" s="17" t="s">
        <v>81</v>
      </c>
      <c r="BK349" s="238">
        <f>ROUND(I349*H349,2)</f>
        <v>0</v>
      </c>
      <c r="BL349" s="17" t="s">
        <v>236</v>
      </c>
      <c r="BM349" s="237" t="s">
        <v>493</v>
      </c>
    </row>
    <row r="350" s="2" customFormat="1">
      <c r="A350" s="38"/>
      <c r="B350" s="39"/>
      <c r="C350" s="40"/>
      <c r="D350" s="239" t="s">
        <v>158</v>
      </c>
      <c r="E350" s="40"/>
      <c r="F350" s="240" t="s">
        <v>492</v>
      </c>
      <c r="G350" s="40"/>
      <c r="H350" s="40"/>
      <c r="I350" s="241"/>
      <c r="J350" s="40"/>
      <c r="K350" s="40"/>
      <c r="L350" s="44"/>
      <c r="M350" s="242"/>
      <c r="N350" s="243"/>
      <c r="O350" s="91"/>
      <c r="P350" s="91"/>
      <c r="Q350" s="91"/>
      <c r="R350" s="91"/>
      <c r="S350" s="91"/>
      <c r="T350" s="92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T350" s="17" t="s">
        <v>158</v>
      </c>
      <c r="AU350" s="17" t="s">
        <v>83</v>
      </c>
    </row>
    <row r="351" s="2" customFormat="1" ht="14.4" customHeight="1">
      <c r="A351" s="38"/>
      <c r="B351" s="39"/>
      <c r="C351" s="226" t="s">
        <v>494</v>
      </c>
      <c r="D351" s="226" t="s">
        <v>151</v>
      </c>
      <c r="E351" s="227" t="s">
        <v>495</v>
      </c>
      <c r="F351" s="228" t="s">
        <v>496</v>
      </c>
      <c r="G351" s="229" t="s">
        <v>218</v>
      </c>
      <c r="H351" s="230">
        <v>3.1499999999999999</v>
      </c>
      <c r="I351" s="231"/>
      <c r="J351" s="232">
        <f>ROUND(I351*H351,2)</f>
        <v>0</v>
      </c>
      <c r="K351" s="228" t="s">
        <v>1</v>
      </c>
      <c r="L351" s="44"/>
      <c r="M351" s="233" t="s">
        <v>1</v>
      </c>
      <c r="N351" s="234" t="s">
        <v>38</v>
      </c>
      <c r="O351" s="91"/>
      <c r="P351" s="235">
        <f>O351*H351</f>
        <v>0</v>
      </c>
      <c r="Q351" s="235">
        <v>0.00017000000000000001</v>
      </c>
      <c r="R351" s="235">
        <f>Q351*H351</f>
        <v>0.00053550000000000006</v>
      </c>
      <c r="S351" s="235">
        <v>0</v>
      </c>
      <c r="T351" s="236">
        <f>S351*H351</f>
        <v>0</v>
      </c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R351" s="237" t="s">
        <v>236</v>
      </c>
      <c r="AT351" s="237" t="s">
        <v>151</v>
      </c>
      <c r="AU351" s="237" t="s">
        <v>83</v>
      </c>
      <c r="AY351" s="17" t="s">
        <v>148</v>
      </c>
      <c r="BE351" s="238">
        <f>IF(N351="základní",J351,0)</f>
        <v>0</v>
      </c>
      <c r="BF351" s="238">
        <f>IF(N351="snížená",J351,0)</f>
        <v>0</v>
      </c>
      <c r="BG351" s="238">
        <f>IF(N351="zákl. přenesená",J351,0)</f>
        <v>0</v>
      </c>
      <c r="BH351" s="238">
        <f>IF(N351="sníž. přenesená",J351,0)</f>
        <v>0</v>
      </c>
      <c r="BI351" s="238">
        <f>IF(N351="nulová",J351,0)</f>
        <v>0</v>
      </c>
      <c r="BJ351" s="17" t="s">
        <v>81</v>
      </c>
      <c r="BK351" s="238">
        <f>ROUND(I351*H351,2)</f>
        <v>0</v>
      </c>
      <c r="BL351" s="17" t="s">
        <v>236</v>
      </c>
      <c r="BM351" s="237" t="s">
        <v>497</v>
      </c>
    </row>
    <row r="352" s="2" customFormat="1">
      <c r="A352" s="38"/>
      <c r="B352" s="39"/>
      <c r="C352" s="40"/>
      <c r="D352" s="239" t="s">
        <v>158</v>
      </c>
      <c r="E352" s="40"/>
      <c r="F352" s="240" t="s">
        <v>498</v>
      </c>
      <c r="G352" s="40"/>
      <c r="H352" s="40"/>
      <c r="I352" s="241"/>
      <c r="J352" s="40"/>
      <c r="K352" s="40"/>
      <c r="L352" s="44"/>
      <c r="M352" s="242"/>
      <c r="N352" s="243"/>
      <c r="O352" s="91"/>
      <c r="P352" s="91"/>
      <c r="Q352" s="91"/>
      <c r="R352" s="91"/>
      <c r="S352" s="91"/>
      <c r="T352" s="92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T352" s="17" t="s">
        <v>158</v>
      </c>
      <c r="AU352" s="17" t="s">
        <v>83</v>
      </c>
    </row>
    <row r="353" s="13" customFormat="1">
      <c r="A353" s="13"/>
      <c r="B353" s="244"/>
      <c r="C353" s="245"/>
      <c r="D353" s="239" t="s">
        <v>160</v>
      </c>
      <c r="E353" s="246" t="s">
        <v>1</v>
      </c>
      <c r="F353" s="247" t="s">
        <v>499</v>
      </c>
      <c r="G353" s="245"/>
      <c r="H353" s="246" t="s">
        <v>1</v>
      </c>
      <c r="I353" s="248"/>
      <c r="J353" s="245"/>
      <c r="K353" s="245"/>
      <c r="L353" s="249"/>
      <c r="M353" s="250"/>
      <c r="N353" s="251"/>
      <c r="O353" s="251"/>
      <c r="P353" s="251"/>
      <c r="Q353" s="251"/>
      <c r="R353" s="251"/>
      <c r="S353" s="251"/>
      <c r="T353" s="252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53" t="s">
        <v>160</v>
      </c>
      <c r="AU353" s="253" t="s">
        <v>83</v>
      </c>
      <c r="AV353" s="13" t="s">
        <v>81</v>
      </c>
      <c r="AW353" s="13" t="s">
        <v>30</v>
      </c>
      <c r="AX353" s="13" t="s">
        <v>73</v>
      </c>
      <c r="AY353" s="253" t="s">
        <v>148</v>
      </c>
    </row>
    <row r="354" s="14" customFormat="1">
      <c r="A354" s="14"/>
      <c r="B354" s="254"/>
      <c r="C354" s="255"/>
      <c r="D354" s="239" t="s">
        <v>160</v>
      </c>
      <c r="E354" s="256" t="s">
        <v>1</v>
      </c>
      <c r="F354" s="257" t="s">
        <v>500</v>
      </c>
      <c r="G354" s="255"/>
      <c r="H354" s="258">
        <v>3.1499999999999999</v>
      </c>
      <c r="I354" s="259"/>
      <c r="J354" s="255"/>
      <c r="K354" s="255"/>
      <c r="L354" s="260"/>
      <c r="M354" s="261"/>
      <c r="N354" s="262"/>
      <c r="O354" s="262"/>
      <c r="P354" s="262"/>
      <c r="Q354" s="262"/>
      <c r="R354" s="262"/>
      <c r="S354" s="262"/>
      <c r="T354" s="263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64" t="s">
        <v>160</v>
      </c>
      <c r="AU354" s="264" t="s">
        <v>83</v>
      </c>
      <c r="AV354" s="14" t="s">
        <v>83</v>
      </c>
      <c r="AW354" s="14" t="s">
        <v>30</v>
      </c>
      <c r="AX354" s="14" t="s">
        <v>73</v>
      </c>
      <c r="AY354" s="264" t="s">
        <v>148</v>
      </c>
    </row>
    <row r="355" s="15" customFormat="1">
      <c r="A355" s="15"/>
      <c r="B355" s="265"/>
      <c r="C355" s="266"/>
      <c r="D355" s="239" t="s">
        <v>160</v>
      </c>
      <c r="E355" s="267" t="s">
        <v>1</v>
      </c>
      <c r="F355" s="268" t="s">
        <v>167</v>
      </c>
      <c r="G355" s="266"/>
      <c r="H355" s="269">
        <v>3.1499999999999999</v>
      </c>
      <c r="I355" s="270"/>
      <c r="J355" s="266"/>
      <c r="K355" s="266"/>
      <c r="L355" s="271"/>
      <c r="M355" s="272"/>
      <c r="N355" s="273"/>
      <c r="O355" s="273"/>
      <c r="P355" s="273"/>
      <c r="Q355" s="273"/>
      <c r="R355" s="273"/>
      <c r="S355" s="273"/>
      <c r="T355" s="274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T355" s="275" t="s">
        <v>160</v>
      </c>
      <c r="AU355" s="275" t="s">
        <v>83</v>
      </c>
      <c r="AV355" s="15" t="s">
        <v>156</v>
      </c>
      <c r="AW355" s="15" t="s">
        <v>30</v>
      </c>
      <c r="AX355" s="15" t="s">
        <v>81</v>
      </c>
      <c r="AY355" s="275" t="s">
        <v>148</v>
      </c>
    </row>
    <row r="356" s="2" customFormat="1" ht="24.15" customHeight="1">
      <c r="A356" s="38"/>
      <c r="B356" s="39"/>
      <c r="C356" s="226" t="s">
        <v>501</v>
      </c>
      <c r="D356" s="226" t="s">
        <v>151</v>
      </c>
      <c r="E356" s="227" t="s">
        <v>502</v>
      </c>
      <c r="F356" s="228" t="s">
        <v>503</v>
      </c>
      <c r="G356" s="229" t="s">
        <v>185</v>
      </c>
      <c r="H356" s="230">
        <v>0.042999999999999997</v>
      </c>
      <c r="I356" s="231"/>
      <c r="J356" s="232">
        <f>ROUND(I356*H356,2)</f>
        <v>0</v>
      </c>
      <c r="K356" s="228" t="s">
        <v>155</v>
      </c>
      <c r="L356" s="44"/>
      <c r="M356" s="233" t="s">
        <v>1</v>
      </c>
      <c r="N356" s="234" t="s">
        <v>38</v>
      </c>
      <c r="O356" s="91"/>
      <c r="P356" s="235">
        <f>O356*H356</f>
        <v>0</v>
      </c>
      <c r="Q356" s="235">
        <v>0</v>
      </c>
      <c r="R356" s="235">
        <f>Q356*H356</f>
        <v>0</v>
      </c>
      <c r="S356" s="235">
        <v>0</v>
      </c>
      <c r="T356" s="236">
        <f>S356*H356</f>
        <v>0</v>
      </c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R356" s="237" t="s">
        <v>236</v>
      </c>
      <c r="AT356" s="237" t="s">
        <v>151</v>
      </c>
      <c r="AU356" s="237" t="s">
        <v>83</v>
      </c>
      <c r="AY356" s="17" t="s">
        <v>148</v>
      </c>
      <c r="BE356" s="238">
        <f>IF(N356="základní",J356,0)</f>
        <v>0</v>
      </c>
      <c r="BF356" s="238">
        <f>IF(N356="snížená",J356,0)</f>
        <v>0</v>
      </c>
      <c r="BG356" s="238">
        <f>IF(N356="zákl. přenesená",J356,0)</f>
        <v>0</v>
      </c>
      <c r="BH356" s="238">
        <f>IF(N356="sníž. přenesená",J356,0)</f>
        <v>0</v>
      </c>
      <c r="BI356" s="238">
        <f>IF(N356="nulová",J356,0)</f>
        <v>0</v>
      </c>
      <c r="BJ356" s="17" t="s">
        <v>81</v>
      </c>
      <c r="BK356" s="238">
        <f>ROUND(I356*H356,2)</f>
        <v>0</v>
      </c>
      <c r="BL356" s="17" t="s">
        <v>236</v>
      </c>
      <c r="BM356" s="237" t="s">
        <v>504</v>
      </c>
    </row>
    <row r="357" s="2" customFormat="1">
      <c r="A357" s="38"/>
      <c r="B357" s="39"/>
      <c r="C357" s="40"/>
      <c r="D357" s="239" t="s">
        <v>158</v>
      </c>
      <c r="E357" s="40"/>
      <c r="F357" s="240" t="s">
        <v>505</v>
      </c>
      <c r="G357" s="40"/>
      <c r="H357" s="40"/>
      <c r="I357" s="241"/>
      <c r="J357" s="40"/>
      <c r="K357" s="40"/>
      <c r="L357" s="44"/>
      <c r="M357" s="242"/>
      <c r="N357" s="243"/>
      <c r="O357" s="91"/>
      <c r="P357" s="91"/>
      <c r="Q357" s="91"/>
      <c r="R357" s="91"/>
      <c r="S357" s="91"/>
      <c r="T357" s="92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T357" s="17" t="s">
        <v>158</v>
      </c>
      <c r="AU357" s="17" t="s">
        <v>83</v>
      </c>
    </row>
    <row r="358" s="12" customFormat="1" ht="22.8" customHeight="1">
      <c r="A358" s="12"/>
      <c r="B358" s="210"/>
      <c r="C358" s="211"/>
      <c r="D358" s="212" t="s">
        <v>72</v>
      </c>
      <c r="E358" s="224" t="s">
        <v>506</v>
      </c>
      <c r="F358" s="224" t="s">
        <v>507</v>
      </c>
      <c r="G358" s="211"/>
      <c r="H358" s="211"/>
      <c r="I358" s="214"/>
      <c r="J358" s="225">
        <f>BK358</f>
        <v>0</v>
      </c>
      <c r="K358" s="211"/>
      <c r="L358" s="216"/>
      <c r="M358" s="217"/>
      <c r="N358" s="218"/>
      <c r="O358" s="218"/>
      <c r="P358" s="219">
        <f>SUM(P359:P408)</f>
        <v>0</v>
      </c>
      <c r="Q358" s="218"/>
      <c r="R358" s="219">
        <f>SUM(R359:R408)</f>
        <v>0.58306354999999988</v>
      </c>
      <c r="S358" s="218"/>
      <c r="T358" s="220">
        <f>SUM(T359:T408)</f>
        <v>0</v>
      </c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R358" s="221" t="s">
        <v>83</v>
      </c>
      <c r="AT358" s="222" t="s">
        <v>72</v>
      </c>
      <c r="AU358" s="222" t="s">
        <v>81</v>
      </c>
      <c r="AY358" s="221" t="s">
        <v>148</v>
      </c>
      <c r="BK358" s="223">
        <f>SUM(BK359:BK408)</f>
        <v>0</v>
      </c>
    </row>
    <row r="359" s="2" customFormat="1" ht="24.15" customHeight="1">
      <c r="A359" s="38"/>
      <c r="B359" s="39"/>
      <c r="C359" s="226" t="s">
        <v>508</v>
      </c>
      <c r="D359" s="226" t="s">
        <v>151</v>
      </c>
      <c r="E359" s="227" t="s">
        <v>509</v>
      </c>
      <c r="F359" s="228" t="s">
        <v>510</v>
      </c>
      <c r="G359" s="229" t="s">
        <v>218</v>
      </c>
      <c r="H359" s="230">
        <v>20</v>
      </c>
      <c r="I359" s="231"/>
      <c r="J359" s="232">
        <f>ROUND(I359*H359,2)</f>
        <v>0</v>
      </c>
      <c r="K359" s="228" t="s">
        <v>155</v>
      </c>
      <c r="L359" s="44"/>
      <c r="M359" s="233" t="s">
        <v>1</v>
      </c>
      <c r="N359" s="234" t="s">
        <v>38</v>
      </c>
      <c r="O359" s="91"/>
      <c r="P359" s="235">
        <f>O359*H359</f>
        <v>0</v>
      </c>
      <c r="Q359" s="235">
        <v>0.0015299999999999999</v>
      </c>
      <c r="R359" s="235">
        <f>Q359*H359</f>
        <v>0.030599999999999999</v>
      </c>
      <c r="S359" s="235">
        <v>0</v>
      </c>
      <c r="T359" s="236">
        <f>S359*H359</f>
        <v>0</v>
      </c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R359" s="237" t="s">
        <v>236</v>
      </c>
      <c r="AT359" s="237" t="s">
        <v>151</v>
      </c>
      <c r="AU359" s="237" t="s">
        <v>83</v>
      </c>
      <c r="AY359" s="17" t="s">
        <v>148</v>
      </c>
      <c r="BE359" s="238">
        <f>IF(N359="základní",J359,0)</f>
        <v>0</v>
      </c>
      <c r="BF359" s="238">
        <f>IF(N359="snížená",J359,0)</f>
        <v>0</v>
      </c>
      <c r="BG359" s="238">
        <f>IF(N359="zákl. přenesená",J359,0)</f>
        <v>0</v>
      </c>
      <c r="BH359" s="238">
        <f>IF(N359="sníž. přenesená",J359,0)</f>
        <v>0</v>
      </c>
      <c r="BI359" s="238">
        <f>IF(N359="nulová",J359,0)</f>
        <v>0</v>
      </c>
      <c r="BJ359" s="17" t="s">
        <v>81</v>
      </c>
      <c r="BK359" s="238">
        <f>ROUND(I359*H359,2)</f>
        <v>0</v>
      </c>
      <c r="BL359" s="17" t="s">
        <v>236</v>
      </c>
      <c r="BM359" s="237" t="s">
        <v>511</v>
      </c>
    </row>
    <row r="360" s="2" customFormat="1">
      <c r="A360" s="38"/>
      <c r="B360" s="39"/>
      <c r="C360" s="40"/>
      <c r="D360" s="239" t="s">
        <v>158</v>
      </c>
      <c r="E360" s="40"/>
      <c r="F360" s="240" t="s">
        <v>512</v>
      </c>
      <c r="G360" s="40"/>
      <c r="H360" s="40"/>
      <c r="I360" s="241"/>
      <c r="J360" s="40"/>
      <c r="K360" s="40"/>
      <c r="L360" s="44"/>
      <c r="M360" s="242"/>
      <c r="N360" s="243"/>
      <c r="O360" s="91"/>
      <c r="P360" s="91"/>
      <c r="Q360" s="91"/>
      <c r="R360" s="91"/>
      <c r="S360" s="91"/>
      <c r="T360" s="92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T360" s="17" t="s">
        <v>158</v>
      </c>
      <c r="AU360" s="17" t="s">
        <v>83</v>
      </c>
    </row>
    <row r="361" s="2" customFormat="1" ht="14.4" customHeight="1">
      <c r="A361" s="38"/>
      <c r="B361" s="39"/>
      <c r="C361" s="276" t="s">
        <v>513</v>
      </c>
      <c r="D361" s="276" t="s">
        <v>237</v>
      </c>
      <c r="E361" s="277" t="s">
        <v>514</v>
      </c>
      <c r="F361" s="278" t="s">
        <v>515</v>
      </c>
      <c r="G361" s="279" t="s">
        <v>154</v>
      </c>
      <c r="H361" s="280">
        <v>6.6980000000000004</v>
      </c>
      <c r="I361" s="281"/>
      <c r="J361" s="282">
        <f>ROUND(I361*H361,2)</f>
        <v>0</v>
      </c>
      <c r="K361" s="278" t="s">
        <v>155</v>
      </c>
      <c r="L361" s="283"/>
      <c r="M361" s="284" t="s">
        <v>1</v>
      </c>
      <c r="N361" s="285" t="s">
        <v>38</v>
      </c>
      <c r="O361" s="91"/>
      <c r="P361" s="235">
        <f>O361*H361</f>
        <v>0</v>
      </c>
      <c r="Q361" s="235">
        <v>0.0040000000000000001</v>
      </c>
      <c r="R361" s="235">
        <f>Q361*H361</f>
        <v>0.026792000000000003</v>
      </c>
      <c r="S361" s="235">
        <v>0</v>
      </c>
      <c r="T361" s="236">
        <f>S361*H361</f>
        <v>0</v>
      </c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R361" s="237" t="s">
        <v>267</v>
      </c>
      <c r="AT361" s="237" t="s">
        <v>237</v>
      </c>
      <c r="AU361" s="237" t="s">
        <v>83</v>
      </c>
      <c r="AY361" s="17" t="s">
        <v>148</v>
      </c>
      <c r="BE361" s="238">
        <f>IF(N361="základní",J361,0)</f>
        <v>0</v>
      </c>
      <c r="BF361" s="238">
        <f>IF(N361="snížená",J361,0)</f>
        <v>0</v>
      </c>
      <c r="BG361" s="238">
        <f>IF(N361="zákl. přenesená",J361,0)</f>
        <v>0</v>
      </c>
      <c r="BH361" s="238">
        <f>IF(N361="sníž. přenesená",J361,0)</f>
        <v>0</v>
      </c>
      <c r="BI361" s="238">
        <f>IF(N361="nulová",J361,0)</f>
        <v>0</v>
      </c>
      <c r="BJ361" s="17" t="s">
        <v>81</v>
      </c>
      <c r="BK361" s="238">
        <f>ROUND(I361*H361,2)</f>
        <v>0</v>
      </c>
      <c r="BL361" s="17" t="s">
        <v>236</v>
      </c>
      <c r="BM361" s="237" t="s">
        <v>516</v>
      </c>
    </row>
    <row r="362" s="2" customFormat="1">
      <c r="A362" s="38"/>
      <c r="B362" s="39"/>
      <c r="C362" s="40"/>
      <c r="D362" s="239" t="s">
        <v>158</v>
      </c>
      <c r="E362" s="40"/>
      <c r="F362" s="240" t="s">
        <v>515</v>
      </c>
      <c r="G362" s="40"/>
      <c r="H362" s="40"/>
      <c r="I362" s="241"/>
      <c r="J362" s="40"/>
      <c r="K362" s="40"/>
      <c r="L362" s="44"/>
      <c r="M362" s="242"/>
      <c r="N362" s="243"/>
      <c r="O362" s="91"/>
      <c r="P362" s="91"/>
      <c r="Q362" s="91"/>
      <c r="R362" s="91"/>
      <c r="S362" s="91"/>
      <c r="T362" s="92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T362" s="17" t="s">
        <v>158</v>
      </c>
      <c r="AU362" s="17" t="s">
        <v>83</v>
      </c>
    </row>
    <row r="363" s="14" customFormat="1">
      <c r="A363" s="14"/>
      <c r="B363" s="254"/>
      <c r="C363" s="255"/>
      <c r="D363" s="239" t="s">
        <v>160</v>
      </c>
      <c r="E363" s="256" t="s">
        <v>1</v>
      </c>
      <c r="F363" s="257" t="s">
        <v>517</v>
      </c>
      <c r="G363" s="255"/>
      <c r="H363" s="258">
        <v>6.0890000000000004</v>
      </c>
      <c r="I363" s="259"/>
      <c r="J363" s="255"/>
      <c r="K363" s="255"/>
      <c r="L363" s="260"/>
      <c r="M363" s="261"/>
      <c r="N363" s="262"/>
      <c r="O363" s="262"/>
      <c r="P363" s="262"/>
      <c r="Q363" s="262"/>
      <c r="R363" s="262"/>
      <c r="S363" s="262"/>
      <c r="T363" s="263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T363" s="264" t="s">
        <v>160</v>
      </c>
      <c r="AU363" s="264" t="s">
        <v>83</v>
      </c>
      <c r="AV363" s="14" t="s">
        <v>83</v>
      </c>
      <c r="AW363" s="14" t="s">
        <v>30</v>
      </c>
      <c r="AX363" s="14" t="s">
        <v>73</v>
      </c>
      <c r="AY363" s="264" t="s">
        <v>148</v>
      </c>
    </row>
    <row r="364" s="15" customFormat="1">
      <c r="A364" s="15"/>
      <c r="B364" s="265"/>
      <c r="C364" s="266"/>
      <c r="D364" s="239" t="s">
        <v>160</v>
      </c>
      <c r="E364" s="267" t="s">
        <v>1</v>
      </c>
      <c r="F364" s="268" t="s">
        <v>167</v>
      </c>
      <c r="G364" s="266"/>
      <c r="H364" s="269">
        <v>6.0890000000000004</v>
      </c>
      <c r="I364" s="270"/>
      <c r="J364" s="266"/>
      <c r="K364" s="266"/>
      <c r="L364" s="271"/>
      <c r="M364" s="272"/>
      <c r="N364" s="273"/>
      <c r="O364" s="273"/>
      <c r="P364" s="273"/>
      <c r="Q364" s="273"/>
      <c r="R364" s="273"/>
      <c r="S364" s="273"/>
      <c r="T364" s="274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T364" s="275" t="s">
        <v>160</v>
      </c>
      <c r="AU364" s="275" t="s">
        <v>83</v>
      </c>
      <c r="AV364" s="15" t="s">
        <v>156</v>
      </c>
      <c r="AW364" s="15" t="s">
        <v>30</v>
      </c>
      <c r="AX364" s="15" t="s">
        <v>81</v>
      </c>
      <c r="AY364" s="275" t="s">
        <v>148</v>
      </c>
    </row>
    <row r="365" s="14" customFormat="1">
      <c r="A365" s="14"/>
      <c r="B365" s="254"/>
      <c r="C365" s="255"/>
      <c r="D365" s="239" t="s">
        <v>160</v>
      </c>
      <c r="E365" s="255"/>
      <c r="F365" s="257" t="s">
        <v>518</v>
      </c>
      <c r="G365" s="255"/>
      <c r="H365" s="258">
        <v>6.6980000000000004</v>
      </c>
      <c r="I365" s="259"/>
      <c r="J365" s="255"/>
      <c r="K365" s="255"/>
      <c r="L365" s="260"/>
      <c r="M365" s="261"/>
      <c r="N365" s="262"/>
      <c r="O365" s="262"/>
      <c r="P365" s="262"/>
      <c r="Q365" s="262"/>
      <c r="R365" s="262"/>
      <c r="S365" s="262"/>
      <c r="T365" s="263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64" t="s">
        <v>160</v>
      </c>
      <c r="AU365" s="264" t="s">
        <v>83</v>
      </c>
      <c r="AV365" s="14" t="s">
        <v>83</v>
      </c>
      <c r="AW365" s="14" t="s">
        <v>4</v>
      </c>
      <c r="AX365" s="14" t="s">
        <v>81</v>
      </c>
      <c r="AY365" s="264" t="s">
        <v>148</v>
      </c>
    </row>
    <row r="366" s="2" customFormat="1" ht="24.15" customHeight="1">
      <c r="A366" s="38"/>
      <c r="B366" s="39"/>
      <c r="C366" s="226" t="s">
        <v>519</v>
      </c>
      <c r="D366" s="226" t="s">
        <v>151</v>
      </c>
      <c r="E366" s="227" t="s">
        <v>520</v>
      </c>
      <c r="F366" s="228" t="s">
        <v>521</v>
      </c>
      <c r="G366" s="229" t="s">
        <v>218</v>
      </c>
      <c r="H366" s="230">
        <v>22</v>
      </c>
      <c r="I366" s="231"/>
      <c r="J366" s="232">
        <f>ROUND(I366*H366,2)</f>
        <v>0</v>
      </c>
      <c r="K366" s="228" t="s">
        <v>155</v>
      </c>
      <c r="L366" s="44"/>
      <c r="M366" s="233" t="s">
        <v>1</v>
      </c>
      <c r="N366" s="234" t="s">
        <v>38</v>
      </c>
      <c r="O366" s="91"/>
      <c r="P366" s="235">
        <f>O366*H366</f>
        <v>0</v>
      </c>
      <c r="Q366" s="235">
        <v>0.0010200000000000001</v>
      </c>
      <c r="R366" s="235">
        <f>Q366*H366</f>
        <v>0.022440000000000002</v>
      </c>
      <c r="S366" s="235">
        <v>0</v>
      </c>
      <c r="T366" s="236">
        <f>S366*H366</f>
        <v>0</v>
      </c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R366" s="237" t="s">
        <v>236</v>
      </c>
      <c r="AT366" s="237" t="s">
        <v>151</v>
      </c>
      <c r="AU366" s="237" t="s">
        <v>83</v>
      </c>
      <c r="AY366" s="17" t="s">
        <v>148</v>
      </c>
      <c r="BE366" s="238">
        <f>IF(N366="základní",J366,0)</f>
        <v>0</v>
      </c>
      <c r="BF366" s="238">
        <f>IF(N366="snížená",J366,0)</f>
        <v>0</v>
      </c>
      <c r="BG366" s="238">
        <f>IF(N366="zákl. přenesená",J366,0)</f>
        <v>0</v>
      </c>
      <c r="BH366" s="238">
        <f>IF(N366="sníž. přenesená",J366,0)</f>
        <v>0</v>
      </c>
      <c r="BI366" s="238">
        <f>IF(N366="nulová",J366,0)</f>
        <v>0</v>
      </c>
      <c r="BJ366" s="17" t="s">
        <v>81</v>
      </c>
      <c r="BK366" s="238">
        <f>ROUND(I366*H366,2)</f>
        <v>0</v>
      </c>
      <c r="BL366" s="17" t="s">
        <v>236</v>
      </c>
      <c r="BM366" s="237" t="s">
        <v>522</v>
      </c>
    </row>
    <row r="367" s="2" customFormat="1">
      <c r="A367" s="38"/>
      <c r="B367" s="39"/>
      <c r="C367" s="40"/>
      <c r="D367" s="239" t="s">
        <v>158</v>
      </c>
      <c r="E367" s="40"/>
      <c r="F367" s="240" t="s">
        <v>523</v>
      </c>
      <c r="G367" s="40"/>
      <c r="H367" s="40"/>
      <c r="I367" s="241"/>
      <c r="J367" s="40"/>
      <c r="K367" s="40"/>
      <c r="L367" s="44"/>
      <c r="M367" s="242"/>
      <c r="N367" s="243"/>
      <c r="O367" s="91"/>
      <c r="P367" s="91"/>
      <c r="Q367" s="91"/>
      <c r="R367" s="91"/>
      <c r="S367" s="91"/>
      <c r="T367" s="92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T367" s="17" t="s">
        <v>158</v>
      </c>
      <c r="AU367" s="17" t="s">
        <v>83</v>
      </c>
    </row>
    <row r="368" s="14" customFormat="1">
      <c r="A368" s="14"/>
      <c r="B368" s="254"/>
      <c r="C368" s="255"/>
      <c r="D368" s="239" t="s">
        <v>160</v>
      </c>
      <c r="E368" s="256" t="s">
        <v>1</v>
      </c>
      <c r="F368" s="257" t="s">
        <v>252</v>
      </c>
      <c r="G368" s="255"/>
      <c r="H368" s="258">
        <v>22</v>
      </c>
      <c r="I368" s="259"/>
      <c r="J368" s="255"/>
      <c r="K368" s="255"/>
      <c r="L368" s="260"/>
      <c r="M368" s="261"/>
      <c r="N368" s="262"/>
      <c r="O368" s="262"/>
      <c r="P368" s="262"/>
      <c r="Q368" s="262"/>
      <c r="R368" s="262"/>
      <c r="S368" s="262"/>
      <c r="T368" s="263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T368" s="264" t="s">
        <v>160</v>
      </c>
      <c r="AU368" s="264" t="s">
        <v>83</v>
      </c>
      <c r="AV368" s="14" t="s">
        <v>83</v>
      </c>
      <c r="AW368" s="14" t="s">
        <v>30</v>
      </c>
      <c r="AX368" s="14" t="s">
        <v>73</v>
      </c>
      <c r="AY368" s="264" t="s">
        <v>148</v>
      </c>
    </row>
    <row r="369" s="15" customFormat="1">
      <c r="A369" s="15"/>
      <c r="B369" s="265"/>
      <c r="C369" s="266"/>
      <c r="D369" s="239" t="s">
        <v>160</v>
      </c>
      <c r="E369" s="267" t="s">
        <v>1</v>
      </c>
      <c r="F369" s="268" t="s">
        <v>167</v>
      </c>
      <c r="G369" s="266"/>
      <c r="H369" s="269">
        <v>22</v>
      </c>
      <c r="I369" s="270"/>
      <c r="J369" s="266"/>
      <c r="K369" s="266"/>
      <c r="L369" s="271"/>
      <c r="M369" s="272"/>
      <c r="N369" s="273"/>
      <c r="O369" s="273"/>
      <c r="P369" s="273"/>
      <c r="Q369" s="273"/>
      <c r="R369" s="273"/>
      <c r="S369" s="273"/>
      <c r="T369" s="274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T369" s="275" t="s">
        <v>160</v>
      </c>
      <c r="AU369" s="275" t="s">
        <v>83</v>
      </c>
      <c r="AV369" s="15" t="s">
        <v>156</v>
      </c>
      <c r="AW369" s="15" t="s">
        <v>30</v>
      </c>
      <c r="AX369" s="15" t="s">
        <v>81</v>
      </c>
      <c r="AY369" s="275" t="s">
        <v>148</v>
      </c>
    </row>
    <row r="370" s="2" customFormat="1" ht="14.4" customHeight="1">
      <c r="A370" s="38"/>
      <c r="B370" s="39"/>
      <c r="C370" s="276" t="s">
        <v>524</v>
      </c>
      <c r="D370" s="276" t="s">
        <v>237</v>
      </c>
      <c r="E370" s="277" t="s">
        <v>525</v>
      </c>
      <c r="F370" s="278" t="s">
        <v>526</v>
      </c>
      <c r="G370" s="279" t="s">
        <v>154</v>
      </c>
      <c r="H370" s="280">
        <v>6.6980000000000004</v>
      </c>
      <c r="I370" s="281"/>
      <c r="J370" s="282">
        <f>ROUND(I370*H370,2)</f>
        <v>0</v>
      </c>
      <c r="K370" s="278" t="s">
        <v>155</v>
      </c>
      <c r="L370" s="283"/>
      <c r="M370" s="284" t="s">
        <v>1</v>
      </c>
      <c r="N370" s="285" t="s">
        <v>38</v>
      </c>
      <c r="O370" s="91"/>
      <c r="P370" s="235">
        <f>O370*H370</f>
        <v>0</v>
      </c>
      <c r="Q370" s="235">
        <v>0.00063000000000000003</v>
      </c>
      <c r="R370" s="235">
        <f>Q370*H370</f>
        <v>0.0042197400000000005</v>
      </c>
      <c r="S370" s="235">
        <v>0</v>
      </c>
      <c r="T370" s="236">
        <f>S370*H370</f>
        <v>0</v>
      </c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R370" s="237" t="s">
        <v>267</v>
      </c>
      <c r="AT370" s="237" t="s">
        <v>237</v>
      </c>
      <c r="AU370" s="237" t="s">
        <v>83</v>
      </c>
      <c r="AY370" s="17" t="s">
        <v>148</v>
      </c>
      <c r="BE370" s="238">
        <f>IF(N370="základní",J370,0)</f>
        <v>0</v>
      </c>
      <c r="BF370" s="238">
        <f>IF(N370="snížená",J370,0)</f>
        <v>0</v>
      </c>
      <c r="BG370" s="238">
        <f>IF(N370="zákl. přenesená",J370,0)</f>
        <v>0</v>
      </c>
      <c r="BH370" s="238">
        <f>IF(N370="sníž. přenesená",J370,0)</f>
        <v>0</v>
      </c>
      <c r="BI370" s="238">
        <f>IF(N370="nulová",J370,0)</f>
        <v>0</v>
      </c>
      <c r="BJ370" s="17" t="s">
        <v>81</v>
      </c>
      <c r="BK370" s="238">
        <f>ROUND(I370*H370,2)</f>
        <v>0</v>
      </c>
      <c r="BL370" s="17" t="s">
        <v>236</v>
      </c>
      <c r="BM370" s="237" t="s">
        <v>527</v>
      </c>
    </row>
    <row r="371" s="2" customFormat="1">
      <c r="A371" s="38"/>
      <c r="B371" s="39"/>
      <c r="C371" s="40"/>
      <c r="D371" s="239" t="s">
        <v>158</v>
      </c>
      <c r="E371" s="40"/>
      <c r="F371" s="240" t="s">
        <v>528</v>
      </c>
      <c r="G371" s="40"/>
      <c r="H371" s="40"/>
      <c r="I371" s="241"/>
      <c r="J371" s="40"/>
      <c r="K371" s="40"/>
      <c r="L371" s="44"/>
      <c r="M371" s="242"/>
      <c r="N371" s="243"/>
      <c r="O371" s="91"/>
      <c r="P371" s="91"/>
      <c r="Q371" s="91"/>
      <c r="R371" s="91"/>
      <c r="S371" s="91"/>
      <c r="T371" s="92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T371" s="17" t="s">
        <v>158</v>
      </c>
      <c r="AU371" s="17" t="s">
        <v>83</v>
      </c>
    </row>
    <row r="372" s="14" customFormat="1">
      <c r="A372" s="14"/>
      <c r="B372" s="254"/>
      <c r="C372" s="255"/>
      <c r="D372" s="239" t="s">
        <v>160</v>
      </c>
      <c r="E372" s="256" t="s">
        <v>1</v>
      </c>
      <c r="F372" s="257" t="s">
        <v>529</v>
      </c>
      <c r="G372" s="255"/>
      <c r="H372" s="258">
        <v>6.6980000000000004</v>
      </c>
      <c r="I372" s="259"/>
      <c r="J372" s="255"/>
      <c r="K372" s="255"/>
      <c r="L372" s="260"/>
      <c r="M372" s="261"/>
      <c r="N372" s="262"/>
      <c r="O372" s="262"/>
      <c r="P372" s="262"/>
      <c r="Q372" s="262"/>
      <c r="R372" s="262"/>
      <c r="S372" s="262"/>
      <c r="T372" s="263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T372" s="264" t="s">
        <v>160</v>
      </c>
      <c r="AU372" s="264" t="s">
        <v>83</v>
      </c>
      <c r="AV372" s="14" t="s">
        <v>83</v>
      </c>
      <c r="AW372" s="14" t="s">
        <v>30</v>
      </c>
      <c r="AX372" s="14" t="s">
        <v>73</v>
      </c>
      <c r="AY372" s="264" t="s">
        <v>148</v>
      </c>
    </row>
    <row r="373" s="15" customFormat="1">
      <c r="A373" s="15"/>
      <c r="B373" s="265"/>
      <c r="C373" s="266"/>
      <c r="D373" s="239" t="s">
        <v>160</v>
      </c>
      <c r="E373" s="267" t="s">
        <v>1</v>
      </c>
      <c r="F373" s="268" t="s">
        <v>167</v>
      </c>
      <c r="G373" s="266"/>
      <c r="H373" s="269">
        <v>6.6980000000000004</v>
      </c>
      <c r="I373" s="270"/>
      <c r="J373" s="266"/>
      <c r="K373" s="266"/>
      <c r="L373" s="271"/>
      <c r="M373" s="272"/>
      <c r="N373" s="273"/>
      <c r="O373" s="273"/>
      <c r="P373" s="273"/>
      <c r="Q373" s="273"/>
      <c r="R373" s="273"/>
      <c r="S373" s="273"/>
      <c r="T373" s="274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75" t="s">
        <v>160</v>
      </c>
      <c r="AU373" s="275" t="s">
        <v>83</v>
      </c>
      <c r="AV373" s="15" t="s">
        <v>156</v>
      </c>
      <c r="AW373" s="15" t="s">
        <v>30</v>
      </c>
      <c r="AX373" s="15" t="s">
        <v>81</v>
      </c>
      <c r="AY373" s="275" t="s">
        <v>148</v>
      </c>
    </row>
    <row r="374" s="2" customFormat="1" ht="24.15" customHeight="1">
      <c r="A374" s="38"/>
      <c r="B374" s="39"/>
      <c r="C374" s="226" t="s">
        <v>530</v>
      </c>
      <c r="D374" s="226" t="s">
        <v>151</v>
      </c>
      <c r="E374" s="227" t="s">
        <v>531</v>
      </c>
      <c r="F374" s="228" t="s">
        <v>532</v>
      </c>
      <c r="G374" s="229" t="s">
        <v>218</v>
      </c>
      <c r="H374" s="230">
        <v>8.9139999999999997</v>
      </c>
      <c r="I374" s="231"/>
      <c r="J374" s="232">
        <f>ROUND(I374*H374,2)</f>
        <v>0</v>
      </c>
      <c r="K374" s="228" t="s">
        <v>155</v>
      </c>
      <c r="L374" s="44"/>
      <c r="M374" s="233" t="s">
        <v>1</v>
      </c>
      <c r="N374" s="234" t="s">
        <v>38</v>
      </c>
      <c r="O374" s="91"/>
      <c r="P374" s="235">
        <f>O374*H374</f>
        <v>0</v>
      </c>
      <c r="Q374" s="235">
        <v>0.00042999999999999999</v>
      </c>
      <c r="R374" s="235">
        <f>Q374*H374</f>
        <v>0.0038330199999999999</v>
      </c>
      <c r="S374" s="235">
        <v>0</v>
      </c>
      <c r="T374" s="236">
        <f>S374*H374</f>
        <v>0</v>
      </c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R374" s="237" t="s">
        <v>236</v>
      </c>
      <c r="AT374" s="237" t="s">
        <v>151</v>
      </c>
      <c r="AU374" s="237" t="s">
        <v>83</v>
      </c>
      <c r="AY374" s="17" t="s">
        <v>148</v>
      </c>
      <c r="BE374" s="238">
        <f>IF(N374="základní",J374,0)</f>
        <v>0</v>
      </c>
      <c r="BF374" s="238">
        <f>IF(N374="snížená",J374,0)</f>
        <v>0</v>
      </c>
      <c r="BG374" s="238">
        <f>IF(N374="zákl. přenesená",J374,0)</f>
        <v>0</v>
      </c>
      <c r="BH374" s="238">
        <f>IF(N374="sníž. přenesená",J374,0)</f>
        <v>0</v>
      </c>
      <c r="BI374" s="238">
        <f>IF(N374="nulová",J374,0)</f>
        <v>0</v>
      </c>
      <c r="BJ374" s="17" t="s">
        <v>81</v>
      </c>
      <c r="BK374" s="238">
        <f>ROUND(I374*H374,2)</f>
        <v>0</v>
      </c>
      <c r="BL374" s="17" t="s">
        <v>236</v>
      </c>
      <c r="BM374" s="237" t="s">
        <v>533</v>
      </c>
    </row>
    <row r="375" s="2" customFormat="1">
      <c r="A375" s="38"/>
      <c r="B375" s="39"/>
      <c r="C375" s="40"/>
      <c r="D375" s="239" t="s">
        <v>158</v>
      </c>
      <c r="E375" s="40"/>
      <c r="F375" s="240" t="s">
        <v>534</v>
      </c>
      <c r="G375" s="40"/>
      <c r="H375" s="40"/>
      <c r="I375" s="241"/>
      <c r="J375" s="40"/>
      <c r="K375" s="40"/>
      <c r="L375" s="44"/>
      <c r="M375" s="242"/>
      <c r="N375" s="243"/>
      <c r="O375" s="91"/>
      <c r="P375" s="91"/>
      <c r="Q375" s="91"/>
      <c r="R375" s="91"/>
      <c r="S375" s="91"/>
      <c r="T375" s="92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T375" s="17" t="s">
        <v>158</v>
      </c>
      <c r="AU375" s="17" t="s">
        <v>83</v>
      </c>
    </row>
    <row r="376" s="14" customFormat="1">
      <c r="A376" s="14"/>
      <c r="B376" s="254"/>
      <c r="C376" s="255"/>
      <c r="D376" s="239" t="s">
        <v>160</v>
      </c>
      <c r="E376" s="256" t="s">
        <v>1</v>
      </c>
      <c r="F376" s="257" t="s">
        <v>535</v>
      </c>
      <c r="G376" s="255"/>
      <c r="H376" s="258">
        <v>4.5899999999999999</v>
      </c>
      <c r="I376" s="259"/>
      <c r="J376" s="255"/>
      <c r="K376" s="255"/>
      <c r="L376" s="260"/>
      <c r="M376" s="261"/>
      <c r="N376" s="262"/>
      <c r="O376" s="262"/>
      <c r="P376" s="262"/>
      <c r="Q376" s="262"/>
      <c r="R376" s="262"/>
      <c r="S376" s="262"/>
      <c r="T376" s="263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T376" s="264" t="s">
        <v>160</v>
      </c>
      <c r="AU376" s="264" t="s">
        <v>83</v>
      </c>
      <c r="AV376" s="14" t="s">
        <v>83</v>
      </c>
      <c r="AW376" s="14" t="s">
        <v>30</v>
      </c>
      <c r="AX376" s="14" t="s">
        <v>73</v>
      </c>
      <c r="AY376" s="264" t="s">
        <v>148</v>
      </c>
    </row>
    <row r="377" s="14" customFormat="1">
      <c r="A377" s="14"/>
      <c r="B377" s="254"/>
      <c r="C377" s="255"/>
      <c r="D377" s="239" t="s">
        <v>160</v>
      </c>
      <c r="E377" s="256" t="s">
        <v>1</v>
      </c>
      <c r="F377" s="257" t="s">
        <v>536</v>
      </c>
      <c r="G377" s="255"/>
      <c r="H377" s="258">
        <v>4.3239999999999998</v>
      </c>
      <c r="I377" s="259"/>
      <c r="J377" s="255"/>
      <c r="K377" s="255"/>
      <c r="L377" s="260"/>
      <c r="M377" s="261"/>
      <c r="N377" s="262"/>
      <c r="O377" s="262"/>
      <c r="P377" s="262"/>
      <c r="Q377" s="262"/>
      <c r="R377" s="262"/>
      <c r="S377" s="262"/>
      <c r="T377" s="263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T377" s="264" t="s">
        <v>160</v>
      </c>
      <c r="AU377" s="264" t="s">
        <v>83</v>
      </c>
      <c r="AV377" s="14" t="s">
        <v>83</v>
      </c>
      <c r="AW377" s="14" t="s">
        <v>30</v>
      </c>
      <c r="AX377" s="14" t="s">
        <v>73</v>
      </c>
      <c r="AY377" s="264" t="s">
        <v>148</v>
      </c>
    </row>
    <row r="378" s="15" customFormat="1">
      <c r="A378" s="15"/>
      <c r="B378" s="265"/>
      <c r="C378" s="266"/>
      <c r="D378" s="239" t="s">
        <v>160</v>
      </c>
      <c r="E378" s="267" t="s">
        <v>1</v>
      </c>
      <c r="F378" s="268" t="s">
        <v>167</v>
      </c>
      <c r="G378" s="266"/>
      <c r="H378" s="269">
        <v>8.9139999999999997</v>
      </c>
      <c r="I378" s="270"/>
      <c r="J378" s="266"/>
      <c r="K378" s="266"/>
      <c r="L378" s="271"/>
      <c r="M378" s="272"/>
      <c r="N378" s="273"/>
      <c r="O378" s="273"/>
      <c r="P378" s="273"/>
      <c r="Q378" s="273"/>
      <c r="R378" s="273"/>
      <c r="S378" s="273"/>
      <c r="T378" s="274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T378" s="275" t="s">
        <v>160</v>
      </c>
      <c r="AU378" s="275" t="s">
        <v>83</v>
      </c>
      <c r="AV378" s="15" t="s">
        <v>156</v>
      </c>
      <c r="AW378" s="15" t="s">
        <v>30</v>
      </c>
      <c r="AX378" s="15" t="s">
        <v>81</v>
      </c>
      <c r="AY378" s="275" t="s">
        <v>148</v>
      </c>
    </row>
    <row r="379" s="2" customFormat="1" ht="24.15" customHeight="1">
      <c r="A379" s="38"/>
      <c r="B379" s="39"/>
      <c r="C379" s="276" t="s">
        <v>537</v>
      </c>
      <c r="D379" s="276" t="s">
        <v>237</v>
      </c>
      <c r="E379" s="277" t="s">
        <v>538</v>
      </c>
      <c r="F379" s="278" t="s">
        <v>539</v>
      </c>
      <c r="G379" s="279" t="s">
        <v>201</v>
      </c>
      <c r="H379" s="280">
        <v>49.686</v>
      </c>
      <c r="I379" s="281"/>
      <c r="J379" s="282">
        <f>ROUND(I379*H379,2)</f>
        <v>0</v>
      </c>
      <c r="K379" s="278" t="s">
        <v>155</v>
      </c>
      <c r="L379" s="283"/>
      <c r="M379" s="284" t="s">
        <v>1</v>
      </c>
      <c r="N379" s="285" t="s">
        <v>38</v>
      </c>
      <c r="O379" s="91"/>
      <c r="P379" s="235">
        <f>O379*H379</f>
        <v>0</v>
      </c>
      <c r="Q379" s="235">
        <v>0.00089999999999999998</v>
      </c>
      <c r="R379" s="235">
        <f>Q379*H379</f>
        <v>0.044717399999999997</v>
      </c>
      <c r="S379" s="235">
        <v>0</v>
      </c>
      <c r="T379" s="236">
        <f>S379*H379</f>
        <v>0</v>
      </c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R379" s="237" t="s">
        <v>267</v>
      </c>
      <c r="AT379" s="237" t="s">
        <v>237</v>
      </c>
      <c r="AU379" s="237" t="s">
        <v>83</v>
      </c>
      <c r="AY379" s="17" t="s">
        <v>148</v>
      </c>
      <c r="BE379" s="238">
        <f>IF(N379="základní",J379,0)</f>
        <v>0</v>
      </c>
      <c r="BF379" s="238">
        <f>IF(N379="snížená",J379,0)</f>
        <v>0</v>
      </c>
      <c r="BG379" s="238">
        <f>IF(N379="zákl. přenesená",J379,0)</f>
        <v>0</v>
      </c>
      <c r="BH379" s="238">
        <f>IF(N379="sníž. přenesená",J379,0)</f>
        <v>0</v>
      </c>
      <c r="BI379" s="238">
        <f>IF(N379="nulová",J379,0)</f>
        <v>0</v>
      </c>
      <c r="BJ379" s="17" t="s">
        <v>81</v>
      </c>
      <c r="BK379" s="238">
        <f>ROUND(I379*H379,2)</f>
        <v>0</v>
      </c>
      <c r="BL379" s="17" t="s">
        <v>236</v>
      </c>
      <c r="BM379" s="237" t="s">
        <v>540</v>
      </c>
    </row>
    <row r="380" s="2" customFormat="1">
      <c r="A380" s="38"/>
      <c r="B380" s="39"/>
      <c r="C380" s="40"/>
      <c r="D380" s="239" t="s">
        <v>158</v>
      </c>
      <c r="E380" s="40"/>
      <c r="F380" s="240" t="s">
        <v>539</v>
      </c>
      <c r="G380" s="40"/>
      <c r="H380" s="40"/>
      <c r="I380" s="241"/>
      <c r="J380" s="40"/>
      <c r="K380" s="40"/>
      <c r="L380" s="44"/>
      <c r="M380" s="242"/>
      <c r="N380" s="243"/>
      <c r="O380" s="91"/>
      <c r="P380" s="91"/>
      <c r="Q380" s="91"/>
      <c r="R380" s="91"/>
      <c r="S380" s="91"/>
      <c r="T380" s="92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T380" s="17" t="s">
        <v>158</v>
      </c>
      <c r="AU380" s="17" t="s">
        <v>83</v>
      </c>
    </row>
    <row r="381" s="14" customFormat="1">
      <c r="A381" s="14"/>
      <c r="B381" s="254"/>
      <c r="C381" s="255"/>
      <c r="D381" s="239" t="s">
        <v>160</v>
      </c>
      <c r="E381" s="255"/>
      <c r="F381" s="257" t="s">
        <v>541</v>
      </c>
      <c r="G381" s="255"/>
      <c r="H381" s="258">
        <v>49.686</v>
      </c>
      <c r="I381" s="259"/>
      <c r="J381" s="255"/>
      <c r="K381" s="255"/>
      <c r="L381" s="260"/>
      <c r="M381" s="261"/>
      <c r="N381" s="262"/>
      <c r="O381" s="262"/>
      <c r="P381" s="262"/>
      <c r="Q381" s="262"/>
      <c r="R381" s="262"/>
      <c r="S381" s="262"/>
      <c r="T381" s="263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T381" s="264" t="s">
        <v>160</v>
      </c>
      <c r="AU381" s="264" t="s">
        <v>83</v>
      </c>
      <c r="AV381" s="14" t="s">
        <v>83</v>
      </c>
      <c r="AW381" s="14" t="s">
        <v>4</v>
      </c>
      <c r="AX381" s="14" t="s">
        <v>81</v>
      </c>
      <c r="AY381" s="264" t="s">
        <v>148</v>
      </c>
    </row>
    <row r="382" s="2" customFormat="1" ht="24.15" customHeight="1">
      <c r="A382" s="38"/>
      <c r="B382" s="39"/>
      <c r="C382" s="226" t="s">
        <v>542</v>
      </c>
      <c r="D382" s="226" t="s">
        <v>151</v>
      </c>
      <c r="E382" s="227" t="s">
        <v>543</v>
      </c>
      <c r="F382" s="228" t="s">
        <v>544</v>
      </c>
      <c r="G382" s="229" t="s">
        <v>218</v>
      </c>
      <c r="H382" s="230">
        <v>14.058</v>
      </c>
      <c r="I382" s="231"/>
      <c r="J382" s="232">
        <f>ROUND(I382*H382,2)</f>
        <v>0</v>
      </c>
      <c r="K382" s="228" t="s">
        <v>155</v>
      </c>
      <c r="L382" s="44"/>
      <c r="M382" s="233" t="s">
        <v>1</v>
      </c>
      <c r="N382" s="234" t="s">
        <v>38</v>
      </c>
      <c r="O382" s="91"/>
      <c r="P382" s="235">
        <f>O382*H382</f>
        <v>0</v>
      </c>
      <c r="Q382" s="235">
        <v>0.00042999999999999999</v>
      </c>
      <c r="R382" s="235">
        <f>Q382*H382</f>
        <v>0.0060449399999999995</v>
      </c>
      <c r="S382" s="235">
        <v>0</v>
      </c>
      <c r="T382" s="236">
        <f>S382*H382</f>
        <v>0</v>
      </c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R382" s="237" t="s">
        <v>236</v>
      </c>
      <c r="AT382" s="237" t="s">
        <v>151</v>
      </c>
      <c r="AU382" s="237" t="s">
        <v>83</v>
      </c>
      <c r="AY382" s="17" t="s">
        <v>148</v>
      </c>
      <c r="BE382" s="238">
        <f>IF(N382="základní",J382,0)</f>
        <v>0</v>
      </c>
      <c r="BF382" s="238">
        <f>IF(N382="snížená",J382,0)</f>
        <v>0</v>
      </c>
      <c r="BG382" s="238">
        <f>IF(N382="zákl. přenesená",J382,0)</f>
        <v>0</v>
      </c>
      <c r="BH382" s="238">
        <f>IF(N382="sníž. přenesená",J382,0)</f>
        <v>0</v>
      </c>
      <c r="BI382" s="238">
        <f>IF(N382="nulová",J382,0)</f>
        <v>0</v>
      </c>
      <c r="BJ382" s="17" t="s">
        <v>81</v>
      </c>
      <c r="BK382" s="238">
        <f>ROUND(I382*H382,2)</f>
        <v>0</v>
      </c>
      <c r="BL382" s="17" t="s">
        <v>236</v>
      </c>
      <c r="BM382" s="237" t="s">
        <v>545</v>
      </c>
    </row>
    <row r="383" s="2" customFormat="1">
      <c r="A383" s="38"/>
      <c r="B383" s="39"/>
      <c r="C383" s="40"/>
      <c r="D383" s="239" t="s">
        <v>158</v>
      </c>
      <c r="E383" s="40"/>
      <c r="F383" s="240" t="s">
        <v>546</v>
      </c>
      <c r="G383" s="40"/>
      <c r="H383" s="40"/>
      <c r="I383" s="241"/>
      <c r="J383" s="40"/>
      <c r="K383" s="40"/>
      <c r="L383" s="44"/>
      <c r="M383" s="242"/>
      <c r="N383" s="243"/>
      <c r="O383" s="91"/>
      <c r="P383" s="91"/>
      <c r="Q383" s="91"/>
      <c r="R383" s="91"/>
      <c r="S383" s="91"/>
      <c r="T383" s="92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T383" s="17" t="s">
        <v>158</v>
      </c>
      <c r="AU383" s="17" t="s">
        <v>83</v>
      </c>
    </row>
    <row r="384" s="14" customFormat="1">
      <c r="A384" s="14"/>
      <c r="B384" s="254"/>
      <c r="C384" s="255"/>
      <c r="D384" s="239" t="s">
        <v>160</v>
      </c>
      <c r="E384" s="256" t="s">
        <v>1</v>
      </c>
      <c r="F384" s="257" t="s">
        <v>547</v>
      </c>
      <c r="G384" s="255"/>
      <c r="H384" s="258">
        <v>3.7730000000000001</v>
      </c>
      <c r="I384" s="259"/>
      <c r="J384" s="255"/>
      <c r="K384" s="255"/>
      <c r="L384" s="260"/>
      <c r="M384" s="261"/>
      <c r="N384" s="262"/>
      <c r="O384" s="262"/>
      <c r="P384" s="262"/>
      <c r="Q384" s="262"/>
      <c r="R384" s="262"/>
      <c r="S384" s="262"/>
      <c r="T384" s="263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64" t="s">
        <v>160</v>
      </c>
      <c r="AU384" s="264" t="s">
        <v>83</v>
      </c>
      <c r="AV384" s="14" t="s">
        <v>83</v>
      </c>
      <c r="AW384" s="14" t="s">
        <v>30</v>
      </c>
      <c r="AX384" s="14" t="s">
        <v>73</v>
      </c>
      <c r="AY384" s="264" t="s">
        <v>148</v>
      </c>
    </row>
    <row r="385" s="14" customFormat="1">
      <c r="A385" s="14"/>
      <c r="B385" s="254"/>
      <c r="C385" s="255"/>
      <c r="D385" s="239" t="s">
        <v>160</v>
      </c>
      <c r="E385" s="256" t="s">
        <v>1</v>
      </c>
      <c r="F385" s="257" t="s">
        <v>548</v>
      </c>
      <c r="G385" s="255"/>
      <c r="H385" s="258">
        <v>6</v>
      </c>
      <c r="I385" s="259"/>
      <c r="J385" s="255"/>
      <c r="K385" s="255"/>
      <c r="L385" s="260"/>
      <c r="M385" s="261"/>
      <c r="N385" s="262"/>
      <c r="O385" s="262"/>
      <c r="P385" s="262"/>
      <c r="Q385" s="262"/>
      <c r="R385" s="262"/>
      <c r="S385" s="262"/>
      <c r="T385" s="263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T385" s="264" t="s">
        <v>160</v>
      </c>
      <c r="AU385" s="264" t="s">
        <v>83</v>
      </c>
      <c r="AV385" s="14" t="s">
        <v>83</v>
      </c>
      <c r="AW385" s="14" t="s">
        <v>30</v>
      </c>
      <c r="AX385" s="14" t="s">
        <v>73</v>
      </c>
      <c r="AY385" s="264" t="s">
        <v>148</v>
      </c>
    </row>
    <row r="386" s="14" customFormat="1">
      <c r="A386" s="14"/>
      <c r="B386" s="254"/>
      <c r="C386" s="255"/>
      <c r="D386" s="239" t="s">
        <v>160</v>
      </c>
      <c r="E386" s="256" t="s">
        <v>1</v>
      </c>
      <c r="F386" s="257" t="s">
        <v>549</v>
      </c>
      <c r="G386" s="255"/>
      <c r="H386" s="258">
        <v>4.2850000000000001</v>
      </c>
      <c r="I386" s="259"/>
      <c r="J386" s="255"/>
      <c r="K386" s="255"/>
      <c r="L386" s="260"/>
      <c r="M386" s="261"/>
      <c r="N386" s="262"/>
      <c r="O386" s="262"/>
      <c r="P386" s="262"/>
      <c r="Q386" s="262"/>
      <c r="R386" s="262"/>
      <c r="S386" s="262"/>
      <c r="T386" s="263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T386" s="264" t="s">
        <v>160</v>
      </c>
      <c r="AU386" s="264" t="s">
        <v>83</v>
      </c>
      <c r="AV386" s="14" t="s">
        <v>83</v>
      </c>
      <c r="AW386" s="14" t="s">
        <v>30</v>
      </c>
      <c r="AX386" s="14" t="s">
        <v>73</v>
      </c>
      <c r="AY386" s="264" t="s">
        <v>148</v>
      </c>
    </row>
    <row r="387" s="15" customFormat="1">
      <c r="A387" s="15"/>
      <c r="B387" s="265"/>
      <c r="C387" s="266"/>
      <c r="D387" s="239" t="s">
        <v>160</v>
      </c>
      <c r="E387" s="267" t="s">
        <v>1</v>
      </c>
      <c r="F387" s="268" t="s">
        <v>167</v>
      </c>
      <c r="G387" s="266"/>
      <c r="H387" s="269">
        <v>14.058</v>
      </c>
      <c r="I387" s="270"/>
      <c r="J387" s="266"/>
      <c r="K387" s="266"/>
      <c r="L387" s="271"/>
      <c r="M387" s="272"/>
      <c r="N387" s="273"/>
      <c r="O387" s="273"/>
      <c r="P387" s="273"/>
      <c r="Q387" s="273"/>
      <c r="R387" s="273"/>
      <c r="S387" s="273"/>
      <c r="T387" s="274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T387" s="275" t="s">
        <v>160</v>
      </c>
      <c r="AU387" s="275" t="s">
        <v>83</v>
      </c>
      <c r="AV387" s="15" t="s">
        <v>156</v>
      </c>
      <c r="AW387" s="15" t="s">
        <v>30</v>
      </c>
      <c r="AX387" s="15" t="s">
        <v>81</v>
      </c>
      <c r="AY387" s="275" t="s">
        <v>148</v>
      </c>
    </row>
    <row r="388" s="2" customFormat="1" ht="24.15" customHeight="1">
      <c r="A388" s="38"/>
      <c r="B388" s="39"/>
      <c r="C388" s="276" t="s">
        <v>550</v>
      </c>
      <c r="D388" s="276" t="s">
        <v>237</v>
      </c>
      <c r="E388" s="277" t="s">
        <v>538</v>
      </c>
      <c r="F388" s="278" t="s">
        <v>539</v>
      </c>
      <c r="G388" s="279" t="s">
        <v>201</v>
      </c>
      <c r="H388" s="280">
        <v>78.358000000000004</v>
      </c>
      <c r="I388" s="281"/>
      <c r="J388" s="282">
        <f>ROUND(I388*H388,2)</f>
        <v>0</v>
      </c>
      <c r="K388" s="278" t="s">
        <v>155</v>
      </c>
      <c r="L388" s="283"/>
      <c r="M388" s="284" t="s">
        <v>1</v>
      </c>
      <c r="N388" s="285" t="s">
        <v>38</v>
      </c>
      <c r="O388" s="91"/>
      <c r="P388" s="235">
        <f>O388*H388</f>
        <v>0</v>
      </c>
      <c r="Q388" s="235">
        <v>0.00089999999999999998</v>
      </c>
      <c r="R388" s="235">
        <f>Q388*H388</f>
        <v>0.070522200000000007</v>
      </c>
      <c r="S388" s="235">
        <v>0</v>
      </c>
      <c r="T388" s="236">
        <f>S388*H388</f>
        <v>0</v>
      </c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R388" s="237" t="s">
        <v>267</v>
      </c>
      <c r="AT388" s="237" t="s">
        <v>237</v>
      </c>
      <c r="AU388" s="237" t="s">
        <v>83</v>
      </c>
      <c r="AY388" s="17" t="s">
        <v>148</v>
      </c>
      <c r="BE388" s="238">
        <f>IF(N388="základní",J388,0)</f>
        <v>0</v>
      </c>
      <c r="BF388" s="238">
        <f>IF(N388="snížená",J388,0)</f>
        <v>0</v>
      </c>
      <c r="BG388" s="238">
        <f>IF(N388="zákl. přenesená",J388,0)</f>
        <v>0</v>
      </c>
      <c r="BH388" s="238">
        <f>IF(N388="sníž. přenesená",J388,0)</f>
        <v>0</v>
      </c>
      <c r="BI388" s="238">
        <f>IF(N388="nulová",J388,0)</f>
        <v>0</v>
      </c>
      <c r="BJ388" s="17" t="s">
        <v>81</v>
      </c>
      <c r="BK388" s="238">
        <f>ROUND(I388*H388,2)</f>
        <v>0</v>
      </c>
      <c r="BL388" s="17" t="s">
        <v>236</v>
      </c>
      <c r="BM388" s="237" t="s">
        <v>551</v>
      </c>
    </row>
    <row r="389" s="2" customFormat="1">
      <c r="A389" s="38"/>
      <c r="B389" s="39"/>
      <c r="C389" s="40"/>
      <c r="D389" s="239" t="s">
        <v>158</v>
      </c>
      <c r="E389" s="40"/>
      <c r="F389" s="240" t="s">
        <v>539</v>
      </c>
      <c r="G389" s="40"/>
      <c r="H389" s="40"/>
      <c r="I389" s="241"/>
      <c r="J389" s="40"/>
      <c r="K389" s="40"/>
      <c r="L389" s="44"/>
      <c r="M389" s="242"/>
      <c r="N389" s="243"/>
      <c r="O389" s="91"/>
      <c r="P389" s="91"/>
      <c r="Q389" s="91"/>
      <c r="R389" s="91"/>
      <c r="S389" s="91"/>
      <c r="T389" s="92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T389" s="17" t="s">
        <v>158</v>
      </c>
      <c r="AU389" s="17" t="s">
        <v>83</v>
      </c>
    </row>
    <row r="390" s="14" customFormat="1">
      <c r="A390" s="14"/>
      <c r="B390" s="254"/>
      <c r="C390" s="255"/>
      <c r="D390" s="239" t="s">
        <v>160</v>
      </c>
      <c r="E390" s="255"/>
      <c r="F390" s="257" t="s">
        <v>552</v>
      </c>
      <c r="G390" s="255"/>
      <c r="H390" s="258">
        <v>78.358000000000004</v>
      </c>
      <c r="I390" s="259"/>
      <c r="J390" s="255"/>
      <c r="K390" s="255"/>
      <c r="L390" s="260"/>
      <c r="M390" s="261"/>
      <c r="N390" s="262"/>
      <c r="O390" s="262"/>
      <c r="P390" s="262"/>
      <c r="Q390" s="262"/>
      <c r="R390" s="262"/>
      <c r="S390" s="262"/>
      <c r="T390" s="263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T390" s="264" t="s">
        <v>160</v>
      </c>
      <c r="AU390" s="264" t="s">
        <v>83</v>
      </c>
      <c r="AV390" s="14" t="s">
        <v>83</v>
      </c>
      <c r="AW390" s="14" t="s">
        <v>4</v>
      </c>
      <c r="AX390" s="14" t="s">
        <v>81</v>
      </c>
      <c r="AY390" s="264" t="s">
        <v>148</v>
      </c>
    </row>
    <row r="391" s="2" customFormat="1" ht="24.15" customHeight="1">
      <c r="A391" s="38"/>
      <c r="B391" s="39"/>
      <c r="C391" s="226" t="s">
        <v>553</v>
      </c>
      <c r="D391" s="226" t="s">
        <v>151</v>
      </c>
      <c r="E391" s="227" t="s">
        <v>554</v>
      </c>
      <c r="F391" s="228" t="s">
        <v>555</v>
      </c>
      <c r="G391" s="229" t="s">
        <v>154</v>
      </c>
      <c r="H391" s="230">
        <v>15.355</v>
      </c>
      <c r="I391" s="231"/>
      <c r="J391" s="232">
        <f>ROUND(I391*H391,2)</f>
        <v>0</v>
      </c>
      <c r="K391" s="228" t="s">
        <v>155</v>
      </c>
      <c r="L391" s="44"/>
      <c r="M391" s="233" t="s">
        <v>1</v>
      </c>
      <c r="N391" s="234" t="s">
        <v>38</v>
      </c>
      <c r="O391" s="91"/>
      <c r="P391" s="235">
        <f>O391*H391</f>
        <v>0</v>
      </c>
      <c r="Q391" s="235">
        <v>0.0063499999999999997</v>
      </c>
      <c r="R391" s="235">
        <f>Q391*H391</f>
        <v>0.097504250000000001</v>
      </c>
      <c r="S391" s="235">
        <v>0</v>
      </c>
      <c r="T391" s="236">
        <f>S391*H391</f>
        <v>0</v>
      </c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R391" s="237" t="s">
        <v>236</v>
      </c>
      <c r="AT391" s="237" t="s">
        <v>151</v>
      </c>
      <c r="AU391" s="237" t="s">
        <v>83</v>
      </c>
      <c r="AY391" s="17" t="s">
        <v>148</v>
      </c>
      <c r="BE391" s="238">
        <f>IF(N391="základní",J391,0)</f>
        <v>0</v>
      </c>
      <c r="BF391" s="238">
        <f>IF(N391="snížená",J391,0)</f>
        <v>0</v>
      </c>
      <c r="BG391" s="238">
        <f>IF(N391="zákl. přenesená",J391,0)</f>
        <v>0</v>
      </c>
      <c r="BH391" s="238">
        <f>IF(N391="sníž. přenesená",J391,0)</f>
        <v>0</v>
      </c>
      <c r="BI391" s="238">
        <f>IF(N391="nulová",J391,0)</f>
        <v>0</v>
      </c>
      <c r="BJ391" s="17" t="s">
        <v>81</v>
      </c>
      <c r="BK391" s="238">
        <f>ROUND(I391*H391,2)</f>
        <v>0</v>
      </c>
      <c r="BL391" s="17" t="s">
        <v>236</v>
      </c>
      <c r="BM391" s="237" t="s">
        <v>556</v>
      </c>
    </row>
    <row r="392" s="2" customFormat="1">
      <c r="A392" s="38"/>
      <c r="B392" s="39"/>
      <c r="C392" s="40"/>
      <c r="D392" s="239" t="s">
        <v>158</v>
      </c>
      <c r="E392" s="40"/>
      <c r="F392" s="240" t="s">
        <v>557</v>
      </c>
      <c r="G392" s="40"/>
      <c r="H392" s="40"/>
      <c r="I392" s="241"/>
      <c r="J392" s="40"/>
      <c r="K392" s="40"/>
      <c r="L392" s="44"/>
      <c r="M392" s="242"/>
      <c r="N392" s="243"/>
      <c r="O392" s="91"/>
      <c r="P392" s="91"/>
      <c r="Q392" s="91"/>
      <c r="R392" s="91"/>
      <c r="S392" s="91"/>
      <c r="T392" s="92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T392" s="17" t="s">
        <v>158</v>
      </c>
      <c r="AU392" s="17" t="s">
        <v>83</v>
      </c>
    </row>
    <row r="393" s="13" customFormat="1">
      <c r="A393" s="13"/>
      <c r="B393" s="244"/>
      <c r="C393" s="245"/>
      <c r="D393" s="239" t="s">
        <v>160</v>
      </c>
      <c r="E393" s="246" t="s">
        <v>1</v>
      </c>
      <c r="F393" s="247" t="s">
        <v>558</v>
      </c>
      <c r="G393" s="245"/>
      <c r="H393" s="246" t="s">
        <v>1</v>
      </c>
      <c r="I393" s="248"/>
      <c r="J393" s="245"/>
      <c r="K393" s="245"/>
      <c r="L393" s="249"/>
      <c r="M393" s="250"/>
      <c r="N393" s="251"/>
      <c r="O393" s="251"/>
      <c r="P393" s="251"/>
      <c r="Q393" s="251"/>
      <c r="R393" s="251"/>
      <c r="S393" s="251"/>
      <c r="T393" s="252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53" t="s">
        <v>160</v>
      </c>
      <c r="AU393" s="253" t="s">
        <v>83</v>
      </c>
      <c r="AV393" s="13" t="s">
        <v>81</v>
      </c>
      <c r="AW393" s="13" t="s">
        <v>30</v>
      </c>
      <c r="AX393" s="13" t="s">
        <v>73</v>
      </c>
      <c r="AY393" s="253" t="s">
        <v>148</v>
      </c>
    </row>
    <row r="394" s="14" customFormat="1">
      <c r="A394" s="14"/>
      <c r="B394" s="254"/>
      <c r="C394" s="255"/>
      <c r="D394" s="239" t="s">
        <v>160</v>
      </c>
      <c r="E394" s="256" t="s">
        <v>1</v>
      </c>
      <c r="F394" s="257" t="s">
        <v>559</v>
      </c>
      <c r="G394" s="255"/>
      <c r="H394" s="258">
        <v>1.3700000000000001</v>
      </c>
      <c r="I394" s="259"/>
      <c r="J394" s="255"/>
      <c r="K394" s="255"/>
      <c r="L394" s="260"/>
      <c r="M394" s="261"/>
      <c r="N394" s="262"/>
      <c r="O394" s="262"/>
      <c r="P394" s="262"/>
      <c r="Q394" s="262"/>
      <c r="R394" s="262"/>
      <c r="S394" s="262"/>
      <c r="T394" s="263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64" t="s">
        <v>160</v>
      </c>
      <c r="AU394" s="264" t="s">
        <v>83</v>
      </c>
      <c r="AV394" s="14" t="s">
        <v>83</v>
      </c>
      <c r="AW394" s="14" t="s">
        <v>30</v>
      </c>
      <c r="AX394" s="14" t="s">
        <v>73</v>
      </c>
      <c r="AY394" s="264" t="s">
        <v>148</v>
      </c>
    </row>
    <row r="395" s="14" customFormat="1">
      <c r="A395" s="14"/>
      <c r="B395" s="254"/>
      <c r="C395" s="255"/>
      <c r="D395" s="239" t="s">
        <v>160</v>
      </c>
      <c r="E395" s="256" t="s">
        <v>1</v>
      </c>
      <c r="F395" s="257" t="s">
        <v>560</v>
      </c>
      <c r="G395" s="255"/>
      <c r="H395" s="258">
        <v>3.5899999999999999</v>
      </c>
      <c r="I395" s="259"/>
      <c r="J395" s="255"/>
      <c r="K395" s="255"/>
      <c r="L395" s="260"/>
      <c r="M395" s="261"/>
      <c r="N395" s="262"/>
      <c r="O395" s="262"/>
      <c r="P395" s="262"/>
      <c r="Q395" s="262"/>
      <c r="R395" s="262"/>
      <c r="S395" s="262"/>
      <c r="T395" s="263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T395" s="264" t="s">
        <v>160</v>
      </c>
      <c r="AU395" s="264" t="s">
        <v>83</v>
      </c>
      <c r="AV395" s="14" t="s">
        <v>83</v>
      </c>
      <c r="AW395" s="14" t="s">
        <v>30</v>
      </c>
      <c r="AX395" s="14" t="s">
        <v>73</v>
      </c>
      <c r="AY395" s="264" t="s">
        <v>148</v>
      </c>
    </row>
    <row r="396" s="14" customFormat="1">
      <c r="A396" s="14"/>
      <c r="B396" s="254"/>
      <c r="C396" s="255"/>
      <c r="D396" s="239" t="s">
        <v>160</v>
      </c>
      <c r="E396" s="256" t="s">
        <v>1</v>
      </c>
      <c r="F396" s="257" t="s">
        <v>561</v>
      </c>
      <c r="G396" s="255"/>
      <c r="H396" s="258">
        <v>1.53</v>
      </c>
      <c r="I396" s="259"/>
      <c r="J396" s="255"/>
      <c r="K396" s="255"/>
      <c r="L396" s="260"/>
      <c r="M396" s="261"/>
      <c r="N396" s="262"/>
      <c r="O396" s="262"/>
      <c r="P396" s="262"/>
      <c r="Q396" s="262"/>
      <c r="R396" s="262"/>
      <c r="S396" s="262"/>
      <c r="T396" s="263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T396" s="264" t="s">
        <v>160</v>
      </c>
      <c r="AU396" s="264" t="s">
        <v>83</v>
      </c>
      <c r="AV396" s="14" t="s">
        <v>83</v>
      </c>
      <c r="AW396" s="14" t="s">
        <v>30</v>
      </c>
      <c r="AX396" s="14" t="s">
        <v>73</v>
      </c>
      <c r="AY396" s="264" t="s">
        <v>148</v>
      </c>
    </row>
    <row r="397" s="14" customFormat="1">
      <c r="A397" s="14"/>
      <c r="B397" s="254"/>
      <c r="C397" s="255"/>
      <c r="D397" s="239" t="s">
        <v>160</v>
      </c>
      <c r="E397" s="256" t="s">
        <v>1</v>
      </c>
      <c r="F397" s="257" t="s">
        <v>562</v>
      </c>
      <c r="G397" s="255"/>
      <c r="H397" s="258">
        <v>3.5699999999999998</v>
      </c>
      <c r="I397" s="259"/>
      <c r="J397" s="255"/>
      <c r="K397" s="255"/>
      <c r="L397" s="260"/>
      <c r="M397" s="261"/>
      <c r="N397" s="262"/>
      <c r="O397" s="262"/>
      <c r="P397" s="262"/>
      <c r="Q397" s="262"/>
      <c r="R397" s="262"/>
      <c r="S397" s="262"/>
      <c r="T397" s="263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T397" s="264" t="s">
        <v>160</v>
      </c>
      <c r="AU397" s="264" t="s">
        <v>83</v>
      </c>
      <c r="AV397" s="14" t="s">
        <v>83</v>
      </c>
      <c r="AW397" s="14" t="s">
        <v>30</v>
      </c>
      <c r="AX397" s="14" t="s">
        <v>73</v>
      </c>
      <c r="AY397" s="264" t="s">
        <v>148</v>
      </c>
    </row>
    <row r="398" s="14" customFormat="1">
      <c r="A398" s="14"/>
      <c r="B398" s="254"/>
      <c r="C398" s="255"/>
      <c r="D398" s="239" t="s">
        <v>160</v>
      </c>
      <c r="E398" s="256" t="s">
        <v>1</v>
      </c>
      <c r="F398" s="257" t="s">
        <v>563</v>
      </c>
      <c r="G398" s="255"/>
      <c r="H398" s="258">
        <v>1.5900000000000001</v>
      </c>
      <c r="I398" s="259"/>
      <c r="J398" s="255"/>
      <c r="K398" s="255"/>
      <c r="L398" s="260"/>
      <c r="M398" s="261"/>
      <c r="N398" s="262"/>
      <c r="O398" s="262"/>
      <c r="P398" s="262"/>
      <c r="Q398" s="262"/>
      <c r="R398" s="262"/>
      <c r="S398" s="262"/>
      <c r="T398" s="263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64" t="s">
        <v>160</v>
      </c>
      <c r="AU398" s="264" t="s">
        <v>83</v>
      </c>
      <c r="AV398" s="14" t="s">
        <v>83</v>
      </c>
      <c r="AW398" s="14" t="s">
        <v>30</v>
      </c>
      <c r="AX398" s="14" t="s">
        <v>73</v>
      </c>
      <c r="AY398" s="264" t="s">
        <v>148</v>
      </c>
    </row>
    <row r="399" s="14" customFormat="1">
      <c r="A399" s="14"/>
      <c r="B399" s="254"/>
      <c r="C399" s="255"/>
      <c r="D399" s="239" t="s">
        <v>160</v>
      </c>
      <c r="E399" s="256" t="s">
        <v>1</v>
      </c>
      <c r="F399" s="257" t="s">
        <v>564</v>
      </c>
      <c r="G399" s="255"/>
      <c r="H399" s="258">
        <v>1.4199999999999999</v>
      </c>
      <c r="I399" s="259"/>
      <c r="J399" s="255"/>
      <c r="K399" s="255"/>
      <c r="L399" s="260"/>
      <c r="M399" s="261"/>
      <c r="N399" s="262"/>
      <c r="O399" s="262"/>
      <c r="P399" s="262"/>
      <c r="Q399" s="262"/>
      <c r="R399" s="262"/>
      <c r="S399" s="262"/>
      <c r="T399" s="263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T399" s="264" t="s">
        <v>160</v>
      </c>
      <c r="AU399" s="264" t="s">
        <v>83</v>
      </c>
      <c r="AV399" s="14" t="s">
        <v>83</v>
      </c>
      <c r="AW399" s="14" t="s">
        <v>30</v>
      </c>
      <c r="AX399" s="14" t="s">
        <v>73</v>
      </c>
      <c r="AY399" s="264" t="s">
        <v>148</v>
      </c>
    </row>
    <row r="400" s="13" customFormat="1">
      <c r="A400" s="13"/>
      <c r="B400" s="244"/>
      <c r="C400" s="245"/>
      <c r="D400" s="239" t="s">
        <v>160</v>
      </c>
      <c r="E400" s="246" t="s">
        <v>1</v>
      </c>
      <c r="F400" s="247" t="s">
        <v>565</v>
      </c>
      <c r="G400" s="245"/>
      <c r="H400" s="246" t="s">
        <v>1</v>
      </c>
      <c r="I400" s="248"/>
      <c r="J400" s="245"/>
      <c r="K400" s="245"/>
      <c r="L400" s="249"/>
      <c r="M400" s="250"/>
      <c r="N400" s="251"/>
      <c r="O400" s="251"/>
      <c r="P400" s="251"/>
      <c r="Q400" s="251"/>
      <c r="R400" s="251"/>
      <c r="S400" s="251"/>
      <c r="T400" s="252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53" t="s">
        <v>160</v>
      </c>
      <c r="AU400" s="253" t="s">
        <v>83</v>
      </c>
      <c r="AV400" s="13" t="s">
        <v>81</v>
      </c>
      <c r="AW400" s="13" t="s">
        <v>30</v>
      </c>
      <c r="AX400" s="13" t="s">
        <v>73</v>
      </c>
      <c r="AY400" s="253" t="s">
        <v>148</v>
      </c>
    </row>
    <row r="401" s="14" customFormat="1">
      <c r="A401" s="14"/>
      <c r="B401" s="254"/>
      <c r="C401" s="255"/>
      <c r="D401" s="239" t="s">
        <v>160</v>
      </c>
      <c r="E401" s="256" t="s">
        <v>1</v>
      </c>
      <c r="F401" s="257" t="s">
        <v>566</v>
      </c>
      <c r="G401" s="255"/>
      <c r="H401" s="258">
        <v>2.2850000000000001</v>
      </c>
      <c r="I401" s="259"/>
      <c r="J401" s="255"/>
      <c r="K401" s="255"/>
      <c r="L401" s="260"/>
      <c r="M401" s="261"/>
      <c r="N401" s="262"/>
      <c r="O401" s="262"/>
      <c r="P401" s="262"/>
      <c r="Q401" s="262"/>
      <c r="R401" s="262"/>
      <c r="S401" s="262"/>
      <c r="T401" s="263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T401" s="264" t="s">
        <v>160</v>
      </c>
      <c r="AU401" s="264" t="s">
        <v>83</v>
      </c>
      <c r="AV401" s="14" t="s">
        <v>83</v>
      </c>
      <c r="AW401" s="14" t="s">
        <v>30</v>
      </c>
      <c r="AX401" s="14" t="s">
        <v>73</v>
      </c>
      <c r="AY401" s="264" t="s">
        <v>148</v>
      </c>
    </row>
    <row r="402" s="15" customFormat="1">
      <c r="A402" s="15"/>
      <c r="B402" s="265"/>
      <c r="C402" s="266"/>
      <c r="D402" s="239" t="s">
        <v>160</v>
      </c>
      <c r="E402" s="267" t="s">
        <v>1</v>
      </c>
      <c r="F402" s="268" t="s">
        <v>167</v>
      </c>
      <c r="G402" s="266"/>
      <c r="H402" s="269">
        <v>15.355</v>
      </c>
      <c r="I402" s="270"/>
      <c r="J402" s="266"/>
      <c r="K402" s="266"/>
      <c r="L402" s="271"/>
      <c r="M402" s="272"/>
      <c r="N402" s="273"/>
      <c r="O402" s="273"/>
      <c r="P402" s="273"/>
      <c r="Q402" s="273"/>
      <c r="R402" s="273"/>
      <c r="S402" s="273"/>
      <c r="T402" s="274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T402" s="275" t="s">
        <v>160</v>
      </c>
      <c r="AU402" s="275" t="s">
        <v>83</v>
      </c>
      <c r="AV402" s="15" t="s">
        <v>156</v>
      </c>
      <c r="AW402" s="15" t="s">
        <v>30</v>
      </c>
      <c r="AX402" s="15" t="s">
        <v>81</v>
      </c>
      <c r="AY402" s="275" t="s">
        <v>148</v>
      </c>
    </row>
    <row r="403" s="2" customFormat="1" ht="24.15" customHeight="1">
      <c r="A403" s="38"/>
      <c r="B403" s="39"/>
      <c r="C403" s="276" t="s">
        <v>567</v>
      </c>
      <c r="D403" s="276" t="s">
        <v>237</v>
      </c>
      <c r="E403" s="277" t="s">
        <v>568</v>
      </c>
      <c r="F403" s="278" t="s">
        <v>569</v>
      </c>
      <c r="G403" s="279" t="s">
        <v>154</v>
      </c>
      <c r="H403" s="280">
        <v>15.355</v>
      </c>
      <c r="I403" s="281"/>
      <c r="J403" s="282">
        <f>ROUND(I403*H403,2)</f>
        <v>0</v>
      </c>
      <c r="K403" s="278" t="s">
        <v>155</v>
      </c>
      <c r="L403" s="283"/>
      <c r="M403" s="284" t="s">
        <v>1</v>
      </c>
      <c r="N403" s="285" t="s">
        <v>38</v>
      </c>
      <c r="O403" s="91"/>
      <c r="P403" s="235">
        <f>O403*H403</f>
        <v>0</v>
      </c>
      <c r="Q403" s="235">
        <v>0.017999999999999999</v>
      </c>
      <c r="R403" s="235">
        <f>Q403*H403</f>
        <v>0.27638999999999997</v>
      </c>
      <c r="S403" s="235">
        <v>0</v>
      </c>
      <c r="T403" s="236">
        <f>S403*H403</f>
        <v>0</v>
      </c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R403" s="237" t="s">
        <v>267</v>
      </c>
      <c r="AT403" s="237" t="s">
        <v>237</v>
      </c>
      <c r="AU403" s="237" t="s">
        <v>83</v>
      </c>
      <c r="AY403" s="17" t="s">
        <v>148</v>
      </c>
      <c r="BE403" s="238">
        <f>IF(N403="základní",J403,0)</f>
        <v>0</v>
      </c>
      <c r="BF403" s="238">
        <f>IF(N403="snížená",J403,0)</f>
        <v>0</v>
      </c>
      <c r="BG403" s="238">
        <f>IF(N403="zákl. přenesená",J403,0)</f>
        <v>0</v>
      </c>
      <c r="BH403" s="238">
        <f>IF(N403="sníž. přenesená",J403,0)</f>
        <v>0</v>
      </c>
      <c r="BI403" s="238">
        <f>IF(N403="nulová",J403,0)</f>
        <v>0</v>
      </c>
      <c r="BJ403" s="17" t="s">
        <v>81</v>
      </c>
      <c r="BK403" s="238">
        <f>ROUND(I403*H403,2)</f>
        <v>0</v>
      </c>
      <c r="BL403" s="17" t="s">
        <v>236</v>
      </c>
      <c r="BM403" s="237" t="s">
        <v>570</v>
      </c>
    </row>
    <row r="404" s="2" customFormat="1">
      <c r="A404" s="38"/>
      <c r="B404" s="39"/>
      <c r="C404" s="40"/>
      <c r="D404" s="239" t="s">
        <v>158</v>
      </c>
      <c r="E404" s="40"/>
      <c r="F404" s="240" t="s">
        <v>569</v>
      </c>
      <c r="G404" s="40"/>
      <c r="H404" s="40"/>
      <c r="I404" s="241"/>
      <c r="J404" s="40"/>
      <c r="K404" s="40"/>
      <c r="L404" s="44"/>
      <c r="M404" s="242"/>
      <c r="N404" s="243"/>
      <c r="O404" s="91"/>
      <c r="P404" s="91"/>
      <c r="Q404" s="91"/>
      <c r="R404" s="91"/>
      <c r="S404" s="91"/>
      <c r="T404" s="92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T404" s="17" t="s">
        <v>158</v>
      </c>
      <c r="AU404" s="17" t="s">
        <v>83</v>
      </c>
    </row>
    <row r="405" s="2" customFormat="1" ht="24.15" customHeight="1">
      <c r="A405" s="38"/>
      <c r="B405" s="39"/>
      <c r="C405" s="226" t="s">
        <v>571</v>
      </c>
      <c r="D405" s="226" t="s">
        <v>151</v>
      </c>
      <c r="E405" s="227" t="s">
        <v>572</v>
      </c>
      <c r="F405" s="228" t="s">
        <v>573</v>
      </c>
      <c r="G405" s="229" t="s">
        <v>154</v>
      </c>
      <c r="H405" s="230">
        <v>36.927</v>
      </c>
      <c r="I405" s="231"/>
      <c r="J405" s="232">
        <f>ROUND(I405*H405,2)</f>
        <v>0</v>
      </c>
      <c r="K405" s="228" t="s">
        <v>155</v>
      </c>
      <c r="L405" s="44"/>
      <c r="M405" s="233" t="s">
        <v>1</v>
      </c>
      <c r="N405" s="234" t="s">
        <v>38</v>
      </c>
      <c r="O405" s="91"/>
      <c r="P405" s="235">
        <f>O405*H405</f>
        <v>0</v>
      </c>
      <c r="Q405" s="235">
        <v>0</v>
      </c>
      <c r="R405" s="235">
        <f>Q405*H405</f>
        <v>0</v>
      </c>
      <c r="S405" s="235">
        <v>0</v>
      </c>
      <c r="T405" s="236">
        <f>S405*H405</f>
        <v>0</v>
      </c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R405" s="237" t="s">
        <v>236</v>
      </c>
      <c r="AT405" s="237" t="s">
        <v>151</v>
      </c>
      <c r="AU405" s="237" t="s">
        <v>83</v>
      </c>
      <c r="AY405" s="17" t="s">
        <v>148</v>
      </c>
      <c r="BE405" s="238">
        <f>IF(N405="základní",J405,0)</f>
        <v>0</v>
      </c>
      <c r="BF405" s="238">
        <f>IF(N405="snížená",J405,0)</f>
        <v>0</v>
      </c>
      <c r="BG405" s="238">
        <f>IF(N405="zákl. přenesená",J405,0)</f>
        <v>0</v>
      </c>
      <c r="BH405" s="238">
        <f>IF(N405="sníž. přenesená",J405,0)</f>
        <v>0</v>
      </c>
      <c r="BI405" s="238">
        <f>IF(N405="nulová",J405,0)</f>
        <v>0</v>
      </c>
      <c r="BJ405" s="17" t="s">
        <v>81</v>
      </c>
      <c r="BK405" s="238">
        <f>ROUND(I405*H405,2)</f>
        <v>0</v>
      </c>
      <c r="BL405" s="17" t="s">
        <v>236</v>
      </c>
      <c r="BM405" s="237" t="s">
        <v>574</v>
      </c>
    </row>
    <row r="406" s="2" customFormat="1">
      <c r="A406" s="38"/>
      <c r="B406" s="39"/>
      <c r="C406" s="40"/>
      <c r="D406" s="239" t="s">
        <v>158</v>
      </c>
      <c r="E406" s="40"/>
      <c r="F406" s="240" t="s">
        <v>575</v>
      </c>
      <c r="G406" s="40"/>
      <c r="H406" s="40"/>
      <c r="I406" s="241"/>
      <c r="J406" s="40"/>
      <c r="K406" s="40"/>
      <c r="L406" s="44"/>
      <c r="M406" s="242"/>
      <c r="N406" s="243"/>
      <c r="O406" s="91"/>
      <c r="P406" s="91"/>
      <c r="Q406" s="91"/>
      <c r="R406" s="91"/>
      <c r="S406" s="91"/>
      <c r="T406" s="92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T406" s="17" t="s">
        <v>158</v>
      </c>
      <c r="AU406" s="17" t="s">
        <v>83</v>
      </c>
    </row>
    <row r="407" s="2" customFormat="1" ht="24.15" customHeight="1">
      <c r="A407" s="38"/>
      <c r="B407" s="39"/>
      <c r="C407" s="226" t="s">
        <v>576</v>
      </c>
      <c r="D407" s="226" t="s">
        <v>151</v>
      </c>
      <c r="E407" s="227" t="s">
        <v>577</v>
      </c>
      <c r="F407" s="228" t="s">
        <v>578</v>
      </c>
      <c r="G407" s="229" t="s">
        <v>185</v>
      </c>
      <c r="H407" s="230">
        <v>0.58299999999999996</v>
      </c>
      <c r="I407" s="231"/>
      <c r="J407" s="232">
        <f>ROUND(I407*H407,2)</f>
        <v>0</v>
      </c>
      <c r="K407" s="228" t="s">
        <v>155</v>
      </c>
      <c r="L407" s="44"/>
      <c r="M407" s="233" t="s">
        <v>1</v>
      </c>
      <c r="N407" s="234" t="s">
        <v>38</v>
      </c>
      <c r="O407" s="91"/>
      <c r="P407" s="235">
        <f>O407*H407</f>
        <v>0</v>
      </c>
      <c r="Q407" s="235">
        <v>0</v>
      </c>
      <c r="R407" s="235">
        <f>Q407*H407</f>
        <v>0</v>
      </c>
      <c r="S407" s="235">
        <v>0</v>
      </c>
      <c r="T407" s="236">
        <f>S407*H407</f>
        <v>0</v>
      </c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R407" s="237" t="s">
        <v>236</v>
      </c>
      <c r="AT407" s="237" t="s">
        <v>151</v>
      </c>
      <c r="AU407" s="237" t="s">
        <v>83</v>
      </c>
      <c r="AY407" s="17" t="s">
        <v>148</v>
      </c>
      <c r="BE407" s="238">
        <f>IF(N407="základní",J407,0)</f>
        <v>0</v>
      </c>
      <c r="BF407" s="238">
        <f>IF(N407="snížená",J407,0)</f>
        <v>0</v>
      </c>
      <c r="BG407" s="238">
        <f>IF(N407="zákl. přenesená",J407,0)</f>
        <v>0</v>
      </c>
      <c r="BH407" s="238">
        <f>IF(N407="sníž. přenesená",J407,0)</f>
        <v>0</v>
      </c>
      <c r="BI407" s="238">
        <f>IF(N407="nulová",J407,0)</f>
        <v>0</v>
      </c>
      <c r="BJ407" s="17" t="s">
        <v>81</v>
      </c>
      <c r="BK407" s="238">
        <f>ROUND(I407*H407,2)</f>
        <v>0</v>
      </c>
      <c r="BL407" s="17" t="s">
        <v>236</v>
      </c>
      <c r="BM407" s="237" t="s">
        <v>579</v>
      </c>
    </row>
    <row r="408" s="2" customFormat="1">
      <c r="A408" s="38"/>
      <c r="B408" s="39"/>
      <c r="C408" s="40"/>
      <c r="D408" s="239" t="s">
        <v>158</v>
      </c>
      <c r="E408" s="40"/>
      <c r="F408" s="240" t="s">
        <v>580</v>
      </c>
      <c r="G408" s="40"/>
      <c r="H408" s="40"/>
      <c r="I408" s="241"/>
      <c r="J408" s="40"/>
      <c r="K408" s="40"/>
      <c r="L408" s="44"/>
      <c r="M408" s="242"/>
      <c r="N408" s="243"/>
      <c r="O408" s="91"/>
      <c r="P408" s="91"/>
      <c r="Q408" s="91"/>
      <c r="R408" s="91"/>
      <c r="S408" s="91"/>
      <c r="T408" s="92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T408" s="17" t="s">
        <v>158</v>
      </c>
      <c r="AU408" s="17" t="s">
        <v>83</v>
      </c>
    </row>
    <row r="409" s="12" customFormat="1" ht="22.8" customHeight="1">
      <c r="A409" s="12"/>
      <c r="B409" s="210"/>
      <c r="C409" s="211"/>
      <c r="D409" s="212" t="s">
        <v>72</v>
      </c>
      <c r="E409" s="224" t="s">
        <v>581</v>
      </c>
      <c r="F409" s="224" t="s">
        <v>582</v>
      </c>
      <c r="G409" s="211"/>
      <c r="H409" s="211"/>
      <c r="I409" s="214"/>
      <c r="J409" s="225">
        <f>BK409</f>
        <v>0</v>
      </c>
      <c r="K409" s="211"/>
      <c r="L409" s="216"/>
      <c r="M409" s="217"/>
      <c r="N409" s="218"/>
      <c r="O409" s="218"/>
      <c r="P409" s="219">
        <f>SUM(P410:P418)</f>
        <v>0</v>
      </c>
      <c r="Q409" s="218"/>
      <c r="R409" s="219">
        <f>SUM(R410:R418)</f>
        <v>0.073352000000000001</v>
      </c>
      <c r="S409" s="218"/>
      <c r="T409" s="220">
        <f>SUM(T410:T418)</f>
        <v>0</v>
      </c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R409" s="221" t="s">
        <v>83</v>
      </c>
      <c r="AT409" s="222" t="s">
        <v>72</v>
      </c>
      <c r="AU409" s="222" t="s">
        <v>81</v>
      </c>
      <c r="AY409" s="221" t="s">
        <v>148</v>
      </c>
      <c r="BK409" s="223">
        <f>SUM(BK410:BK418)</f>
        <v>0</v>
      </c>
    </row>
    <row r="410" s="2" customFormat="1" ht="24.15" customHeight="1">
      <c r="A410" s="38"/>
      <c r="B410" s="39"/>
      <c r="C410" s="226" t="s">
        <v>583</v>
      </c>
      <c r="D410" s="226" t="s">
        <v>151</v>
      </c>
      <c r="E410" s="227" t="s">
        <v>584</v>
      </c>
      <c r="F410" s="228" t="s">
        <v>585</v>
      </c>
      <c r="G410" s="229" t="s">
        <v>154</v>
      </c>
      <c r="H410" s="230">
        <v>91.689999999999998</v>
      </c>
      <c r="I410" s="231"/>
      <c r="J410" s="232">
        <f>ROUND(I410*H410,2)</f>
        <v>0</v>
      </c>
      <c r="K410" s="228" t="s">
        <v>155</v>
      </c>
      <c r="L410" s="44"/>
      <c r="M410" s="233" t="s">
        <v>1</v>
      </c>
      <c r="N410" s="234" t="s">
        <v>38</v>
      </c>
      <c r="O410" s="91"/>
      <c r="P410" s="235">
        <f>O410*H410</f>
        <v>0</v>
      </c>
      <c r="Q410" s="235">
        <v>0</v>
      </c>
      <c r="R410" s="235">
        <f>Q410*H410</f>
        <v>0</v>
      </c>
      <c r="S410" s="235">
        <v>0</v>
      </c>
      <c r="T410" s="236">
        <f>S410*H410</f>
        <v>0</v>
      </c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R410" s="237" t="s">
        <v>236</v>
      </c>
      <c r="AT410" s="237" t="s">
        <v>151</v>
      </c>
      <c r="AU410" s="237" t="s">
        <v>83</v>
      </c>
      <c r="AY410" s="17" t="s">
        <v>148</v>
      </c>
      <c r="BE410" s="238">
        <f>IF(N410="základní",J410,0)</f>
        <v>0</v>
      </c>
      <c r="BF410" s="238">
        <f>IF(N410="snížená",J410,0)</f>
        <v>0</v>
      </c>
      <c r="BG410" s="238">
        <f>IF(N410="zákl. přenesená",J410,0)</f>
        <v>0</v>
      </c>
      <c r="BH410" s="238">
        <f>IF(N410="sníž. přenesená",J410,0)</f>
        <v>0</v>
      </c>
      <c r="BI410" s="238">
        <f>IF(N410="nulová",J410,0)</f>
        <v>0</v>
      </c>
      <c r="BJ410" s="17" t="s">
        <v>81</v>
      </c>
      <c r="BK410" s="238">
        <f>ROUND(I410*H410,2)</f>
        <v>0</v>
      </c>
      <c r="BL410" s="17" t="s">
        <v>236</v>
      </c>
      <c r="BM410" s="237" t="s">
        <v>586</v>
      </c>
    </row>
    <row r="411" s="2" customFormat="1">
      <c r="A411" s="38"/>
      <c r="B411" s="39"/>
      <c r="C411" s="40"/>
      <c r="D411" s="239" t="s">
        <v>158</v>
      </c>
      <c r="E411" s="40"/>
      <c r="F411" s="240" t="s">
        <v>587</v>
      </c>
      <c r="G411" s="40"/>
      <c r="H411" s="40"/>
      <c r="I411" s="241"/>
      <c r="J411" s="40"/>
      <c r="K411" s="40"/>
      <c r="L411" s="44"/>
      <c r="M411" s="242"/>
      <c r="N411" s="243"/>
      <c r="O411" s="91"/>
      <c r="P411" s="91"/>
      <c r="Q411" s="91"/>
      <c r="R411" s="91"/>
      <c r="S411" s="91"/>
      <c r="T411" s="92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T411" s="17" t="s">
        <v>158</v>
      </c>
      <c r="AU411" s="17" t="s">
        <v>83</v>
      </c>
    </row>
    <row r="412" s="13" customFormat="1">
      <c r="A412" s="13"/>
      <c r="B412" s="244"/>
      <c r="C412" s="245"/>
      <c r="D412" s="239" t="s">
        <v>160</v>
      </c>
      <c r="E412" s="246" t="s">
        <v>1</v>
      </c>
      <c r="F412" s="247" t="s">
        <v>174</v>
      </c>
      <c r="G412" s="245"/>
      <c r="H412" s="246" t="s">
        <v>1</v>
      </c>
      <c r="I412" s="248"/>
      <c r="J412" s="245"/>
      <c r="K412" s="245"/>
      <c r="L412" s="249"/>
      <c r="M412" s="250"/>
      <c r="N412" s="251"/>
      <c r="O412" s="251"/>
      <c r="P412" s="251"/>
      <c r="Q412" s="251"/>
      <c r="R412" s="251"/>
      <c r="S412" s="251"/>
      <c r="T412" s="252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53" t="s">
        <v>160</v>
      </c>
      <c r="AU412" s="253" t="s">
        <v>83</v>
      </c>
      <c r="AV412" s="13" t="s">
        <v>81</v>
      </c>
      <c r="AW412" s="13" t="s">
        <v>30</v>
      </c>
      <c r="AX412" s="13" t="s">
        <v>73</v>
      </c>
      <c r="AY412" s="253" t="s">
        <v>148</v>
      </c>
    </row>
    <row r="413" s="14" customFormat="1">
      <c r="A413" s="14"/>
      <c r="B413" s="254"/>
      <c r="C413" s="255"/>
      <c r="D413" s="239" t="s">
        <v>160</v>
      </c>
      <c r="E413" s="256" t="s">
        <v>1</v>
      </c>
      <c r="F413" s="257" t="s">
        <v>195</v>
      </c>
      <c r="G413" s="255"/>
      <c r="H413" s="258">
        <v>13.07</v>
      </c>
      <c r="I413" s="259"/>
      <c r="J413" s="255"/>
      <c r="K413" s="255"/>
      <c r="L413" s="260"/>
      <c r="M413" s="261"/>
      <c r="N413" s="262"/>
      <c r="O413" s="262"/>
      <c r="P413" s="262"/>
      <c r="Q413" s="262"/>
      <c r="R413" s="262"/>
      <c r="S413" s="262"/>
      <c r="T413" s="263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T413" s="264" t="s">
        <v>160</v>
      </c>
      <c r="AU413" s="264" t="s">
        <v>83</v>
      </c>
      <c r="AV413" s="14" t="s">
        <v>83</v>
      </c>
      <c r="AW413" s="14" t="s">
        <v>30</v>
      </c>
      <c r="AX413" s="14" t="s">
        <v>73</v>
      </c>
      <c r="AY413" s="264" t="s">
        <v>148</v>
      </c>
    </row>
    <row r="414" s="13" customFormat="1">
      <c r="A414" s="13"/>
      <c r="B414" s="244"/>
      <c r="C414" s="245"/>
      <c r="D414" s="239" t="s">
        <v>160</v>
      </c>
      <c r="E414" s="246" t="s">
        <v>1</v>
      </c>
      <c r="F414" s="247" t="s">
        <v>176</v>
      </c>
      <c r="G414" s="245"/>
      <c r="H414" s="246" t="s">
        <v>1</v>
      </c>
      <c r="I414" s="248"/>
      <c r="J414" s="245"/>
      <c r="K414" s="245"/>
      <c r="L414" s="249"/>
      <c r="M414" s="250"/>
      <c r="N414" s="251"/>
      <c r="O414" s="251"/>
      <c r="P414" s="251"/>
      <c r="Q414" s="251"/>
      <c r="R414" s="251"/>
      <c r="S414" s="251"/>
      <c r="T414" s="252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253" t="s">
        <v>160</v>
      </c>
      <c r="AU414" s="253" t="s">
        <v>83</v>
      </c>
      <c r="AV414" s="13" t="s">
        <v>81</v>
      </c>
      <c r="AW414" s="13" t="s">
        <v>30</v>
      </c>
      <c r="AX414" s="13" t="s">
        <v>73</v>
      </c>
      <c r="AY414" s="253" t="s">
        <v>148</v>
      </c>
    </row>
    <row r="415" s="14" customFormat="1">
      <c r="A415" s="14"/>
      <c r="B415" s="254"/>
      <c r="C415" s="255"/>
      <c r="D415" s="239" t="s">
        <v>160</v>
      </c>
      <c r="E415" s="256" t="s">
        <v>1</v>
      </c>
      <c r="F415" s="257" t="s">
        <v>196</v>
      </c>
      <c r="G415" s="255"/>
      <c r="H415" s="258">
        <v>78.620000000000005</v>
      </c>
      <c r="I415" s="259"/>
      <c r="J415" s="255"/>
      <c r="K415" s="255"/>
      <c r="L415" s="260"/>
      <c r="M415" s="261"/>
      <c r="N415" s="262"/>
      <c r="O415" s="262"/>
      <c r="P415" s="262"/>
      <c r="Q415" s="262"/>
      <c r="R415" s="262"/>
      <c r="S415" s="262"/>
      <c r="T415" s="263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64" t="s">
        <v>160</v>
      </c>
      <c r="AU415" s="264" t="s">
        <v>83</v>
      </c>
      <c r="AV415" s="14" t="s">
        <v>83</v>
      </c>
      <c r="AW415" s="14" t="s">
        <v>30</v>
      </c>
      <c r="AX415" s="14" t="s">
        <v>73</v>
      </c>
      <c r="AY415" s="264" t="s">
        <v>148</v>
      </c>
    </row>
    <row r="416" s="15" customFormat="1">
      <c r="A416" s="15"/>
      <c r="B416" s="265"/>
      <c r="C416" s="266"/>
      <c r="D416" s="239" t="s">
        <v>160</v>
      </c>
      <c r="E416" s="267" t="s">
        <v>1</v>
      </c>
      <c r="F416" s="268" t="s">
        <v>167</v>
      </c>
      <c r="G416" s="266"/>
      <c r="H416" s="269">
        <v>91.689999999999998</v>
      </c>
      <c r="I416" s="270"/>
      <c r="J416" s="266"/>
      <c r="K416" s="266"/>
      <c r="L416" s="271"/>
      <c r="M416" s="272"/>
      <c r="N416" s="273"/>
      <c r="O416" s="273"/>
      <c r="P416" s="273"/>
      <c r="Q416" s="273"/>
      <c r="R416" s="273"/>
      <c r="S416" s="273"/>
      <c r="T416" s="274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T416" s="275" t="s">
        <v>160</v>
      </c>
      <c r="AU416" s="275" t="s">
        <v>83</v>
      </c>
      <c r="AV416" s="15" t="s">
        <v>156</v>
      </c>
      <c r="AW416" s="15" t="s">
        <v>30</v>
      </c>
      <c r="AX416" s="15" t="s">
        <v>81</v>
      </c>
      <c r="AY416" s="275" t="s">
        <v>148</v>
      </c>
    </row>
    <row r="417" s="2" customFormat="1" ht="37.8" customHeight="1">
      <c r="A417" s="38"/>
      <c r="B417" s="39"/>
      <c r="C417" s="276" t="s">
        <v>588</v>
      </c>
      <c r="D417" s="276" t="s">
        <v>237</v>
      </c>
      <c r="E417" s="277" t="s">
        <v>589</v>
      </c>
      <c r="F417" s="278" t="s">
        <v>590</v>
      </c>
      <c r="G417" s="279" t="s">
        <v>218</v>
      </c>
      <c r="H417" s="280">
        <v>91.689999999999998</v>
      </c>
      <c r="I417" s="281"/>
      <c r="J417" s="282">
        <f>ROUND(I417*H417,2)</f>
        <v>0</v>
      </c>
      <c r="K417" s="278" t="s">
        <v>155</v>
      </c>
      <c r="L417" s="283"/>
      <c r="M417" s="284" t="s">
        <v>1</v>
      </c>
      <c r="N417" s="285" t="s">
        <v>38</v>
      </c>
      <c r="O417" s="91"/>
      <c r="P417" s="235">
        <f>O417*H417</f>
        <v>0</v>
      </c>
      <c r="Q417" s="235">
        <v>0.00080000000000000004</v>
      </c>
      <c r="R417" s="235">
        <f>Q417*H417</f>
        <v>0.073352000000000001</v>
      </c>
      <c r="S417" s="235">
        <v>0</v>
      </c>
      <c r="T417" s="236">
        <f>S417*H417</f>
        <v>0</v>
      </c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R417" s="237" t="s">
        <v>267</v>
      </c>
      <c r="AT417" s="237" t="s">
        <v>237</v>
      </c>
      <c r="AU417" s="237" t="s">
        <v>83</v>
      </c>
      <c r="AY417" s="17" t="s">
        <v>148</v>
      </c>
      <c r="BE417" s="238">
        <f>IF(N417="základní",J417,0)</f>
        <v>0</v>
      </c>
      <c r="BF417" s="238">
        <f>IF(N417="snížená",J417,0)</f>
        <v>0</v>
      </c>
      <c r="BG417" s="238">
        <f>IF(N417="zákl. přenesená",J417,0)</f>
        <v>0</v>
      </c>
      <c r="BH417" s="238">
        <f>IF(N417="sníž. přenesená",J417,0)</f>
        <v>0</v>
      </c>
      <c r="BI417" s="238">
        <f>IF(N417="nulová",J417,0)</f>
        <v>0</v>
      </c>
      <c r="BJ417" s="17" t="s">
        <v>81</v>
      </c>
      <c r="BK417" s="238">
        <f>ROUND(I417*H417,2)</f>
        <v>0</v>
      </c>
      <c r="BL417" s="17" t="s">
        <v>236</v>
      </c>
      <c r="BM417" s="237" t="s">
        <v>591</v>
      </c>
    </row>
    <row r="418" s="2" customFormat="1">
      <c r="A418" s="38"/>
      <c r="B418" s="39"/>
      <c r="C418" s="40"/>
      <c r="D418" s="239" t="s">
        <v>158</v>
      </c>
      <c r="E418" s="40"/>
      <c r="F418" s="240" t="s">
        <v>590</v>
      </c>
      <c r="G418" s="40"/>
      <c r="H418" s="40"/>
      <c r="I418" s="241"/>
      <c r="J418" s="40"/>
      <c r="K418" s="40"/>
      <c r="L418" s="44"/>
      <c r="M418" s="242"/>
      <c r="N418" s="243"/>
      <c r="O418" s="91"/>
      <c r="P418" s="91"/>
      <c r="Q418" s="91"/>
      <c r="R418" s="91"/>
      <c r="S418" s="91"/>
      <c r="T418" s="92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T418" s="17" t="s">
        <v>158</v>
      </c>
      <c r="AU418" s="17" t="s">
        <v>83</v>
      </c>
    </row>
    <row r="419" s="12" customFormat="1" ht="22.8" customHeight="1">
      <c r="A419" s="12"/>
      <c r="B419" s="210"/>
      <c r="C419" s="211"/>
      <c r="D419" s="212" t="s">
        <v>72</v>
      </c>
      <c r="E419" s="224" t="s">
        <v>592</v>
      </c>
      <c r="F419" s="224" t="s">
        <v>593</v>
      </c>
      <c r="G419" s="211"/>
      <c r="H419" s="211"/>
      <c r="I419" s="214"/>
      <c r="J419" s="225">
        <f>BK419</f>
        <v>0</v>
      </c>
      <c r="K419" s="211"/>
      <c r="L419" s="216"/>
      <c r="M419" s="217"/>
      <c r="N419" s="218"/>
      <c r="O419" s="218"/>
      <c r="P419" s="219">
        <f>SUM(P420:P456)</f>
        <v>0</v>
      </c>
      <c r="Q419" s="218"/>
      <c r="R419" s="219">
        <f>SUM(R420:R456)</f>
        <v>0.30127980999999998</v>
      </c>
      <c r="S419" s="218"/>
      <c r="T419" s="220">
        <f>SUM(T420:T456)</f>
        <v>0</v>
      </c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R419" s="221" t="s">
        <v>83</v>
      </c>
      <c r="AT419" s="222" t="s">
        <v>72</v>
      </c>
      <c r="AU419" s="222" t="s">
        <v>81</v>
      </c>
      <c r="AY419" s="221" t="s">
        <v>148</v>
      </c>
      <c r="BK419" s="223">
        <f>SUM(BK420:BK456)</f>
        <v>0</v>
      </c>
    </row>
    <row r="420" s="2" customFormat="1" ht="14.4" customHeight="1">
      <c r="A420" s="38"/>
      <c r="B420" s="39"/>
      <c r="C420" s="226" t="s">
        <v>594</v>
      </c>
      <c r="D420" s="226" t="s">
        <v>151</v>
      </c>
      <c r="E420" s="227" t="s">
        <v>595</v>
      </c>
      <c r="F420" s="228" t="s">
        <v>596</v>
      </c>
      <c r="G420" s="229" t="s">
        <v>154</v>
      </c>
      <c r="H420" s="230">
        <v>78.620000000000005</v>
      </c>
      <c r="I420" s="231"/>
      <c r="J420" s="232">
        <f>ROUND(I420*H420,2)</f>
        <v>0</v>
      </c>
      <c r="K420" s="228" t="s">
        <v>155</v>
      </c>
      <c r="L420" s="44"/>
      <c r="M420" s="233" t="s">
        <v>1</v>
      </c>
      <c r="N420" s="234" t="s">
        <v>38</v>
      </c>
      <c r="O420" s="91"/>
      <c r="P420" s="235">
        <f>O420*H420</f>
        <v>0</v>
      </c>
      <c r="Q420" s="235">
        <v>0.00029999999999999997</v>
      </c>
      <c r="R420" s="235">
        <f>Q420*H420</f>
        <v>0.023585999999999999</v>
      </c>
      <c r="S420" s="235">
        <v>0</v>
      </c>
      <c r="T420" s="236">
        <f>S420*H420</f>
        <v>0</v>
      </c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R420" s="237" t="s">
        <v>236</v>
      </c>
      <c r="AT420" s="237" t="s">
        <v>151</v>
      </c>
      <c r="AU420" s="237" t="s">
        <v>83</v>
      </c>
      <c r="AY420" s="17" t="s">
        <v>148</v>
      </c>
      <c r="BE420" s="238">
        <f>IF(N420="základní",J420,0)</f>
        <v>0</v>
      </c>
      <c r="BF420" s="238">
        <f>IF(N420="snížená",J420,0)</f>
        <v>0</v>
      </c>
      <c r="BG420" s="238">
        <f>IF(N420="zákl. přenesená",J420,0)</f>
        <v>0</v>
      </c>
      <c r="BH420" s="238">
        <f>IF(N420="sníž. přenesená",J420,0)</f>
        <v>0</v>
      </c>
      <c r="BI420" s="238">
        <f>IF(N420="nulová",J420,0)</f>
        <v>0</v>
      </c>
      <c r="BJ420" s="17" t="s">
        <v>81</v>
      </c>
      <c r="BK420" s="238">
        <f>ROUND(I420*H420,2)</f>
        <v>0</v>
      </c>
      <c r="BL420" s="17" t="s">
        <v>236</v>
      </c>
      <c r="BM420" s="237" t="s">
        <v>597</v>
      </c>
    </row>
    <row r="421" s="2" customFormat="1">
      <c r="A421" s="38"/>
      <c r="B421" s="39"/>
      <c r="C421" s="40"/>
      <c r="D421" s="239" t="s">
        <v>158</v>
      </c>
      <c r="E421" s="40"/>
      <c r="F421" s="240" t="s">
        <v>598</v>
      </c>
      <c r="G421" s="40"/>
      <c r="H421" s="40"/>
      <c r="I421" s="241"/>
      <c r="J421" s="40"/>
      <c r="K421" s="40"/>
      <c r="L421" s="44"/>
      <c r="M421" s="242"/>
      <c r="N421" s="243"/>
      <c r="O421" s="91"/>
      <c r="P421" s="91"/>
      <c r="Q421" s="91"/>
      <c r="R421" s="91"/>
      <c r="S421" s="91"/>
      <c r="T421" s="92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T421" s="17" t="s">
        <v>158</v>
      </c>
      <c r="AU421" s="17" t="s">
        <v>83</v>
      </c>
    </row>
    <row r="422" s="13" customFormat="1">
      <c r="A422" s="13"/>
      <c r="B422" s="244"/>
      <c r="C422" s="245"/>
      <c r="D422" s="239" t="s">
        <v>160</v>
      </c>
      <c r="E422" s="246" t="s">
        <v>1</v>
      </c>
      <c r="F422" s="247" t="s">
        <v>599</v>
      </c>
      <c r="G422" s="245"/>
      <c r="H422" s="246" t="s">
        <v>1</v>
      </c>
      <c r="I422" s="248"/>
      <c r="J422" s="245"/>
      <c r="K422" s="245"/>
      <c r="L422" s="249"/>
      <c r="M422" s="250"/>
      <c r="N422" s="251"/>
      <c r="O422" s="251"/>
      <c r="P422" s="251"/>
      <c r="Q422" s="251"/>
      <c r="R422" s="251"/>
      <c r="S422" s="251"/>
      <c r="T422" s="252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53" t="s">
        <v>160</v>
      </c>
      <c r="AU422" s="253" t="s">
        <v>83</v>
      </c>
      <c r="AV422" s="13" t="s">
        <v>81</v>
      </c>
      <c r="AW422" s="13" t="s">
        <v>30</v>
      </c>
      <c r="AX422" s="13" t="s">
        <v>73</v>
      </c>
      <c r="AY422" s="253" t="s">
        <v>148</v>
      </c>
    </row>
    <row r="423" s="14" customFormat="1">
      <c r="A423" s="14"/>
      <c r="B423" s="254"/>
      <c r="C423" s="255"/>
      <c r="D423" s="239" t="s">
        <v>160</v>
      </c>
      <c r="E423" s="256" t="s">
        <v>1</v>
      </c>
      <c r="F423" s="257" t="s">
        <v>600</v>
      </c>
      <c r="G423" s="255"/>
      <c r="H423" s="258">
        <v>11.09</v>
      </c>
      <c r="I423" s="259"/>
      <c r="J423" s="255"/>
      <c r="K423" s="255"/>
      <c r="L423" s="260"/>
      <c r="M423" s="261"/>
      <c r="N423" s="262"/>
      <c r="O423" s="262"/>
      <c r="P423" s="262"/>
      <c r="Q423" s="262"/>
      <c r="R423" s="262"/>
      <c r="S423" s="262"/>
      <c r="T423" s="263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T423" s="264" t="s">
        <v>160</v>
      </c>
      <c r="AU423" s="264" t="s">
        <v>83</v>
      </c>
      <c r="AV423" s="14" t="s">
        <v>83</v>
      </c>
      <c r="AW423" s="14" t="s">
        <v>30</v>
      </c>
      <c r="AX423" s="14" t="s">
        <v>73</v>
      </c>
      <c r="AY423" s="264" t="s">
        <v>148</v>
      </c>
    </row>
    <row r="424" s="14" customFormat="1">
      <c r="A424" s="14"/>
      <c r="B424" s="254"/>
      <c r="C424" s="255"/>
      <c r="D424" s="239" t="s">
        <v>160</v>
      </c>
      <c r="E424" s="256" t="s">
        <v>1</v>
      </c>
      <c r="F424" s="257" t="s">
        <v>601</v>
      </c>
      <c r="G424" s="255"/>
      <c r="H424" s="258">
        <v>14.779999999999999</v>
      </c>
      <c r="I424" s="259"/>
      <c r="J424" s="255"/>
      <c r="K424" s="255"/>
      <c r="L424" s="260"/>
      <c r="M424" s="261"/>
      <c r="N424" s="262"/>
      <c r="O424" s="262"/>
      <c r="P424" s="262"/>
      <c r="Q424" s="262"/>
      <c r="R424" s="262"/>
      <c r="S424" s="262"/>
      <c r="T424" s="263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64" t="s">
        <v>160</v>
      </c>
      <c r="AU424" s="264" t="s">
        <v>83</v>
      </c>
      <c r="AV424" s="14" t="s">
        <v>83</v>
      </c>
      <c r="AW424" s="14" t="s">
        <v>30</v>
      </c>
      <c r="AX424" s="14" t="s">
        <v>73</v>
      </c>
      <c r="AY424" s="264" t="s">
        <v>148</v>
      </c>
    </row>
    <row r="425" s="14" customFormat="1">
      <c r="A425" s="14"/>
      <c r="B425" s="254"/>
      <c r="C425" s="255"/>
      <c r="D425" s="239" t="s">
        <v>160</v>
      </c>
      <c r="E425" s="256" t="s">
        <v>1</v>
      </c>
      <c r="F425" s="257" t="s">
        <v>602</v>
      </c>
      <c r="G425" s="255"/>
      <c r="H425" s="258">
        <v>14.73</v>
      </c>
      <c r="I425" s="259"/>
      <c r="J425" s="255"/>
      <c r="K425" s="255"/>
      <c r="L425" s="260"/>
      <c r="M425" s="261"/>
      <c r="N425" s="262"/>
      <c r="O425" s="262"/>
      <c r="P425" s="262"/>
      <c r="Q425" s="262"/>
      <c r="R425" s="262"/>
      <c r="S425" s="262"/>
      <c r="T425" s="263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T425" s="264" t="s">
        <v>160</v>
      </c>
      <c r="AU425" s="264" t="s">
        <v>83</v>
      </c>
      <c r="AV425" s="14" t="s">
        <v>83</v>
      </c>
      <c r="AW425" s="14" t="s">
        <v>30</v>
      </c>
      <c r="AX425" s="14" t="s">
        <v>73</v>
      </c>
      <c r="AY425" s="264" t="s">
        <v>148</v>
      </c>
    </row>
    <row r="426" s="14" customFormat="1">
      <c r="A426" s="14"/>
      <c r="B426" s="254"/>
      <c r="C426" s="255"/>
      <c r="D426" s="239" t="s">
        <v>160</v>
      </c>
      <c r="E426" s="256" t="s">
        <v>1</v>
      </c>
      <c r="F426" s="257" t="s">
        <v>603</v>
      </c>
      <c r="G426" s="255"/>
      <c r="H426" s="258">
        <v>11.09</v>
      </c>
      <c r="I426" s="259"/>
      <c r="J426" s="255"/>
      <c r="K426" s="255"/>
      <c r="L426" s="260"/>
      <c r="M426" s="261"/>
      <c r="N426" s="262"/>
      <c r="O426" s="262"/>
      <c r="P426" s="262"/>
      <c r="Q426" s="262"/>
      <c r="R426" s="262"/>
      <c r="S426" s="262"/>
      <c r="T426" s="263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T426" s="264" t="s">
        <v>160</v>
      </c>
      <c r="AU426" s="264" t="s">
        <v>83</v>
      </c>
      <c r="AV426" s="14" t="s">
        <v>83</v>
      </c>
      <c r="AW426" s="14" t="s">
        <v>30</v>
      </c>
      <c r="AX426" s="14" t="s">
        <v>73</v>
      </c>
      <c r="AY426" s="264" t="s">
        <v>148</v>
      </c>
    </row>
    <row r="427" s="14" customFormat="1">
      <c r="A427" s="14"/>
      <c r="B427" s="254"/>
      <c r="C427" s="255"/>
      <c r="D427" s="239" t="s">
        <v>160</v>
      </c>
      <c r="E427" s="256" t="s">
        <v>1</v>
      </c>
      <c r="F427" s="257" t="s">
        <v>604</v>
      </c>
      <c r="G427" s="255"/>
      <c r="H427" s="258">
        <v>11.35</v>
      </c>
      <c r="I427" s="259"/>
      <c r="J427" s="255"/>
      <c r="K427" s="255"/>
      <c r="L427" s="260"/>
      <c r="M427" s="261"/>
      <c r="N427" s="262"/>
      <c r="O427" s="262"/>
      <c r="P427" s="262"/>
      <c r="Q427" s="262"/>
      <c r="R427" s="262"/>
      <c r="S427" s="262"/>
      <c r="T427" s="263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T427" s="264" t="s">
        <v>160</v>
      </c>
      <c r="AU427" s="264" t="s">
        <v>83</v>
      </c>
      <c r="AV427" s="14" t="s">
        <v>83</v>
      </c>
      <c r="AW427" s="14" t="s">
        <v>30</v>
      </c>
      <c r="AX427" s="14" t="s">
        <v>73</v>
      </c>
      <c r="AY427" s="264" t="s">
        <v>148</v>
      </c>
    </row>
    <row r="428" s="14" customFormat="1">
      <c r="A428" s="14"/>
      <c r="B428" s="254"/>
      <c r="C428" s="255"/>
      <c r="D428" s="239" t="s">
        <v>160</v>
      </c>
      <c r="E428" s="256" t="s">
        <v>1</v>
      </c>
      <c r="F428" s="257" t="s">
        <v>605</v>
      </c>
      <c r="G428" s="255"/>
      <c r="H428" s="258">
        <v>1.3</v>
      </c>
      <c r="I428" s="259"/>
      <c r="J428" s="255"/>
      <c r="K428" s="255"/>
      <c r="L428" s="260"/>
      <c r="M428" s="261"/>
      <c r="N428" s="262"/>
      <c r="O428" s="262"/>
      <c r="P428" s="262"/>
      <c r="Q428" s="262"/>
      <c r="R428" s="262"/>
      <c r="S428" s="262"/>
      <c r="T428" s="263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T428" s="264" t="s">
        <v>160</v>
      </c>
      <c r="AU428" s="264" t="s">
        <v>83</v>
      </c>
      <c r="AV428" s="14" t="s">
        <v>83</v>
      </c>
      <c r="AW428" s="14" t="s">
        <v>30</v>
      </c>
      <c r="AX428" s="14" t="s">
        <v>73</v>
      </c>
      <c r="AY428" s="264" t="s">
        <v>148</v>
      </c>
    </row>
    <row r="429" s="14" customFormat="1">
      <c r="A429" s="14"/>
      <c r="B429" s="254"/>
      <c r="C429" s="255"/>
      <c r="D429" s="239" t="s">
        <v>160</v>
      </c>
      <c r="E429" s="256" t="s">
        <v>1</v>
      </c>
      <c r="F429" s="257" t="s">
        <v>606</v>
      </c>
      <c r="G429" s="255"/>
      <c r="H429" s="258">
        <v>14.279999999999999</v>
      </c>
      <c r="I429" s="259"/>
      <c r="J429" s="255"/>
      <c r="K429" s="255"/>
      <c r="L429" s="260"/>
      <c r="M429" s="261"/>
      <c r="N429" s="262"/>
      <c r="O429" s="262"/>
      <c r="P429" s="262"/>
      <c r="Q429" s="262"/>
      <c r="R429" s="262"/>
      <c r="S429" s="262"/>
      <c r="T429" s="263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T429" s="264" t="s">
        <v>160</v>
      </c>
      <c r="AU429" s="264" t="s">
        <v>83</v>
      </c>
      <c r="AV429" s="14" t="s">
        <v>83</v>
      </c>
      <c r="AW429" s="14" t="s">
        <v>30</v>
      </c>
      <c r="AX429" s="14" t="s">
        <v>73</v>
      </c>
      <c r="AY429" s="264" t="s">
        <v>148</v>
      </c>
    </row>
    <row r="430" s="15" customFormat="1">
      <c r="A430" s="15"/>
      <c r="B430" s="265"/>
      <c r="C430" s="266"/>
      <c r="D430" s="239" t="s">
        <v>160</v>
      </c>
      <c r="E430" s="267" t="s">
        <v>1</v>
      </c>
      <c r="F430" s="268" t="s">
        <v>167</v>
      </c>
      <c r="G430" s="266"/>
      <c r="H430" s="269">
        <v>78.620000000000005</v>
      </c>
      <c r="I430" s="270"/>
      <c r="J430" s="266"/>
      <c r="K430" s="266"/>
      <c r="L430" s="271"/>
      <c r="M430" s="272"/>
      <c r="N430" s="273"/>
      <c r="O430" s="273"/>
      <c r="P430" s="273"/>
      <c r="Q430" s="273"/>
      <c r="R430" s="273"/>
      <c r="S430" s="273"/>
      <c r="T430" s="274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T430" s="275" t="s">
        <v>160</v>
      </c>
      <c r="AU430" s="275" t="s">
        <v>83</v>
      </c>
      <c r="AV430" s="15" t="s">
        <v>156</v>
      </c>
      <c r="AW430" s="15" t="s">
        <v>30</v>
      </c>
      <c r="AX430" s="15" t="s">
        <v>81</v>
      </c>
      <c r="AY430" s="275" t="s">
        <v>148</v>
      </c>
    </row>
    <row r="431" s="2" customFormat="1" ht="37.8" customHeight="1">
      <c r="A431" s="38"/>
      <c r="B431" s="39"/>
      <c r="C431" s="276" t="s">
        <v>607</v>
      </c>
      <c r="D431" s="276" t="s">
        <v>237</v>
      </c>
      <c r="E431" s="277" t="s">
        <v>608</v>
      </c>
      <c r="F431" s="278" t="s">
        <v>609</v>
      </c>
      <c r="G431" s="279" t="s">
        <v>154</v>
      </c>
      <c r="H431" s="280">
        <v>86.481999999999999</v>
      </c>
      <c r="I431" s="281"/>
      <c r="J431" s="282">
        <f>ROUND(I431*H431,2)</f>
        <v>0</v>
      </c>
      <c r="K431" s="278" t="s">
        <v>155</v>
      </c>
      <c r="L431" s="283"/>
      <c r="M431" s="284" t="s">
        <v>1</v>
      </c>
      <c r="N431" s="285" t="s">
        <v>38</v>
      </c>
      <c r="O431" s="91"/>
      <c r="P431" s="235">
        <f>O431*H431</f>
        <v>0</v>
      </c>
      <c r="Q431" s="235">
        <v>0.0028700000000000002</v>
      </c>
      <c r="R431" s="235">
        <f>Q431*H431</f>
        <v>0.24820334000000002</v>
      </c>
      <c r="S431" s="235">
        <v>0</v>
      </c>
      <c r="T431" s="236">
        <f>S431*H431</f>
        <v>0</v>
      </c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R431" s="237" t="s">
        <v>267</v>
      </c>
      <c r="AT431" s="237" t="s">
        <v>237</v>
      </c>
      <c r="AU431" s="237" t="s">
        <v>83</v>
      </c>
      <c r="AY431" s="17" t="s">
        <v>148</v>
      </c>
      <c r="BE431" s="238">
        <f>IF(N431="základní",J431,0)</f>
        <v>0</v>
      </c>
      <c r="BF431" s="238">
        <f>IF(N431="snížená",J431,0)</f>
        <v>0</v>
      </c>
      <c r="BG431" s="238">
        <f>IF(N431="zákl. přenesená",J431,0)</f>
        <v>0</v>
      </c>
      <c r="BH431" s="238">
        <f>IF(N431="sníž. přenesená",J431,0)</f>
        <v>0</v>
      </c>
      <c r="BI431" s="238">
        <f>IF(N431="nulová",J431,0)</f>
        <v>0</v>
      </c>
      <c r="BJ431" s="17" t="s">
        <v>81</v>
      </c>
      <c r="BK431" s="238">
        <f>ROUND(I431*H431,2)</f>
        <v>0</v>
      </c>
      <c r="BL431" s="17" t="s">
        <v>236</v>
      </c>
      <c r="BM431" s="237" t="s">
        <v>610</v>
      </c>
    </row>
    <row r="432" s="2" customFormat="1">
      <c r="A432" s="38"/>
      <c r="B432" s="39"/>
      <c r="C432" s="40"/>
      <c r="D432" s="239" t="s">
        <v>158</v>
      </c>
      <c r="E432" s="40"/>
      <c r="F432" s="240" t="s">
        <v>609</v>
      </c>
      <c r="G432" s="40"/>
      <c r="H432" s="40"/>
      <c r="I432" s="241"/>
      <c r="J432" s="40"/>
      <c r="K432" s="40"/>
      <c r="L432" s="44"/>
      <c r="M432" s="242"/>
      <c r="N432" s="243"/>
      <c r="O432" s="91"/>
      <c r="P432" s="91"/>
      <c r="Q432" s="91"/>
      <c r="R432" s="91"/>
      <c r="S432" s="91"/>
      <c r="T432" s="92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T432" s="17" t="s">
        <v>158</v>
      </c>
      <c r="AU432" s="17" t="s">
        <v>83</v>
      </c>
    </row>
    <row r="433" s="14" customFormat="1">
      <c r="A433" s="14"/>
      <c r="B433" s="254"/>
      <c r="C433" s="255"/>
      <c r="D433" s="239" t="s">
        <v>160</v>
      </c>
      <c r="E433" s="255"/>
      <c r="F433" s="257" t="s">
        <v>611</v>
      </c>
      <c r="G433" s="255"/>
      <c r="H433" s="258">
        <v>86.481999999999999</v>
      </c>
      <c r="I433" s="259"/>
      <c r="J433" s="255"/>
      <c r="K433" s="255"/>
      <c r="L433" s="260"/>
      <c r="M433" s="261"/>
      <c r="N433" s="262"/>
      <c r="O433" s="262"/>
      <c r="P433" s="262"/>
      <c r="Q433" s="262"/>
      <c r="R433" s="262"/>
      <c r="S433" s="262"/>
      <c r="T433" s="263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T433" s="264" t="s">
        <v>160</v>
      </c>
      <c r="AU433" s="264" t="s">
        <v>83</v>
      </c>
      <c r="AV433" s="14" t="s">
        <v>83</v>
      </c>
      <c r="AW433" s="14" t="s">
        <v>4</v>
      </c>
      <c r="AX433" s="14" t="s">
        <v>81</v>
      </c>
      <c r="AY433" s="264" t="s">
        <v>148</v>
      </c>
    </row>
    <row r="434" s="2" customFormat="1" ht="14.4" customHeight="1">
      <c r="A434" s="38"/>
      <c r="B434" s="39"/>
      <c r="C434" s="226" t="s">
        <v>612</v>
      </c>
      <c r="D434" s="226" t="s">
        <v>151</v>
      </c>
      <c r="E434" s="227" t="s">
        <v>613</v>
      </c>
      <c r="F434" s="228" t="s">
        <v>614</v>
      </c>
      <c r="G434" s="229" t="s">
        <v>218</v>
      </c>
      <c r="H434" s="230">
        <v>88.662999999999997</v>
      </c>
      <c r="I434" s="231"/>
      <c r="J434" s="232">
        <f>ROUND(I434*H434,2)</f>
        <v>0</v>
      </c>
      <c r="K434" s="228" t="s">
        <v>155</v>
      </c>
      <c r="L434" s="44"/>
      <c r="M434" s="233" t="s">
        <v>1</v>
      </c>
      <c r="N434" s="234" t="s">
        <v>38</v>
      </c>
      <c r="O434" s="91"/>
      <c r="P434" s="235">
        <f>O434*H434</f>
        <v>0</v>
      </c>
      <c r="Q434" s="235">
        <v>1.0000000000000001E-05</v>
      </c>
      <c r="R434" s="235">
        <f>Q434*H434</f>
        <v>0.00088663000000000001</v>
      </c>
      <c r="S434" s="235">
        <v>0</v>
      </c>
      <c r="T434" s="236">
        <f>S434*H434</f>
        <v>0</v>
      </c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R434" s="237" t="s">
        <v>236</v>
      </c>
      <c r="AT434" s="237" t="s">
        <v>151</v>
      </c>
      <c r="AU434" s="237" t="s">
        <v>83</v>
      </c>
      <c r="AY434" s="17" t="s">
        <v>148</v>
      </c>
      <c r="BE434" s="238">
        <f>IF(N434="základní",J434,0)</f>
        <v>0</v>
      </c>
      <c r="BF434" s="238">
        <f>IF(N434="snížená",J434,0)</f>
        <v>0</v>
      </c>
      <c r="BG434" s="238">
        <f>IF(N434="zákl. přenesená",J434,0)</f>
        <v>0</v>
      </c>
      <c r="BH434" s="238">
        <f>IF(N434="sníž. přenesená",J434,0)</f>
        <v>0</v>
      </c>
      <c r="BI434" s="238">
        <f>IF(N434="nulová",J434,0)</f>
        <v>0</v>
      </c>
      <c r="BJ434" s="17" t="s">
        <v>81</v>
      </c>
      <c r="BK434" s="238">
        <f>ROUND(I434*H434,2)</f>
        <v>0</v>
      </c>
      <c r="BL434" s="17" t="s">
        <v>236</v>
      </c>
      <c r="BM434" s="237" t="s">
        <v>615</v>
      </c>
    </row>
    <row r="435" s="2" customFormat="1">
      <c r="A435" s="38"/>
      <c r="B435" s="39"/>
      <c r="C435" s="40"/>
      <c r="D435" s="239" t="s">
        <v>158</v>
      </c>
      <c r="E435" s="40"/>
      <c r="F435" s="240" t="s">
        <v>616</v>
      </c>
      <c r="G435" s="40"/>
      <c r="H435" s="40"/>
      <c r="I435" s="241"/>
      <c r="J435" s="40"/>
      <c r="K435" s="40"/>
      <c r="L435" s="44"/>
      <c r="M435" s="242"/>
      <c r="N435" s="243"/>
      <c r="O435" s="91"/>
      <c r="P435" s="91"/>
      <c r="Q435" s="91"/>
      <c r="R435" s="91"/>
      <c r="S435" s="91"/>
      <c r="T435" s="92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T435" s="17" t="s">
        <v>158</v>
      </c>
      <c r="AU435" s="17" t="s">
        <v>83</v>
      </c>
    </row>
    <row r="436" s="13" customFormat="1">
      <c r="A436" s="13"/>
      <c r="B436" s="244"/>
      <c r="C436" s="245"/>
      <c r="D436" s="239" t="s">
        <v>160</v>
      </c>
      <c r="E436" s="246" t="s">
        <v>1</v>
      </c>
      <c r="F436" s="247" t="s">
        <v>599</v>
      </c>
      <c r="G436" s="245"/>
      <c r="H436" s="246" t="s">
        <v>1</v>
      </c>
      <c r="I436" s="248"/>
      <c r="J436" s="245"/>
      <c r="K436" s="245"/>
      <c r="L436" s="249"/>
      <c r="M436" s="250"/>
      <c r="N436" s="251"/>
      <c r="O436" s="251"/>
      <c r="P436" s="251"/>
      <c r="Q436" s="251"/>
      <c r="R436" s="251"/>
      <c r="S436" s="251"/>
      <c r="T436" s="252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53" t="s">
        <v>160</v>
      </c>
      <c r="AU436" s="253" t="s">
        <v>83</v>
      </c>
      <c r="AV436" s="13" t="s">
        <v>81</v>
      </c>
      <c r="AW436" s="13" t="s">
        <v>30</v>
      </c>
      <c r="AX436" s="13" t="s">
        <v>73</v>
      </c>
      <c r="AY436" s="253" t="s">
        <v>148</v>
      </c>
    </row>
    <row r="437" s="14" customFormat="1">
      <c r="A437" s="14"/>
      <c r="B437" s="254"/>
      <c r="C437" s="255"/>
      <c r="D437" s="239" t="s">
        <v>160</v>
      </c>
      <c r="E437" s="256" t="s">
        <v>1</v>
      </c>
      <c r="F437" s="257" t="s">
        <v>617</v>
      </c>
      <c r="G437" s="255"/>
      <c r="H437" s="258">
        <v>13.545999999999999</v>
      </c>
      <c r="I437" s="259"/>
      <c r="J437" s="255"/>
      <c r="K437" s="255"/>
      <c r="L437" s="260"/>
      <c r="M437" s="261"/>
      <c r="N437" s="262"/>
      <c r="O437" s="262"/>
      <c r="P437" s="262"/>
      <c r="Q437" s="262"/>
      <c r="R437" s="262"/>
      <c r="S437" s="262"/>
      <c r="T437" s="263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64" t="s">
        <v>160</v>
      </c>
      <c r="AU437" s="264" t="s">
        <v>83</v>
      </c>
      <c r="AV437" s="14" t="s">
        <v>83</v>
      </c>
      <c r="AW437" s="14" t="s">
        <v>30</v>
      </c>
      <c r="AX437" s="14" t="s">
        <v>73</v>
      </c>
      <c r="AY437" s="264" t="s">
        <v>148</v>
      </c>
    </row>
    <row r="438" s="14" customFormat="1">
      <c r="A438" s="14"/>
      <c r="B438" s="254"/>
      <c r="C438" s="255"/>
      <c r="D438" s="239" t="s">
        <v>160</v>
      </c>
      <c r="E438" s="256" t="s">
        <v>1</v>
      </c>
      <c r="F438" s="257" t="s">
        <v>618</v>
      </c>
      <c r="G438" s="255"/>
      <c r="H438" s="258">
        <v>15.045999999999999</v>
      </c>
      <c r="I438" s="259"/>
      <c r="J438" s="255"/>
      <c r="K438" s="255"/>
      <c r="L438" s="260"/>
      <c r="M438" s="261"/>
      <c r="N438" s="262"/>
      <c r="O438" s="262"/>
      <c r="P438" s="262"/>
      <c r="Q438" s="262"/>
      <c r="R438" s="262"/>
      <c r="S438" s="262"/>
      <c r="T438" s="263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64" t="s">
        <v>160</v>
      </c>
      <c r="AU438" s="264" t="s">
        <v>83</v>
      </c>
      <c r="AV438" s="14" t="s">
        <v>83</v>
      </c>
      <c r="AW438" s="14" t="s">
        <v>30</v>
      </c>
      <c r="AX438" s="14" t="s">
        <v>73</v>
      </c>
      <c r="AY438" s="264" t="s">
        <v>148</v>
      </c>
    </row>
    <row r="439" s="14" customFormat="1">
      <c r="A439" s="14"/>
      <c r="B439" s="254"/>
      <c r="C439" s="255"/>
      <c r="D439" s="239" t="s">
        <v>160</v>
      </c>
      <c r="E439" s="256" t="s">
        <v>1</v>
      </c>
      <c r="F439" s="257" t="s">
        <v>619</v>
      </c>
      <c r="G439" s="255"/>
      <c r="H439" s="258">
        <v>15.026</v>
      </c>
      <c r="I439" s="259"/>
      <c r="J439" s="255"/>
      <c r="K439" s="255"/>
      <c r="L439" s="260"/>
      <c r="M439" s="261"/>
      <c r="N439" s="262"/>
      <c r="O439" s="262"/>
      <c r="P439" s="262"/>
      <c r="Q439" s="262"/>
      <c r="R439" s="262"/>
      <c r="S439" s="262"/>
      <c r="T439" s="263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T439" s="264" t="s">
        <v>160</v>
      </c>
      <c r="AU439" s="264" t="s">
        <v>83</v>
      </c>
      <c r="AV439" s="14" t="s">
        <v>83</v>
      </c>
      <c r="AW439" s="14" t="s">
        <v>30</v>
      </c>
      <c r="AX439" s="14" t="s">
        <v>73</v>
      </c>
      <c r="AY439" s="264" t="s">
        <v>148</v>
      </c>
    </row>
    <row r="440" s="14" customFormat="1">
      <c r="A440" s="14"/>
      <c r="B440" s="254"/>
      <c r="C440" s="255"/>
      <c r="D440" s="239" t="s">
        <v>160</v>
      </c>
      <c r="E440" s="256" t="s">
        <v>1</v>
      </c>
      <c r="F440" s="257" t="s">
        <v>620</v>
      </c>
      <c r="G440" s="255"/>
      <c r="H440" s="258">
        <v>13.545999999999999</v>
      </c>
      <c r="I440" s="259"/>
      <c r="J440" s="255"/>
      <c r="K440" s="255"/>
      <c r="L440" s="260"/>
      <c r="M440" s="261"/>
      <c r="N440" s="262"/>
      <c r="O440" s="262"/>
      <c r="P440" s="262"/>
      <c r="Q440" s="262"/>
      <c r="R440" s="262"/>
      <c r="S440" s="262"/>
      <c r="T440" s="263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T440" s="264" t="s">
        <v>160</v>
      </c>
      <c r="AU440" s="264" t="s">
        <v>83</v>
      </c>
      <c r="AV440" s="14" t="s">
        <v>83</v>
      </c>
      <c r="AW440" s="14" t="s">
        <v>30</v>
      </c>
      <c r="AX440" s="14" t="s">
        <v>73</v>
      </c>
      <c r="AY440" s="264" t="s">
        <v>148</v>
      </c>
    </row>
    <row r="441" s="14" customFormat="1">
      <c r="A441" s="14"/>
      <c r="B441" s="254"/>
      <c r="C441" s="255"/>
      <c r="D441" s="239" t="s">
        <v>160</v>
      </c>
      <c r="E441" s="256" t="s">
        <v>1</v>
      </c>
      <c r="F441" s="257" t="s">
        <v>621</v>
      </c>
      <c r="G441" s="255"/>
      <c r="H441" s="258">
        <v>12.414999999999999</v>
      </c>
      <c r="I441" s="259"/>
      <c r="J441" s="255"/>
      <c r="K441" s="255"/>
      <c r="L441" s="260"/>
      <c r="M441" s="261"/>
      <c r="N441" s="262"/>
      <c r="O441" s="262"/>
      <c r="P441" s="262"/>
      <c r="Q441" s="262"/>
      <c r="R441" s="262"/>
      <c r="S441" s="262"/>
      <c r="T441" s="263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T441" s="264" t="s">
        <v>160</v>
      </c>
      <c r="AU441" s="264" t="s">
        <v>83</v>
      </c>
      <c r="AV441" s="14" t="s">
        <v>83</v>
      </c>
      <c r="AW441" s="14" t="s">
        <v>30</v>
      </c>
      <c r="AX441" s="14" t="s">
        <v>73</v>
      </c>
      <c r="AY441" s="264" t="s">
        <v>148</v>
      </c>
    </row>
    <row r="442" s="14" customFormat="1">
      <c r="A442" s="14"/>
      <c r="B442" s="254"/>
      <c r="C442" s="255"/>
      <c r="D442" s="239" t="s">
        <v>160</v>
      </c>
      <c r="E442" s="256" t="s">
        <v>1</v>
      </c>
      <c r="F442" s="257" t="s">
        <v>622</v>
      </c>
      <c r="G442" s="255"/>
      <c r="H442" s="258">
        <v>3.9900000000000002</v>
      </c>
      <c r="I442" s="259"/>
      <c r="J442" s="255"/>
      <c r="K442" s="255"/>
      <c r="L442" s="260"/>
      <c r="M442" s="261"/>
      <c r="N442" s="262"/>
      <c r="O442" s="262"/>
      <c r="P442" s="262"/>
      <c r="Q442" s="262"/>
      <c r="R442" s="262"/>
      <c r="S442" s="262"/>
      <c r="T442" s="263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T442" s="264" t="s">
        <v>160</v>
      </c>
      <c r="AU442" s="264" t="s">
        <v>83</v>
      </c>
      <c r="AV442" s="14" t="s">
        <v>83</v>
      </c>
      <c r="AW442" s="14" t="s">
        <v>30</v>
      </c>
      <c r="AX442" s="14" t="s">
        <v>73</v>
      </c>
      <c r="AY442" s="264" t="s">
        <v>148</v>
      </c>
    </row>
    <row r="443" s="14" customFormat="1">
      <c r="A443" s="14"/>
      <c r="B443" s="254"/>
      <c r="C443" s="255"/>
      <c r="D443" s="239" t="s">
        <v>160</v>
      </c>
      <c r="E443" s="256" t="s">
        <v>1</v>
      </c>
      <c r="F443" s="257" t="s">
        <v>623</v>
      </c>
      <c r="G443" s="255"/>
      <c r="H443" s="258">
        <v>15.093999999999999</v>
      </c>
      <c r="I443" s="259"/>
      <c r="J443" s="255"/>
      <c r="K443" s="255"/>
      <c r="L443" s="260"/>
      <c r="M443" s="261"/>
      <c r="N443" s="262"/>
      <c r="O443" s="262"/>
      <c r="P443" s="262"/>
      <c r="Q443" s="262"/>
      <c r="R443" s="262"/>
      <c r="S443" s="262"/>
      <c r="T443" s="263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T443" s="264" t="s">
        <v>160</v>
      </c>
      <c r="AU443" s="264" t="s">
        <v>83</v>
      </c>
      <c r="AV443" s="14" t="s">
        <v>83</v>
      </c>
      <c r="AW443" s="14" t="s">
        <v>30</v>
      </c>
      <c r="AX443" s="14" t="s">
        <v>73</v>
      </c>
      <c r="AY443" s="264" t="s">
        <v>148</v>
      </c>
    </row>
    <row r="444" s="15" customFormat="1">
      <c r="A444" s="15"/>
      <c r="B444" s="265"/>
      <c r="C444" s="266"/>
      <c r="D444" s="239" t="s">
        <v>160</v>
      </c>
      <c r="E444" s="267" t="s">
        <v>1</v>
      </c>
      <c r="F444" s="268" t="s">
        <v>167</v>
      </c>
      <c r="G444" s="266"/>
      <c r="H444" s="269">
        <v>88.662999999999982</v>
      </c>
      <c r="I444" s="270"/>
      <c r="J444" s="266"/>
      <c r="K444" s="266"/>
      <c r="L444" s="271"/>
      <c r="M444" s="272"/>
      <c r="N444" s="273"/>
      <c r="O444" s="273"/>
      <c r="P444" s="273"/>
      <c r="Q444" s="273"/>
      <c r="R444" s="273"/>
      <c r="S444" s="273"/>
      <c r="T444" s="274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T444" s="275" t="s">
        <v>160</v>
      </c>
      <c r="AU444" s="275" t="s">
        <v>83</v>
      </c>
      <c r="AV444" s="15" t="s">
        <v>156</v>
      </c>
      <c r="AW444" s="15" t="s">
        <v>30</v>
      </c>
      <c r="AX444" s="15" t="s">
        <v>81</v>
      </c>
      <c r="AY444" s="275" t="s">
        <v>148</v>
      </c>
    </row>
    <row r="445" s="2" customFormat="1" ht="14.4" customHeight="1">
      <c r="A445" s="38"/>
      <c r="B445" s="39"/>
      <c r="C445" s="276" t="s">
        <v>624</v>
      </c>
      <c r="D445" s="276" t="s">
        <v>237</v>
      </c>
      <c r="E445" s="277" t="s">
        <v>625</v>
      </c>
      <c r="F445" s="278" t="s">
        <v>626</v>
      </c>
      <c r="G445" s="279" t="s">
        <v>218</v>
      </c>
      <c r="H445" s="280">
        <v>90.436000000000007</v>
      </c>
      <c r="I445" s="281"/>
      <c r="J445" s="282">
        <f>ROUND(I445*H445,2)</f>
        <v>0</v>
      </c>
      <c r="K445" s="278" t="s">
        <v>155</v>
      </c>
      <c r="L445" s="283"/>
      <c r="M445" s="284" t="s">
        <v>1</v>
      </c>
      <c r="N445" s="285" t="s">
        <v>38</v>
      </c>
      <c r="O445" s="91"/>
      <c r="P445" s="235">
        <f>O445*H445</f>
        <v>0</v>
      </c>
      <c r="Q445" s="235">
        <v>0.00022000000000000001</v>
      </c>
      <c r="R445" s="235">
        <f>Q445*H445</f>
        <v>0.019895920000000001</v>
      </c>
      <c r="S445" s="235">
        <v>0</v>
      </c>
      <c r="T445" s="236">
        <f>S445*H445</f>
        <v>0</v>
      </c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R445" s="237" t="s">
        <v>267</v>
      </c>
      <c r="AT445" s="237" t="s">
        <v>237</v>
      </c>
      <c r="AU445" s="237" t="s">
        <v>83</v>
      </c>
      <c r="AY445" s="17" t="s">
        <v>148</v>
      </c>
      <c r="BE445" s="238">
        <f>IF(N445="základní",J445,0)</f>
        <v>0</v>
      </c>
      <c r="BF445" s="238">
        <f>IF(N445="snížená",J445,0)</f>
        <v>0</v>
      </c>
      <c r="BG445" s="238">
        <f>IF(N445="zákl. přenesená",J445,0)</f>
        <v>0</v>
      </c>
      <c r="BH445" s="238">
        <f>IF(N445="sníž. přenesená",J445,0)</f>
        <v>0</v>
      </c>
      <c r="BI445" s="238">
        <f>IF(N445="nulová",J445,0)</f>
        <v>0</v>
      </c>
      <c r="BJ445" s="17" t="s">
        <v>81</v>
      </c>
      <c r="BK445" s="238">
        <f>ROUND(I445*H445,2)</f>
        <v>0</v>
      </c>
      <c r="BL445" s="17" t="s">
        <v>236</v>
      </c>
      <c r="BM445" s="237" t="s">
        <v>627</v>
      </c>
    </row>
    <row r="446" s="2" customFormat="1">
      <c r="A446" s="38"/>
      <c r="B446" s="39"/>
      <c r="C446" s="40"/>
      <c r="D446" s="239" t="s">
        <v>158</v>
      </c>
      <c r="E446" s="40"/>
      <c r="F446" s="240" t="s">
        <v>626</v>
      </c>
      <c r="G446" s="40"/>
      <c r="H446" s="40"/>
      <c r="I446" s="241"/>
      <c r="J446" s="40"/>
      <c r="K446" s="40"/>
      <c r="L446" s="44"/>
      <c r="M446" s="242"/>
      <c r="N446" s="243"/>
      <c r="O446" s="91"/>
      <c r="P446" s="91"/>
      <c r="Q446" s="91"/>
      <c r="R446" s="91"/>
      <c r="S446" s="91"/>
      <c r="T446" s="92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T446" s="17" t="s">
        <v>158</v>
      </c>
      <c r="AU446" s="17" t="s">
        <v>83</v>
      </c>
    </row>
    <row r="447" s="14" customFormat="1">
      <c r="A447" s="14"/>
      <c r="B447" s="254"/>
      <c r="C447" s="255"/>
      <c r="D447" s="239" t="s">
        <v>160</v>
      </c>
      <c r="E447" s="255"/>
      <c r="F447" s="257" t="s">
        <v>628</v>
      </c>
      <c r="G447" s="255"/>
      <c r="H447" s="258">
        <v>90.436000000000007</v>
      </c>
      <c r="I447" s="259"/>
      <c r="J447" s="255"/>
      <c r="K447" s="255"/>
      <c r="L447" s="260"/>
      <c r="M447" s="261"/>
      <c r="N447" s="262"/>
      <c r="O447" s="262"/>
      <c r="P447" s="262"/>
      <c r="Q447" s="262"/>
      <c r="R447" s="262"/>
      <c r="S447" s="262"/>
      <c r="T447" s="263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64" t="s">
        <v>160</v>
      </c>
      <c r="AU447" s="264" t="s">
        <v>83</v>
      </c>
      <c r="AV447" s="14" t="s">
        <v>83</v>
      </c>
      <c r="AW447" s="14" t="s">
        <v>4</v>
      </c>
      <c r="AX447" s="14" t="s">
        <v>81</v>
      </c>
      <c r="AY447" s="264" t="s">
        <v>148</v>
      </c>
    </row>
    <row r="448" s="2" customFormat="1" ht="14.4" customHeight="1">
      <c r="A448" s="38"/>
      <c r="B448" s="39"/>
      <c r="C448" s="226" t="s">
        <v>629</v>
      </c>
      <c r="D448" s="226" t="s">
        <v>151</v>
      </c>
      <c r="E448" s="227" t="s">
        <v>630</v>
      </c>
      <c r="F448" s="228" t="s">
        <v>631</v>
      </c>
      <c r="G448" s="229" t="s">
        <v>218</v>
      </c>
      <c r="H448" s="230">
        <v>21.890000000000001</v>
      </c>
      <c r="I448" s="231"/>
      <c r="J448" s="232">
        <f>ROUND(I448*H448,2)</f>
        <v>0</v>
      </c>
      <c r="K448" s="228" t="s">
        <v>155</v>
      </c>
      <c r="L448" s="44"/>
      <c r="M448" s="233" t="s">
        <v>1</v>
      </c>
      <c r="N448" s="234" t="s">
        <v>38</v>
      </c>
      <c r="O448" s="91"/>
      <c r="P448" s="235">
        <f>O448*H448</f>
        <v>0</v>
      </c>
      <c r="Q448" s="235">
        <v>0</v>
      </c>
      <c r="R448" s="235">
        <f>Q448*H448</f>
        <v>0</v>
      </c>
      <c r="S448" s="235">
        <v>0</v>
      </c>
      <c r="T448" s="236">
        <f>S448*H448</f>
        <v>0</v>
      </c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R448" s="237" t="s">
        <v>236</v>
      </c>
      <c r="AT448" s="237" t="s">
        <v>151</v>
      </c>
      <c r="AU448" s="237" t="s">
        <v>83</v>
      </c>
      <c r="AY448" s="17" t="s">
        <v>148</v>
      </c>
      <c r="BE448" s="238">
        <f>IF(N448="základní",J448,0)</f>
        <v>0</v>
      </c>
      <c r="BF448" s="238">
        <f>IF(N448="snížená",J448,0)</f>
        <v>0</v>
      </c>
      <c r="BG448" s="238">
        <f>IF(N448="zákl. přenesená",J448,0)</f>
        <v>0</v>
      </c>
      <c r="BH448" s="238">
        <f>IF(N448="sníž. přenesená",J448,0)</f>
        <v>0</v>
      </c>
      <c r="BI448" s="238">
        <f>IF(N448="nulová",J448,0)</f>
        <v>0</v>
      </c>
      <c r="BJ448" s="17" t="s">
        <v>81</v>
      </c>
      <c r="BK448" s="238">
        <f>ROUND(I448*H448,2)</f>
        <v>0</v>
      </c>
      <c r="BL448" s="17" t="s">
        <v>236</v>
      </c>
      <c r="BM448" s="237" t="s">
        <v>632</v>
      </c>
    </row>
    <row r="449" s="2" customFormat="1">
      <c r="A449" s="38"/>
      <c r="B449" s="39"/>
      <c r="C449" s="40"/>
      <c r="D449" s="239" t="s">
        <v>158</v>
      </c>
      <c r="E449" s="40"/>
      <c r="F449" s="240" t="s">
        <v>633</v>
      </c>
      <c r="G449" s="40"/>
      <c r="H449" s="40"/>
      <c r="I449" s="241"/>
      <c r="J449" s="40"/>
      <c r="K449" s="40"/>
      <c r="L449" s="44"/>
      <c r="M449" s="242"/>
      <c r="N449" s="243"/>
      <c r="O449" s="91"/>
      <c r="P449" s="91"/>
      <c r="Q449" s="91"/>
      <c r="R449" s="91"/>
      <c r="S449" s="91"/>
      <c r="T449" s="92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T449" s="17" t="s">
        <v>158</v>
      </c>
      <c r="AU449" s="17" t="s">
        <v>83</v>
      </c>
    </row>
    <row r="450" s="14" customFormat="1">
      <c r="A450" s="14"/>
      <c r="B450" s="254"/>
      <c r="C450" s="255"/>
      <c r="D450" s="239" t="s">
        <v>160</v>
      </c>
      <c r="E450" s="256" t="s">
        <v>1</v>
      </c>
      <c r="F450" s="257" t="s">
        <v>634</v>
      </c>
      <c r="G450" s="255"/>
      <c r="H450" s="258">
        <v>21.890000000000001</v>
      </c>
      <c r="I450" s="259"/>
      <c r="J450" s="255"/>
      <c r="K450" s="255"/>
      <c r="L450" s="260"/>
      <c r="M450" s="261"/>
      <c r="N450" s="262"/>
      <c r="O450" s="262"/>
      <c r="P450" s="262"/>
      <c r="Q450" s="262"/>
      <c r="R450" s="262"/>
      <c r="S450" s="262"/>
      <c r="T450" s="263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64" t="s">
        <v>160</v>
      </c>
      <c r="AU450" s="264" t="s">
        <v>83</v>
      </c>
      <c r="AV450" s="14" t="s">
        <v>83</v>
      </c>
      <c r="AW450" s="14" t="s">
        <v>30</v>
      </c>
      <c r="AX450" s="14" t="s">
        <v>73</v>
      </c>
      <c r="AY450" s="264" t="s">
        <v>148</v>
      </c>
    </row>
    <row r="451" s="15" customFormat="1">
      <c r="A451" s="15"/>
      <c r="B451" s="265"/>
      <c r="C451" s="266"/>
      <c r="D451" s="239" t="s">
        <v>160</v>
      </c>
      <c r="E451" s="267" t="s">
        <v>1</v>
      </c>
      <c r="F451" s="268" t="s">
        <v>167</v>
      </c>
      <c r="G451" s="266"/>
      <c r="H451" s="269">
        <v>21.890000000000001</v>
      </c>
      <c r="I451" s="270"/>
      <c r="J451" s="266"/>
      <c r="K451" s="266"/>
      <c r="L451" s="271"/>
      <c r="M451" s="272"/>
      <c r="N451" s="273"/>
      <c r="O451" s="273"/>
      <c r="P451" s="273"/>
      <c r="Q451" s="273"/>
      <c r="R451" s="273"/>
      <c r="S451" s="273"/>
      <c r="T451" s="274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T451" s="275" t="s">
        <v>160</v>
      </c>
      <c r="AU451" s="275" t="s">
        <v>83</v>
      </c>
      <c r="AV451" s="15" t="s">
        <v>156</v>
      </c>
      <c r="AW451" s="15" t="s">
        <v>30</v>
      </c>
      <c r="AX451" s="15" t="s">
        <v>81</v>
      </c>
      <c r="AY451" s="275" t="s">
        <v>148</v>
      </c>
    </row>
    <row r="452" s="2" customFormat="1" ht="24.15" customHeight="1">
      <c r="A452" s="38"/>
      <c r="B452" s="39"/>
      <c r="C452" s="276" t="s">
        <v>156</v>
      </c>
      <c r="D452" s="276" t="s">
        <v>237</v>
      </c>
      <c r="E452" s="277" t="s">
        <v>635</v>
      </c>
      <c r="F452" s="278" t="s">
        <v>636</v>
      </c>
      <c r="G452" s="279" t="s">
        <v>218</v>
      </c>
      <c r="H452" s="280">
        <v>22.327999999999999</v>
      </c>
      <c r="I452" s="281"/>
      <c r="J452" s="282">
        <f>ROUND(I452*H452,2)</f>
        <v>0</v>
      </c>
      <c r="K452" s="278" t="s">
        <v>155</v>
      </c>
      <c r="L452" s="283"/>
      <c r="M452" s="284" t="s">
        <v>1</v>
      </c>
      <c r="N452" s="285" t="s">
        <v>38</v>
      </c>
      <c r="O452" s="91"/>
      <c r="P452" s="235">
        <f>O452*H452</f>
        <v>0</v>
      </c>
      <c r="Q452" s="235">
        <v>0.00038999999999999999</v>
      </c>
      <c r="R452" s="235">
        <f>Q452*H452</f>
        <v>0.0087079199999999992</v>
      </c>
      <c r="S452" s="235">
        <v>0</v>
      </c>
      <c r="T452" s="236">
        <f>S452*H452</f>
        <v>0</v>
      </c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R452" s="237" t="s">
        <v>267</v>
      </c>
      <c r="AT452" s="237" t="s">
        <v>237</v>
      </c>
      <c r="AU452" s="237" t="s">
        <v>83</v>
      </c>
      <c r="AY452" s="17" t="s">
        <v>148</v>
      </c>
      <c r="BE452" s="238">
        <f>IF(N452="základní",J452,0)</f>
        <v>0</v>
      </c>
      <c r="BF452" s="238">
        <f>IF(N452="snížená",J452,0)</f>
        <v>0</v>
      </c>
      <c r="BG452" s="238">
        <f>IF(N452="zákl. přenesená",J452,0)</f>
        <v>0</v>
      </c>
      <c r="BH452" s="238">
        <f>IF(N452="sníž. přenesená",J452,0)</f>
        <v>0</v>
      </c>
      <c r="BI452" s="238">
        <f>IF(N452="nulová",J452,0)</f>
        <v>0</v>
      </c>
      <c r="BJ452" s="17" t="s">
        <v>81</v>
      </c>
      <c r="BK452" s="238">
        <f>ROUND(I452*H452,2)</f>
        <v>0</v>
      </c>
      <c r="BL452" s="17" t="s">
        <v>236</v>
      </c>
      <c r="BM452" s="237" t="s">
        <v>637</v>
      </c>
    </row>
    <row r="453" s="2" customFormat="1">
      <c r="A453" s="38"/>
      <c r="B453" s="39"/>
      <c r="C453" s="40"/>
      <c r="D453" s="239" t="s">
        <v>158</v>
      </c>
      <c r="E453" s="40"/>
      <c r="F453" s="240" t="s">
        <v>636</v>
      </c>
      <c r="G453" s="40"/>
      <c r="H453" s="40"/>
      <c r="I453" s="241"/>
      <c r="J453" s="40"/>
      <c r="K453" s="40"/>
      <c r="L453" s="44"/>
      <c r="M453" s="242"/>
      <c r="N453" s="243"/>
      <c r="O453" s="91"/>
      <c r="P453" s="91"/>
      <c r="Q453" s="91"/>
      <c r="R453" s="91"/>
      <c r="S453" s="91"/>
      <c r="T453" s="92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T453" s="17" t="s">
        <v>158</v>
      </c>
      <c r="AU453" s="17" t="s">
        <v>83</v>
      </c>
    </row>
    <row r="454" s="14" customFormat="1">
      <c r="A454" s="14"/>
      <c r="B454" s="254"/>
      <c r="C454" s="255"/>
      <c r="D454" s="239" t="s">
        <v>160</v>
      </c>
      <c r="E454" s="255"/>
      <c r="F454" s="257" t="s">
        <v>638</v>
      </c>
      <c r="G454" s="255"/>
      <c r="H454" s="258">
        <v>22.327999999999999</v>
      </c>
      <c r="I454" s="259"/>
      <c r="J454" s="255"/>
      <c r="K454" s="255"/>
      <c r="L454" s="260"/>
      <c r="M454" s="261"/>
      <c r="N454" s="262"/>
      <c r="O454" s="262"/>
      <c r="P454" s="262"/>
      <c r="Q454" s="262"/>
      <c r="R454" s="262"/>
      <c r="S454" s="262"/>
      <c r="T454" s="263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64" t="s">
        <v>160</v>
      </c>
      <c r="AU454" s="264" t="s">
        <v>83</v>
      </c>
      <c r="AV454" s="14" t="s">
        <v>83</v>
      </c>
      <c r="AW454" s="14" t="s">
        <v>4</v>
      </c>
      <c r="AX454" s="14" t="s">
        <v>81</v>
      </c>
      <c r="AY454" s="264" t="s">
        <v>148</v>
      </c>
    </row>
    <row r="455" s="2" customFormat="1" ht="24.15" customHeight="1">
      <c r="A455" s="38"/>
      <c r="B455" s="39"/>
      <c r="C455" s="226" t="s">
        <v>639</v>
      </c>
      <c r="D455" s="226" t="s">
        <v>151</v>
      </c>
      <c r="E455" s="227" t="s">
        <v>640</v>
      </c>
      <c r="F455" s="228" t="s">
        <v>641</v>
      </c>
      <c r="G455" s="229" t="s">
        <v>185</v>
      </c>
      <c r="H455" s="230">
        <v>0.30099999999999999</v>
      </c>
      <c r="I455" s="231"/>
      <c r="J455" s="232">
        <f>ROUND(I455*H455,2)</f>
        <v>0</v>
      </c>
      <c r="K455" s="228" t="s">
        <v>155</v>
      </c>
      <c r="L455" s="44"/>
      <c r="M455" s="233" t="s">
        <v>1</v>
      </c>
      <c r="N455" s="234" t="s">
        <v>38</v>
      </c>
      <c r="O455" s="91"/>
      <c r="P455" s="235">
        <f>O455*H455</f>
        <v>0</v>
      </c>
      <c r="Q455" s="235">
        <v>0</v>
      </c>
      <c r="R455" s="235">
        <f>Q455*H455</f>
        <v>0</v>
      </c>
      <c r="S455" s="235">
        <v>0</v>
      </c>
      <c r="T455" s="236">
        <f>S455*H455</f>
        <v>0</v>
      </c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R455" s="237" t="s">
        <v>236</v>
      </c>
      <c r="AT455" s="237" t="s">
        <v>151</v>
      </c>
      <c r="AU455" s="237" t="s">
        <v>83</v>
      </c>
      <c r="AY455" s="17" t="s">
        <v>148</v>
      </c>
      <c r="BE455" s="238">
        <f>IF(N455="základní",J455,0)</f>
        <v>0</v>
      </c>
      <c r="BF455" s="238">
        <f>IF(N455="snížená",J455,0)</f>
        <v>0</v>
      </c>
      <c r="BG455" s="238">
        <f>IF(N455="zákl. přenesená",J455,0)</f>
        <v>0</v>
      </c>
      <c r="BH455" s="238">
        <f>IF(N455="sníž. přenesená",J455,0)</f>
        <v>0</v>
      </c>
      <c r="BI455" s="238">
        <f>IF(N455="nulová",J455,0)</f>
        <v>0</v>
      </c>
      <c r="BJ455" s="17" t="s">
        <v>81</v>
      </c>
      <c r="BK455" s="238">
        <f>ROUND(I455*H455,2)</f>
        <v>0</v>
      </c>
      <c r="BL455" s="17" t="s">
        <v>236</v>
      </c>
      <c r="BM455" s="237" t="s">
        <v>642</v>
      </c>
    </row>
    <row r="456" s="2" customFormat="1">
      <c r="A456" s="38"/>
      <c r="B456" s="39"/>
      <c r="C456" s="40"/>
      <c r="D456" s="239" t="s">
        <v>158</v>
      </c>
      <c r="E456" s="40"/>
      <c r="F456" s="240" t="s">
        <v>643</v>
      </c>
      <c r="G456" s="40"/>
      <c r="H456" s="40"/>
      <c r="I456" s="241"/>
      <c r="J456" s="40"/>
      <c r="K456" s="40"/>
      <c r="L456" s="44"/>
      <c r="M456" s="242"/>
      <c r="N456" s="243"/>
      <c r="O456" s="91"/>
      <c r="P456" s="91"/>
      <c r="Q456" s="91"/>
      <c r="R456" s="91"/>
      <c r="S456" s="91"/>
      <c r="T456" s="92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T456" s="17" t="s">
        <v>158</v>
      </c>
      <c r="AU456" s="17" t="s">
        <v>83</v>
      </c>
    </row>
    <row r="457" s="12" customFormat="1" ht="22.8" customHeight="1">
      <c r="A457" s="12"/>
      <c r="B457" s="210"/>
      <c r="C457" s="211"/>
      <c r="D457" s="212" t="s">
        <v>72</v>
      </c>
      <c r="E457" s="224" t="s">
        <v>644</v>
      </c>
      <c r="F457" s="224" t="s">
        <v>645</v>
      </c>
      <c r="G457" s="211"/>
      <c r="H457" s="211"/>
      <c r="I457" s="214"/>
      <c r="J457" s="225">
        <f>BK457</f>
        <v>0</v>
      </c>
      <c r="K457" s="211"/>
      <c r="L457" s="216"/>
      <c r="M457" s="217"/>
      <c r="N457" s="218"/>
      <c r="O457" s="218"/>
      <c r="P457" s="219">
        <f>SUM(P458:P477)</f>
        <v>0</v>
      </c>
      <c r="Q457" s="218"/>
      <c r="R457" s="219">
        <f>SUM(R458:R477)</f>
        <v>1.0460600499999999</v>
      </c>
      <c r="S457" s="218"/>
      <c r="T457" s="220">
        <f>SUM(T458:T477)</f>
        <v>0</v>
      </c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R457" s="221" t="s">
        <v>83</v>
      </c>
      <c r="AT457" s="222" t="s">
        <v>72</v>
      </c>
      <c r="AU457" s="222" t="s">
        <v>81</v>
      </c>
      <c r="AY457" s="221" t="s">
        <v>148</v>
      </c>
      <c r="BK457" s="223">
        <f>SUM(BK458:BK477)</f>
        <v>0</v>
      </c>
    </row>
    <row r="458" s="2" customFormat="1" ht="24.15" customHeight="1">
      <c r="A458" s="38"/>
      <c r="B458" s="39"/>
      <c r="C458" s="226" t="s">
        <v>646</v>
      </c>
      <c r="D458" s="226" t="s">
        <v>151</v>
      </c>
      <c r="E458" s="227" t="s">
        <v>647</v>
      </c>
      <c r="F458" s="228" t="s">
        <v>648</v>
      </c>
      <c r="G458" s="229" t="s">
        <v>154</v>
      </c>
      <c r="H458" s="230">
        <v>51.683</v>
      </c>
      <c r="I458" s="231"/>
      <c r="J458" s="232">
        <f>ROUND(I458*H458,2)</f>
        <v>0</v>
      </c>
      <c r="K458" s="228" t="s">
        <v>155</v>
      </c>
      <c r="L458" s="44"/>
      <c r="M458" s="233" t="s">
        <v>1</v>
      </c>
      <c r="N458" s="234" t="s">
        <v>38</v>
      </c>
      <c r="O458" s="91"/>
      <c r="P458" s="235">
        <f>O458*H458</f>
        <v>0</v>
      </c>
      <c r="Q458" s="235">
        <v>0.0060499999999999998</v>
      </c>
      <c r="R458" s="235">
        <f>Q458*H458</f>
        <v>0.31268214999999999</v>
      </c>
      <c r="S458" s="235">
        <v>0</v>
      </c>
      <c r="T458" s="236">
        <f>S458*H458</f>
        <v>0</v>
      </c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R458" s="237" t="s">
        <v>236</v>
      </c>
      <c r="AT458" s="237" t="s">
        <v>151</v>
      </c>
      <c r="AU458" s="237" t="s">
        <v>83</v>
      </c>
      <c r="AY458" s="17" t="s">
        <v>148</v>
      </c>
      <c r="BE458" s="238">
        <f>IF(N458="základní",J458,0)</f>
        <v>0</v>
      </c>
      <c r="BF458" s="238">
        <f>IF(N458="snížená",J458,0)</f>
        <v>0</v>
      </c>
      <c r="BG458" s="238">
        <f>IF(N458="zákl. přenesená",J458,0)</f>
        <v>0</v>
      </c>
      <c r="BH458" s="238">
        <f>IF(N458="sníž. přenesená",J458,0)</f>
        <v>0</v>
      </c>
      <c r="BI458" s="238">
        <f>IF(N458="nulová",J458,0)</f>
        <v>0</v>
      </c>
      <c r="BJ458" s="17" t="s">
        <v>81</v>
      </c>
      <c r="BK458" s="238">
        <f>ROUND(I458*H458,2)</f>
        <v>0</v>
      </c>
      <c r="BL458" s="17" t="s">
        <v>236</v>
      </c>
      <c r="BM458" s="237" t="s">
        <v>649</v>
      </c>
    </row>
    <row r="459" s="2" customFormat="1">
      <c r="A459" s="38"/>
      <c r="B459" s="39"/>
      <c r="C459" s="40"/>
      <c r="D459" s="239" t="s">
        <v>158</v>
      </c>
      <c r="E459" s="40"/>
      <c r="F459" s="240" t="s">
        <v>650</v>
      </c>
      <c r="G459" s="40"/>
      <c r="H459" s="40"/>
      <c r="I459" s="241"/>
      <c r="J459" s="40"/>
      <c r="K459" s="40"/>
      <c r="L459" s="44"/>
      <c r="M459" s="242"/>
      <c r="N459" s="243"/>
      <c r="O459" s="91"/>
      <c r="P459" s="91"/>
      <c r="Q459" s="91"/>
      <c r="R459" s="91"/>
      <c r="S459" s="91"/>
      <c r="T459" s="92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T459" s="17" t="s">
        <v>158</v>
      </c>
      <c r="AU459" s="17" t="s">
        <v>83</v>
      </c>
    </row>
    <row r="460" s="13" customFormat="1">
      <c r="A460" s="13"/>
      <c r="B460" s="244"/>
      <c r="C460" s="245"/>
      <c r="D460" s="239" t="s">
        <v>160</v>
      </c>
      <c r="E460" s="246" t="s">
        <v>1</v>
      </c>
      <c r="F460" s="247" t="s">
        <v>651</v>
      </c>
      <c r="G460" s="245"/>
      <c r="H460" s="246" t="s">
        <v>1</v>
      </c>
      <c r="I460" s="248"/>
      <c r="J460" s="245"/>
      <c r="K460" s="245"/>
      <c r="L460" s="249"/>
      <c r="M460" s="250"/>
      <c r="N460" s="251"/>
      <c r="O460" s="251"/>
      <c r="P460" s="251"/>
      <c r="Q460" s="251"/>
      <c r="R460" s="251"/>
      <c r="S460" s="251"/>
      <c r="T460" s="252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53" t="s">
        <v>160</v>
      </c>
      <c r="AU460" s="253" t="s">
        <v>83</v>
      </c>
      <c r="AV460" s="13" t="s">
        <v>81</v>
      </c>
      <c r="AW460" s="13" t="s">
        <v>30</v>
      </c>
      <c r="AX460" s="13" t="s">
        <v>73</v>
      </c>
      <c r="AY460" s="253" t="s">
        <v>148</v>
      </c>
    </row>
    <row r="461" s="14" customFormat="1">
      <c r="A461" s="14"/>
      <c r="B461" s="254"/>
      <c r="C461" s="255"/>
      <c r="D461" s="239" t="s">
        <v>160</v>
      </c>
      <c r="E461" s="256" t="s">
        <v>1</v>
      </c>
      <c r="F461" s="257" t="s">
        <v>652</v>
      </c>
      <c r="G461" s="255"/>
      <c r="H461" s="258">
        <v>19.454000000000001</v>
      </c>
      <c r="I461" s="259"/>
      <c r="J461" s="255"/>
      <c r="K461" s="255"/>
      <c r="L461" s="260"/>
      <c r="M461" s="261"/>
      <c r="N461" s="262"/>
      <c r="O461" s="262"/>
      <c r="P461" s="262"/>
      <c r="Q461" s="262"/>
      <c r="R461" s="262"/>
      <c r="S461" s="262"/>
      <c r="T461" s="263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T461" s="264" t="s">
        <v>160</v>
      </c>
      <c r="AU461" s="264" t="s">
        <v>83</v>
      </c>
      <c r="AV461" s="14" t="s">
        <v>83</v>
      </c>
      <c r="AW461" s="14" t="s">
        <v>30</v>
      </c>
      <c r="AX461" s="14" t="s">
        <v>73</v>
      </c>
      <c r="AY461" s="264" t="s">
        <v>148</v>
      </c>
    </row>
    <row r="462" s="14" customFormat="1">
      <c r="A462" s="14"/>
      <c r="B462" s="254"/>
      <c r="C462" s="255"/>
      <c r="D462" s="239" t="s">
        <v>160</v>
      </c>
      <c r="E462" s="256" t="s">
        <v>1</v>
      </c>
      <c r="F462" s="257" t="s">
        <v>653</v>
      </c>
      <c r="G462" s="255"/>
      <c r="H462" s="258">
        <v>-3.9729999999999999</v>
      </c>
      <c r="I462" s="259"/>
      <c r="J462" s="255"/>
      <c r="K462" s="255"/>
      <c r="L462" s="260"/>
      <c r="M462" s="261"/>
      <c r="N462" s="262"/>
      <c r="O462" s="262"/>
      <c r="P462" s="262"/>
      <c r="Q462" s="262"/>
      <c r="R462" s="262"/>
      <c r="S462" s="262"/>
      <c r="T462" s="263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64" t="s">
        <v>160</v>
      </c>
      <c r="AU462" s="264" t="s">
        <v>83</v>
      </c>
      <c r="AV462" s="14" t="s">
        <v>83</v>
      </c>
      <c r="AW462" s="14" t="s">
        <v>30</v>
      </c>
      <c r="AX462" s="14" t="s">
        <v>73</v>
      </c>
      <c r="AY462" s="264" t="s">
        <v>148</v>
      </c>
    </row>
    <row r="463" s="13" customFormat="1">
      <c r="A463" s="13"/>
      <c r="B463" s="244"/>
      <c r="C463" s="245"/>
      <c r="D463" s="239" t="s">
        <v>160</v>
      </c>
      <c r="E463" s="246" t="s">
        <v>1</v>
      </c>
      <c r="F463" s="247" t="s">
        <v>654</v>
      </c>
      <c r="G463" s="245"/>
      <c r="H463" s="246" t="s">
        <v>1</v>
      </c>
      <c r="I463" s="248"/>
      <c r="J463" s="245"/>
      <c r="K463" s="245"/>
      <c r="L463" s="249"/>
      <c r="M463" s="250"/>
      <c r="N463" s="251"/>
      <c r="O463" s="251"/>
      <c r="P463" s="251"/>
      <c r="Q463" s="251"/>
      <c r="R463" s="251"/>
      <c r="S463" s="251"/>
      <c r="T463" s="252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53" t="s">
        <v>160</v>
      </c>
      <c r="AU463" s="253" t="s">
        <v>83</v>
      </c>
      <c r="AV463" s="13" t="s">
        <v>81</v>
      </c>
      <c r="AW463" s="13" t="s">
        <v>30</v>
      </c>
      <c r="AX463" s="13" t="s">
        <v>73</v>
      </c>
      <c r="AY463" s="253" t="s">
        <v>148</v>
      </c>
    </row>
    <row r="464" s="14" customFormat="1">
      <c r="A464" s="14"/>
      <c r="B464" s="254"/>
      <c r="C464" s="255"/>
      <c r="D464" s="239" t="s">
        <v>160</v>
      </c>
      <c r="E464" s="256" t="s">
        <v>1</v>
      </c>
      <c r="F464" s="257" t="s">
        <v>655</v>
      </c>
      <c r="G464" s="255"/>
      <c r="H464" s="258">
        <v>10.856999999999999</v>
      </c>
      <c r="I464" s="259"/>
      <c r="J464" s="255"/>
      <c r="K464" s="255"/>
      <c r="L464" s="260"/>
      <c r="M464" s="261"/>
      <c r="N464" s="262"/>
      <c r="O464" s="262"/>
      <c r="P464" s="262"/>
      <c r="Q464" s="262"/>
      <c r="R464" s="262"/>
      <c r="S464" s="262"/>
      <c r="T464" s="263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T464" s="264" t="s">
        <v>160</v>
      </c>
      <c r="AU464" s="264" t="s">
        <v>83</v>
      </c>
      <c r="AV464" s="14" t="s">
        <v>83</v>
      </c>
      <c r="AW464" s="14" t="s">
        <v>30</v>
      </c>
      <c r="AX464" s="14" t="s">
        <v>73</v>
      </c>
      <c r="AY464" s="264" t="s">
        <v>148</v>
      </c>
    </row>
    <row r="465" s="14" customFormat="1">
      <c r="A465" s="14"/>
      <c r="B465" s="254"/>
      <c r="C465" s="255"/>
      <c r="D465" s="239" t="s">
        <v>160</v>
      </c>
      <c r="E465" s="256" t="s">
        <v>1</v>
      </c>
      <c r="F465" s="257" t="s">
        <v>656</v>
      </c>
      <c r="G465" s="255"/>
      <c r="H465" s="258">
        <v>-1.1819999999999999</v>
      </c>
      <c r="I465" s="259"/>
      <c r="J465" s="255"/>
      <c r="K465" s="255"/>
      <c r="L465" s="260"/>
      <c r="M465" s="261"/>
      <c r="N465" s="262"/>
      <c r="O465" s="262"/>
      <c r="P465" s="262"/>
      <c r="Q465" s="262"/>
      <c r="R465" s="262"/>
      <c r="S465" s="262"/>
      <c r="T465" s="263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64" t="s">
        <v>160</v>
      </c>
      <c r="AU465" s="264" t="s">
        <v>83</v>
      </c>
      <c r="AV465" s="14" t="s">
        <v>83</v>
      </c>
      <c r="AW465" s="14" t="s">
        <v>30</v>
      </c>
      <c r="AX465" s="14" t="s">
        <v>73</v>
      </c>
      <c r="AY465" s="264" t="s">
        <v>148</v>
      </c>
    </row>
    <row r="466" s="13" customFormat="1">
      <c r="A466" s="13"/>
      <c r="B466" s="244"/>
      <c r="C466" s="245"/>
      <c r="D466" s="239" t="s">
        <v>160</v>
      </c>
      <c r="E466" s="246" t="s">
        <v>1</v>
      </c>
      <c r="F466" s="247" t="s">
        <v>657</v>
      </c>
      <c r="G466" s="245"/>
      <c r="H466" s="246" t="s">
        <v>1</v>
      </c>
      <c r="I466" s="248"/>
      <c r="J466" s="245"/>
      <c r="K466" s="245"/>
      <c r="L466" s="249"/>
      <c r="M466" s="250"/>
      <c r="N466" s="251"/>
      <c r="O466" s="251"/>
      <c r="P466" s="251"/>
      <c r="Q466" s="251"/>
      <c r="R466" s="251"/>
      <c r="S466" s="251"/>
      <c r="T466" s="252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T466" s="253" t="s">
        <v>160</v>
      </c>
      <c r="AU466" s="253" t="s">
        <v>83</v>
      </c>
      <c r="AV466" s="13" t="s">
        <v>81</v>
      </c>
      <c r="AW466" s="13" t="s">
        <v>30</v>
      </c>
      <c r="AX466" s="13" t="s">
        <v>73</v>
      </c>
      <c r="AY466" s="253" t="s">
        <v>148</v>
      </c>
    </row>
    <row r="467" s="14" customFormat="1">
      <c r="A467" s="14"/>
      <c r="B467" s="254"/>
      <c r="C467" s="255"/>
      <c r="D467" s="239" t="s">
        <v>160</v>
      </c>
      <c r="E467" s="256" t="s">
        <v>1</v>
      </c>
      <c r="F467" s="257" t="s">
        <v>652</v>
      </c>
      <c r="G467" s="255"/>
      <c r="H467" s="258">
        <v>19.454000000000001</v>
      </c>
      <c r="I467" s="259"/>
      <c r="J467" s="255"/>
      <c r="K467" s="255"/>
      <c r="L467" s="260"/>
      <c r="M467" s="261"/>
      <c r="N467" s="262"/>
      <c r="O467" s="262"/>
      <c r="P467" s="262"/>
      <c r="Q467" s="262"/>
      <c r="R467" s="262"/>
      <c r="S467" s="262"/>
      <c r="T467" s="263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T467" s="264" t="s">
        <v>160</v>
      </c>
      <c r="AU467" s="264" t="s">
        <v>83</v>
      </c>
      <c r="AV467" s="14" t="s">
        <v>83</v>
      </c>
      <c r="AW467" s="14" t="s">
        <v>30</v>
      </c>
      <c r="AX467" s="14" t="s">
        <v>73</v>
      </c>
      <c r="AY467" s="264" t="s">
        <v>148</v>
      </c>
    </row>
    <row r="468" s="14" customFormat="1">
      <c r="A468" s="14"/>
      <c r="B468" s="254"/>
      <c r="C468" s="255"/>
      <c r="D468" s="239" t="s">
        <v>160</v>
      </c>
      <c r="E468" s="256" t="s">
        <v>1</v>
      </c>
      <c r="F468" s="257" t="s">
        <v>658</v>
      </c>
      <c r="G468" s="255"/>
      <c r="H468" s="258">
        <v>-2.7909999999999999</v>
      </c>
      <c r="I468" s="259"/>
      <c r="J468" s="255"/>
      <c r="K468" s="255"/>
      <c r="L468" s="260"/>
      <c r="M468" s="261"/>
      <c r="N468" s="262"/>
      <c r="O468" s="262"/>
      <c r="P468" s="262"/>
      <c r="Q468" s="262"/>
      <c r="R468" s="262"/>
      <c r="S468" s="262"/>
      <c r="T468" s="263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T468" s="264" t="s">
        <v>160</v>
      </c>
      <c r="AU468" s="264" t="s">
        <v>83</v>
      </c>
      <c r="AV468" s="14" t="s">
        <v>83</v>
      </c>
      <c r="AW468" s="14" t="s">
        <v>30</v>
      </c>
      <c r="AX468" s="14" t="s">
        <v>73</v>
      </c>
      <c r="AY468" s="264" t="s">
        <v>148</v>
      </c>
    </row>
    <row r="469" s="13" customFormat="1">
      <c r="A469" s="13"/>
      <c r="B469" s="244"/>
      <c r="C469" s="245"/>
      <c r="D469" s="239" t="s">
        <v>160</v>
      </c>
      <c r="E469" s="246" t="s">
        <v>1</v>
      </c>
      <c r="F469" s="247" t="s">
        <v>659</v>
      </c>
      <c r="G469" s="245"/>
      <c r="H469" s="246" t="s">
        <v>1</v>
      </c>
      <c r="I469" s="248"/>
      <c r="J469" s="245"/>
      <c r="K469" s="245"/>
      <c r="L469" s="249"/>
      <c r="M469" s="250"/>
      <c r="N469" s="251"/>
      <c r="O469" s="251"/>
      <c r="P469" s="251"/>
      <c r="Q469" s="251"/>
      <c r="R469" s="251"/>
      <c r="S469" s="251"/>
      <c r="T469" s="252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53" t="s">
        <v>160</v>
      </c>
      <c r="AU469" s="253" t="s">
        <v>83</v>
      </c>
      <c r="AV469" s="13" t="s">
        <v>81</v>
      </c>
      <c r="AW469" s="13" t="s">
        <v>30</v>
      </c>
      <c r="AX469" s="13" t="s">
        <v>73</v>
      </c>
      <c r="AY469" s="253" t="s">
        <v>148</v>
      </c>
    </row>
    <row r="470" s="14" customFormat="1">
      <c r="A470" s="14"/>
      <c r="B470" s="254"/>
      <c r="C470" s="255"/>
      <c r="D470" s="239" t="s">
        <v>160</v>
      </c>
      <c r="E470" s="256" t="s">
        <v>1</v>
      </c>
      <c r="F470" s="257" t="s">
        <v>660</v>
      </c>
      <c r="G470" s="255"/>
      <c r="H470" s="258">
        <v>11.045999999999999</v>
      </c>
      <c r="I470" s="259"/>
      <c r="J470" s="255"/>
      <c r="K470" s="255"/>
      <c r="L470" s="260"/>
      <c r="M470" s="261"/>
      <c r="N470" s="262"/>
      <c r="O470" s="262"/>
      <c r="P470" s="262"/>
      <c r="Q470" s="262"/>
      <c r="R470" s="262"/>
      <c r="S470" s="262"/>
      <c r="T470" s="263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T470" s="264" t="s">
        <v>160</v>
      </c>
      <c r="AU470" s="264" t="s">
        <v>83</v>
      </c>
      <c r="AV470" s="14" t="s">
        <v>83</v>
      </c>
      <c r="AW470" s="14" t="s">
        <v>30</v>
      </c>
      <c r="AX470" s="14" t="s">
        <v>73</v>
      </c>
      <c r="AY470" s="264" t="s">
        <v>148</v>
      </c>
    </row>
    <row r="471" s="14" customFormat="1">
      <c r="A471" s="14"/>
      <c r="B471" s="254"/>
      <c r="C471" s="255"/>
      <c r="D471" s="239" t="s">
        <v>160</v>
      </c>
      <c r="E471" s="256" t="s">
        <v>1</v>
      </c>
      <c r="F471" s="257" t="s">
        <v>661</v>
      </c>
      <c r="G471" s="255"/>
      <c r="H471" s="258">
        <v>-1.1819999999999999</v>
      </c>
      <c r="I471" s="259"/>
      <c r="J471" s="255"/>
      <c r="K471" s="255"/>
      <c r="L471" s="260"/>
      <c r="M471" s="261"/>
      <c r="N471" s="262"/>
      <c r="O471" s="262"/>
      <c r="P471" s="262"/>
      <c r="Q471" s="262"/>
      <c r="R471" s="262"/>
      <c r="S471" s="262"/>
      <c r="T471" s="263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T471" s="264" t="s">
        <v>160</v>
      </c>
      <c r="AU471" s="264" t="s">
        <v>83</v>
      </c>
      <c r="AV471" s="14" t="s">
        <v>83</v>
      </c>
      <c r="AW471" s="14" t="s">
        <v>30</v>
      </c>
      <c r="AX471" s="14" t="s">
        <v>73</v>
      </c>
      <c r="AY471" s="264" t="s">
        <v>148</v>
      </c>
    </row>
    <row r="472" s="15" customFormat="1">
      <c r="A472" s="15"/>
      <c r="B472" s="265"/>
      <c r="C472" s="266"/>
      <c r="D472" s="239" t="s">
        <v>160</v>
      </c>
      <c r="E472" s="267" t="s">
        <v>1</v>
      </c>
      <c r="F472" s="268" t="s">
        <v>167</v>
      </c>
      <c r="G472" s="266"/>
      <c r="H472" s="269">
        <v>51.683</v>
      </c>
      <c r="I472" s="270"/>
      <c r="J472" s="266"/>
      <c r="K472" s="266"/>
      <c r="L472" s="271"/>
      <c r="M472" s="272"/>
      <c r="N472" s="273"/>
      <c r="O472" s="273"/>
      <c r="P472" s="273"/>
      <c r="Q472" s="273"/>
      <c r="R472" s="273"/>
      <c r="S472" s="273"/>
      <c r="T472" s="274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T472" s="275" t="s">
        <v>160</v>
      </c>
      <c r="AU472" s="275" t="s">
        <v>83</v>
      </c>
      <c r="AV472" s="15" t="s">
        <v>156</v>
      </c>
      <c r="AW472" s="15" t="s">
        <v>30</v>
      </c>
      <c r="AX472" s="15" t="s">
        <v>81</v>
      </c>
      <c r="AY472" s="275" t="s">
        <v>148</v>
      </c>
    </row>
    <row r="473" s="2" customFormat="1" ht="14.4" customHeight="1">
      <c r="A473" s="38"/>
      <c r="B473" s="39"/>
      <c r="C473" s="276" t="s">
        <v>662</v>
      </c>
      <c r="D473" s="276" t="s">
        <v>237</v>
      </c>
      <c r="E473" s="277" t="s">
        <v>663</v>
      </c>
      <c r="F473" s="278" t="s">
        <v>664</v>
      </c>
      <c r="G473" s="279" t="s">
        <v>154</v>
      </c>
      <c r="H473" s="280">
        <v>56.850999999999999</v>
      </c>
      <c r="I473" s="281"/>
      <c r="J473" s="282">
        <f>ROUND(I473*H473,2)</f>
        <v>0</v>
      </c>
      <c r="K473" s="278" t="s">
        <v>155</v>
      </c>
      <c r="L473" s="283"/>
      <c r="M473" s="284" t="s">
        <v>1</v>
      </c>
      <c r="N473" s="285" t="s">
        <v>38</v>
      </c>
      <c r="O473" s="91"/>
      <c r="P473" s="235">
        <f>O473*H473</f>
        <v>0</v>
      </c>
      <c r="Q473" s="235">
        <v>0.0129</v>
      </c>
      <c r="R473" s="235">
        <f>Q473*H473</f>
        <v>0.73337790000000003</v>
      </c>
      <c r="S473" s="235">
        <v>0</v>
      </c>
      <c r="T473" s="236">
        <f>S473*H473</f>
        <v>0</v>
      </c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R473" s="237" t="s">
        <v>267</v>
      </c>
      <c r="AT473" s="237" t="s">
        <v>237</v>
      </c>
      <c r="AU473" s="237" t="s">
        <v>83</v>
      </c>
      <c r="AY473" s="17" t="s">
        <v>148</v>
      </c>
      <c r="BE473" s="238">
        <f>IF(N473="základní",J473,0)</f>
        <v>0</v>
      </c>
      <c r="BF473" s="238">
        <f>IF(N473="snížená",J473,0)</f>
        <v>0</v>
      </c>
      <c r="BG473" s="238">
        <f>IF(N473="zákl. přenesená",J473,0)</f>
        <v>0</v>
      </c>
      <c r="BH473" s="238">
        <f>IF(N473="sníž. přenesená",J473,0)</f>
        <v>0</v>
      </c>
      <c r="BI473" s="238">
        <f>IF(N473="nulová",J473,0)</f>
        <v>0</v>
      </c>
      <c r="BJ473" s="17" t="s">
        <v>81</v>
      </c>
      <c r="BK473" s="238">
        <f>ROUND(I473*H473,2)</f>
        <v>0</v>
      </c>
      <c r="BL473" s="17" t="s">
        <v>236</v>
      </c>
      <c r="BM473" s="237" t="s">
        <v>665</v>
      </c>
    </row>
    <row r="474" s="2" customFormat="1">
      <c r="A474" s="38"/>
      <c r="B474" s="39"/>
      <c r="C474" s="40"/>
      <c r="D474" s="239" t="s">
        <v>158</v>
      </c>
      <c r="E474" s="40"/>
      <c r="F474" s="240" t="s">
        <v>664</v>
      </c>
      <c r="G474" s="40"/>
      <c r="H474" s="40"/>
      <c r="I474" s="241"/>
      <c r="J474" s="40"/>
      <c r="K474" s="40"/>
      <c r="L474" s="44"/>
      <c r="M474" s="242"/>
      <c r="N474" s="243"/>
      <c r="O474" s="91"/>
      <c r="P474" s="91"/>
      <c r="Q474" s="91"/>
      <c r="R474" s="91"/>
      <c r="S474" s="91"/>
      <c r="T474" s="92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T474" s="17" t="s">
        <v>158</v>
      </c>
      <c r="AU474" s="17" t="s">
        <v>83</v>
      </c>
    </row>
    <row r="475" s="14" customFormat="1">
      <c r="A475" s="14"/>
      <c r="B475" s="254"/>
      <c r="C475" s="255"/>
      <c r="D475" s="239" t="s">
        <v>160</v>
      </c>
      <c r="E475" s="255"/>
      <c r="F475" s="257" t="s">
        <v>666</v>
      </c>
      <c r="G475" s="255"/>
      <c r="H475" s="258">
        <v>56.850999999999999</v>
      </c>
      <c r="I475" s="259"/>
      <c r="J475" s="255"/>
      <c r="K475" s="255"/>
      <c r="L475" s="260"/>
      <c r="M475" s="261"/>
      <c r="N475" s="262"/>
      <c r="O475" s="262"/>
      <c r="P475" s="262"/>
      <c r="Q475" s="262"/>
      <c r="R475" s="262"/>
      <c r="S475" s="262"/>
      <c r="T475" s="263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64" t="s">
        <v>160</v>
      </c>
      <c r="AU475" s="264" t="s">
        <v>83</v>
      </c>
      <c r="AV475" s="14" t="s">
        <v>83</v>
      </c>
      <c r="AW475" s="14" t="s">
        <v>4</v>
      </c>
      <c r="AX475" s="14" t="s">
        <v>81</v>
      </c>
      <c r="AY475" s="264" t="s">
        <v>148</v>
      </c>
    </row>
    <row r="476" s="2" customFormat="1" ht="24.15" customHeight="1">
      <c r="A476" s="38"/>
      <c r="B476" s="39"/>
      <c r="C476" s="226" t="s">
        <v>667</v>
      </c>
      <c r="D476" s="226" t="s">
        <v>151</v>
      </c>
      <c r="E476" s="227" t="s">
        <v>668</v>
      </c>
      <c r="F476" s="228" t="s">
        <v>669</v>
      </c>
      <c r="G476" s="229" t="s">
        <v>185</v>
      </c>
      <c r="H476" s="230">
        <v>1.046</v>
      </c>
      <c r="I476" s="231"/>
      <c r="J476" s="232">
        <f>ROUND(I476*H476,2)</f>
        <v>0</v>
      </c>
      <c r="K476" s="228" t="s">
        <v>155</v>
      </c>
      <c r="L476" s="44"/>
      <c r="M476" s="233" t="s">
        <v>1</v>
      </c>
      <c r="N476" s="234" t="s">
        <v>38</v>
      </c>
      <c r="O476" s="91"/>
      <c r="P476" s="235">
        <f>O476*H476</f>
        <v>0</v>
      </c>
      <c r="Q476" s="235">
        <v>0</v>
      </c>
      <c r="R476" s="235">
        <f>Q476*H476</f>
        <v>0</v>
      </c>
      <c r="S476" s="235">
        <v>0</v>
      </c>
      <c r="T476" s="236">
        <f>S476*H476</f>
        <v>0</v>
      </c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R476" s="237" t="s">
        <v>236</v>
      </c>
      <c r="AT476" s="237" t="s">
        <v>151</v>
      </c>
      <c r="AU476" s="237" t="s">
        <v>83</v>
      </c>
      <c r="AY476" s="17" t="s">
        <v>148</v>
      </c>
      <c r="BE476" s="238">
        <f>IF(N476="základní",J476,0)</f>
        <v>0</v>
      </c>
      <c r="BF476" s="238">
        <f>IF(N476="snížená",J476,0)</f>
        <v>0</v>
      </c>
      <c r="BG476" s="238">
        <f>IF(N476="zákl. přenesená",J476,0)</f>
        <v>0</v>
      </c>
      <c r="BH476" s="238">
        <f>IF(N476="sníž. přenesená",J476,0)</f>
        <v>0</v>
      </c>
      <c r="BI476" s="238">
        <f>IF(N476="nulová",J476,0)</f>
        <v>0</v>
      </c>
      <c r="BJ476" s="17" t="s">
        <v>81</v>
      </c>
      <c r="BK476" s="238">
        <f>ROUND(I476*H476,2)</f>
        <v>0</v>
      </c>
      <c r="BL476" s="17" t="s">
        <v>236</v>
      </c>
      <c r="BM476" s="237" t="s">
        <v>670</v>
      </c>
    </row>
    <row r="477" s="2" customFormat="1">
      <c r="A477" s="38"/>
      <c r="B477" s="39"/>
      <c r="C477" s="40"/>
      <c r="D477" s="239" t="s">
        <v>158</v>
      </c>
      <c r="E477" s="40"/>
      <c r="F477" s="240" t="s">
        <v>671</v>
      </c>
      <c r="G477" s="40"/>
      <c r="H477" s="40"/>
      <c r="I477" s="241"/>
      <c r="J477" s="40"/>
      <c r="K477" s="40"/>
      <c r="L477" s="44"/>
      <c r="M477" s="242"/>
      <c r="N477" s="243"/>
      <c r="O477" s="91"/>
      <c r="P477" s="91"/>
      <c r="Q477" s="91"/>
      <c r="R477" s="91"/>
      <c r="S477" s="91"/>
      <c r="T477" s="92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T477" s="17" t="s">
        <v>158</v>
      </c>
      <c r="AU477" s="17" t="s">
        <v>83</v>
      </c>
    </row>
    <row r="478" s="12" customFormat="1" ht="22.8" customHeight="1">
      <c r="A478" s="12"/>
      <c r="B478" s="210"/>
      <c r="C478" s="211"/>
      <c r="D478" s="212" t="s">
        <v>72</v>
      </c>
      <c r="E478" s="224" t="s">
        <v>672</v>
      </c>
      <c r="F478" s="224" t="s">
        <v>673</v>
      </c>
      <c r="G478" s="211"/>
      <c r="H478" s="211"/>
      <c r="I478" s="214"/>
      <c r="J478" s="225">
        <f>BK478</f>
        <v>0</v>
      </c>
      <c r="K478" s="211"/>
      <c r="L478" s="216"/>
      <c r="M478" s="217"/>
      <c r="N478" s="218"/>
      <c r="O478" s="218"/>
      <c r="P478" s="219">
        <f>SUM(P479:P495)</f>
        <v>0</v>
      </c>
      <c r="Q478" s="218"/>
      <c r="R478" s="219">
        <f>SUM(R479:R495)</f>
        <v>0.25154493</v>
      </c>
      <c r="S478" s="218"/>
      <c r="T478" s="220">
        <f>SUM(T479:T495)</f>
        <v>0.07700354999999999</v>
      </c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R478" s="221" t="s">
        <v>83</v>
      </c>
      <c r="AT478" s="222" t="s">
        <v>72</v>
      </c>
      <c r="AU478" s="222" t="s">
        <v>81</v>
      </c>
      <c r="AY478" s="221" t="s">
        <v>148</v>
      </c>
      <c r="BK478" s="223">
        <f>SUM(BK479:BK495)</f>
        <v>0</v>
      </c>
    </row>
    <row r="479" s="2" customFormat="1" ht="24.15" customHeight="1">
      <c r="A479" s="38"/>
      <c r="B479" s="39"/>
      <c r="C479" s="226" t="s">
        <v>674</v>
      </c>
      <c r="D479" s="226" t="s">
        <v>151</v>
      </c>
      <c r="E479" s="227" t="s">
        <v>675</v>
      </c>
      <c r="F479" s="228" t="s">
        <v>676</v>
      </c>
      <c r="G479" s="229" t="s">
        <v>154</v>
      </c>
      <c r="H479" s="230">
        <v>513.35699999999997</v>
      </c>
      <c r="I479" s="231"/>
      <c r="J479" s="232">
        <f>ROUND(I479*H479,2)</f>
        <v>0</v>
      </c>
      <c r="K479" s="228" t="s">
        <v>155</v>
      </c>
      <c r="L479" s="44"/>
      <c r="M479" s="233" t="s">
        <v>1</v>
      </c>
      <c r="N479" s="234" t="s">
        <v>38</v>
      </c>
      <c r="O479" s="91"/>
      <c r="P479" s="235">
        <f>O479*H479</f>
        <v>0</v>
      </c>
      <c r="Q479" s="235">
        <v>0</v>
      </c>
      <c r="R479" s="235">
        <f>Q479*H479</f>
        <v>0</v>
      </c>
      <c r="S479" s="235">
        <v>0</v>
      </c>
      <c r="T479" s="236">
        <f>S479*H479</f>
        <v>0</v>
      </c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R479" s="237" t="s">
        <v>236</v>
      </c>
      <c r="AT479" s="237" t="s">
        <v>151</v>
      </c>
      <c r="AU479" s="237" t="s">
        <v>83</v>
      </c>
      <c r="AY479" s="17" t="s">
        <v>148</v>
      </c>
      <c r="BE479" s="238">
        <f>IF(N479="základní",J479,0)</f>
        <v>0</v>
      </c>
      <c r="BF479" s="238">
        <f>IF(N479="snížená",J479,0)</f>
        <v>0</v>
      </c>
      <c r="BG479" s="238">
        <f>IF(N479="zákl. přenesená",J479,0)</f>
        <v>0</v>
      </c>
      <c r="BH479" s="238">
        <f>IF(N479="sníž. přenesená",J479,0)</f>
        <v>0</v>
      </c>
      <c r="BI479" s="238">
        <f>IF(N479="nulová",J479,0)</f>
        <v>0</v>
      </c>
      <c r="BJ479" s="17" t="s">
        <v>81</v>
      </c>
      <c r="BK479" s="238">
        <f>ROUND(I479*H479,2)</f>
        <v>0</v>
      </c>
      <c r="BL479" s="17" t="s">
        <v>236</v>
      </c>
      <c r="BM479" s="237" t="s">
        <v>677</v>
      </c>
    </row>
    <row r="480" s="2" customFormat="1">
      <c r="A480" s="38"/>
      <c r="B480" s="39"/>
      <c r="C480" s="40"/>
      <c r="D480" s="239" t="s">
        <v>158</v>
      </c>
      <c r="E480" s="40"/>
      <c r="F480" s="240" t="s">
        <v>678</v>
      </c>
      <c r="G480" s="40"/>
      <c r="H480" s="40"/>
      <c r="I480" s="241"/>
      <c r="J480" s="40"/>
      <c r="K480" s="40"/>
      <c r="L480" s="44"/>
      <c r="M480" s="242"/>
      <c r="N480" s="243"/>
      <c r="O480" s="91"/>
      <c r="P480" s="91"/>
      <c r="Q480" s="91"/>
      <c r="R480" s="91"/>
      <c r="S480" s="91"/>
      <c r="T480" s="92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T480" s="17" t="s">
        <v>158</v>
      </c>
      <c r="AU480" s="17" t="s">
        <v>83</v>
      </c>
    </row>
    <row r="481" s="14" customFormat="1">
      <c r="A481" s="14"/>
      <c r="B481" s="254"/>
      <c r="C481" s="255"/>
      <c r="D481" s="239" t="s">
        <v>160</v>
      </c>
      <c r="E481" s="256" t="s">
        <v>1</v>
      </c>
      <c r="F481" s="257" t="s">
        <v>679</v>
      </c>
      <c r="G481" s="255"/>
      <c r="H481" s="258">
        <v>156.53999999999999</v>
      </c>
      <c r="I481" s="259"/>
      <c r="J481" s="255"/>
      <c r="K481" s="255"/>
      <c r="L481" s="260"/>
      <c r="M481" s="261"/>
      <c r="N481" s="262"/>
      <c r="O481" s="262"/>
      <c r="P481" s="262"/>
      <c r="Q481" s="262"/>
      <c r="R481" s="262"/>
      <c r="S481" s="262"/>
      <c r="T481" s="263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T481" s="264" t="s">
        <v>160</v>
      </c>
      <c r="AU481" s="264" t="s">
        <v>83</v>
      </c>
      <c r="AV481" s="14" t="s">
        <v>83</v>
      </c>
      <c r="AW481" s="14" t="s">
        <v>30</v>
      </c>
      <c r="AX481" s="14" t="s">
        <v>73</v>
      </c>
      <c r="AY481" s="264" t="s">
        <v>148</v>
      </c>
    </row>
    <row r="482" s="13" customFormat="1">
      <c r="A482" s="13"/>
      <c r="B482" s="244"/>
      <c r="C482" s="245"/>
      <c r="D482" s="239" t="s">
        <v>160</v>
      </c>
      <c r="E482" s="246" t="s">
        <v>1</v>
      </c>
      <c r="F482" s="247" t="s">
        <v>680</v>
      </c>
      <c r="G482" s="245"/>
      <c r="H482" s="246" t="s">
        <v>1</v>
      </c>
      <c r="I482" s="248"/>
      <c r="J482" s="245"/>
      <c r="K482" s="245"/>
      <c r="L482" s="249"/>
      <c r="M482" s="250"/>
      <c r="N482" s="251"/>
      <c r="O482" s="251"/>
      <c r="P482" s="251"/>
      <c r="Q482" s="251"/>
      <c r="R482" s="251"/>
      <c r="S482" s="251"/>
      <c r="T482" s="252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53" t="s">
        <v>160</v>
      </c>
      <c r="AU482" s="253" t="s">
        <v>83</v>
      </c>
      <c r="AV482" s="13" t="s">
        <v>81</v>
      </c>
      <c r="AW482" s="13" t="s">
        <v>30</v>
      </c>
      <c r="AX482" s="13" t="s">
        <v>73</v>
      </c>
      <c r="AY482" s="253" t="s">
        <v>148</v>
      </c>
    </row>
    <row r="483" s="14" customFormat="1">
      <c r="A483" s="14"/>
      <c r="B483" s="254"/>
      <c r="C483" s="255"/>
      <c r="D483" s="239" t="s">
        <v>160</v>
      </c>
      <c r="E483" s="256" t="s">
        <v>1</v>
      </c>
      <c r="F483" s="257" t="s">
        <v>681</v>
      </c>
      <c r="G483" s="255"/>
      <c r="H483" s="258">
        <v>10.484999999999999</v>
      </c>
      <c r="I483" s="259"/>
      <c r="J483" s="255"/>
      <c r="K483" s="255"/>
      <c r="L483" s="260"/>
      <c r="M483" s="261"/>
      <c r="N483" s="262"/>
      <c r="O483" s="262"/>
      <c r="P483" s="262"/>
      <c r="Q483" s="262"/>
      <c r="R483" s="262"/>
      <c r="S483" s="262"/>
      <c r="T483" s="263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T483" s="264" t="s">
        <v>160</v>
      </c>
      <c r="AU483" s="264" t="s">
        <v>83</v>
      </c>
      <c r="AV483" s="14" t="s">
        <v>83</v>
      </c>
      <c r="AW483" s="14" t="s">
        <v>30</v>
      </c>
      <c r="AX483" s="14" t="s">
        <v>73</v>
      </c>
      <c r="AY483" s="264" t="s">
        <v>148</v>
      </c>
    </row>
    <row r="484" s="14" customFormat="1">
      <c r="A484" s="14"/>
      <c r="B484" s="254"/>
      <c r="C484" s="255"/>
      <c r="D484" s="239" t="s">
        <v>160</v>
      </c>
      <c r="E484" s="256" t="s">
        <v>1</v>
      </c>
      <c r="F484" s="257" t="s">
        <v>682</v>
      </c>
      <c r="G484" s="255"/>
      <c r="H484" s="258">
        <v>6.125</v>
      </c>
      <c r="I484" s="259"/>
      <c r="J484" s="255"/>
      <c r="K484" s="255"/>
      <c r="L484" s="260"/>
      <c r="M484" s="261"/>
      <c r="N484" s="262"/>
      <c r="O484" s="262"/>
      <c r="P484" s="262"/>
      <c r="Q484" s="262"/>
      <c r="R484" s="262"/>
      <c r="S484" s="262"/>
      <c r="T484" s="263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T484" s="264" t="s">
        <v>160</v>
      </c>
      <c r="AU484" s="264" t="s">
        <v>83</v>
      </c>
      <c r="AV484" s="14" t="s">
        <v>83</v>
      </c>
      <c r="AW484" s="14" t="s">
        <v>30</v>
      </c>
      <c r="AX484" s="14" t="s">
        <v>73</v>
      </c>
      <c r="AY484" s="264" t="s">
        <v>148</v>
      </c>
    </row>
    <row r="485" s="13" customFormat="1">
      <c r="A485" s="13"/>
      <c r="B485" s="244"/>
      <c r="C485" s="245"/>
      <c r="D485" s="239" t="s">
        <v>160</v>
      </c>
      <c r="E485" s="246" t="s">
        <v>1</v>
      </c>
      <c r="F485" s="247" t="s">
        <v>683</v>
      </c>
      <c r="G485" s="245"/>
      <c r="H485" s="246" t="s">
        <v>1</v>
      </c>
      <c r="I485" s="248"/>
      <c r="J485" s="245"/>
      <c r="K485" s="245"/>
      <c r="L485" s="249"/>
      <c r="M485" s="250"/>
      <c r="N485" s="251"/>
      <c r="O485" s="251"/>
      <c r="P485" s="251"/>
      <c r="Q485" s="251"/>
      <c r="R485" s="251"/>
      <c r="S485" s="251"/>
      <c r="T485" s="252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253" t="s">
        <v>160</v>
      </c>
      <c r="AU485" s="253" t="s">
        <v>83</v>
      </c>
      <c r="AV485" s="13" t="s">
        <v>81</v>
      </c>
      <c r="AW485" s="13" t="s">
        <v>30</v>
      </c>
      <c r="AX485" s="13" t="s">
        <v>73</v>
      </c>
      <c r="AY485" s="253" t="s">
        <v>148</v>
      </c>
    </row>
    <row r="486" s="14" customFormat="1">
      <c r="A486" s="14"/>
      <c r="B486" s="254"/>
      <c r="C486" s="255"/>
      <c r="D486" s="239" t="s">
        <v>160</v>
      </c>
      <c r="E486" s="256" t="s">
        <v>1</v>
      </c>
      <c r="F486" s="257" t="s">
        <v>684</v>
      </c>
      <c r="G486" s="255"/>
      <c r="H486" s="258">
        <v>56.521999999999998</v>
      </c>
      <c r="I486" s="259"/>
      <c r="J486" s="255"/>
      <c r="K486" s="255"/>
      <c r="L486" s="260"/>
      <c r="M486" s="261"/>
      <c r="N486" s="262"/>
      <c r="O486" s="262"/>
      <c r="P486" s="262"/>
      <c r="Q486" s="262"/>
      <c r="R486" s="262"/>
      <c r="S486" s="262"/>
      <c r="T486" s="263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T486" s="264" t="s">
        <v>160</v>
      </c>
      <c r="AU486" s="264" t="s">
        <v>83</v>
      </c>
      <c r="AV486" s="14" t="s">
        <v>83</v>
      </c>
      <c r="AW486" s="14" t="s">
        <v>30</v>
      </c>
      <c r="AX486" s="14" t="s">
        <v>73</v>
      </c>
      <c r="AY486" s="264" t="s">
        <v>148</v>
      </c>
    </row>
    <row r="487" s="13" customFormat="1">
      <c r="A487" s="13"/>
      <c r="B487" s="244"/>
      <c r="C487" s="245"/>
      <c r="D487" s="239" t="s">
        <v>160</v>
      </c>
      <c r="E487" s="246" t="s">
        <v>1</v>
      </c>
      <c r="F487" s="247" t="s">
        <v>685</v>
      </c>
      <c r="G487" s="245"/>
      <c r="H487" s="246" t="s">
        <v>1</v>
      </c>
      <c r="I487" s="248"/>
      <c r="J487" s="245"/>
      <c r="K487" s="245"/>
      <c r="L487" s="249"/>
      <c r="M487" s="250"/>
      <c r="N487" s="251"/>
      <c r="O487" s="251"/>
      <c r="P487" s="251"/>
      <c r="Q487" s="251"/>
      <c r="R487" s="251"/>
      <c r="S487" s="251"/>
      <c r="T487" s="252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53" t="s">
        <v>160</v>
      </c>
      <c r="AU487" s="253" t="s">
        <v>83</v>
      </c>
      <c r="AV487" s="13" t="s">
        <v>81</v>
      </c>
      <c r="AW487" s="13" t="s">
        <v>30</v>
      </c>
      <c r="AX487" s="13" t="s">
        <v>73</v>
      </c>
      <c r="AY487" s="253" t="s">
        <v>148</v>
      </c>
    </row>
    <row r="488" s="14" customFormat="1">
      <c r="A488" s="14"/>
      <c r="B488" s="254"/>
      <c r="C488" s="255"/>
      <c r="D488" s="239" t="s">
        <v>160</v>
      </c>
      <c r="E488" s="256" t="s">
        <v>1</v>
      </c>
      <c r="F488" s="257" t="s">
        <v>686</v>
      </c>
      <c r="G488" s="255"/>
      <c r="H488" s="258">
        <v>283.685</v>
      </c>
      <c r="I488" s="259"/>
      <c r="J488" s="255"/>
      <c r="K488" s="255"/>
      <c r="L488" s="260"/>
      <c r="M488" s="261"/>
      <c r="N488" s="262"/>
      <c r="O488" s="262"/>
      <c r="P488" s="262"/>
      <c r="Q488" s="262"/>
      <c r="R488" s="262"/>
      <c r="S488" s="262"/>
      <c r="T488" s="263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64" t="s">
        <v>160</v>
      </c>
      <c r="AU488" s="264" t="s">
        <v>83</v>
      </c>
      <c r="AV488" s="14" t="s">
        <v>83</v>
      </c>
      <c r="AW488" s="14" t="s">
        <v>30</v>
      </c>
      <c r="AX488" s="14" t="s">
        <v>73</v>
      </c>
      <c r="AY488" s="264" t="s">
        <v>148</v>
      </c>
    </row>
    <row r="489" s="15" customFormat="1">
      <c r="A489" s="15"/>
      <c r="B489" s="265"/>
      <c r="C489" s="266"/>
      <c r="D489" s="239" t="s">
        <v>160</v>
      </c>
      <c r="E489" s="267" t="s">
        <v>1</v>
      </c>
      <c r="F489" s="268" t="s">
        <v>167</v>
      </c>
      <c r="G489" s="266"/>
      <c r="H489" s="269">
        <v>513.35699999999997</v>
      </c>
      <c r="I489" s="270"/>
      <c r="J489" s="266"/>
      <c r="K489" s="266"/>
      <c r="L489" s="271"/>
      <c r="M489" s="272"/>
      <c r="N489" s="273"/>
      <c r="O489" s="273"/>
      <c r="P489" s="273"/>
      <c r="Q489" s="273"/>
      <c r="R489" s="273"/>
      <c r="S489" s="273"/>
      <c r="T489" s="274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T489" s="275" t="s">
        <v>160</v>
      </c>
      <c r="AU489" s="275" t="s">
        <v>83</v>
      </c>
      <c r="AV489" s="15" t="s">
        <v>156</v>
      </c>
      <c r="AW489" s="15" t="s">
        <v>30</v>
      </c>
      <c r="AX489" s="15" t="s">
        <v>81</v>
      </c>
      <c r="AY489" s="275" t="s">
        <v>148</v>
      </c>
    </row>
    <row r="490" s="2" customFormat="1" ht="24.15" customHeight="1">
      <c r="A490" s="38"/>
      <c r="B490" s="39"/>
      <c r="C490" s="226" t="s">
        <v>687</v>
      </c>
      <c r="D490" s="226" t="s">
        <v>151</v>
      </c>
      <c r="E490" s="227" t="s">
        <v>688</v>
      </c>
      <c r="F490" s="228" t="s">
        <v>689</v>
      </c>
      <c r="G490" s="229" t="s">
        <v>154</v>
      </c>
      <c r="H490" s="230">
        <v>513.35699999999997</v>
      </c>
      <c r="I490" s="231"/>
      <c r="J490" s="232">
        <f>ROUND(I490*H490,2)</f>
        <v>0</v>
      </c>
      <c r="K490" s="228" t="s">
        <v>155</v>
      </c>
      <c r="L490" s="44"/>
      <c r="M490" s="233" t="s">
        <v>1</v>
      </c>
      <c r="N490" s="234" t="s">
        <v>38</v>
      </c>
      <c r="O490" s="91"/>
      <c r="P490" s="235">
        <f>O490*H490</f>
        <v>0</v>
      </c>
      <c r="Q490" s="235">
        <v>0</v>
      </c>
      <c r="R490" s="235">
        <f>Q490*H490</f>
        <v>0</v>
      </c>
      <c r="S490" s="235">
        <v>0.00014999999999999999</v>
      </c>
      <c r="T490" s="236">
        <f>S490*H490</f>
        <v>0.07700354999999999</v>
      </c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R490" s="237" t="s">
        <v>236</v>
      </c>
      <c r="AT490" s="237" t="s">
        <v>151</v>
      </c>
      <c r="AU490" s="237" t="s">
        <v>83</v>
      </c>
      <c r="AY490" s="17" t="s">
        <v>148</v>
      </c>
      <c r="BE490" s="238">
        <f>IF(N490="základní",J490,0)</f>
        <v>0</v>
      </c>
      <c r="BF490" s="238">
        <f>IF(N490="snížená",J490,0)</f>
        <v>0</v>
      </c>
      <c r="BG490" s="238">
        <f>IF(N490="zákl. přenesená",J490,0)</f>
        <v>0</v>
      </c>
      <c r="BH490" s="238">
        <f>IF(N490="sníž. přenesená",J490,0)</f>
        <v>0</v>
      </c>
      <c r="BI490" s="238">
        <f>IF(N490="nulová",J490,0)</f>
        <v>0</v>
      </c>
      <c r="BJ490" s="17" t="s">
        <v>81</v>
      </c>
      <c r="BK490" s="238">
        <f>ROUND(I490*H490,2)</f>
        <v>0</v>
      </c>
      <c r="BL490" s="17" t="s">
        <v>236</v>
      </c>
      <c r="BM490" s="237" t="s">
        <v>690</v>
      </c>
    </row>
    <row r="491" s="2" customFormat="1">
      <c r="A491" s="38"/>
      <c r="B491" s="39"/>
      <c r="C491" s="40"/>
      <c r="D491" s="239" t="s">
        <v>158</v>
      </c>
      <c r="E491" s="40"/>
      <c r="F491" s="240" t="s">
        <v>691</v>
      </c>
      <c r="G491" s="40"/>
      <c r="H491" s="40"/>
      <c r="I491" s="241"/>
      <c r="J491" s="40"/>
      <c r="K491" s="40"/>
      <c r="L491" s="44"/>
      <c r="M491" s="242"/>
      <c r="N491" s="243"/>
      <c r="O491" s="91"/>
      <c r="P491" s="91"/>
      <c r="Q491" s="91"/>
      <c r="R491" s="91"/>
      <c r="S491" s="91"/>
      <c r="T491" s="92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T491" s="17" t="s">
        <v>158</v>
      </c>
      <c r="AU491" s="17" t="s">
        <v>83</v>
      </c>
    </row>
    <row r="492" s="2" customFormat="1" ht="24.15" customHeight="1">
      <c r="A492" s="38"/>
      <c r="B492" s="39"/>
      <c r="C492" s="226" t="s">
        <v>692</v>
      </c>
      <c r="D492" s="226" t="s">
        <v>151</v>
      </c>
      <c r="E492" s="227" t="s">
        <v>693</v>
      </c>
      <c r="F492" s="228" t="s">
        <v>694</v>
      </c>
      <c r="G492" s="229" t="s">
        <v>154</v>
      </c>
      <c r="H492" s="230">
        <v>513.35699999999997</v>
      </c>
      <c r="I492" s="231"/>
      <c r="J492" s="232">
        <f>ROUND(I492*H492,2)</f>
        <v>0</v>
      </c>
      <c r="K492" s="228" t="s">
        <v>155</v>
      </c>
      <c r="L492" s="44"/>
      <c r="M492" s="233" t="s">
        <v>1</v>
      </c>
      <c r="N492" s="234" t="s">
        <v>38</v>
      </c>
      <c r="O492" s="91"/>
      <c r="P492" s="235">
        <f>O492*H492</f>
        <v>0</v>
      </c>
      <c r="Q492" s="235">
        <v>0.00020000000000000001</v>
      </c>
      <c r="R492" s="235">
        <f>Q492*H492</f>
        <v>0.1026714</v>
      </c>
      <c r="S492" s="235">
        <v>0</v>
      </c>
      <c r="T492" s="236">
        <f>S492*H492</f>
        <v>0</v>
      </c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R492" s="237" t="s">
        <v>236</v>
      </c>
      <c r="AT492" s="237" t="s">
        <v>151</v>
      </c>
      <c r="AU492" s="237" t="s">
        <v>83</v>
      </c>
      <c r="AY492" s="17" t="s">
        <v>148</v>
      </c>
      <c r="BE492" s="238">
        <f>IF(N492="základní",J492,0)</f>
        <v>0</v>
      </c>
      <c r="BF492" s="238">
        <f>IF(N492="snížená",J492,0)</f>
        <v>0</v>
      </c>
      <c r="BG492" s="238">
        <f>IF(N492="zákl. přenesená",J492,0)</f>
        <v>0</v>
      </c>
      <c r="BH492" s="238">
        <f>IF(N492="sníž. přenesená",J492,0)</f>
        <v>0</v>
      </c>
      <c r="BI492" s="238">
        <f>IF(N492="nulová",J492,0)</f>
        <v>0</v>
      </c>
      <c r="BJ492" s="17" t="s">
        <v>81</v>
      </c>
      <c r="BK492" s="238">
        <f>ROUND(I492*H492,2)</f>
        <v>0</v>
      </c>
      <c r="BL492" s="17" t="s">
        <v>236</v>
      </c>
      <c r="BM492" s="237" t="s">
        <v>695</v>
      </c>
    </row>
    <row r="493" s="2" customFormat="1">
      <c r="A493" s="38"/>
      <c r="B493" s="39"/>
      <c r="C493" s="40"/>
      <c r="D493" s="239" t="s">
        <v>158</v>
      </c>
      <c r="E493" s="40"/>
      <c r="F493" s="240" t="s">
        <v>696</v>
      </c>
      <c r="G493" s="40"/>
      <c r="H493" s="40"/>
      <c r="I493" s="241"/>
      <c r="J493" s="40"/>
      <c r="K493" s="40"/>
      <c r="L493" s="44"/>
      <c r="M493" s="242"/>
      <c r="N493" s="243"/>
      <c r="O493" s="91"/>
      <c r="P493" s="91"/>
      <c r="Q493" s="91"/>
      <c r="R493" s="91"/>
      <c r="S493" s="91"/>
      <c r="T493" s="92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T493" s="17" t="s">
        <v>158</v>
      </c>
      <c r="AU493" s="17" t="s">
        <v>83</v>
      </c>
    </row>
    <row r="494" s="2" customFormat="1" ht="24.15" customHeight="1">
      <c r="A494" s="38"/>
      <c r="B494" s="39"/>
      <c r="C494" s="226" t="s">
        <v>697</v>
      </c>
      <c r="D494" s="226" t="s">
        <v>151</v>
      </c>
      <c r="E494" s="227" t="s">
        <v>698</v>
      </c>
      <c r="F494" s="228" t="s">
        <v>699</v>
      </c>
      <c r="G494" s="229" t="s">
        <v>154</v>
      </c>
      <c r="H494" s="230">
        <v>513.35699999999997</v>
      </c>
      <c r="I494" s="231"/>
      <c r="J494" s="232">
        <f>ROUND(I494*H494,2)</f>
        <v>0</v>
      </c>
      <c r="K494" s="228" t="s">
        <v>155</v>
      </c>
      <c r="L494" s="44"/>
      <c r="M494" s="233" t="s">
        <v>1</v>
      </c>
      <c r="N494" s="234" t="s">
        <v>38</v>
      </c>
      <c r="O494" s="91"/>
      <c r="P494" s="235">
        <f>O494*H494</f>
        <v>0</v>
      </c>
      <c r="Q494" s="235">
        <v>0.00029</v>
      </c>
      <c r="R494" s="235">
        <f>Q494*H494</f>
        <v>0.14887353</v>
      </c>
      <c r="S494" s="235">
        <v>0</v>
      </c>
      <c r="T494" s="236">
        <f>S494*H494</f>
        <v>0</v>
      </c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R494" s="237" t="s">
        <v>236</v>
      </c>
      <c r="AT494" s="237" t="s">
        <v>151</v>
      </c>
      <c r="AU494" s="237" t="s">
        <v>83</v>
      </c>
      <c r="AY494" s="17" t="s">
        <v>148</v>
      </c>
      <c r="BE494" s="238">
        <f>IF(N494="základní",J494,0)</f>
        <v>0</v>
      </c>
      <c r="BF494" s="238">
        <f>IF(N494="snížená",J494,0)</f>
        <v>0</v>
      </c>
      <c r="BG494" s="238">
        <f>IF(N494="zákl. přenesená",J494,0)</f>
        <v>0</v>
      </c>
      <c r="BH494" s="238">
        <f>IF(N494="sníž. přenesená",J494,0)</f>
        <v>0</v>
      </c>
      <c r="BI494" s="238">
        <f>IF(N494="nulová",J494,0)</f>
        <v>0</v>
      </c>
      <c r="BJ494" s="17" t="s">
        <v>81</v>
      </c>
      <c r="BK494" s="238">
        <f>ROUND(I494*H494,2)</f>
        <v>0</v>
      </c>
      <c r="BL494" s="17" t="s">
        <v>236</v>
      </c>
      <c r="BM494" s="237" t="s">
        <v>700</v>
      </c>
    </row>
    <row r="495" s="2" customFormat="1">
      <c r="A495" s="38"/>
      <c r="B495" s="39"/>
      <c r="C495" s="40"/>
      <c r="D495" s="239" t="s">
        <v>158</v>
      </c>
      <c r="E495" s="40"/>
      <c r="F495" s="240" t="s">
        <v>701</v>
      </c>
      <c r="G495" s="40"/>
      <c r="H495" s="40"/>
      <c r="I495" s="241"/>
      <c r="J495" s="40"/>
      <c r="K495" s="40"/>
      <c r="L495" s="44"/>
      <c r="M495" s="287"/>
      <c r="N495" s="288"/>
      <c r="O495" s="289"/>
      <c r="P495" s="289"/>
      <c r="Q495" s="289"/>
      <c r="R495" s="289"/>
      <c r="S495" s="289"/>
      <c r="T495" s="290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T495" s="17" t="s">
        <v>158</v>
      </c>
      <c r="AU495" s="17" t="s">
        <v>83</v>
      </c>
    </row>
    <row r="496" s="2" customFormat="1" ht="6.96" customHeight="1">
      <c r="A496" s="38"/>
      <c r="B496" s="66"/>
      <c r="C496" s="67"/>
      <c r="D496" s="67"/>
      <c r="E496" s="67"/>
      <c r="F496" s="67"/>
      <c r="G496" s="67"/>
      <c r="H496" s="67"/>
      <c r="I496" s="67"/>
      <c r="J496" s="67"/>
      <c r="K496" s="67"/>
      <c r="L496" s="44"/>
      <c r="M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</row>
  </sheetData>
  <sheetProtection sheet="1" autoFilter="0" formatColumns="0" formatRows="0" objects="1" scenarios="1" spinCount="100000" saltValue="e3EjNzz/1Hr7QhVsLRsN12DQ9zdPsaPMne1TOo2EuVXkx9DlUIXGi2wE0/xrBB5Ed6npVYedmDeoJiqvYUKTdA==" hashValue="7yDuxDxXdcFOaQa1nFMrM+ReSH2D8BcGRXcmzbPEL6s0/hHz8MBn8Wvo5b5+9R3uPYiwPORV21t6hORrkCzVIA==" algorithmName="SHA-512" password="CC35"/>
  <autoFilter ref="C131:K495"/>
  <mergeCells count="9">
    <mergeCell ref="E7:H7"/>
    <mergeCell ref="E9:H9"/>
    <mergeCell ref="E18:H18"/>
    <mergeCell ref="E27:H27"/>
    <mergeCell ref="E85:H85"/>
    <mergeCell ref="E87:H87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86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2" customFormat="1" ht="12" customHeight="1">
      <c r="A8" s="38"/>
      <c r="B8" s="44"/>
      <c r="C8" s="38"/>
      <c r="D8" s="150" t="s">
        <v>110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52" t="s">
        <v>702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50" t="s">
        <v>18</v>
      </c>
      <c r="E11" s="38"/>
      <c r="F11" s="141" t="s">
        <v>1</v>
      </c>
      <c r="G11" s="38"/>
      <c r="H11" s="38"/>
      <c r="I11" s="150" t="s">
        <v>19</v>
      </c>
      <c r="J11" s="141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0" t="s">
        <v>20</v>
      </c>
      <c r="E12" s="38"/>
      <c r="F12" s="141" t="s">
        <v>21</v>
      </c>
      <c r="G12" s="38"/>
      <c r="H12" s="38"/>
      <c r="I12" s="150" t="s">
        <v>22</v>
      </c>
      <c r="J12" s="153" t="str">
        <f>'Rekapitulace stavby'!AN8</f>
        <v>30. 6. 2020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24</v>
      </c>
      <c r="E14" s="38"/>
      <c r="F14" s="38"/>
      <c r="G14" s="38"/>
      <c r="H14" s="38"/>
      <c r="I14" s="150" t="s">
        <v>25</v>
      </c>
      <c r="J14" s="141" t="str">
        <f>IF('Rekapitulace stavby'!AN10="","",'Rekapitulace stavby'!AN10)</f>
        <v/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1" t="str">
        <f>IF('Rekapitulace stavby'!E11="","",'Rekapitulace stavby'!E11)</f>
        <v xml:space="preserve"> </v>
      </c>
      <c r="F15" s="38"/>
      <c r="G15" s="38"/>
      <c r="H15" s="38"/>
      <c r="I15" s="150" t="s">
        <v>26</v>
      </c>
      <c r="J15" s="141" t="str">
        <f>IF('Rekapitulace stavby'!AN11="","",'Rekapitulace stavby'!AN11)</f>
        <v/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50" t="s">
        <v>27</v>
      </c>
      <c r="E17" s="38"/>
      <c r="F17" s="38"/>
      <c r="G17" s="38"/>
      <c r="H17" s="38"/>
      <c r="I17" s="15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1"/>
      <c r="G18" s="141"/>
      <c r="H18" s="141"/>
      <c r="I18" s="150" t="s">
        <v>26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50" t="s">
        <v>29</v>
      </c>
      <c r="E20" s="38"/>
      <c r="F20" s="38"/>
      <c r="G20" s="38"/>
      <c r="H20" s="38"/>
      <c r="I20" s="150" t="s">
        <v>25</v>
      </c>
      <c r="J20" s="141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1" t="str">
        <f>IF('Rekapitulace stavby'!E17="","",'Rekapitulace stavby'!E17)</f>
        <v xml:space="preserve"> </v>
      </c>
      <c r="F21" s="38"/>
      <c r="G21" s="38"/>
      <c r="H21" s="38"/>
      <c r="I21" s="150" t="s">
        <v>26</v>
      </c>
      <c r="J21" s="141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50" t="s">
        <v>31</v>
      </c>
      <c r="E23" s="38"/>
      <c r="F23" s="38"/>
      <c r="G23" s="38"/>
      <c r="H23" s="38"/>
      <c r="I23" s="150" t="s">
        <v>25</v>
      </c>
      <c r="J23" s="141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1" t="str">
        <f>IF('Rekapitulace stavby'!E20="","",'Rekapitulace stavby'!E20)</f>
        <v xml:space="preserve"> </v>
      </c>
      <c r="F24" s="38"/>
      <c r="G24" s="38"/>
      <c r="H24" s="38"/>
      <c r="I24" s="150" t="s">
        <v>26</v>
      </c>
      <c r="J24" s="141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50" t="s">
        <v>32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54"/>
      <c r="B27" s="155"/>
      <c r="C27" s="154"/>
      <c r="D27" s="154"/>
      <c r="E27" s="156" t="s">
        <v>1</v>
      </c>
      <c r="F27" s="156"/>
      <c r="G27" s="156"/>
      <c r="H27" s="156"/>
      <c r="I27" s="154"/>
      <c r="J27" s="154"/>
      <c r="K27" s="154"/>
      <c r="L27" s="157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8"/>
      <c r="E29" s="158"/>
      <c r="F29" s="158"/>
      <c r="G29" s="158"/>
      <c r="H29" s="158"/>
      <c r="I29" s="158"/>
      <c r="J29" s="158"/>
      <c r="K29" s="15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9" t="s">
        <v>33</v>
      </c>
      <c r="E30" s="38"/>
      <c r="F30" s="38"/>
      <c r="G30" s="38"/>
      <c r="H30" s="38"/>
      <c r="I30" s="38"/>
      <c r="J30" s="160">
        <f>ROUND(J120,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61" t="s">
        <v>35</v>
      </c>
      <c r="G32" s="38"/>
      <c r="H32" s="38"/>
      <c r="I32" s="161" t="s">
        <v>34</v>
      </c>
      <c r="J32" s="161" t="s">
        <v>36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2" t="s">
        <v>37</v>
      </c>
      <c r="E33" s="150" t="s">
        <v>38</v>
      </c>
      <c r="F33" s="163">
        <f>ROUND((SUM(BE120:BE214)),  2)</f>
        <v>0</v>
      </c>
      <c r="G33" s="38"/>
      <c r="H33" s="38"/>
      <c r="I33" s="164">
        <v>0.20999999999999999</v>
      </c>
      <c r="J33" s="163">
        <f>ROUND(((SUM(BE120:BE214))*I33),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50" t="s">
        <v>39</v>
      </c>
      <c r="F34" s="163">
        <f>ROUND((SUM(BF120:BF214)),  2)</f>
        <v>0</v>
      </c>
      <c r="G34" s="38"/>
      <c r="H34" s="38"/>
      <c r="I34" s="164">
        <v>0.14999999999999999</v>
      </c>
      <c r="J34" s="163">
        <f>ROUND(((SUM(BF120:BF214))*I34),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50" t="s">
        <v>40</v>
      </c>
      <c r="F35" s="163">
        <f>ROUND((SUM(BG120:BG214)),  2)</f>
        <v>0</v>
      </c>
      <c r="G35" s="38"/>
      <c r="H35" s="38"/>
      <c r="I35" s="164">
        <v>0.20999999999999999</v>
      </c>
      <c r="J35" s="163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50" t="s">
        <v>41</v>
      </c>
      <c r="F36" s="163">
        <f>ROUND((SUM(BH120:BH214)),  2)</f>
        <v>0</v>
      </c>
      <c r="G36" s="38"/>
      <c r="H36" s="38"/>
      <c r="I36" s="164">
        <v>0.14999999999999999</v>
      </c>
      <c r="J36" s="163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42</v>
      </c>
      <c r="F37" s="163">
        <f>ROUND((SUM(BI120:BI214)),  2)</f>
        <v>0</v>
      </c>
      <c r="G37" s="38"/>
      <c r="H37" s="38"/>
      <c r="I37" s="164">
        <v>0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5"/>
      <c r="D39" s="166" t="s">
        <v>43</v>
      </c>
      <c r="E39" s="167"/>
      <c r="F39" s="167"/>
      <c r="G39" s="168" t="s">
        <v>44</v>
      </c>
      <c r="H39" s="169" t="s">
        <v>45</v>
      </c>
      <c r="I39" s="167"/>
      <c r="J39" s="170">
        <f>SUM(J30:J37)</f>
        <v>0</v>
      </c>
      <c r="K39" s="171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110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SO 02 - ZTI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30. 6. 2020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 xml:space="preserve"> </v>
      </c>
      <c r="G91" s="40"/>
      <c r="H91" s="40"/>
      <c r="I91" s="32" t="s">
        <v>29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40"/>
      <c r="E92" s="40"/>
      <c r="F92" s="27" t="str">
        <f>IF(E18="","",E18)</f>
        <v>Vyplň údaj</v>
      </c>
      <c r="G92" s="40"/>
      <c r="H92" s="40"/>
      <c r="I92" s="32" t="s">
        <v>31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4" t="s">
        <v>113</v>
      </c>
      <c r="D94" s="185"/>
      <c r="E94" s="185"/>
      <c r="F94" s="185"/>
      <c r="G94" s="185"/>
      <c r="H94" s="185"/>
      <c r="I94" s="185"/>
      <c r="J94" s="186" t="s">
        <v>114</v>
      </c>
      <c r="K94" s="185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87" t="s">
        <v>115</v>
      </c>
      <c r="D96" s="40"/>
      <c r="E96" s="40"/>
      <c r="F96" s="40"/>
      <c r="G96" s="40"/>
      <c r="H96" s="40"/>
      <c r="I96" s="40"/>
      <c r="J96" s="110">
        <f>J120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116</v>
      </c>
    </row>
    <row r="97" s="9" customFormat="1" ht="24.96" customHeight="1">
      <c r="A97" s="9"/>
      <c r="B97" s="188"/>
      <c r="C97" s="189"/>
      <c r="D97" s="190" t="s">
        <v>121</v>
      </c>
      <c r="E97" s="191"/>
      <c r="F97" s="191"/>
      <c r="G97" s="191"/>
      <c r="H97" s="191"/>
      <c r="I97" s="191"/>
      <c r="J97" s="192">
        <f>J121</f>
        <v>0</v>
      </c>
      <c r="K97" s="189"/>
      <c r="L97" s="19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4"/>
      <c r="C98" s="133"/>
      <c r="D98" s="195" t="s">
        <v>703</v>
      </c>
      <c r="E98" s="196"/>
      <c r="F98" s="196"/>
      <c r="G98" s="196"/>
      <c r="H98" s="196"/>
      <c r="I98" s="196"/>
      <c r="J98" s="197">
        <f>J122</f>
        <v>0</v>
      </c>
      <c r="K98" s="13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4"/>
      <c r="C99" s="133"/>
      <c r="D99" s="195" t="s">
        <v>704</v>
      </c>
      <c r="E99" s="196"/>
      <c r="F99" s="196"/>
      <c r="G99" s="196"/>
      <c r="H99" s="196"/>
      <c r="I99" s="196"/>
      <c r="J99" s="197">
        <f>J156</f>
        <v>0</v>
      </c>
      <c r="K99" s="133"/>
      <c r="L99" s="19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4"/>
      <c r="C100" s="133"/>
      <c r="D100" s="195" t="s">
        <v>124</v>
      </c>
      <c r="E100" s="196"/>
      <c r="F100" s="196"/>
      <c r="G100" s="196"/>
      <c r="H100" s="196"/>
      <c r="I100" s="196"/>
      <c r="J100" s="197">
        <f>J190</f>
        <v>0</v>
      </c>
      <c r="K100" s="133"/>
      <c r="L100" s="198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8"/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6.96" customHeight="1">
      <c r="A102" s="38"/>
      <c r="B102" s="66"/>
      <c r="C102" s="67"/>
      <c r="D102" s="67"/>
      <c r="E102" s="67"/>
      <c r="F102" s="67"/>
      <c r="G102" s="67"/>
      <c r="H102" s="67"/>
      <c r="I102" s="67"/>
      <c r="J102" s="67"/>
      <c r="K102" s="67"/>
      <c r="L102" s="63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6" s="2" customFormat="1" ht="6.96" customHeight="1">
      <c r="A106" s="38"/>
      <c r="B106" s="68"/>
      <c r="C106" s="69"/>
      <c r="D106" s="69"/>
      <c r="E106" s="69"/>
      <c r="F106" s="69"/>
      <c r="G106" s="69"/>
      <c r="H106" s="69"/>
      <c r="I106" s="69"/>
      <c r="J106" s="69"/>
      <c r="K106" s="69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24.96" customHeight="1">
      <c r="A107" s="38"/>
      <c r="B107" s="39"/>
      <c r="C107" s="23" t="s">
        <v>133</v>
      </c>
      <c r="D107" s="40"/>
      <c r="E107" s="40"/>
      <c r="F107" s="40"/>
      <c r="G107" s="40"/>
      <c r="H107" s="40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39"/>
      <c r="C108" s="40"/>
      <c r="D108" s="40"/>
      <c r="E108" s="40"/>
      <c r="F108" s="40"/>
      <c r="G108" s="40"/>
      <c r="H108" s="40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16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183" t="str">
        <f>E7</f>
        <v>Bylnice - vestavba prostor provozního střediska</v>
      </c>
      <c r="F110" s="32"/>
      <c r="G110" s="32"/>
      <c r="H110" s="32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110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40"/>
      <c r="D112" s="40"/>
      <c r="E112" s="76" t="str">
        <f>E9</f>
        <v>SO 02 - ZTI</v>
      </c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20</v>
      </c>
      <c r="D114" s="40"/>
      <c r="E114" s="40"/>
      <c r="F114" s="27" t="str">
        <f>F12</f>
        <v xml:space="preserve"> </v>
      </c>
      <c r="G114" s="40"/>
      <c r="H114" s="40"/>
      <c r="I114" s="32" t="s">
        <v>22</v>
      </c>
      <c r="J114" s="79" t="str">
        <f>IF(J12="","",J12)</f>
        <v>30. 6. 2020</v>
      </c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5.15" customHeight="1">
      <c r="A116" s="38"/>
      <c r="B116" s="39"/>
      <c r="C116" s="32" t="s">
        <v>24</v>
      </c>
      <c r="D116" s="40"/>
      <c r="E116" s="40"/>
      <c r="F116" s="27" t="str">
        <f>E15</f>
        <v xml:space="preserve"> </v>
      </c>
      <c r="G116" s="40"/>
      <c r="H116" s="40"/>
      <c r="I116" s="32" t="s">
        <v>29</v>
      </c>
      <c r="J116" s="36" t="str">
        <f>E21</f>
        <v xml:space="preserve"> 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5.15" customHeight="1">
      <c r="A117" s="38"/>
      <c r="B117" s="39"/>
      <c r="C117" s="32" t="s">
        <v>27</v>
      </c>
      <c r="D117" s="40"/>
      <c r="E117" s="40"/>
      <c r="F117" s="27" t="str">
        <f>IF(E18="","",E18)</f>
        <v>Vyplň údaj</v>
      </c>
      <c r="G117" s="40"/>
      <c r="H117" s="40"/>
      <c r="I117" s="32" t="s">
        <v>31</v>
      </c>
      <c r="J117" s="36" t="str">
        <f>E24</f>
        <v xml:space="preserve"> </v>
      </c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0.32" customHeight="1">
      <c r="A118" s="38"/>
      <c r="B118" s="39"/>
      <c r="C118" s="40"/>
      <c r="D118" s="40"/>
      <c r="E118" s="40"/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11" customFormat="1" ht="29.28" customHeight="1">
      <c r="A119" s="199"/>
      <c r="B119" s="200"/>
      <c r="C119" s="201" t="s">
        <v>134</v>
      </c>
      <c r="D119" s="202" t="s">
        <v>58</v>
      </c>
      <c r="E119" s="202" t="s">
        <v>54</v>
      </c>
      <c r="F119" s="202" t="s">
        <v>55</v>
      </c>
      <c r="G119" s="202" t="s">
        <v>135</v>
      </c>
      <c r="H119" s="202" t="s">
        <v>136</v>
      </c>
      <c r="I119" s="202" t="s">
        <v>137</v>
      </c>
      <c r="J119" s="202" t="s">
        <v>114</v>
      </c>
      <c r="K119" s="203" t="s">
        <v>138</v>
      </c>
      <c r="L119" s="204"/>
      <c r="M119" s="100" t="s">
        <v>1</v>
      </c>
      <c r="N119" s="101" t="s">
        <v>37</v>
      </c>
      <c r="O119" s="101" t="s">
        <v>139</v>
      </c>
      <c r="P119" s="101" t="s">
        <v>140</v>
      </c>
      <c r="Q119" s="101" t="s">
        <v>141</v>
      </c>
      <c r="R119" s="101" t="s">
        <v>142</v>
      </c>
      <c r="S119" s="101" t="s">
        <v>143</v>
      </c>
      <c r="T119" s="102" t="s">
        <v>144</v>
      </c>
      <c r="U119" s="199"/>
      <c r="V119" s="199"/>
      <c r="W119" s="199"/>
      <c r="X119" s="199"/>
      <c r="Y119" s="199"/>
      <c r="Z119" s="199"/>
      <c r="AA119" s="199"/>
      <c r="AB119" s="199"/>
      <c r="AC119" s="199"/>
      <c r="AD119" s="199"/>
      <c r="AE119" s="199"/>
    </row>
    <row r="120" s="2" customFormat="1" ht="22.8" customHeight="1">
      <c r="A120" s="38"/>
      <c r="B120" s="39"/>
      <c r="C120" s="107" t="s">
        <v>145</v>
      </c>
      <c r="D120" s="40"/>
      <c r="E120" s="40"/>
      <c r="F120" s="40"/>
      <c r="G120" s="40"/>
      <c r="H120" s="40"/>
      <c r="I120" s="40"/>
      <c r="J120" s="205">
        <f>BK120</f>
        <v>0</v>
      </c>
      <c r="K120" s="40"/>
      <c r="L120" s="44"/>
      <c r="M120" s="103"/>
      <c r="N120" s="206"/>
      <c r="O120" s="104"/>
      <c r="P120" s="207">
        <f>P121</f>
        <v>0</v>
      </c>
      <c r="Q120" s="104"/>
      <c r="R120" s="207">
        <f>R121</f>
        <v>0.35898999999999998</v>
      </c>
      <c r="S120" s="104"/>
      <c r="T120" s="208">
        <f>T121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7" t="s">
        <v>72</v>
      </c>
      <c r="AU120" s="17" t="s">
        <v>116</v>
      </c>
      <c r="BK120" s="209">
        <f>BK121</f>
        <v>0</v>
      </c>
    </row>
    <row r="121" s="12" customFormat="1" ht="25.92" customHeight="1">
      <c r="A121" s="12"/>
      <c r="B121" s="210"/>
      <c r="C121" s="211"/>
      <c r="D121" s="212" t="s">
        <v>72</v>
      </c>
      <c r="E121" s="213" t="s">
        <v>248</v>
      </c>
      <c r="F121" s="213" t="s">
        <v>249</v>
      </c>
      <c r="G121" s="211"/>
      <c r="H121" s="211"/>
      <c r="I121" s="214"/>
      <c r="J121" s="215">
        <f>BK121</f>
        <v>0</v>
      </c>
      <c r="K121" s="211"/>
      <c r="L121" s="216"/>
      <c r="M121" s="217"/>
      <c r="N121" s="218"/>
      <c r="O121" s="218"/>
      <c r="P121" s="219">
        <f>P122+P156+P190</f>
        <v>0</v>
      </c>
      <c r="Q121" s="218"/>
      <c r="R121" s="219">
        <f>R122+R156+R190</f>
        <v>0.35898999999999998</v>
      </c>
      <c r="S121" s="218"/>
      <c r="T121" s="220">
        <f>T122+T156+T190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21" t="s">
        <v>83</v>
      </c>
      <c r="AT121" s="222" t="s">
        <v>72</v>
      </c>
      <c r="AU121" s="222" t="s">
        <v>73</v>
      </c>
      <c r="AY121" s="221" t="s">
        <v>148</v>
      </c>
      <c r="BK121" s="223">
        <f>BK122+BK156+BK190</f>
        <v>0</v>
      </c>
    </row>
    <row r="122" s="12" customFormat="1" ht="22.8" customHeight="1">
      <c r="A122" s="12"/>
      <c r="B122" s="210"/>
      <c r="C122" s="211"/>
      <c r="D122" s="212" t="s">
        <v>72</v>
      </c>
      <c r="E122" s="224" t="s">
        <v>705</v>
      </c>
      <c r="F122" s="224" t="s">
        <v>706</v>
      </c>
      <c r="G122" s="211"/>
      <c r="H122" s="211"/>
      <c r="I122" s="214"/>
      <c r="J122" s="225">
        <f>BK122</f>
        <v>0</v>
      </c>
      <c r="K122" s="211"/>
      <c r="L122" s="216"/>
      <c r="M122" s="217"/>
      <c r="N122" s="218"/>
      <c r="O122" s="218"/>
      <c r="P122" s="219">
        <f>SUM(P123:P155)</f>
        <v>0</v>
      </c>
      <c r="Q122" s="218"/>
      <c r="R122" s="219">
        <f>SUM(R123:R155)</f>
        <v>0.049489999999999999</v>
      </c>
      <c r="S122" s="218"/>
      <c r="T122" s="220">
        <f>SUM(T123:T155)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1" t="s">
        <v>83</v>
      </c>
      <c r="AT122" s="222" t="s">
        <v>72</v>
      </c>
      <c r="AU122" s="222" t="s">
        <v>81</v>
      </c>
      <c r="AY122" s="221" t="s">
        <v>148</v>
      </c>
      <c r="BK122" s="223">
        <f>SUM(BK123:BK155)</f>
        <v>0</v>
      </c>
    </row>
    <row r="123" s="2" customFormat="1" ht="14.4" customHeight="1">
      <c r="A123" s="38"/>
      <c r="B123" s="39"/>
      <c r="C123" s="226" t="s">
        <v>81</v>
      </c>
      <c r="D123" s="226" t="s">
        <v>151</v>
      </c>
      <c r="E123" s="227" t="s">
        <v>707</v>
      </c>
      <c r="F123" s="228" t="s">
        <v>708</v>
      </c>
      <c r="G123" s="229" t="s">
        <v>218</v>
      </c>
      <c r="H123" s="230">
        <v>20</v>
      </c>
      <c r="I123" s="231"/>
      <c r="J123" s="232">
        <f>ROUND(I123*H123,2)</f>
        <v>0</v>
      </c>
      <c r="K123" s="228" t="s">
        <v>155</v>
      </c>
      <c r="L123" s="44"/>
      <c r="M123" s="233" t="s">
        <v>1</v>
      </c>
      <c r="N123" s="234" t="s">
        <v>38</v>
      </c>
      <c r="O123" s="91"/>
      <c r="P123" s="235">
        <f>O123*H123</f>
        <v>0</v>
      </c>
      <c r="Q123" s="235">
        <v>0.0020100000000000001</v>
      </c>
      <c r="R123" s="235">
        <f>Q123*H123</f>
        <v>0.0402</v>
      </c>
      <c r="S123" s="235">
        <v>0</v>
      </c>
      <c r="T123" s="236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37" t="s">
        <v>236</v>
      </c>
      <c r="AT123" s="237" t="s">
        <v>151</v>
      </c>
      <c r="AU123" s="237" t="s">
        <v>83</v>
      </c>
      <c r="AY123" s="17" t="s">
        <v>148</v>
      </c>
      <c r="BE123" s="238">
        <f>IF(N123="základní",J123,0)</f>
        <v>0</v>
      </c>
      <c r="BF123" s="238">
        <f>IF(N123="snížená",J123,0)</f>
        <v>0</v>
      </c>
      <c r="BG123" s="238">
        <f>IF(N123="zákl. přenesená",J123,0)</f>
        <v>0</v>
      </c>
      <c r="BH123" s="238">
        <f>IF(N123="sníž. přenesená",J123,0)</f>
        <v>0</v>
      </c>
      <c r="BI123" s="238">
        <f>IF(N123="nulová",J123,0)</f>
        <v>0</v>
      </c>
      <c r="BJ123" s="17" t="s">
        <v>81</v>
      </c>
      <c r="BK123" s="238">
        <f>ROUND(I123*H123,2)</f>
        <v>0</v>
      </c>
      <c r="BL123" s="17" t="s">
        <v>236</v>
      </c>
      <c r="BM123" s="237" t="s">
        <v>709</v>
      </c>
    </row>
    <row r="124" s="2" customFormat="1">
      <c r="A124" s="38"/>
      <c r="B124" s="39"/>
      <c r="C124" s="40"/>
      <c r="D124" s="239" t="s">
        <v>158</v>
      </c>
      <c r="E124" s="40"/>
      <c r="F124" s="240" t="s">
        <v>710</v>
      </c>
      <c r="G124" s="40"/>
      <c r="H124" s="40"/>
      <c r="I124" s="241"/>
      <c r="J124" s="40"/>
      <c r="K124" s="40"/>
      <c r="L124" s="44"/>
      <c r="M124" s="242"/>
      <c r="N124" s="243"/>
      <c r="O124" s="91"/>
      <c r="P124" s="91"/>
      <c r="Q124" s="91"/>
      <c r="R124" s="91"/>
      <c r="S124" s="91"/>
      <c r="T124" s="92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158</v>
      </c>
      <c r="AU124" s="17" t="s">
        <v>83</v>
      </c>
    </row>
    <row r="125" s="14" customFormat="1">
      <c r="A125" s="14"/>
      <c r="B125" s="254"/>
      <c r="C125" s="255"/>
      <c r="D125" s="239" t="s">
        <v>160</v>
      </c>
      <c r="E125" s="255"/>
      <c r="F125" s="257" t="s">
        <v>711</v>
      </c>
      <c r="G125" s="255"/>
      <c r="H125" s="258">
        <v>20</v>
      </c>
      <c r="I125" s="259"/>
      <c r="J125" s="255"/>
      <c r="K125" s="255"/>
      <c r="L125" s="260"/>
      <c r="M125" s="261"/>
      <c r="N125" s="262"/>
      <c r="O125" s="262"/>
      <c r="P125" s="262"/>
      <c r="Q125" s="262"/>
      <c r="R125" s="262"/>
      <c r="S125" s="262"/>
      <c r="T125" s="263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T125" s="264" t="s">
        <v>160</v>
      </c>
      <c r="AU125" s="264" t="s">
        <v>83</v>
      </c>
      <c r="AV125" s="14" t="s">
        <v>83</v>
      </c>
      <c r="AW125" s="14" t="s">
        <v>4</v>
      </c>
      <c r="AX125" s="14" t="s">
        <v>81</v>
      </c>
      <c r="AY125" s="264" t="s">
        <v>148</v>
      </c>
    </row>
    <row r="126" s="2" customFormat="1" ht="14.4" customHeight="1">
      <c r="A126" s="38"/>
      <c r="B126" s="39"/>
      <c r="C126" s="226" t="s">
        <v>83</v>
      </c>
      <c r="D126" s="226" t="s">
        <v>151</v>
      </c>
      <c r="E126" s="227" t="s">
        <v>712</v>
      </c>
      <c r="F126" s="228" t="s">
        <v>713</v>
      </c>
      <c r="G126" s="229" t="s">
        <v>218</v>
      </c>
      <c r="H126" s="230">
        <v>9</v>
      </c>
      <c r="I126" s="231"/>
      <c r="J126" s="232">
        <f>ROUND(I126*H126,2)</f>
        <v>0</v>
      </c>
      <c r="K126" s="228" t="s">
        <v>155</v>
      </c>
      <c r="L126" s="44"/>
      <c r="M126" s="233" t="s">
        <v>1</v>
      </c>
      <c r="N126" s="234" t="s">
        <v>38</v>
      </c>
      <c r="O126" s="91"/>
      <c r="P126" s="235">
        <f>O126*H126</f>
        <v>0</v>
      </c>
      <c r="Q126" s="235">
        <v>0.00040999999999999999</v>
      </c>
      <c r="R126" s="235">
        <f>Q126*H126</f>
        <v>0.0036899999999999997</v>
      </c>
      <c r="S126" s="235">
        <v>0</v>
      </c>
      <c r="T126" s="236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37" t="s">
        <v>236</v>
      </c>
      <c r="AT126" s="237" t="s">
        <v>151</v>
      </c>
      <c r="AU126" s="237" t="s">
        <v>83</v>
      </c>
      <c r="AY126" s="17" t="s">
        <v>148</v>
      </c>
      <c r="BE126" s="238">
        <f>IF(N126="základní",J126,0)</f>
        <v>0</v>
      </c>
      <c r="BF126" s="238">
        <f>IF(N126="snížená",J126,0)</f>
        <v>0</v>
      </c>
      <c r="BG126" s="238">
        <f>IF(N126="zákl. přenesená",J126,0)</f>
        <v>0</v>
      </c>
      <c r="BH126" s="238">
        <f>IF(N126="sníž. přenesená",J126,0)</f>
        <v>0</v>
      </c>
      <c r="BI126" s="238">
        <f>IF(N126="nulová",J126,0)</f>
        <v>0</v>
      </c>
      <c r="BJ126" s="17" t="s">
        <v>81</v>
      </c>
      <c r="BK126" s="238">
        <f>ROUND(I126*H126,2)</f>
        <v>0</v>
      </c>
      <c r="BL126" s="17" t="s">
        <v>236</v>
      </c>
      <c r="BM126" s="237" t="s">
        <v>714</v>
      </c>
    </row>
    <row r="127" s="2" customFormat="1">
      <c r="A127" s="38"/>
      <c r="B127" s="39"/>
      <c r="C127" s="40"/>
      <c r="D127" s="239" t="s">
        <v>158</v>
      </c>
      <c r="E127" s="40"/>
      <c r="F127" s="240" t="s">
        <v>715</v>
      </c>
      <c r="G127" s="40"/>
      <c r="H127" s="40"/>
      <c r="I127" s="241"/>
      <c r="J127" s="40"/>
      <c r="K127" s="40"/>
      <c r="L127" s="44"/>
      <c r="M127" s="242"/>
      <c r="N127" s="243"/>
      <c r="O127" s="91"/>
      <c r="P127" s="91"/>
      <c r="Q127" s="91"/>
      <c r="R127" s="91"/>
      <c r="S127" s="91"/>
      <c r="T127" s="92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158</v>
      </c>
      <c r="AU127" s="17" t="s">
        <v>83</v>
      </c>
    </row>
    <row r="128" s="14" customFormat="1">
      <c r="A128" s="14"/>
      <c r="B128" s="254"/>
      <c r="C128" s="255"/>
      <c r="D128" s="239" t="s">
        <v>160</v>
      </c>
      <c r="E128" s="255"/>
      <c r="F128" s="257" t="s">
        <v>716</v>
      </c>
      <c r="G128" s="255"/>
      <c r="H128" s="258">
        <v>9</v>
      </c>
      <c r="I128" s="259"/>
      <c r="J128" s="255"/>
      <c r="K128" s="255"/>
      <c r="L128" s="260"/>
      <c r="M128" s="261"/>
      <c r="N128" s="262"/>
      <c r="O128" s="262"/>
      <c r="P128" s="262"/>
      <c r="Q128" s="262"/>
      <c r="R128" s="262"/>
      <c r="S128" s="262"/>
      <c r="T128" s="263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T128" s="264" t="s">
        <v>160</v>
      </c>
      <c r="AU128" s="264" t="s">
        <v>83</v>
      </c>
      <c r="AV128" s="14" t="s">
        <v>83</v>
      </c>
      <c r="AW128" s="14" t="s">
        <v>4</v>
      </c>
      <c r="AX128" s="14" t="s">
        <v>81</v>
      </c>
      <c r="AY128" s="264" t="s">
        <v>148</v>
      </c>
    </row>
    <row r="129" s="2" customFormat="1" ht="14.4" customHeight="1">
      <c r="A129" s="38"/>
      <c r="B129" s="39"/>
      <c r="C129" s="226" t="s">
        <v>629</v>
      </c>
      <c r="D129" s="226" t="s">
        <v>151</v>
      </c>
      <c r="E129" s="227" t="s">
        <v>717</v>
      </c>
      <c r="F129" s="228" t="s">
        <v>718</v>
      </c>
      <c r="G129" s="229" t="s">
        <v>218</v>
      </c>
      <c r="H129" s="230">
        <v>6.5</v>
      </c>
      <c r="I129" s="231"/>
      <c r="J129" s="232">
        <f>ROUND(I129*H129,2)</f>
        <v>0</v>
      </c>
      <c r="K129" s="228" t="s">
        <v>155</v>
      </c>
      <c r="L129" s="44"/>
      <c r="M129" s="233" t="s">
        <v>1</v>
      </c>
      <c r="N129" s="234" t="s">
        <v>38</v>
      </c>
      <c r="O129" s="91"/>
      <c r="P129" s="235">
        <f>O129*H129</f>
        <v>0</v>
      </c>
      <c r="Q129" s="235">
        <v>0.00048000000000000001</v>
      </c>
      <c r="R129" s="235">
        <f>Q129*H129</f>
        <v>0.0031199999999999999</v>
      </c>
      <c r="S129" s="235">
        <v>0</v>
      </c>
      <c r="T129" s="236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37" t="s">
        <v>236</v>
      </c>
      <c r="AT129" s="237" t="s">
        <v>151</v>
      </c>
      <c r="AU129" s="237" t="s">
        <v>83</v>
      </c>
      <c r="AY129" s="17" t="s">
        <v>148</v>
      </c>
      <c r="BE129" s="238">
        <f>IF(N129="základní",J129,0)</f>
        <v>0</v>
      </c>
      <c r="BF129" s="238">
        <f>IF(N129="snížená",J129,0)</f>
        <v>0</v>
      </c>
      <c r="BG129" s="238">
        <f>IF(N129="zákl. přenesená",J129,0)</f>
        <v>0</v>
      </c>
      <c r="BH129" s="238">
        <f>IF(N129="sníž. přenesená",J129,0)</f>
        <v>0</v>
      </c>
      <c r="BI129" s="238">
        <f>IF(N129="nulová",J129,0)</f>
        <v>0</v>
      </c>
      <c r="BJ129" s="17" t="s">
        <v>81</v>
      </c>
      <c r="BK129" s="238">
        <f>ROUND(I129*H129,2)</f>
        <v>0</v>
      </c>
      <c r="BL129" s="17" t="s">
        <v>236</v>
      </c>
      <c r="BM129" s="237" t="s">
        <v>719</v>
      </c>
    </row>
    <row r="130" s="2" customFormat="1">
      <c r="A130" s="38"/>
      <c r="B130" s="39"/>
      <c r="C130" s="40"/>
      <c r="D130" s="239" t="s">
        <v>158</v>
      </c>
      <c r="E130" s="40"/>
      <c r="F130" s="240" t="s">
        <v>720</v>
      </c>
      <c r="G130" s="40"/>
      <c r="H130" s="40"/>
      <c r="I130" s="241"/>
      <c r="J130" s="40"/>
      <c r="K130" s="40"/>
      <c r="L130" s="44"/>
      <c r="M130" s="242"/>
      <c r="N130" s="243"/>
      <c r="O130" s="91"/>
      <c r="P130" s="91"/>
      <c r="Q130" s="91"/>
      <c r="R130" s="91"/>
      <c r="S130" s="91"/>
      <c r="T130" s="92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158</v>
      </c>
      <c r="AU130" s="17" t="s">
        <v>83</v>
      </c>
    </row>
    <row r="131" s="14" customFormat="1">
      <c r="A131" s="14"/>
      <c r="B131" s="254"/>
      <c r="C131" s="255"/>
      <c r="D131" s="239" t="s">
        <v>160</v>
      </c>
      <c r="E131" s="255"/>
      <c r="F131" s="257" t="s">
        <v>721</v>
      </c>
      <c r="G131" s="255"/>
      <c r="H131" s="258">
        <v>6.5</v>
      </c>
      <c r="I131" s="259"/>
      <c r="J131" s="255"/>
      <c r="K131" s="255"/>
      <c r="L131" s="260"/>
      <c r="M131" s="261"/>
      <c r="N131" s="262"/>
      <c r="O131" s="262"/>
      <c r="P131" s="262"/>
      <c r="Q131" s="262"/>
      <c r="R131" s="262"/>
      <c r="S131" s="262"/>
      <c r="T131" s="263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T131" s="264" t="s">
        <v>160</v>
      </c>
      <c r="AU131" s="264" t="s">
        <v>83</v>
      </c>
      <c r="AV131" s="14" t="s">
        <v>83</v>
      </c>
      <c r="AW131" s="14" t="s">
        <v>4</v>
      </c>
      <c r="AX131" s="14" t="s">
        <v>81</v>
      </c>
      <c r="AY131" s="264" t="s">
        <v>148</v>
      </c>
    </row>
    <row r="132" s="2" customFormat="1" ht="14.4" customHeight="1">
      <c r="A132" s="38"/>
      <c r="B132" s="39"/>
      <c r="C132" s="226" t="s">
        <v>156</v>
      </c>
      <c r="D132" s="226" t="s">
        <v>151</v>
      </c>
      <c r="E132" s="227" t="s">
        <v>722</v>
      </c>
      <c r="F132" s="228" t="s">
        <v>723</v>
      </c>
      <c r="G132" s="229" t="s">
        <v>201</v>
      </c>
      <c r="H132" s="230">
        <v>3</v>
      </c>
      <c r="I132" s="231"/>
      <c r="J132" s="232">
        <f>ROUND(I132*H132,2)</f>
        <v>0</v>
      </c>
      <c r="K132" s="228" t="s">
        <v>155</v>
      </c>
      <c r="L132" s="44"/>
      <c r="M132" s="233" t="s">
        <v>1</v>
      </c>
      <c r="N132" s="234" t="s">
        <v>38</v>
      </c>
      <c r="O132" s="91"/>
      <c r="P132" s="235">
        <f>O132*H132</f>
        <v>0</v>
      </c>
      <c r="Q132" s="235">
        <v>0</v>
      </c>
      <c r="R132" s="235">
        <f>Q132*H132</f>
        <v>0</v>
      </c>
      <c r="S132" s="235">
        <v>0</v>
      </c>
      <c r="T132" s="236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37" t="s">
        <v>236</v>
      </c>
      <c r="AT132" s="237" t="s">
        <v>151</v>
      </c>
      <c r="AU132" s="237" t="s">
        <v>83</v>
      </c>
      <c r="AY132" s="17" t="s">
        <v>148</v>
      </c>
      <c r="BE132" s="238">
        <f>IF(N132="základní",J132,0)</f>
        <v>0</v>
      </c>
      <c r="BF132" s="238">
        <f>IF(N132="snížená",J132,0)</f>
        <v>0</v>
      </c>
      <c r="BG132" s="238">
        <f>IF(N132="zákl. přenesená",J132,0)</f>
        <v>0</v>
      </c>
      <c r="BH132" s="238">
        <f>IF(N132="sníž. přenesená",J132,0)</f>
        <v>0</v>
      </c>
      <c r="BI132" s="238">
        <f>IF(N132="nulová",J132,0)</f>
        <v>0</v>
      </c>
      <c r="BJ132" s="17" t="s">
        <v>81</v>
      </c>
      <c r="BK132" s="238">
        <f>ROUND(I132*H132,2)</f>
        <v>0</v>
      </c>
      <c r="BL132" s="17" t="s">
        <v>236</v>
      </c>
      <c r="BM132" s="237" t="s">
        <v>724</v>
      </c>
    </row>
    <row r="133" s="2" customFormat="1">
      <c r="A133" s="38"/>
      <c r="B133" s="39"/>
      <c r="C133" s="40"/>
      <c r="D133" s="239" t="s">
        <v>158</v>
      </c>
      <c r="E133" s="40"/>
      <c r="F133" s="240" t="s">
        <v>725</v>
      </c>
      <c r="G133" s="40"/>
      <c r="H133" s="40"/>
      <c r="I133" s="241"/>
      <c r="J133" s="40"/>
      <c r="K133" s="40"/>
      <c r="L133" s="44"/>
      <c r="M133" s="242"/>
      <c r="N133" s="243"/>
      <c r="O133" s="91"/>
      <c r="P133" s="91"/>
      <c r="Q133" s="91"/>
      <c r="R133" s="91"/>
      <c r="S133" s="91"/>
      <c r="T133" s="92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158</v>
      </c>
      <c r="AU133" s="17" t="s">
        <v>83</v>
      </c>
    </row>
    <row r="134" s="14" customFormat="1">
      <c r="A134" s="14"/>
      <c r="B134" s="254"/>
      <c r="C134" s="255"/>
      <c r="D134" s="239" t="s">
        <v>160</v>
      </c>
      <c r="E134" s="255"/>
      <c r="F134" s="257" t="s">
        <v>726</v>
      </c>
      <c r="G134" s="255"/>
      <c r="H134" s="258">
        <v>3</v>
      </c>
      <c r="I134" s="259"/>
      <c r="J134" s="255"/>
      <c r="K134" s="255"/>
      <c r="L134" s="260"/>
      <c r="M134" s="261"/>
      <c r="N134" s="262"/>
      <c r="O134" s="262"/>
      <c r="P134" s="262"/>
      <c r="Q134" s="262"/>
      <c r="R134" s="262"/>
      <c r="S134" s="262"/>
      <c r="T134" s="263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64" t="s">
        <v>160</v>
      </c>
      <c r="AU134" s="264" t="s">
        <v>83</v>
      </c>
      <c r="AV134" s="14" t="s">
        <v>83</v>
      </c>
      <c r="AW134" s="14" t="s">
        <v>4</v>
      </c>
      <c r="AX134" s="14" t="s">
        <v>81</v>
      </c>
      <c r="AY134" s="264" t="s">
        <v>148</v>
      </c>
    </row>
    <row r="135" s="2" customFormat="1" ht="14.4" customHeight="1">
      <c r="A135" s="38"/>
      <c r="B135" s="39"/>
      <c r="C135" s="226" t="s">
        <v>168</v>
      </c>
      <c r="D135" s="226" t="s">
        <v>151</v>
      </c>
      <c r="E135" s="227" t="s">
        <v>727</v>
      </c>
      <c r="F135" s="228" t="s">
        <v>728</v>
      </c>
      <c r="G135" s="229" t="s">
        <v>201</v>
      </c>
      <c r="H135" s="230">
        <v>2.5</v>
      </c>
      <c r="I135" s="231"/>
      <c r="J135" s="232">
        <f>ROUND(I135*H135,2)</f>
        <v>0</v>
      </c>
      <c r="K135" s="228" t="s">
        <v>155</v>
      </c>
      <c r="L135" s="44"/>
      <c r="M135" s="233" t="s">
        <v>1</v>
      </c>
      <c r="N135" s="234" t="s">
        <v>38</v>
      </c>
      <c r="O135" s="91"/>
      <c r="P135" s="235">
        <f>O135*H135</f>
        <v>0</v>
      </c>
      <c r="Q135" s="235">
        <v>0</v>
      </c>
      <c r="R135" s="235">
        <f>Q135*H135</f>
        <v>0</v>
      </c>
      <c r="S135" s="235">
        <v>0</v>
      </c>
      <c r="T135" s="236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7" t="s">
        <v>236</v>
      </c>
      <c r="AT135" s="237" t="s">
        <v>151</v>
      </c>
      <c r="AU135" s="237" t="s">
        <v>83</v>
      </c>
      <c r="AY135" s="17" t="s">
        <v>148</v>
      </c>
      <c r="BE135" s="238">
        <f>IF(N135="základní",J135,0)</f>
        <v>0</v>
      </c>
      <c r="BF135" s="238">
        <f>IF(N135="snížená",J135,0)</f>
        <v>0</v>
      </c>
      <c r="BG135" s="238">
        <f>IF(N135="zákl. přenesená",J135,0)</f>
        <v>0</v>
      </c>
      <c r="BH135" s="238">
        <f>IF(N135="sníž. přenesená",J135,0)</f>
        <v>0</v>
      </c>
      <c r="BI135" s="238">
        <f>IF(N135="nulová",J135,0)</f>
        <v>0</v>
      </c>
      <c r="BJ135" s="17" t="s">
        <v>81</v>
      </c>
      <c r="BK135" s="238">
        <f>ROUND(I135*H135,2)</f>
        <v>0</v>
      </c>
      <c r="BL135" s="17" t="s">
        <v>236</v>
      </c>
      <c r="BM135" s="237" t="s">
        <v>729</v>
      </c>
    </row>
    <row r="136" s="2" customFormat="1">
      <c r="A136" s="38"/>
      <c r="B136" s="39"/>
      <c r="C136" s="40"/>
      <c r="D136" s="239" t="s">
        <v>158</v>
      </c>
      <c r="E136" s="40"/>
      <c r="F136" s="240" t="s">
        <v>730</v>
      </c>
      <c r="G136" s="40"/>
      <c r="H136" s="40"/>
      <c r="I136" s="241"/>
      <c r="J136" s="40"/>
      <c r="K136" s="40"/>
      <c r="L136" s="44"/>
      <c r="M136" s="242"/>
      <c r="N136" s="243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158</v>
      </c>
      <c r="AU136" s="17" t="s">
        <v>83</v>
      </c>
    </row>
    <row r="137" s="14" customFormat="1">
      <c r="A137" s="14"/>
      <c r="B137" s="254"/>
      <c r="C137" s="255"/>
      <c r="D137" s="239" t="s">
        <v>160</v>
      </c>
      <c r="E137" s="255"/>
      <c r="F137" s="257" t="s">
        <v>731</v>
      </c>
      <c r="G137" s="255"/>
      <c r="H137" s="258">
        <v>2.5</v>
      </c>
      <c r="I137" s="259"/>
      <c r="J137" s="255"/>
      <c r="K137" s="255"/>
      <c r="L137" s="260"/>
      <c r="M137" s="261"/>
      <c r="N137" s="262"/>
      <c r="O137" s="262"/>
      <c r="P137" s="262"/>
      <c r="Q137" s="262"/>
      <c r="R137" s="262"/>
      <c r="S137" s="262"/>
      <c r="T137" s="263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T137" s="264" t="s">
        <v>160</v>
      </c>
      <c r="AU137" s="264" t="s">
        <v>83</v>
      </c>
      <c r="AV137" s="14" t="s">
        <v>83</v>
      </c>
      <c r="AW137" s="14" t="s">
        <v>4</v>
      </c>
      <c r="AX137" s="14" t="s">
        <v>81</v>
      </c>
      <c r="AY137" s="264" t="s">
        <v>148</v>
      </c>
    </row>
    <row r="138" s="2" customFormat="1" ht="14.4" customHeight="1">
      <c r="A138" s="38"/>
      <c r="B138" s="39"/>
      <c r="C138" s="226" t="s">
        <v>149</v>
      </c>
      <c r="D138" s="226" t="s">
        <v>151</v>
      </c>
      <c r="E138" s="227" t="s">
        <v>732</v>
      </c>
      <c r="F138" s="228" t="s">
        <v>733</v>
      </c>
      <c r="G138" s="229" t="s">
        <v>201</v>
      </c>
      <c r="H138" s="230">
        <v>3</v>
      </c>
      <c r="I138" s="231"/>
      <c r="J138" s="232">
        <f>ROUND(I138*H138,2)</f>
        <v>0</v>
      </c>
      <c r="K138" s="228" t="s">
        <v>155</v>
      </c>
      <c r="L138" s="44"/>
      <c r="M138" s="233" t="s">
        <v>1</v>
      </c>
      <c r="N138" s="234" t="s">
        <v>38</v>
      </c>
      <c r="O138" s="91"/>
      <c r="P138" s="235">
        <f>O138*H138</f>
        <v>0</v>
      </c>
      <c r="Q138" s="235">
        <v>0</v>
      </c>
      <c r="R138" s="235">
        <f>Q138*H138</f>
        <v>0</v>
      </c>
      <c r="S138" s="235">
        <v>0</v>
      </c>
      <c r="T138" s="236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7" t="s">
        <v>236</v>
      </c>
      <c r="AT138" s="237" t="s">
        <v>151</v>
      </c>
      <c r="AU138" s="237" t="s">
        <v>83</v>
      </c>
      <c r="AY138" s="17" t="s">
        <v>148</v>
      </c>
      <c r="BE138" s="238">
        <f>IF(N138="základní",J138,0)</f>
        <v>0</v>
      </c>
      <c r="BF138" s="238">
        <f>IF(N138="snížená",J138,0)</f>
        <v>0</v>
      </c>
      <c r="BG138" s="238">
        <f>IF(N138="zákl. přenesená",J138,0)</f>
        <v>0</v>
      </c>
      <c r="BH138" s="238">
        <f>IF(N138="sníž. přenesená",J138,0)</f>
        <v>0</v>
      </c>
      <c r="BI138" s="238">
        <f>IF(N138="nulová",J138,0)</f>
        <v>0</v>
      </c>
      <c r="BJ138" s="17" t="s">
        <v>81</v>
      </c>
      <c r="BK138" s="238">
        <f>ROUND(I138*H138,2)</f>
        <v>0</v>
      </c>
      <c r="BL138" s="17" t="s">
        <v>236</v>
      </c>
      <c r="BM138" s="237" t="s">
        <v>734</v>
      </c>
    </row>
    <row r="139" s="2" customFormat="1">
      <c r="A139" s="38"/>
      <c r="B139" s="39"/>
      <c r="C139" s="40"/>
      <c r="D139" s="239" t="s">
        <v>158</v>
      </c>
      <c r="E139" s="40"/>
      <c r="F139" s="240" t="s">
        <v>735</v>
      </c>
      <c r="G139" s="40"/>
      <c r="H139" s="40"/>
      <c r="I139" s="241"/>
      <c r="J139" s="40"/>
      <c r="K139" s="40"/>
      <c r="L139" s="44"/>
      <c r="M139" s="242"/>
      <c r="N139" s="243"/>
      <c r="O139" s="91"/>
      <c r="P139" s="91"/>
      <c r="Q139" s="91"/>
      <c r="R139" s="91"/>
      <c r="S139" s="91"/>
      <c r="T139" s="92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158</v>
      </c>
      <c r="AU139" s="17" t="s">
        <v>83</v>
      </c>
    </row>
    <row r="140" s="14" customFormat="1">
      <c r="A140" s="14"/>
      <c r="B140" s="254"/>
      <c r="C140" s="255"/>
      <c r="D140" s="239" t="s">
        <v>160</v>
      </c>
      <c r="E140" s="255"/>
      <c r="F140" s="257" t="s">
        <v>726</v>
      </c>
      <c r="G140" s="255"/>
      <c r="H140" s="258">
        <v>3</v>
      </c>
      <c r="I140" s="259"/>
      <c r="J140" s="255"/>
      <c r="K140" s="255"/>
      <c r="L140" s="260"/>
      <c r="M140" s="261"/>
      <c r="N140" s="262"/>
      <c r="O140" s="262"/>
      <c r="P140" s="262"/>
      <c r="Q140" s="262"/>
      <c r="R140" s="262"/>
      <c r="S140" s="262"/>
      <c r="T140" s="263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64" t="s">
        <v>160</v>
      </c>
      <c r="AU140" s="264" t="s">
        <v>83</v>
      </c>
      <c r="AV140" s="14" t="s">
        <v>83</v>
      </c>
      <c r="AW140" s="14" t="s">
        <v>4</v>
      </c>
      <c r="AX140" s="14" t="s">
        <v>81</v>
      </c>
      <c r="AY140" s="264" t="s">
        <v>148</v>
      </c>
    </row>
    <row r="141" s="2" customFormat="1" ht="14.4" customHeight="1">
      <c r="A141" s="38"/>
      <c r="B141" s="39"/>
      <c r="C141" s="226" t="s">
        <v>182</v>
      </c>
      <c r="D141" s="226" t="s">
        <v>151</v>
      </c>
      <c r="E141" s="227" t="s">
        <v>736</v>
      </c>
      <c r="F141" s="228" t="s">
        <v>737</v>
      </c>
      <c r="G141" s="229" t="s">
        <v>201</v>
      </c>
      <c r="H141" s="230">
        <v>1</v>
      </c>
      <c r="I141" s="231"/>
      <c r="J141" s="232">
        <f>ROUND(I141*H141,2)</f>
        <v>0</v>
      </c>
      <c r="K141" s="228" t="s">
        <v>155</v>
      </c>
      <c r="L141" s="44"/>
      <c r="M141" s="233" t="s">
        <v>1</v>
      </c>
      <c r="N141" s="234" t="s">
        <v>38</v>
      </c>
      <c r="O141" s="91"/>
      <c r="P141" s="235">
        <f>O141*H141</f>
        <v>0</v>
      </c>
      <c r="Q141" s="235">
        <v>0.00027999999999999998</v>
      </c>
      <c r="R141" s="235">
        <f>Q141*H141</f>
        <v>0.00027999999999999998</v>
      </c>
      <c r="S141" s="235">
        <v>0</v>
      </c>
      <c r="T141" s="236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7" t="s">
        <v>236</v>
      </c>
      <c r="AT141" s="237" t="s">
        <v>151</v>
      </c>
      <c r="AU141" s="237" t="s">
        <v>83</v>
      </c>
      <c r="AY141" s="17" t="s">
        <v>148</v>
      </c>
      <c r="BE141" s="238">
        <f>IF(N141="základní",J141,0)</f>
        <v>0</v>
      </c>
      <c r="BF141" s="238">
        <f>IF(N141="snížená",J141,0)</f>
        <v>0</v>
      </c>
      <c r="BG141" s="238">
        <f>IF(N141="zákl. přenesená",J141,0)</f>
        <v>0</v>
      </c>
      <c r="BH141" s="238">
        <f>IF(N141="sníž. přenesená",J141,0)</f>
        <v>0</v>
      </c>
      <c r="BI141" s="238">
        <f>IF(N141="nulová",J141,0)</f>
        <v>0</v>
      </c>
      <c r="BJ141" s="17" t="s">
        <v>81</v>
      </c>
      <c r="BK141" s="238">
        <f>ROUND(I141*H141,2)</f>
        <v>0</v>
      </c>
      <c r="BL141" s="17" t="s">
        <v>236</v>
      </c>
      <c r="BM141" s="237" t="s">
        <v>738</v>
      </c>
    </row>
    <row r="142" s="2" customFormat="1">
      <c r="A142" s="38"/>
      <c r="B142" s="39"/>
      <c r="C142" s="40"/>
      <c r="D142" s="239" t="s">
        <v>158</v>
      </c>
      <c r="E142" s="40"/>
      <c r="F142" s="240" t="s">
        <v>739</v>
      </c>
      <c r="G142" s="40"/>
      <c r="H142" s="40"/>
      <c r="I142" s="241"/>
      <c r="J142" s="40"/>
      <c r="K142" s="40"/>
      <c r="L142" s="44"/>
      <c r="M142" s="242"/>
      <c r="N142" s="243"/>
      <c r="O142" s="91"/>
      <c r="P142" s="91"/>
      <c r="Q142" s="91"/>
      <c r="R142" s="91"/>
      <c r="S142" s="91"/>
      <c r="T142" s="92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158</v>
      </c>
      <c r="AU142" s="17" t="s">
        <v>83</v>
      </c>
    </row>
    <row r="143" s="2" customFormat="1" ht="24.15" customHeight="1">
      <c r="A143" s="38"/>
      <c r="B143" s="39"/>
      <c r="C143" s="276" t="s">
        <v>190</v>
      </c>
      <c r="D143" s="276" t="s">
        <v>237</v>
      </c>
      <c r="E143" s="277" t="s">
        <v>740</v>
      </c>
      <c r="F143" s="278" t="s">
        <v>741</v>
      </c>
      <c r="G143" s="279" t="s">
        <v>201</v>
      </c>
      <c r="H143" s="280">
        <v>1</v>
      </c>
      <c r="I143" s="281"/>
      <c r="J143" s="282">
        <f>ROUND(I143*H143,2)</f>
        <v>0</v>
      </c>
      <c r="K143" s="278" t="s">
        <v>155</v>
      </c>
      <c r="L143" s="283"/>
      <c r="M143" s="284" t="s">
        <v>1</v>
      </c>
      <c r="N143" s="285" t="s">
        <v>38</v>
      </c>
      <c r="O143" s="91"/>
      <c r="P143" s="235">
        <f>O143*H143</f>
        <v>0</v>
      </c>
      <c r="Q143" s="235">
        <v>0.00062</v>
      </c>
      <c r="R143" s="235">
        <f>Q143*H143</f>
        <v>0.00062</v>
      </c>
      <c r="S143" s="235">
        <v>0</v>
      </c>
      <c r="T143" s="236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37" t="s">
        <v>267</v>
      </c>
      <c r="AT143" s="237" t="s">
        <v>237</v>
      </c>
      <c r="AU143" s="237" t="s">
        <v>83</v>
      </c>
      <c r="AY143" s="17" t="s">
        <v>148</v>
      </c>
      <c r="BE143" s="238">
        <f>IF(N143="základní",J143,0)</f>
        <v>0</v>
      </c>
      <c r="BF143" s="238">
        <f>IF(N143="snížená",J143,0)</f>
        <v>0</v>
      </c>
      <c r="BG143" s="238">
        <f>IF(N143="zákl. přenesená",J143,0)</f>
        <v>0</v>
      </c>
      <c r="BH143" s="238">
        <f>IF(N143="sníž. přenesená",J143,0)</f>
        <v>0</v>
      </c>
      <c r="BI143" s="238">
        <f>IF(N143="nulová",J143,0)</f>
        <v>0</v>
      </c>
      <c r="BJ143" s="17" t="s">
        <v>81</v>
      </c>
      <c r="BK143" s="238">
        <f>ROUND(I143*H143,2)</f>
        <v>0</v>
      </c>
      <c r="BL143" s="17" t="s">
        <v>236</v>
      </c>
      <c r="BM143" s="237" t="s">
        <v>742</v>
      </c>
    </row>
    <row r="144" s="2" customFormat="1">
      <c r="A144" s="38"/>
      <c r="B144" s="39"/>
      <c r="C144" s="40"/>
      <c r="D144" s="239" t="s">
        <v>158</v>
      </c>
      <c r="E144" s="40"/>
      <c r="F144" s="240" t="s">
        <v>741</v>
      </c>
      <c r="G144" s="40"/>
      <c r="H144" s="40"/>
      <c r="I144" s="241"/>
      <c r="J144" s="40"/>
      <c r="K144" s="40"/>
      <c r="L144" s="44"/>
      <c r="M144" s="242"/>
      <c r="N144" s="243"/>
      <c r="O144" s="91"/>
      <c r="P144" s="91"/>
      <c r="Q144" s="91"/>
      <c r="R144" s="91"/>
      <c r="S144" s="91"/>
      <c r="T144" s="92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158</v>
      </c>
      <c r="AU144" s="17" t="s">
        <v>83</v>
      </c>
    </row>
    <row r="145" s="2" customFormat="1" ht="24.15" customHeight="1">
      <c r="A145" s="38"/>
      <c r="B145" s="39"/>
      <c r="C145" s="226" t="s">
        <v>197</v>
      </c>
      <c r="D145" s="226" t="s">
        <v>151</v>
      </c>
      <c r="E145" s="227" t="s">
        <v>743</v>
      </c>
      <c r="F145" s="228" t="s">
        <v>744</v>
      </c>
      <c r="G145" s="229" t="s">
        <v>201</v>
      </c>
      <c r="H145" s="230">
        <v>1</v>
      </c>
      <c r="I145" s="231"/>
      <c r="J145" s="232">
        <f>ROUND(I145*H145,2)</f>
        <v>0</v>
      </c>
      <c r="K145" s="228" t="s">
        <v>155</v>
      </c>
      <c r="L145" s="44"/>
      <c r="M145" s="233" t="s">
        <v>1</v>
      </c>
      <c r="N145" s="234" t="s">
        <v>38</v>
      </c>
      <c r="O145" s="91"/>
      <c r="P145" s="235">
        <f>O145*H145</f>
        <v>0</v>
      </c>
      <c r="Q145" s="235">
        <v>0.00034000000000000002</v>
      </c>
      <c r="R145" s="235">
        <f>Q145*H145</f>
        <v>0.00034000000000000002</v>
      </c>
      <c r="S145" s="235">
        <v>0</v>
      </c>
      <c r="T145" s="236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7" t="s">
        <v>236</v>
      </c>
      <c r="AT145" s="237" t="s">
        <v>151</v>
      </c>
      <c r="AU145" s="237" t="s">
        <v>83</v>
      </c>
      <c r="AY145" s="17" t="s">
        <v>148</v>
      </c>
      <c r="BE145" s="238">
        <f>IF(N145="základní",J145,0)</f>
        <v>0</v>
      </c>
      <c r="BF145" s="238">
        <f>IF(N145="snížená",J145,0)</f>
        <v>0</v>
      </c>
      <c r="BG145" s="238">
        <f>IF(N145="zákl. přenesená",J145,0)</f>
        <v>0</v>
      </c>
      <c r="BH145" s="238">
        <f>IF(N145="sníž. přenesená",J145,0)</f>
        <v>0</v>
      </c>
      <c r="BI145" s="238">
        <f>IF(N145="nulová",J145,0)</f>
        <v>0</v>
      </c>
      <c r="BJ145" s="17" t="s">
        <v>81</v>
      </c>
      <c r="BK145" s="238">
        <f>ROUND(I145*H145,2)</f>
        <v>0</v>
      </c>
      <c r="BL145" s="17" t="s">
        <v>236</v>
      </c>
      <c r="BM145" s="237" t="s">
        <v>745</v>
      </c>
    </row>
    <row r="146" s="2" customFormat="1">
      <c r="A146" s="38"/>
      <c r="B146" s="39"/>
      <c r="C146" s="40"/>
      <c r="D146" s="239" t="s">
        <v>158</v>
      </c>
      <c r="E146" s="40"/>
      <c r="F146" s="240" t="s">
        <v>746</v>
      </c>
      <c r="G146" s="40"/>
      <c r="H146" s="40"/>
      <c r="I146" s="241"/>
      <c r="J146" s="40"/>
      <c r="K146" s="40"/>
      <c r="L146" s="44"/>
      <c r="M146" s="242"/>
      <c r="N146" s="243"/>
      <c r="O146" s="91"/>
      <c r="P146" s="91"/>
      <c r="Q146" s="91"/>
      <c r="R146" s="91"/>
      <c r="S146" s="91"/>
      <c r="T146" s="92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158</v>
      </c>
      <c r="AU146" s="17" t="s">
        <v>83</v>
      </c>
    </row>
    <row r="147" s="2" customFormat="1" ht="14.4" customHeight="1">
      <c r="A147" s="38"/>
      <c r="B147" s="39"/>
      <c r="C147" s="226" t="s">
        <v>227</v>
      </c>
      <c r="D147" s="226" t="s">
        <v>151</v>
      </c>
      <c r="E147" s="227" t="s">
        <v>747</v>
      </c>
      <c r="F147" s="228" t="s">
        <v>748</v>
      </c>
      <c r="G147" s="229" t="s">
        <v>201</v>
      </c>
      <c r="H147" s="230">
        <v>1</v>
      </c>
      <c r="I147" s="231"/>
      <c r="J147" s="232">
        <f>ROUND(I147*H147,2)</f>
        <v>0</v>
      </c>
      <c r="K147" s="228" t="s">
        <v>155</v>
      </c>
      <c r="L147" s="44"/>
      <c r="M147" s="233" t="s">
        <v>1</v>
      </c>
      <c r="N147" s="234" t="s">
        <v>38</v>
      </c>
      <c r="O147" s="91"/>
      <c r="P147" s="235">
        <f>O147*H147</f>
        <v>0</v>
      </c>
      <c r="Q147" s="235">
        <v>8.0000000000000007E-05</v>
      </c>
      <c r="R147" s="235">
        <f>Q147*H147</f>
        <v>8.0000000000000007E-05</v>
      </c>
      <c r="S147" s="235">
        <v>0</v>
      </c>
      <c r="T147" s="236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7" t="s">
        <v>236</v>
      </c>
      <c r="AT147" s="237" t="s">
        <v>151</v>
      </c>
      <c r="AU147" s="237" t="s">
        <v>83</v>
      </c>
      <c r="AY147" s="17" t="s">
        <v>148</v>
      </c>
      <c r="BE147" s="238">
        <f>IF(N147="základní",J147,0)</f>
        <v>0</v>
      </c>
      <c r="BF147" s="238">
        <f>IF(N147="snížená",J147,0)</f>
        <v>0</v>
      </c>
      <c r="BG147" s="238">
        <f>IF(N147="zákl. přenesená",J147,0)</f>
        <v>0</v>
      </c>
      <c r="BH147" s="238">
        <f>IF(N147="sníž. přenesená",J147,0)</f>
        <v>0</v>
      </c>
      <c r="BI147" s="238">
        <f>IF(N147="nulová",J147,0)</f>
        <v>0</v>
      </c>
      <c r="BJ147" s="17" t="s">
        <v>81</v>
      </c>
      <c r="BK147" s="238">
        <f>ROUND(I147*H147,2)</f>
        <v>0</v>
      </c>
      <c r="BL147" s="17" t="s">
        <v>236</v>
      </c>
      <c r="BM147" s="237" t="s">
        <v>749</v>
      </c>
    </row>
    <row r="148" s="2" customFormat="1">
      <c r="A148" s="38"/>
      <c r="B148" s="39"/>
      <c r="C148" s="40"/>
      <c r="D148" s="239" t="s">
        <v>158</v>
      </c>
      <c r="E148" s="40"/>
      <c r="F148" s="240" t="s">
        <v>750</v>
      </c>
      <c r="G148" s="40"/>
      <c r="H148" s="40"/>
      <c r="I148" s="241"/>
      <c r="J148" s="40"/>
      <c r="K148" s="40"/>
      <c r="L148" s="44"/>
      <c r="M148" s="242"/>
      <c r="N148" s="243"/>
      <c r="O148" s="91"/>
      <c r="P148" s="91"/>
      <c r="Q148" s="91"/>
      <c r="R148" s="91"/>
      <c r="S148" s="91"/>
      <c r="T148" s="92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158</v>
      </c>
      <c r="AU148" s="17" t="s">
        <v>83</v>
      </c>
    </row>
    <row r="149" s="2" customFormat="1" ht="14.4" customHeight="1">
      <c r="A149" s="38"/>
      <c r="B149" s="39"/>
      <c r="C149" s="226" t="s">
        <v>204</v>
      </c>
      <c r="D149" s="226" t="s">
        <v>151</v>
      </c>
      <c r="E149" s="227" t="s">
        <v>751</v>
      </c>
      <c r="F149" s="228" t="s">
        <v>752</v>
      </c>
      <c r="G149" s="229" t="s">
        <v>201</v>
      </c>
      <c r="H149" s="230">
        <v>4</v>
      </c>
      <c r="I149" s="231"/>
      <c r="J149" s="232">
        <f>ROUND(I149*H149,2)</f>
        <v>0</v>
      </c>
      <c r="K149" s="228" t="s">
        <v>155</v>
      </c>
      <c r="L149" s="44"/>
      <c r="M149" s="233" t="s">
        <v>1</v>
      </c>
      <c r="N149" s="234" t="s">
        <v>38</v>
      </c>
      <c r="O149" s="91"/>
      <c r="P149" s="235">
        <f>O149*H149</f>
        <v>0</v>
      </c>
      <c r="Q149" s="235">
        <v>0.00029</v>
      </c>
      <c r="R149" s="235">
        <f>Q149*H149</f>
        <v>0.00116</v>
      </c>
      <c r="S149" s="235">
        <v>0</v>
      </c>
      <c r="T149" s="236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37" t="s">
        <v>236</v>
      </c>
      <c r="AT149" s="237" t="s">
        <v>151</v>
      </c>
      <c r="AU149" s="237" t="s">
        <v>83</v>
      </c>
      <c r="AY149" s="17" t="s">
        <v>148</v>
      </c>
      <c r="BE149" s="238">
        <f>IF(N149="základní",J149,0)</f>
        <v>0</v>
      </c>
      <c r="BF149" s="238">
        <f>IF(N149="snížená",J149,0)</f>
        <v>0</v>
      </c>
      <c r="BG149" s="238">
        <f>IF(N149="zákl. přenesená",J149,0)</f>
        <v>0</v>
      </c>
      <c r="BH149" s="238">
        <f>IF(N149="sníž. přenesená",J149,0)</f>
        <v>0</v>
      </c>
      <c r="BI149" s="238">
        <f>IF(N149="nulová",J149,0)</f>
        <v>0</v>
      </c>
      <c r="BJ149" s="17" t="s">
        <v>81</v>
      </c>
      <c r="BK149" s="238">
        <f>ROUND(I149*H149,2)</f>
        <v>0</v>
      </c>
      <c r="BL149" s="17" t="s">
        <v>236</v>
      </c>
      <c r="BM149" s="237" t="s">
        <v>753</v>
      </c>
    </row>
    <row r="150" s="2" customFormat="1">
      <c r="A150" s="38"/>
      <c r="B150" s="39"/>
      <c r="C150" s="40"/>
      <c r="D150" s="239" t="s">
        <v>158</v>
      </c>
      <c r="E150" s="40"/>
      <c r="F150" s="240" t="s">
        <v>754</v>
      </c>
      <c r="G150" s="40"/>
      <c r="H150" s="40"/>
      <c r="I150" s="241"/>
      <c r="J150" s="40"/>
      <c r="K150" s="40"/>
      <c r="L150" s="44"/>
      <c r="M150" s="242"/>
      <c r="N150" s="243"/>
      <c r="O150" s="91"/>
      <c r="P150" s="91"/>
      <c r="Q150" s="91"/>
      <c r="R150" s="91"/>
      <c r="S150" s="91"/>
      <c r="T150" s="92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158</v>
      </c>
      <c r="AU150" s="17" t="s">
        <v>83</v>
      </c>
    </row>
    <row r="151" s="2" customFormat="1" ht="14.4" customHeight="1">
      <c r="A151" s="38"/>
      <c r="B151" s="39"/>
      <c r="C151" s="226" t="s">
        <v>215</v>
      </c>
      <c r="D151" s="226" t="s">
        <v>151</v>
      </c>
      <c r="E151" s="227" t="s">
        <v>755</v>
      </c>
      <c r="F151" s="228" t="s">
        <v>756</v>
      </c>
      <c r="G151" s="229" t="s">
        <v>218</v>
      </c>
      <c r="H151" s="230">
        <v>123</v>
      </c>
      <c r="I151" s="231"/>
      <c r="J151" s="232">
        <f>ROUND(I151*H151,2)</f>
        <v>0</v>
      </c>
      <c r="K151" s="228" t="s">
        <v>155</v>
      </c>
      <c r="L151" s="44"/>
      <c r="M151" s="233" t="s">
        <v>1</v>
      </c>
      <c r="N151" s="234" t="s">
        <v>38</v>
      </c>
      <c r="O151" s="91"/>
      <c r="P151" s="235">
        <f>O151*H151</f>
        <v>0</v>
      </c>
      <c r="Q151" s="235">
        <v>0</v>
      </c>
      <c r="R151" s="235">
        <f>Q151*H151</f>
        <v>0</v>
      </c>
      <c r="S151" s="235">
        <v>0</v>
      </c>
      <c r="T151" s="236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37" t="s">
        <v>236</v>
      </c>
      <c r="AT151" s="237" t="s">
        <v>151</v>
      </c>
      <c r="AU151" s="237" t="s">
        <v>83</v>
      </c>
      <c r="AY151" s="17" t="s">
        <v>148</v>
      </c>
      <c r="BE151" s="238">
        <f>IF(N151="základní",J151,0)</f>
        <v>0</v>
      </c>
      <c r="BF151" s="238">
        <f>IF(N151="snížená",J151,0)</f>
        <v>0</v>
      </c>
      <c r="BG151" s="238">
        <f>IF(N151="zákl. přenesená",J151,0)</f>
        <v>0</v>
      </c>
      <c r="BH151" s="238">
        <f>IF(N151="sníž. přenesená",J151,0)</f>
        <v>0</v>
      </c>
      <c r="BI151" s="238">
        <f>IF(N151="nulová",J151,0)</f>
        <v>0</v>
      </c>
      <c r="BJ151" s="17" t="s">
        <v>81</v>
      </c>
      <c r="BK151" s="238">
        <f>ROUND(I151*H151,2)</f>
        <v>0</v>
      </c>
      <c r="BL151" s="17" t="s">
        <v>236</v>
      </c>
      <c r="BM151" s="237" t="s">
        <v>757</v>
      </c>
    </row>
    <row r="152" s="2" customFormat="1">
      <c r="A152" s="38"/>
      <c r="B152" s="39"/>
      <c r="C152" s="40"/>
      <c r="D152" s="239" t="s">
        <v>158</v>
      </c>
      <c r="E152" s="40"/>
      <c r="F152" s="240" t="s">
        <v>758</v>
      </c>
      <c r="G152" s="40"/>
      <c r="H152" s="40"/>
      <c r="I152" s="241"/>
      <c r="J152" s="40"/>
      <c r="K152" s="40"/>
      <c r="L152" s="44"/>
      <c r="M152" s="242"/>
      <c r="N152" s="243"/>
      <c r="O152" s="91"/>
      <c r="P152" s="91"/>
      <c r="Q152" s="91"/>
      <c r="R152" s="91"/>
      <c r="S152" s="91"/>
      <c r="T152" s="92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158</v>
      </c>
      <c r="AU152" s="17" t="s">
        <v>83</v>
      </c>
    </row>
    <row r="153" s="14" customFormat="1">
      <c r="A153" s="14"/>
      <c r="B153" s="254"/>
      <c r="C153" s="255"/>
      <c r="D153" s="239" t="s">
        <v>160</v>
      </c>
      <c r="E153" s="255"/>
      <c r="F153" s="257" t="s">
        <v>759</v>
      </c>
      <c r="G153" s="255"/>
      <c r="H153" s="258">
        <v>123</v>
      </c>
      <c r="I153" s="259"/>
      <c r="J153" s="255"/>
      <c r="K153" s="255"/>
      <c r="L153" s="260"/>
      <c r="M153" s="261"/>
      <c r="N153" s="262"/>
      <c r="O153" s="262"/>
      <c r="P153" s="262"/>
      <c r="Q153" s="262"/>
      <c r="R153" s="262"/>
      <c r="S153" s="262"/>
      <c r="T153" s="263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4" t="s">
        <v>160</v>
      </c>
      <c r="AU153" s="264" t="s">
        <v>83</v>
      </c>
      <c r="AV153" s="14" t="s">
        <v>83</v>
      </c>
      <c r="AW153" s="14" t="s">
        <v>4</v>
      </c>
      <c r="AX153" s="14" t="s">
        <v>81</v>
      </c>
      <c r="AY153" s="264" t="s">
        <v>148</v>
      </c>
    </row>
    <row r="154" s="2" customFormat="1" ht="24.15" customHeight="1">
      <c r="A154" s="38"/>
      <c r="B154" s="39"/>
      <c r="C154" s="226" t="s">
        <v>221</v>
      </c>
      <c r="D154" s="226" t="s">
        <v>151</v>
      </c>
      <c r="E154" s="227" t="s">
        <v>760</v>
      </c>
      <c r="F154" s="228" t="s">
        <v>761</v>
      </c>
      <c r="G154" s="229" t="s">
        <v>185</v>
      </c>
      <c r="H154" s="230">
        <v>0.049000000000000002</v>
      </c>
      <c r="I154" s="231"/>
      <c r="J154" s="232">
        <f>ROUND(I154*H154,2)</f>
        <v>0</v>
      </c>
      <c r="K154" s="228" t="s">
        <v>155</v>
      </c>
      <c r="L154" s="44"/>
      <c r="M154" s="233" t="s">
        <v>1</v>
      </c>
      <c r="N154" s="234" t="s">
        <v>38</v>
      </c>
      <c r="O154" s="91"/>
      <c r="P154" s="235">
        <f>O154*H154</f>
        <v>0</v>
      </c>
      <c r="Q154" s="235">
        <v>0</v>
      </c>
      <c r="R154" s="235">
        <f>Q154*H154</f>
        <v>0</v>
      </c>
      <c r="S154" s="235">
        <v>0</v>
      </c>
      <c r="T154" s="236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37" t="s">
        <v>236</v>
      </c>
      <c r="AT154" s="237" t="s">
        <v>151</v>
      </c>
      <c r="AU154" s="237" t="s">
        <v>83</v>
      </c>
      <c r="AY154" s="17" t="s">
        <v>148</v>
      </c>
      <c r="BE154" s="238">
        <f>IF(N154="základní",J154,0)</f>
        <v>0</v>
      </c>
      <c r="BF154" s="238">
        <f>IF(N154="snížená",J154,0)</f>
        <v>0</v>
      </c>
      <c r="BG154" s="238">
        <f>IF(N154="zákl. přenesená",J154,0)</f>
        <v>0</v>
      </c>
      <c r="BH154" s="238">
        <f>IF(N154="sníž. přenesená",J154,0)</f>
        <v>0</v>
      </c>
      <c r="BI154" s="238">
        <f>IF(N154="nulová",J154,0)</f>
        <v>0</v>
      </c>
      <c r="BJ154" s="17" t="s">
        <v>81</v>
      </c>
      <c r="BK154" s="238">
        <f>ROUND(I154*H154,2)</f>
        <v>0</v>
      </c>
      <c r="BL154" s="17" t="s">
        <v>236</v>
      </c>
      <c r="BM154" s="237" t="s">
        <v>762</v>
      </c>
    </row>
    <row r="155" s="2" customFormat="1">
      <c r="A155" s="38"/>
      <c r="B155" s="39"/>
      <c r="C155" s="40"/>
      <c r="D155" s="239" t="s">
        <v>158</v>
      </c>
      <c r="E155" s="40"/>
      <c r="F155" s="240" t="s">
        <v>763</v>
      </c>
      <c r="G155" s="40"/>
      <c r="H155" s="40"/>
      <c r="I155" s="241"/>
      <c r="J155" s="40"/>
      <c r="K155" s="40"/>
      <c r="L155" s="44"/>
      <c r="M155" s="242"/>
      <c r="N155" s="243"/>
      <c r="O155" s="91"/>
      <c r="P155" s="91"/>
      <c r="Q155" s="91"/>
      <c r="R155" s="91"/>
      <c r="S155" s="91"/>
      <c r="T155" s="92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158</v>
      </c>
      <c r="AU155" s="17" t="s">
        <v>83</v>
      </c>
    </row>
    <row r="156" s="12" customFormat="1" ht="22.8" customHeight="1">
      <c r="A156" s="12"/>
      <c r="B156" s="210"/>
      <c r="C156" s="211"/>
      <c r="D156" s="212" t="s">
        <v>72</v>
      </c>
      <c r="E156" s="224" t="s">
        <v>764</v>
      </c>
      <c r="F156" s="224" t="s">
        <v>765</v>
      </c>
      <c r="G156" s="211"/>
      <c r="H156" s="211"/>
      <c r="I156" s="214"/>
      <c r="J156" s="225">
        <f>BK156</f>
        <v>0</v>
      </c>
      <c r="K156" s="211"/>
      <c r="L156" s="216"/>
      <c r="M156" s="217"/>
      <c r="N156" s="218"/>
      <c r="O156" s="218"/>
      <c r="P156" s="219">
        <f>SUM(P157:P189)</f>
        <v>0</v>
      </c>
      <c r="Q156" s="218"/>
      <c r="R156" s="219">
        <f>SUM(R157:R189)</f>
        <v>0.069860000000000005</v>
      </c>
      <c r="S156" s="218"/>
      <c r="T156" s="220">
        <f>SUM(T157:T189)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21" t="s">
        <v>83</v>
      </c>
      <c r="AT156" s="222" t="s">
        <v>72</v>
      </c>
      <c r="AU156" s="222" t="s">
        <v>81</v>
      </c>
      <c r="AY156" s="221" t="s">
        <v>148</v>
      </c>
      <c r="BK156" s="223">
        <f>SUM(BK157:BK189)</f>
        <v>0</v>
      </c>
    </row>
    <row r="157" s="2" customFormat="1" ht="24.15" customHeight="1">
      <c r="A157" s="38"/>
      <c r="B157" s="39"/>
      <c r="C157" s="226" t="s">
        <v>8</v>
      </c>
      <c r="D157" s="226" t="s">
        <v>151</v>
      </c>
      <c r="E157" s="227" t="s">
        <v>766</v>
      </c>
      <c r="F157" s="228" t="s">
        <v>767</v>
      </c>
      <c r="G157" s="229" t="s">
        <v>218</v>
      </c>
      <c r="H157" s="230">
        <v>47.5</v>
      </c>
      <c r="I157" s="231"/>
      <c r="J157" s="232">
        <f>ROUND(I157*H157,2)</f>
        <v>0</v>
      </c>
      <c r="K157" s="228" t="s">
        <v>155</v>
      </c>
      <c r="L157" s="44"/>
      <c r="M157" s="233" t="s">
        <v>1</v>
      </c>
      <c r="N157" s="234" t="s">
        <v>38</v>
      </c>
      <c r="O157" s="91"/>
      <c r="P157" s="235">
        <f>O157*H157</f>
        <v>0</v>
      </c>
      <c r="Q157" s="235">
        <v>0.00034000000000000002</v>
      </c>
      <c r="R157" s="235">
        <f>Q157*H157</f>
        <v>0.016150000000000001</v>
      </c>
      <c r="S157" s="235">
        <v>0</v>
      </c>
      <c r="T157" s="236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37" t="s">
        <v>236</v>
      </c>
      <c r="AT157" s="237" t="s">
        <v>151</v>
      </c>
      <c r="AU157" s="237" t="s">
        <v>83</v>
      </c>
      <c r="AY157" s="17" t="s">
        <v>148</v>
      </c>
      <c r="BE157" s="238">
        <f>IF(N157="základní",J157,0)</f>
        <v>0</v>
      </c>
      <c r="BF157" s="238">
        <f>IF(N157="snížená",J157,0)</f>
        <v>0</v>
      </c>
      <c r="BG157" s="238">
        <f>IF(N157="zákl. přenesená",J157,0)</f>
        <v>0</v>
      </c>
      <c r="BH157" s="238">
        <f>IF(N157="sníž. přenesená",J157,0)</f>
        <v>0</v>
      </c>
      <c r="BI157" s="238">
        <f>IF(N157="nulová",J157,0)</f>
        <v>0</v>
      </c>
      <c r="BJ157" s="17" t="s">
        <v>81</v>
      </c>
      <c r="BK157" s="238">
        <f>ROUND(I157*H157,2)</f>
        <v>0</v>
      </c>
      <c r="BL157" s="17" t="s">
        <v>236</v>
      </c>
      <c r="BM157" s="237" t="s">
        <v>768</v>
      </c>
    </row>
    <row r="158" s="2" customFormat="1">
      <c r="A158" s="38"/>
      <c r="B158" s="39"/>
      <c r="C158" s="40"/>
      <c r="D158" s="239" t="s">
        <v>158</v>
      </c>
      <c r="E158" s="40"/>
      <c r="F158" s="240" t="s">
        <v>769</v>
      </c>
      <c r="G158" s="40"/>
      <c r="H158" s="40"/>
      <c r="I158" s="241"/>
      <c r="J158" s="40"/>
      <c r="K158" s="40"/>
      <c r="L158" s="44"/>
      <c r="M158" s="242"/>
      <c r="N158" s="243"/>
      <c r="O158" s="91"/>
      <c r="P158" s="91"/>
      <c r="Q158" s="91"/>
      <c r="R158" s="91"/>
      <c r="S158" s="91"/>
      <c r="T158" s="92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7" t="s">
        <v>158</v>
      </c>
      <c r="AU158" s="17" t="s">
        <v>83</v>
      </c>
    </row>
    <row r="159" s="14" customFormat="1">
      <c r="A159" s="14"/>
      <c r="B159" s="254"/>
      <c r="C159" s="255"/>
      <c r="D159" s="239" t="s">
        <v>160</v>
      </c>
      <c r="E159" s="255"/>
      <c r="F159" s="257" t="s">
        <v>770</v>
      </c>
      <c r="G159" s="255"/>
      <c r="H159" s="258">
        <v>47.5</v>
      </c>
      <c r="I159" s="259"/>
      <c r="J159" s="255"/>
      <c r="K159" s="255"/>
      <c r="L159" s="260"/>
      <c r="M159" s="261"/>
      <c r="N159" s="262"/>
      <c r="O159" s="262"/>
      <c r="P159" s="262"/>
      <c r="Q159" s="262"/>
      <c r="R159" s="262"/>
      <c r="S159" s="262"/>
      <c r="T159" s="263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64" t="s">
        <v>160</v>
      </c>
      <c r="AU159" s="264" t="s">
        <v>83</v>
      </c>
      <c r="AV159" s="14" t="s">
        <v>83</v>
      </c>
      <c r="AW159" s="14" t="s">
        <v>4</v>
      </c>
      <c r="AX159" s="14" t="s">
        <v>81</v>
      </c>
      <c r="AY159" s="264" t="s">
        <v>148</v>
      </c>
    </row>
    <row r="160" s="2" customFormat="1" ht="24.15" customHeight="1">
      <c r="A160" s="38"/>
      <c r="B160" s="39"/>
      <c r="C160" s="276" t="s">
        <v>236</v>
      </c>
      <c r="D160" s="276" t="s">
        <v>237</v>
      </c>
      <c r="E160" s="277" t="s">
        <v>771</v>
      </c>
      <c r="F160" s="278" t="s">
        <v>772</v>
      </c>
      <c r="G160" s="279" t="s">
        <v>218</v>
      </c>
      <c r="H160" s="280">
        <v>47.5</v>
      </c>
      <c r="I160" s="281"/>
      <c r="J160" s="282">
        <f>ROUND(I160*H160,2)</f>
        <v>0</v>
      </c>
      <c r="K160" s="278" t="s">
        <v>155</v>
      </c>
      <c r="L160" s="283"/>
      <c r="M160" s="284" t="s">
        <v>1</v>
      </c>
      <c r="N160" s="285" t="s">
        <v>38</v>
      </c>
      <c r="O160" s="91"/>
      <c r="P160" s="235">
        <f>O160*H160</f>
        <v>0</v>
      </c>
      <c r="Q160" s="235">
        <v>0.00036000000000000002</v>
      </c>
      <c r="R160" s="235">
        <f>Q160*H160</f>
        <v>0.017100000000000001</v>
      </c>
      <c r="S160" s="235">
        <v>0</v>
      </c>
      <c r="T160" s="236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37" t="s">
        <v>267</v>
      </c>
      <c r="AT160" s="237" t="s">
        <v>237</v>
      </c>
      <c r="AU160" s="237" t="s">
        <v>83</v>
      </c>
      <c r="AY160" s="17" t="s">
        <v>148</v>
      </c>
      <c r="BE160" s="238">
        <f>IF(N160="základní",J160,0)</f>
        <v>0</v>
      </c>
      <c r="BF160" s="238">
        <f>IF(N160="snížená",J160,0)</f>
        <v>0</v>
      </c>
      <c r="BG160" s="238">
        <f>IF(N160="zákl. přenesená",J160,0)</f>
        <v>0</v>
      </c>
      <c r="BH160" s="238">
        <f>IF(N160="sníž. přenesená",J160,0)</f>
        <v>0</v>
      </c>
      <c r="BI160" s="238">
        <f>IF(N160="nulová",J160,0)</f>
        <v>0</v>
      </c>
      <c r="BJ160" s="17" t="s">
        <v>81</v>
      </c>
      <c r="BK160" s="238">
        <f>ROUND(I160*H160,2)</f>
        <v>0</v>
      </c>
      <c r="BL160" s="17" t="s">
        <v>236</v>
      </c>
      <c r="BM160" s="237" t="s">
        <v>773</v>
      </c>
    </row>
    <row r="161" s="2" customFormat="1">
      <c r="A161" s="38"/>
      <c r="B161" s="39"/>
      <c r="C161" s="40"/>
      <c r="D161" s="239" t="s">
        <v>158</v>
      </c>
      <c r="E161" s="40"/>
      <c r="F161" s="240" t="s">
        <v>772</v>
      </c>
      <c r="G161" s="40"/>
      <c r="H161" s="40"/>
      <c r="I161" s="241"/>
      <c r="J161" s="40"/>
      <c r="K161" s="40"/>
      <c r="L161" s="44"/>
      <c r="M161" s="242"/>
      <c r="N161" s="243"/>
      <c r="O161" s="91"/>
      <c r="P161" s="91"/>
      <c r="Q161" s="91"/>
      <c r="R161" s="91"/>
      <c r="S161" s="91"/>
      <c r="T161" s="92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158</v>
      </c>
      <c r="AU161" s="17" t="s">
        <v>83</v>
      </c>
    </row>
    <row r="162" s="2" customFormat="1" ht="24.15" customHeight="1">
      <c r="A162" s="38"/>
      <c r="B162" s="39"/>
      <c r="C162" s="226" t="s">
        <v>243</v>
      </c>
      <c r="D162" s="226" t="s">
        <v>151</v>
      </c>
      <c r="E162" s="227" t="s">
        <v>774</v>
      </c>
      <c r="F162" s="228" t="s">
        <v>775</v>
      </c>
      <c r="G162" s="229" t="s">
        <v>218</v>
      </c>
      <c r="H162" s="230">
        <v>7.5</v>
      </c>
      <c r="I162" s="231"/>
      <c r="J162" s="232">
        <f>ROUND(I162*H162,2)</f>
        <v>0</v>
      </c>
      <c r="K162" s="228" t="s">
        <v>155</v>
      </c>
      <c r="L162" s="44"/>
      <c r="M162" s="233" t="s">
        <v>1</v>
      </c>
      <c r="N162" s="234" t="s">
        <v>38</v>
      </c>
      <c r="O162" s="91"/>
      <c r="P162" s="235">
        <f>O162*H162</f>
        <v>0</v>
      </c>
      <c r="Q162" s="235">
        <v>0.00051000000000000004</v>
      </c>
      <c r="R162" s="235">
        <f>Q162*H162</f>
        <v>0.0038250000000000003</v>
      </c>
      <c r="S162" s="235">
        <v>0</v>
      </c>
      <c r="T162" s="236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7" t="s">
        <v>236</v>
      </c>
      <c r="AT162" s="237" t="s">
        <v>151</v>
      </c>
      <c r="AU162" s="237" t="s">
        <v>83</v>
      </c>
      <c r="AY162" s="17" t="s">
        <v>148</v>
      </c>
      <c r="BE162" s="238">
        <f>IF(N162="základní",J162,0)</f>
        <v>0</v>
      </c>
      <c r="BF162" s="238">
        <f>IF(N162="snížená",J162,0)</f>
        <v>0</v>
      </c>
      <c r="BG162" s="238">
        <f>IF(N162="zákl. přenesená",J162,0)</f>
        <v>0</v>
      </c>
      <c r="BH162" s="238">
        <f>IF(N162="sníž. přenesená",J162,0)</f>
        <v>0</v>
      </c>
      <c r="BI162" s="238">
        <f>IF(N162="nulová",J162,0)</f>
        <v>0</v>
      </c>
      <c r="BJ162" s="17" t="s">
        <v>81</v>
      </c>
      <c r="BK162" s="238">
        <f>ROUND(I162*H162,2)</f>
        <v>0</v>
      </c>
      <c r="BL162" s="17" t="s">
        <v>236</v>
      </c>
      <c r="BM162" s="237" t="s">
        <v>776</v>
      </c>
    </row>
    <row r="163" s="2" customFormat="1">
      <c r="A163" s="38"/>
      <c r="B163" s="39"/>
      <c r="C163" s="40"/>
      <c r="D163" s="239" t="s">
        <v>158</v>
      </c>
      <c r="E163" s="40"/>
      <c r="F163" s="240" t="s">
        <v>777</v>
      </c>
      <c r="G163" s="40"/>
      <c r="H163" s="40"/>
      <c r="I163" s="241"/>
      <c r="J163" s="40"/>
      <c r="K163" s="40"/>
      <c r="L163" s="44"/>
      <c r="M163" s="242"/>
      <c r="N163" s="243"/>
      <c r="O163" s="91"/>
      <c r="P163" s="91"/>
      <c r="Q163" s="91"/>
      <c r="R163" s="91"/>
      <c r="S163" s="91"/>
      <c r="T163" s="92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158</v>
      </c>
      <c r="AU163" s="17" t="s">
        <v>83</v>
      </c>
    </row>
    <row r="164" s="14" customFormat="1">
      <c r="A164" s="14"/>
      <c r="B164" s="254"/>
      <c r="C164" s="255"/>
      <c r="D164" s="239" t="s">
        <v>160</v>
      </c>
      <c r="E164" s="255"/>
      <c r="F164" s="257" t="s">
        <v>778</v>
      </c>
      <c r="G164" s="255"/>
      <c r="H164" s="258">
        <v>7.5</v>
      </c>
      <c r="I164" s="259"/>
      <c r="J164" s="255"/>
      <c r="K164" s="255"/>
      <c r="L164" s="260"/>
      <c r="M164" s="261"/>
      <c r="N164" s="262"/>
      <c r="O164" s="262"/>
      <c r="P164" s="262"/>
      <c r="Q164" s="262"/>
      <c r="R164" s="262"/>
      <c r="S164" s="262"/>
      <c r="T164" s="263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64" t="s">
        <v>160</v>
      </c>
      <c r="AU164" s="264" t="s">
        <v>83</v>
      </c>
      <c r="AV164" s="14" t="s">
        <v>83</v>
      </c>
      <c r="AW164" s="14" t="s">
        <v>4</v>
      </c>
      <c r="AX164" s="14" t="s">
        <v>81</v>
      </c>
      <c r="AY164" s="264" t="s">
        <v>148</v>
      </c>
    </row>
    <row r="165" s="2" customFormat="1" ht="24.15" customHeight="1">
      <c r="A165" s="38"/>
      <c r="B165" s="39"/>
      <c r="C165" s="276" t="s">
        <v>332</v>
      </c>
      <c r="D165" s="276" t="s">
        <v>237</v>
      </c>
      <c r="E165" s="277" t="s">
        <v>779</v>
      </c>
      <c r="F165" s="278" t="s">
        <v>780</v>
      </c>
      <c r="G165" s="279" t="s">
        <v>218</v>
      </c>
      <c r="H165" s="280">
        <v>7.5</v>
      </c>
      <c r="I165" s="281"/>
      <c r="J165" s="282">
        <f>ROUND(I165*H165,2)</f>
        <v>0</v>
      </c>
      <c r="K165" s="278" t="s">
        <v>155</v>
      </c>
      <c r="L165" s="283"/>
      <c r="M165" s="284" t="s">
        <v>1</v>
      </c>
      <c r="N165" s="285" t="s">
        <v>38</v>
      </c>
      <c r="O165" s="91"/>
      <c r="P165" s="235">
        <f>O165*H165</f>
        <v>0</v>
      </c>
      <c r="Q165" s="235">
        <v>0.00068999999999999997</v>
      </c>
      <c r="R165" s="235">
        <f>Q165*H165</f>
        <v>0.0051749999999999999</v>
      </c>
      <c r="S165" s="235">
        <v>0</v>
      </c>
      <c r="T165" s="236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37" t="s">
        <v>267</v>
      </c>
      <c r="AT165" s="237" t="s">
        <v>237</v>
      </c>
      <c r="AU165" s="237" t="s">
        <v>83</v>
      </c>
      <c r="AY165" s="17" t="s">
        <v>148</v>
      </c>
      <c r="BE165" s="238">
        <f>IF(N165="základní",J165,0)</f>
        <v>0</v>
      </c>
      <c r="BF165" s="238">
        <f>IF(N165="snížená",J165,0)</f>
        <v>0</v>
      </c>
      <c r="BG165" s="238">
        <f>IF(N165="zákl. přenesená",J165,0)</f>
        <v>0</v>
      </c>
      <c r="BH165" s="238">
        <f>IF(N165="sníž. přenesená",J165,0)</f>
        <v>0</v>
      </c>
      <c r="BI165" s="238">
        <f>IF(N165="nulová",J165,0)</f>
        <v>0</v>
      </c>
      <c r="BJ165" s="17" t="s">
        <v>81</v>
      </c>
      <c r="BK165" s="238">
        <f>ROUND(I165*H165,2)</f>
        <v>0</v>
      </c>
      <c r="BL165" s="17" t="s">
        <v>236</v>
      </c>
      <c r="BM165" s="237" t="s">
        <v>781</v>
      </c>
    </row>
    <row r="166" s="2" customFormat="1">
      <c r="A166" s="38"/>
      <c r="B166" s="39"/>
      <c r="C166" s="40"/>
      <c r="D166" s="239" t="s">
        <v>158</v>
      </c>
      <c r="E166" s="40"/>
      <c r="F166" s="240" t="s">
        <v>780</v>
      </c>
      <c r="G166" s="40"/>
      <c r="H166" s="40"/>
      <c r="I166" s="241"/>
      <c r="J166" s="40"/>
      <c r="K166" s="40"/>
      <c r="L166" s="44"/>
      <c r="M166" s="242"/>
      <c r="N166" s="243"/>
      <c r="O166" s="91"/>
      <c r="P166" s="91"/>
      <c r="Q166" s="91"/>
      <c r="R166" s="91"/>
      <c r="S166" s="91"/>
      <c r="T166" s="92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7" t="s">
        <v>158</v>
      </c>
      <c r="AU166" s="17" t="s">
        <v>83</v>
      </c>
    </row>
    <row r="167" s="2" customFormat="1" ht="37.8" customHeight="1">
      <c r="A167" s="38"/>
      <c r="B167" s="39"/>
      <c r="C167" s="226" t="s">
        <v>337</v>
      </c>
      <c r="D167" s="226" t="s">
        <v>151</v>
      </c>
      <c r="E167" s="227" t="s">
        <v>782</v>
      </c>
      <c r="F167" s="228" t="s">
        <v>783</v>
      </c>
      <c r="G167" s="229" t="s">
        <v>218</v>
      </c>
      <c r="H167" s="230">
        <v>47.5</v>
      </c>
      <c r="I167" s="231"/>
      <c r="J167" s="232">
        <f>ROUND(I167*H167,2)</f>
        <v>0</v>
      </c>
      <c r="K167" s="228" t="s">
        <v>155</v>
      </c>
      <c r="L167" s="44"/>
      <c r="M167" s="233" t="s">
        <v>1</v>
      </c>
      <c r="N167" s="234" t="s">
        <v>38</v>
      </c>
      <c r="O167" s="91"/>
      <c r="P167" s="235">
        <f>O167*H167</f>
        <v>0</v>
      </c>
      <c r="Q167" s="235">
        <v>0.00020000000000000001</v>
      </c>
      <c r="R167" s="235">
        <f>Q167*H167</f>
        <v>0.0094999999999999998</v>
      </c>
      <c r="S167" s="235">
        <v>0</v>
      </c>
      <c r="T167" s="236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37" t="s">
        <v>236</v>
      </c>
      <c r="AT167" s="237" t="s">
        <v>151</v>
      </c>
      <c r="AU167" s="237" t="s">
        <v>83</v>
      </c>
      <c r="AY167" s="17" t="s">
        <v>148</v>
      </c>
      <c r="BE167" s="238">
        <f>IF(N167="základní",J167,0)</f>
        <v>0</v>
      </c>
      <c r="BF167" s="238">
        <f>IF(N167="snížená",J167,0)</f>
        <v>0</v>
      </c>
      <c r="BG167" s="238">
        <f>IF(N167="zákl. přenesená",J167,0)</f>
        <v>0</v>
      </c>
      <c r="BH167" s="238">
        <f>IF(N167="sníž. přenesená",J167,0)</f>
        <v>0</v>
      </c>
      <c r="BI167" s="238">
        <f>IF(N167="nulová",J167,0)</f>
        <v>0</v>
      </c>
      <c r="BJ167" s="17" t="s">
        <v>81</v>
      </c>
      <c r="BK167" s="238">
        <f>ROUND(I167*H167,2)</f>
        <v>0</v>
      </c>
      <c r="BL167" s="17" t="s">
        <v>236</v>
      </c>
      <c r="BM167" s="237" t="s">
        <v>784</v>
      </c>
    </row>
    <row r="168" s="2" customFormat="1">
      <c r="A168" s="38"/>
      <c r="B168" s="39"/>
      <c r="C168" s="40"/>
      <c r="D168" s="239" t="s">
        <v>158</v>
      </c>
      <c r="E168" s="40"/>
      <c r="F168" s="240" t="s">
        <v>785</v>
      </c>
      <c r="G168" s="40"/>
      <c r="H168" s="40"/>
      <c r="I168" s="241"/>
      <c r="J168" s="40"/>
      <c r="K168" s="40"/>
      <c r="L168" s="44"/>
      <c r="M168" s="242"/>
      <c r="N168" s="243"/>
      <c r="O168" s="91"/>
      <c r="P168" s="91"/>
      <c r="Q168" s="91"/>
      <c r="R168" s="91"/>
      <c r="S168" s="91"/>
      <c r="T168" s="92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7" t="s">
        <v>158</v>
      </c>
      <c r="AU168" s="17" t="s">
        <v>83</v>
      </c>
    </row>
    <row r="169" s="14" customFormat="1">
      <c r="A169" s="14"/>
      <c r="B169" s="254"/>
      <c r="C169" s="255"/>
      <c r="D169" s="239" t="s">
        <v>160</v>
      </c>
      <c r="E169" s="255"/>
      <c r="F169" s="257" t="s">
        <v>770</v>
      </c>
      <c r="G169" s="255"/>
      <c r="H169" s="258">
        <v>47.5</v>
      </c>
      <c r="I169" s="259"/>
      <c r="J169" s="255"/>
      <c r="K169" s="255"/>
      <c r="L169" s="260"/>
      <c r="M169" s="261"/>
      <c r="N169" s="262"/>
      <c r="O169" s="262"/>
      <c r="P169" s="262"/>
      <c r="Q169" s="262"/>
      <c r="R169" s="262"/>
      <c r="S169" s="262"/>
      <c r="T169" s="263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64" t="s">
        <v>160</v>
      </c>
      <c r="AU169" s="264" t="s">
        <v>83</v>
      </c>
      <c r="AV169" s="14" t="s">
        <v>83</v>
      </c>
      <c r="AW169" s="14" t="s">
        <v>4</v>
      </c>
      <c r="AX169" s="14" t="s">
        <v>81</v>
      </c>
      <c r="AY169" s="264" t="s">
        <v>148</v>
      </c>
    </row>
    <row r="170" s="2" customFormat="1" ht="37.8" customHeight="1">
      <c r="A170" s="38"/>
      <c r="B170" s="39"/>
      <c r="C170" s="226" t="s">
        <v>342</v>
      </c>
      <c r="D170" s="226" t="s">
        <v>151</v>
      </c>
      <c r="E170" s="227" t="s">
        <v>786</v>
      </c>
      <c r="F170" s="228" t="s">
        <v>787</v>
      </c>
      <c r="G170" s="229" t="s">
        <v>218</v>
      </c>
      <c r="H170" s="230">
        <v>17.5</v>
      </c>
      <c r="I170" s="231"/>
      <c r="J170" s="232">
        <f>ROUND(I170*H170,2)</f>
        <v>0</v>
      </c>
      <c r="K170" s="228" t="s">
        <v>155</v>
      </c>
      <c r="L170" s="44"/>
      <c r="M170" s="233" t="s">
        <v>1</v>
      </c>
      <c r="N170" s="234" t="s">
        <v>38</v>
      </c>
      <c r="O170" s="91"/>
      <c r="P170" s="235">
        <f>O170*H170</f>
        <v>0</v>
      </c>
      <c r="Q170" s="235">
        <v>0.00024000000000000001</v>
      </c>
      <c r="R170" s="235">
        <f>Q170*H170</f>
        <v>0.0041999999999999997</v>
      </c>
      <c r="S170" s="235">
        <v>0</v>
      </c>
      <c r="T170" s="236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7" t="s">
        <v>236</v>
      </c>
      <c r="AT170" s="237" t="s">
        <v>151</v>
      </c>
      <c r="AU170" s="237" t="s">
        <v>83</v>
      </c>
      <c r="AY170" s="17" t="s">
        <v>148</v>
      </c>
      <c r="BE170" s="238">
        <f>IF(N170="základní",J170,0)</f>
        <v>0</v>
      </c>
      <c r="BF170" s="238">
        <f>IF(N170="snížená",J170,0)</f>
        <v>0</v>
      </c>
      <c r="BG170" s="238">
        <f>IF(N170="zákl. přenesená",J170,0)</f>
        <v>0</v>
      </c>
      <c r="BH170" s="238">
        <f>IF(N170="sníž. přenesená",J170,0)</f>
        <v>0</v>
      </c>
      <c r="BI170" s="238">
        <f>IF(N170="nulová",J170,0)</f>
        <v>0</v>
      </c>
      <c r="BJ170" s="17" t="s">
        <v>81</v>
      </c>
      <c r="BK170" s="238">
        <f>ROUND(I170*H170,2)</f>
        <v>0</v>
      </c>
      <c r="BL170" s="17" t="s">
        <v>236</v>
      </c>
      <c r="BM170" s="237" t="s">
        <v>788</v>
      </c>
    </row>
    <row r="171" s="2" customFormat="1">
      <c r="A171" s="38"/>
      <c r="B171" s="39"/>
      <c r="C171" s="40"/>
      <c r="D171" s="239" t="s">
        <v>158</v>
      </c>
      <c r="E171" s="40"/>
      <c r="F171" s="240" t="s">
        <v>789</v>
      </c>
      <c r="G171" s="40"/>
      <c r="H171" s="40"/>
      <c r="I171" s="241"/>
      <c r="J171" s="40"/>
      <c r="K171" s="40"/>
      <c r="L171" s="44"/>
      <c r="M171" s="242"/>
      <c r="N171" s="243"/>
      <c r="O171" s="91"/>
      <c r="P171" s="91"/>
      <c r="Q171" s="91"/>
      <c r="R171" s="91"/>
      <c r="S171" s="91"/>
      <c r="T171" s="92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158</v>
      </c>
      <c r="AU171" s="17" t="s">
        <v>83</v>
      </c>
    </row>
    <row r="172" s="14" customFormat="1">
      <c r="A172" s="14"/>
      <c r="B172" s="254"/>
      <c r="C172" s="255"/>
      <c r="D172" s="239" t="s">
        <v>160</v>
      </c>
      <c r="E172" s="255"/>
      <c r="F172" s="257" t="s">
        <v>790</v>
      </c>
      <c r="G172" s="255"/>
      <c r="H172" s="258">
        <v>17.5</v>
      </c>
      <c r="I172" s="259"/>
      <c r="J172" s="255"/>
      <c r="K172" s="255"/>
      <c r="L172" s="260"/>
      <c r="M172" s="261"/>
      <c r="N172" s="262"/>
      <c r="O172" s="262"/>
      <c r="P172" s="262"/>
      <c r="Q172" s="262"/>
      <c r="R172" s="262"/>
      <c r="S172" s="262"/>
      <c r="T172" s="263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64" t="s">
        <v>160</v>
      </c>
      <c r="AU172" s="264" t="s">
        <v>83</v>
      </c>
      <c r="AV172" s="14" t="s">
        <v>83</v>
      </c>
      <c r="AW172" s="14" t="s">
        <v>4</v>
      </c>
      <c r="AX172" s="14" t="s">
        <v>81</v>
      </c>
      <c r="AY172" s="264" t="s">
        <v>148</v>
      </c>
    </row>
    <row r="173" s="2" customFormat="1" ht="14.4" customHeight="1">
      <c r="A173" s="38"/>
      <c r="B173" s="39"/>
      <c r="C173" s="226" t="s">
        <v>7</v>
      </c>
      <c r="D173" s="226" t="s">
        <v>151</v>
      </c>
      <c r="E173" s="227" t="s">
        <v>791</v>
      </c>
      <c r="F173" s="228" t="s">
        <v>792</v>
      </c>
      <c r="G173" s="229" t="s">
        <v>201</v>
      </c>
      <c r="H173" s="230">
        <v>14.5</v>
      </c>
      <c r="I173" s="231"/>
      <c r="J173" s="232">
        <f>ROUND(I173*H173,2)</f>
        <v>0</v>
      </c>
      <c r="K173" s="228" t="s">
        <v>155</v>
      </c>
      <c r="L173" s="44"/>
      <c r="M173" s="233" t="s">
        <v>1</v>
      </c>
      <c r="N173" s="234" t="s">
        <v>38</v>
      </c>
      <c r="O173" s="91"/>
      <c r="P173" s="235">
        <f>O173*H173</f>
        <v>0</v>
      </c>
      <c r="Q173" s="235">
        <v>0</v>
      </c>
      <c r="R173" s="235">
        <f>Q173*H173</f>
        <v>0</v>
      </c>
      <c r="S173" s="235">
        <v>0</v>
      </c>
      <c r="T173" s="236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37" t="s">
        <v>236</v>
      </c>
      <c r="AT173" s="237" t="s">
        <v>151</v>
      </c>
      <c r="AU173" s="237" t="s">
        <v>83</v>
      </c>
      <c r="AY173" s="17" t="s">
        <v>148</v>
      </c>
      <c r="BE173" s="238">
        <f>IF(N173="základní",J173,0)</f>
        <v>0</v>
      </c>
      <c r="BF173" s="238">
        <f>IF(N173="snížená",J173,0)</f>
        <v>0</v>
      </c>
      <c r="BG173" s="238">
        <f>IF(N173="zákl. přenesená",J173,0)</f>
        <v>0</v>
      </c>
      <c r="BH173" s="238">
        <f>IF(N173="sníž. přenesená",J173,0)</f>
        <v>0</v>
      </c>
      <c r="BI173" s="238">
        <f>IF(N173="nulová",J173,0)</f>
        <v>0</v>
      </c>
      <c r="BJ173" s="17" t="s">
        <v>81</v>
      </c>
      <c r="BK173" s="238">
        <f>ROUND(I173*H173,2)</f>
        <v>0</v>
      </c>
      <c r="BL173" s="17" t="s">
        <v>236</v>
      </c>
      <c r="BM173" s="237" t="s">
        <v>793</v>
      </c>
    </row>
    <row r="174" s="2" customFormat="1">
      <c r="A174" s="38"/>
      <c r="B174" s="39"/>
      <c r="C174" s="40"/>
      <c r="D174" s="239" t="s">
        <v>158</v>
      </c>
      <c r="E174" s="40"/>
      <c r="F174" s="240" t="s">
        <v>794</v>
      </c>
      <c r="G174" s="40"/>
      <c r="H174" s="40"/>
      <c r="I174" s="241"/>
      <c r="J174" s="40"/>
      <c r="K174" s="40"/>
      <c r="L174" s="44"/>
      <c r="M174" s="242"/>
      <c r="N174" s="243"/>
      <c r="O174" s="91"/>
      <c r="P174" s="91"/>
      <c r="Q174" s="91"/>
      <c r="R174" s="91"/>
      <c r="S174" s="91"/>
      <c r="T174" s="92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7" t="s">
        <v>158</v>
      </c>
      <c r="AU174" s="17" t="s">
        <v>83</v>
      </c>
    </row>
    <row r="175" s="14" customFormat="1">
      <c r="A175" s="14"/>
      <c r="B175" s="254"/>
      <c r="C175" s="255"/>
      <c r="D175" s="239" t="s">
        <v>160</v>
      </c>
      <c r="E175" s="255"/>
      <c r="F175" s="257" t="s">
        <v>795</v>
      </c>
      <c r="G175" s="255"/>
      <c r="H175" s="258">
        <v>14.5</v>
      </c>
      <c r="I175" s="259"/>
      <c r="J175" s="255"/>
      <c r="K175" s="255"/>
      <c r="L175" s="260"/>
      <c r="M175" s="261"/>
      <c r="N175" s="262"/>
      <c r="O175" s="262"/>
      <c r="P175" s="262"/>
      <c r="Q175" s="262"/>
      <c r="R175" s="262"/>
      <c r="S175" s="262"/>
      <c r="T175" s="263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64" t="s">
        <v>160</v>
      </c>
      <c r="AU175" s="264" t="s">
        <v>83</v>
      </c>
      <c r="AV175" s="14" t="s">
        <v>83</v>
      </c>
      <c r="AW175" s="14" t="s">
        <v>4</v>
      </c>
      <c r="AX175" s="14" t="s">
        <v>81</v>
      </c>
      <c r="AY175" s="264" t="s">
        <v>148</v>
      </c>
    </row>
    <row r="176" s="2" customFormat="1" ht="14.4" customHeight="1">
      <c r="A176" s="38"/>
      <c r="B176" s="39"/>
      <c r="C176" s="226" t="s">
        <v>252</v>
      </c>
      <c r="D176" s="226" t="s">
        <v>151</v>
      </c>
      <c r="E176" s="227" t="s">
        <v>796</v>
      </c>
      <c r="F176" s="228" t="s">
        <v>797</v>
      </c>
      <c r="G176" s="229" t="s">
        <v>201</v>
      </c>
      <c r="H176" s="230">
        <v>3</v>
      </c>
      <c r="I176" s="231"/>
      <c r="J176" s="232">
        <f>ROUND(I176*H176,2)</f>
        <v>0</v>
      </c>
      <c r="K176" s="228" t="s">
        <v>155</v>
      </c>
      <c r="L176" s="44"/>
      <c r="M176" s="233" t="s">
        <v>1</v>
      </c>
      <c r="N176" s="234" t="s">
        <v>38</v>
      </c>
      <c r="O176" s="91"/>
      <c r="P176" s="235">
        <f>O176*H176</f>
        <v>0</v>
      </c>
      <c r="Q176" s="235">
        <v>0.00012999999999999999</v>
      </c>
      <c r="R176" s="235">
        <f>Q176*H176</f>
        <v>0.00038999999999999994</v>
      </c>
      <c r="S176" s="235">
        <v>0</v>
      </c>
      <c r="T176" s="236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37" t="s">
        <v>236</v>
      </c>
      <c r="AT176" s="237" t="s">
        <v>151</v>
      </c>
      <c r="AU176" s="237" t="s">
        <v>83</v>
      </c>
      <c r="AY176" s="17" t="s">
        <v>148</v>
      </c>
      <c r="BE176" s="238">
        <f>IF(N176="základní",J176,0)</f>
        <v>0</v>
      </c>
      <c r="BF176" s="238">
        <f>IF(N176="snížená",J176,0)</f>
        <v>0</v>
      </c>
      <c r="BG176" s="238">
        <f>IF(N176="zákl. přenesená",J176,0)</f>
        <v>0</v>
      </c>
      <c r="BH176" s="238">
        <f>IF(N176="sníž. přenesená",J176,0)</f>
        <v>0</v>
      </c>
      <c r="BI176" s="238">
        <f>IF(N176="nulová",J176,0)</f>
        <v>0</v>
      </c>
      <c r="BJ176" s="17" t="s">
        <v>81</v>
      </c>
      <c r="BK176" s="238">
        <f>ROUND(I176*H176,2)</f>
        <v>0</v>
      </c>
      <c r="BL176" s="17" t="s">
        <v>236</v>
      </c>
      <c r="BM176" s="237" t="s">
        <v>798</v>
      </c>
    </row>
    <row r="177" s="2" customFormat="1">
      <c r="A177" s="38"/>
      <c r="B177" s="39"/>
      <c r="C177" s="40"/>
      <c r="D177" s="239" t="s">
        <v>158</v>
      </c>
      <c r="E177" s="40"/>
      <c r="F177" s="240" t="s">
        <v>799</v>
      </c>
      <c r="G177" s="40"/>
      <c r="H177" s="40"/>
      <c r="I177" s="241"/>
      <c r="J177" s="40"/>
      <c r="K177" s="40"/>
      <c r="L177" s="44"/>
      <c r="M177" s="242"/>
      <c r="N177" s="243"/>
      <c r="O177" s="91"/>
      <c r="P177" s="91"/>
      <c r="Q177" s="91"/>
      <c r="R177" s="91"/>
      <c r="S177" s="91"/>
      <c r="T177" s="92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T177" s="17" t="s">
        <v>158</v>
      </c>
      <c r="AU177" s="17" t="s">
        <v>83</v>
      </c>
    </row>
    <row r="178" s="14" customFormat="1">
      <c r="A178" s="14"/>
      <c r="B178" s="254"/>
      <c r="C178" s="255"/>
      <c r="D178" s="239" t="s">
        <v>160</v>
      </c>
      <c r="E178" s="255"/>
      <c r="F178" s="257" t="s">
        <v>726</v>
      </c>
      <c r="G178" s="255"/>
      <c r="H178" s="258">
        <v>3</v>
      </c>
      <c r="I178" s="259"/>
      <c r="J178" s="255"/>
      <c r="K178" s="255"/>
      <c r="L178" s="260"/>
      <c r="M178" s="261"/>
      <c r="N178" s="262"/>
      <c r="O178" s="262"/>
      <c r="P178" s="262"/>
      <c r="Q178" s="262"/>
      <c r="R178" s="262"/>
      <c r="S178" s="262"/>
      <c r="T178" s="263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64" t="s">
        <v>160</v>
      </c>
      <c r="AU178" s="264" t="s">
        <v>83</v>
      </c>
      <c r="AV178" s="14" t="s">
        <v>83</v>
      </c>
      <c r="AW178" s="14" t="s">
        <v>4</v>
      </c>
      <c r="AX178" s="14" t="s">
        <v>81</v>
      </c>
      <c r="AY178" s="264" t="s">
        <v>148</v>
      </c>
    </row>
    <row r="179" s="2" customFormat="1" ht="14.4" customHeight="1">
      <c r="A179" s="38"/>
      <c r="B179" s="39"/>
      <c r="C179" s="226" t="s">
        <v>257</v>
      </c>
      <c r="D179" s="226" t="s">
        <v>151</v>
      </c>
      <c r="E179" s="227" t="s">
        <v>800</v>
      </c>
      <c r="F179" s="228" t="s">
        <v>801</v>
      </c>
      <c r="G179" s="229" t="s">
        <v>201</v>
      </c>
      <c r="H179" s="230">
        <v>2</v>
      </c>
      <c r="I179" s="231"/>
      <c r="J179" s="232">
        <f>ROUND(I179*H179,2)</f>
        <v>0</v>
      </c>
      <c r="K179" s="228" t="s">
        <v>155</v>
      </c>
      <c r="L179" s="44"/>
      <c r="M179" s="233" t="s">
        <v>1</v>
      </c>
      <c r="N179" s="234" t="s">
        <v>38</v>
      </c>
      <c r="O179" s="91"/>
      <c r="P179" s="235">
        <f>O179*H179</f>
        <v>0</v>
      </c>
      <c r="Q179" s="235">
        <v>0.00021000000000000001</v>
      </c>
      <c r="R179" s="235">
        <f>Q179*H179</f>
        <v>0.00042000000000000002</v>
      </c>
      <c r="S179" s="235">
        <v>0</v>
      </c>
      <c r="T179" s="236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37" t="s">
        <v>236</v>
      </c>
      <c r="AT179" s="237" t="s">
        <v>151</v>
      </c>
      <c r="AU179" s="237" t="s">
        <v>83</v>
      </c>
      <c r="AY179" s="17" t="s">
        <v>148</v>
      </c>
      <c r="BE179" s="238">
        <f>IF(N179="základní",J179,0)</f>
        <v>0</v>
      </c>
      <c r="BF179" s="238">
        <f>IF(N179="snížená",J179,0)</f>
        <v>0</v>
      </c>
      <c r="BG179" s="238">
        <f>IF(N179="zákl. přenesená",J179,0)</f>
        <v>0</v>
      </c>
      <c r="BH179" s="238">
        <f>IF(N179="sníž. přenesená",J179,0)</f>
        <v>0</v>
      </c>
      <c r="BI179" s="238">
        <f>IF(N179="nulová",J179,0)</f>
        <v>0</v>
      </c>
      <c r="BJ179" s="17" t="s">
        <v>81</v>
      </c>
      <c r="BK179" s="238">
        <f>ROUND(I179*H179,2)</f>
        <v>0</v>
      </c>
      <c r="BL179" s="17" t="s">
        <v>236</v>
      </c>
      <c r="BM179" s="237" t="s">
        <v>802</v>
      </c>
    </row>
    <row r="180" s="2" customFormat="1">
      <c r="A180" s="38"/>
      <c r="B180" s="39"/>
      <c r="C180" s="40"/>
      <c r="D180" s="239" t="s">
        <v>158</v>
      </c>
      <c r="E180" s="40"/>
      <c r="F180" s="240" t="s">
        <v>803</v>
      </c>
      <c r="G180" s="40"/>
      <c r="H180" s="40"/>
      <c r="I180" s="241"/>
      <c r="J180" s="40"/>
      <c r="K180" s="40"/>
      <c r="L180" s="44"/>
      <c r="M180" s="242"/>
      <c r="N180" s="243"/>
      <c r="O180" s="91"/>
      <c r="P180" s="91"/>
      <c r="Q180" s="91"/>
      <c r="R180" s="91"/>
      <c r="S180" s="91"/>
      <c r="T180" s="92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158</v>
      </c>
      <c r="AU180" s="17" t="s">
        <v>83</v>
      </c>
    </row>
    <row r="181" s="14" customFormat="1">
      <c r="A181" s="14"/>
      <c r="B181" s="254"/>
      <c r="C181" s="255"/>
      <c r="D181" s="239" t="s">
        <v>160</v>
      </c>
      <c r="E181" s="255"/>
      <c r="F181" s="257" t="s">
        <v>804</v>
      </c>
      <c r="G181" s="255"/>
      <c r="H181" s="258">
        <v>2</v>
      </c>
      <c r="I181" s="259"/>
      <c r="J181" s="255"/>
      <c r="K181" s="255"/>
      <c r="L181" s="260"/>
      <c r="M181" s="261"/>
      <c r="N181" s="262"/>
      <c r="O181" s="262"/>
      <c r="P181" s="262"/>
      <c r="Q181" s="262"/>
      <c r="R181" s="262"/>
      <c r="S181" s="262"/>
      <c r="T181" s="263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64" t="s">
        <v>160</v>
      </c>
      <c r="AU181" s="264" t="s">
        <v>83</v>
      </c>
      <c r="AV181" s="14" t="s">
        <v>83</v>
      </c>
      <c r="AW181" s="14" t="s">
        <v>4</v>
      </c>
      <c r="AX181" s="14" t="s">
        <v>81</v>
      </c>
      <c r="AY181" s="264" t="s">
        <v>148</v>
      </c>
    </row>
    <row r="182" s="2" customFormat="1" ht="24.15" customHeight="1">
      <c r="A182" s="38"/>
      <c r="B182" s="39"/>
      <c r="C182" s="226" t="s">
        <v>263</v>
      </c>
      <c r="D182" s="226" t="s">
        <v>151</v>
      </c>
      <c r="E182" s="227" t="s">
        <v>805</v>
      </c>
      <c r="F182" s="228" t="s">
        <v>806</v>
      </c>
      <c r="G182" s="229" t="s">
        <v>218</v>
      </c>
      <c r="H182" s="230">
        <v>65.5</v>
      </c>
      <c r="I182" s="231"/>
      <c r="J182" s="232">
        <f>ROUND(I182*H182,2)</f>
        <v>0</v>
      </c>
      <c r="K182" s="228" t="s">
        <v>155</v>
      </c>
      <c r="L182" s="44"/>
      <c r="M182" s="233" t="s">
        <v>1</v>
      </c>
      <c r="N182" s="234" t="s">
        <v>38</v>
      </c>
      <c r="O182" s="91"/>
      <c r="P182" s="235">
        <f>O182*H182</f>
        <v>0</v>
      </c>
      <c r="Q182" s="235">
        <v>0.00019000000000000001</v>
      </c>
      <c r="R182" s="235">
        <f>Q182*H182</f>
        <v>0.012445000000000001</v>
      </c>
      <c r="S182" s="235">
        <v>0</v>
      </c>
      <c r="T182" s="236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37" t="s">
        <v>236</v>
      </c>
      <c r="AT182" s="237" t="s">
        <v>151</v>
      </c>
      <c r="AU182" s="237" t="s">
        <v>83</v>
      </c>
      <c r="AY182" s="17" t="s">
        <v>148</v>
      </c>
      <c r="BE182" s="238">
        <f>IF(N182="základní",J182,0)</f>
        <v>0</v>
      </c>
      <c r="BF182" s="238">
        <f>IF(N182="snížená",J182,0)</f>
        <v>0</v>
      </c>
      <c r="BG182" s="238">
        <f>IF(N182="zákl. přenesená",J182,0)</f>
        <v>0</v>
      </c>
      <c r="BH182" s="238">
        <f>IF(N182="sníž. přenesená",J182,0)</f>
        <v>0</v>
      </c>
      <c r="BI182" s="238">
        <f>IF(N182="nulová",J182,0)</f>
        <v>0</v>
      </c>
      <c r="BJ182" s="17" t="s">
        <v>81</v>
      </c>
      <c r="BK182" s="238">
        <f>ROUND(I182*H182,2)</f>
        <v>0</v>
      </c>
      <c r="BL182" s="17" t="s">
        <v>236</v>
      </c>
      <c r="BM182" s="237" t="s">
        <v>807</v>
      </c>
    </row>
    <row r="183" s="2" customFormat="1">
      <c r="A183" s="38"/>
      <c r="B183" s="39"/>
      <c r="C183" s="40"/>
      <c r="D183" s="239" t="s">
        <v>158</v>
      </c>
      <c r="E183" s="40"/>
      <c r="F183" s="240" t="s">
        <v>808</v>
      </c>
      <c r="G183" s="40"/>
      <c r="H183" s="40"/>
      <c r="I183" s="241"/>
      <c r="J183" s="40"/>
      <c r="K183" s="40"/>
      <c r="L183" s="44"/>
      <c r="M183" s="242"/>
      <c r="N183" s="243"/>
      <c r="O183" s="91"/>
      <c r="P183" s="91"/>
      <c r="Q183" s="91"/>
      <c r="R183" s="91"/>
      <c r="S183" s="91"/>
      <c r="T183" s="92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158</v>
      </c>
      <c r="AU183" s="17" t="s">
        <v>83</v>
      </c>
    </row>
    <row r="184" s="14" customFormat="1">
      <c r="A184" s="14"/>
      <c r="B184" s="254"/>
      <c r="C184" s="255"/>
      <c r="D184" s="239" t="s">
        <v>160</v>
      </c>
      <c r="E184" s="255"/>
      <c r="F184" s="257" t="s">
        <v>809</v>
      </c>
      <c r="G184" s="255"/>
      <c r="H184" s="258">
        <v>65.5</v>
      </c>
      <c r="I184" s="259"/>
      <c r="J184" s="255"/>
      <c r="K184" s="255"/>
      <c r="L184" s="260"/>
      <c r="M184" s="261"/>
      <c r="N184" s="262"/>
      <c r="O184" s="262"/>
      <c r="P184" s="262"/>
      <c r="Q184" s="262"/>
      <c r="R184" s="262"/>
      <c r="S184" s="262"/>
      <c r="T184" s="263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64" t="s">
        <v>160</v>
      </c>
      <c r="AU184" s="264" t="s">
        <v>83</v>
      </c>
      <c r="AV184" s="14" t="s">
        <v>83</v>
      </c>
      <c r="AW184" s="14" t="s">
        <v>4</v>
      </c>
      <c r="AX184" s="14" t="s">
        <v>81</v>
      </c>
      <c r="AY184" s="264" t="s">
        <v>148</v>
      </c>
    </row>
    <row r="185" s="2" customFormat="1" ht="14.4" customHeight="1">
      <c r="A185" s="38"/>
      <c r="B185" s="39"/>
      <c r="C185" s="226" t="s">
        <v>583</v>
      </c>
      <c r="D185" s="226" t="s">
        <v>151</v>
      </c>
      <c r="E185" s="227" t="s">
        <v>810</v>
      </c>
      <c r="F185" s="228" t="s">
        <v>811</v>
      </c>
      <c r="G185" s="229" t="s">
        <v>218</v>
      </c>
      <c r="H185" s="230">
        <v>65.5</v>
      </c>
      <c r="I185" s="231"/>
      <c r="J185" s="232">
        <f>ROUND(I185*H185,2)</f>
        <v>0</v>
      </c>
      <c r="K185" s="228" t="s">
        <v>155</v>
      </c>
      <c r="L185" s="44"/>
      <c r="M185" s="233" t="s">
        <v>1</v>
      </c>
      <c r="N185" s="234" t="s">
        <v>38</v>
      </c>
      <c r="O185" s="91"/>
      <c r="P185" s="235">
        <f>O185*H185</f>
        <v>0</v>
      </c>
      <c r="Q185" s="235">
        <v>1.0000000000000001E-05</v>
      </c>
      <c r="R185" s="235">
        <f>Q185*H185</f>
        <v>0.00065500000000000009</v>
      </c>
      <c r="S185" s="235">
        <v>0</v>
      </c>
      <c r="T185" s="236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7" t="s">
        <v>236</v>
      </c>
      <c r="AT185" s="237" t="s">
        <v>151</v>
      </c>
      <c r="AU185" s="237" t="s">
        <v>83</v>
      </c>
      <c r="AY185" s="17" t="s">
        <v>148</v>
      </c>
      <c r="BE185" s="238">
        <f>IF(N185="základní",J185,0)</f>
        <v>0</v>
      </c>
      <c r="BF185" s="238">
        <f>IF(N185="snížená",J185,0)</f>
        <v>0</v>
      </c>
      <c r="BG185" s="238">
        <f>IF(N185="zákl. přenesená",J185,0)</f>
        <v>0</v>
      </c>
      <c r="BH185" s="238">
        <f>IF(N185="sníž. přenesená",J185,0)</f>
        <v>0</v>
      </c>
      <c r="BI185" s="238">
        <f>IF(N185="nulová",J185,0)</f>
        <v>0</v>
      </c>
      <c r="BJ185" s="17" t="s">
        <v>81</v>
      </c>
      <c r="BK185" s="238">
        <f>ROUND(I185*H185,2)</f>
        <v>0</v>
      </c>
      <c r="BL185" s="17" t="s">
        <v>236</v>
      </c>
      <c r="BM185" s="237" t="s">
        <v>812</v>
      </c>
    </row>
    <row r="186" s="2" customFormat="1">
      <c r="A186" s="38"/>
      <c r="B186" s="39"/>
      <c r="C186" s="40"/>
      <c r="D186" s="239" t="s">
        <v>158</v>
      </c>
      <c r="E186" s="40"/>
      <c r="F186" s="240" t="s">
        <v>813</v>
      </c>
      <c r="G186" s="40"/>
      <c r="H186" s="40"/>
      <c r="I186" s="241"/>
      <c r="J186" s="40"/>
      <c r="K186" s="40"/>
      <c r="L186" s="44"/>
      <c r="M186" s="242"/>
      <c r="N186" s="243"/>
      <c r="O186" s="91"/>
      <c r="P186" s="91"/>
      <c r="Q186" s="91"/>
      <c r="R186" s="91"/>
      <c r="S186" s="91"/>
      <c r="T186" s="92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158</v>
      </c>
      <c r="AU186" s="17" t="s">
        <v>83</v>
      </c>
    </row>
    <row r="187" s="14" customFormat="1">
      <c r="A187" s="14"/>
      <c r="B187" s="254"/>
      <c r="C187" s="255"/>
      <c r="D187" s="239" t="s">
        <v>160</v>
      </c>
      <c r="E187" s="255"/>
      <c r="F187" s="257" t="s">
        <v>809</v>
      </c>
      <c r="G187" s="255"/>
      <c r="H187" s="258">
        <v>65.5</v>
      </c>
      <c r="I187" s="259"/>
      <c r="J187" s="255"/>
      <c r="K187" s="255"/>
      <c r="L187" s="260"/>
      <c r="M187" s="261"/>
      <c r="N187" s="262"/>
      <c r="O187" s="262"/>
      <c r="P187" s="262"/>
      <c r="Q187" s="262"/>
      <c r="R187" s="262"/>
      <c r="S187" s="262"/>
      <c r="T187" s="263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64" t="s">
        <v>160</v>
      </c>
      <c r="AU187" s="264" t="s">
        <v>83</v>
      </c>
      <c r="AV187" s="14" t="s">
        <v>83</v>
      </c>
      <c r="AW187" s="14" t="s">
        <v>4</v>
      </c>
      <c r="AX187" s="14" t="s">
        <v>81</v>
      </c>
      <c r="AY187" s="264" t="s">
        <v>148</v>
      </c>
    </row>
    <row r="188" s="2" customFormat="1" ht="24.15" customHeight="1">
      <c r="A188" s="38"/>
      <c r="B188" s="39"/>
      <c r="C188" s="226" t="s">
        <v>588</v>
      </c>
      <c r="D188" s="226" t="s">
        <v>151</v>
      </c>
      <c r="E188" s="227" t="s">
        <v>814</v>
      </c>
      <c r="F188" s="228" t="s">
        <v>815</v>
      </c>
      <c r="G188" s="229" t="s">
        <v>185</v>
      </c>
      <c r="H188" s="230">
        <v>0.070000000000000007</v>
      </c>
      <c r="I188" s="231"/>
      <c r="J188" s="232">
        <f>ROUND(I188*H188,2)</f>
        <v>0</v>
      </c>
      <c r="K188" s="228" t="s">
        <v>155</v>
      </c>
      <c r="L188" s="44"/>
      <c r="M188" s="233" t="s">
        <v>1</v>
      </c>
      <c r="N188" s="234" t="s">
        <v>38</v>
      </c>
      <c r="O188" s="91"/>
      <c r="P188" s="235">
        <f>O188*H188</f>
        <v>0</v>
      </c>
      <c r="Q188" s="235">
        <v>0</v>
      </c>
      <c r="R188" s="235">
        <f>Q188*H188</f>
        <v>0</v>
      </c>
      <c r="S188" s="235">
        <v>0</v>
      </c>
      <c r="T188" s="236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37" t="s">
        <v>236</v>
      </c>
      <c r="AT188" s="237" t="s">
        <v>151</v>
      </c>
      <c r="AU188" s="237" t="s">
        <v>83</v>
      </c>
      <c r="AY188" s="17" t="s">
        <v>148</v>
      </c>
      <c r="BE188" s="238">
        <f>IF(N188="základní",J188,0)</f>
        <v>0</v>
      </c>
      <c r="BF188" s="238">
        <f>IF(N188="snížená",J188,0)</f>
        <v>0</v>
      </c>
      <c r="BG188" s="238">
        <f>IF(N188="zákl. přenesená",J188,0)</f>
        <v>0</v>
      </c>
      <c r="BH188" s="238">
        <f>IF(N188="sníž. přenesená",J188,0)</f>
        <v>0</v>
      </c>
      <c r="BI188" s="238">
        <f>IF(N188="nulová",J188,0)</f>
        <v>0</v>
      </c>
      <c r="BJ188" s="17" t="s">
        <v>81</v>
      </c>
      <c r="BK188" s="238">
        <f>ROUND(I188*H188,2)</f>
        <v>0</v>
      </c>
      <c r="BL188" s="17" t="s">
        <v>236</v>
      </c>
      <c r="BM188" s="237" t="s">
        <v>816</v>
      </c>
    </row>
    <row r="189" s="2" customFormat="1">
      <c r="A189" s="38"/>
      <c r="B189" s="39"/>
      <c r="C189" s="40"/>
      <c r="D189" s="239" t="s">
        <v>158</v>
      </c>
      <c r="E189" s="40"/>
      <c r="F189" s="240" t="s">
        <v>817</v>
      </c>
      <c r="G189" s="40"/>
      <c r="H189" s="40"/>
      <c r="I189" s="241"/>
      <c r="J189" s="40"/>
      <c r="K189" s="40"/>
      <c r="L189" s="44"/>
      <c r="M189" s="242"/>
      <c r="N189" s="243"/>
      <c r="O189" s="91"/>
      <c r="P189" s="91"/>
      <c r="Q189" s="91"/>
      <c r="R189" s="91"/>
      <c r="S189" s="91"/>
      <c r="T189" s="92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7" t="s">
        <v>158</v>
      </c>
      <c r="AU189" s="17" t="s">
        <v>83</v>
      </c>
    </row>
    <row r="190" s="12" customFormat="1" ht="22.8" customHeight="1">
      <c r="A190" s="12"/>
      <c r="B190" s="210"/>
      <c r="C190" s="211"/>
      <c r="D190" s="212" t="s">
        <v>72</v>
      </c>
      <c r="E190" s="224" t="s">
        <v>325</v>
      </c>
      <c r="F190" s="224" t="s">
        <v>326</v>
      </c>
      <c r="G190" s="211"/>
      <c r="H190" s="211"/>
      <c r="I190" s="214"/>
      <c r="J190" s="225">
        <f>BK190</f>
        <v>0</v>
      </c>
      <c r="K190" s="211"/>
      <c r="L190" s="216"/>
      <c r="M190" s="217"/>
      <c r="N190" s="218"/>
      <c r="O190" s="218"/>
      <c r="P190" s="219">
        <f>SUM(P191:P214)</f>
        <v>0</v>
      </c>
      <c r="Q190" s="218"/>
      <c r="R190" s="219">
        <f>SUM(R191:R214)</f>
        <v>0.23963999999999996</v>
      </c>
      <c r="S190" s="218"/>
      <c r="T190" s="220">
        <f>SUM(T191:T214)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221" t="s">
        <v>83</v>
      </c>
      <c r="AT190" s="222" t="s">
        <v>72</v>
      </c>
      <c r="AU190" s="222" t="s">
        <v>81</v>
      </c>
      <c r="AY190" s="221" t="s">
        <v>148</v>
      </c>
      <c r="BK190" s="223">
        <f>SUM(BK191:BK214)</f>
        <v>0</v>
      </c>
    </row>
    <row r="191" s="2" customFormat="1" ht="24.15" customHeight="1">
      <c r="A191" s="38"/>
      <c r="B191" s="39"/>
      <c r="C191" s="226" t="s">
        <v>296</v>
      </c>
      <c r="D191" s="226" t="s">
        <v>151</v>
      </c>
      <c r="E191" s="227" t="s">
        <v>818</v>
      </c>
      <c r="F191" s="228" t="s">
        <v>819</v>
      </c>
      <c r="G191" s="229" t="s">
        <v>329</v>
      </c>
      <c r="H191" s="230">
        <v>2</v>
      </c>
      <c r="I191" s="231"/>
      <c r="J191" s="232">
        <f>ROUND(I191*H191,2)</f>
        <v>0</v>
      </c>
      <c r="K191" s="228" t="s">
        <v>155</v>
      </c>
      <c r="L191" s="44"/>
      <c r="M191" s="233" t="s">
        <v>1</v>
      </c>
      <c r="N191" s="234" t="s">
        <v>38</v>
      </c>
      <c r="O191" s="91"/>
      <c r="P191" s="235">
        <f>O191*H191</f>
        <v>0</v>
      </c>
      <c r="Q191" s="235">
        <v>0.016969999999999999</v>
      </c>
      <c r="R191" s="235">
        <f>Q191*H191</f>
        <v>0.033939999999999998</v>
      </c>
      <c r="S191" s="235">
        <v>0</v>
      </c>
      <c r="T191" s="236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37" t="s">
        <v>236</v>
      </c>
      <c r="AT191" s="237" t="s">
        <v>151</v>
      </c>
      <c r="AU191" s="237" t="s">
        <v>83</v>
      </c>
      <c r="AY191" s="17" t="s">
        <v>148</v>
      </c>
      <c r="BE191" s="238">
        <f>IF(N191="základní",J191,0)</f>
        <v>0</v>
      </c>
      <c r="BF191" s="238">
        <f>IF(N191="snížená",J191,0)</f>
        <v>0</v>
      </c>
      <c r="BG191" s="238">
        <f>IF(N191="zákl. přenesená",J191,0)</f>
        <v>0</v>
      </c>
      <c r="BH191" s="238">
        <f>IF(N191="sníž. přenesená",J191,0)</f>
        <v>0</v>
      </c>
      <c r="BI191" s="238">
        <f>IF(N191="nulová",J191,0)</f>
        <v>0</v>
      </c>
      <c r="BJ191" s="17" t="s">
        <v>81</v>
      </c>
      <c r="BK191" s="238">
        <f>ROUND(I191*H191,2)</f>
        <v>0</v>
      </c>
      <c r="BL191" s="17" t="s">
        <v>236</v>
      </c>
      <c r="BM191" s="237" t="s">
        <v>820</v>
      </c>
    </row>
    <row r="192" s="2" customFormat="1">
      <c r="A192" s="38"/>
      <c r="B192" s="39"/>
      <c r="C192" s="40"/>
      <c r="D192" s="239" t="s">
        <v>158</v>
      </c>
      <c r="E192" s="40"/>
      <c r="F192" s="240" t="s">
        <v>821</v>
      </c>
      <c r="G192" s="40"/>
      <c r="H192" s="40"/>
      <c r="I192" s="241"/>
      <c r="J192" s="40"/>
      <c r="K192" s="40"/>
      <c r="L192" s="44"/>
      <c r="M192" s="242"/>
      <c r="N192" s="243"/>
      <c r="O192" s="91"/>
      <c r="P192" s="91"/>
      <c r="Q192" s="91"/>
      <c r="R192" s="91"/>
      <c r="S192" s="91"/>
      <c r="T192" s="92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158</v>
      </c>
      <c r="AU192" s="17" t="s">
        <v>83</v>
      </c>
    </row>
    <row r="193" s="2" customFormat="1" ht="24.15" customHeight="1">
      <c r="A193" s="38"/>
      <c r="B193" s="39"/>
      <c r="C193" s="226" t="s">
        <v>301</v>
      </c>
      <c r="D193" s="226" t="s">
        <v>151</v>
      </c>
      <c r="E193" s="227" t="s">
        <v>822</v>
      </c>
      <c r="F193" s="228" t="s">
        <v>823</v>
      </c>
      <c r="G193" s="229" t="s">
        <v>329</v>
      </c>
      <c r="H193" s="230">
        <v>2</v>
      </c>
      <c r="I193" s="231"/>
      <c r="J193" s="232">
        <f>ROUND(I193*H193,2)</f>
        <v>0</v>
      </c>
      <c r="K193" s="228" t="s">
        <v>155</v>
      </c>
      <c r="L193" s="44"/>
      <c r="M193" s="233" t="s">
        <v>1</v>
      </c>
      <c r="N193" s="234" t="s">
        <v>38</v>
      </c>
      <c r="O193" s="91"/>
      <c r="P193" s="235">
        <f>O193*H193</f>
        <v>0</v>
      </c>
      <c r="Q193" s="235">
        <v>0.020729999999999998</v>
      </c>
      <c r="R193" s="235">
        <f>Q193*H193</f>
        <v>0.041459999999999997</v>
      </c>
      <c r="S193" s="235">
        <v>0</v>
      </c>
      <c r="T193" s="236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7" t="s">
        <v>236</v>
      </c>
      <c r="AT193" s="237" t="s">
        <v>151</v>
      </c>
      <c r="AU193" s="237" t="s">
        <v>83</v>
      </c>
      <c r="AY193" s="17" t="s">
        <v>148</v>
      </c>
      <c r="BE193" s="238">
        <f>IF(N193="základní",J193,0)</f>
        <v>0</v>
      </c>
      <c r="BF193" s="238">
        <f>IF(N193="snížená",J193,0)</f>
        <v>0</v>
      </c>
      <c r="BG193" s="238">
        <f>IF(N193="zákl. přenesená",J193,0)</f>
        <v>0</v>
      </c>
      <c r="BH193" s="238">
        <f>IF(N193="sníž. přenesená",J193,0)</f>
        <v>0</v>
      </c>
      <c r="BI193" s="238">
        <f>IF(N193="nulová",J193,0)</f>
        <v>0</v>
      </c>
      <c r="BJ193" s="17" t="s">
        <v>81</v>
      </c>
      <c r="BK193" s="238">
        <f>ROUND(I193*H193,2)</f>
        <v>0</v>
      </c>
      <c r="BL193" s="17" t="s">
        <v>236</v>
      </c>
      <c r="BM193" s="237" t="s">
        <v>824</v>
      </c>
    </row>
    <row r="194" s="2" customFormat="1">
      <c r="A194" s="38"/>
      <c r="B194" s="39"/>
      <c r="C194" s="40"/>
      <c r="D194" s="239" t="s">
        <v>158</v>
      </c>
      <c r="E194" s="40"/>
      <c r="F194" s="240" t="s">
        <v>825</v>
      </c>
      <c r="G194" s="40"/>
      <c r="H194" s="40"/>
      <c r="I194" s="241"/>
      <c r="J194" s="40"/>
      <c r="K194" s="40"/>
      <c r="L194" s="44"/>
      <c r="M194" s="242"/>
      <c r="N194" s="243"/>
      <c r="O194" s="91"/>
      <c r="P194" s="91"/>
      <c r="Q194" s="91"/>
      <c r="R194" s="91"/>
      <c r="S194" s="91"/>
      <c r="T194" s="92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158</v>
      </c>
      <c r="AU194" s="17" t="s">
        <v>83</v>
      </c>
    </row>
    <row r="195" s="2" customFormat="1" ht="24.15" customHeight="1">
      <c r="A195" s="38"/>
      <c r="B195" s="39"/>
      <c r="C195" s="226" t="s">
        <v>305</v>
      </c>
      <c r="D195" s="226" t="s">
        <v>151</v>
      </c>
      <c r="E195" s="227" t="s">
        <v>826</v>
      </c>
      <c r="F195" s="228" t="s">
        <v>827</v>
      </c>
      <c r="G195" s="229" t="s">
        <v>329</v>
      </c>
      <c r="H195" s="230">
        <v>2</v>
      </c>
      <c r="I195" s="231"/>
      <c r="J195" s="232">
        <f>ROUND(I195*H195,2)</f>
        <v>0</v>
      </c>
      <c r="K195" s="228" t="s">
        <v>155</v>
      </c>
      <c r="L195" s="44"/>
      <c r="M195" s="233" t="s">
        <v>1</v>
      </c>
      <c r="N195" s="234" t="s">
        <v>38</v>
      </c>
      <c r="O195" s="91"/>
      <c r="P195" s="235">
        <f>O195*H195</f>
        <v>0</v>
      </c>
      <c r="Q195" s="235">
        <v>0.035029999999999999</v>
      </c>
      <c r="R195" s="235">
        <f>Q195*H195</f>
        <v>0.070059999999999997</v>
      </c>
      <c r="S195" s="235">
        <v>0</v>
      </c>
      <c r="T195" s="236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37" t="s">
        <v>236</v>
      </c>
      <c r="AT195" s="237" t="s">
        <v>151</v>
      </c>
      <c r="AU195" s="237" t="s">
        <v>83</v>
      </c>
      <c r="AY195" s="17" t="s">
        <v>148</v>
      </c>
      <c r="BE195" s="238">
        <f>IF(N195="základní",J195,0)</f>
        <v>0</v>
      </c>
      <c r="BF195" s="238">
        <f>IF(N195="snížená",J195,0)</f>
        <v>0</v>
      </c>
      <c r="BG195" s="238">
        <f>IF(N195="zákl. přenesená",J195,0)</f>
        <v>0</v>
      </c>
      <c r="BH195" s="238">
        <f>IF(N195="sníž. přenesená",J195,0)</f>
        <v>0</v>
      </c>
      <c r="BI195" s="238">
        <f>IF(N195="nulová",J195,0)</f>
        <v>0</v>
      </c>
      <c r="BJ195" s="17" t="s">
        <v>81</v>
      </c>
      <c r="BK195" s="238">
        <f>ROUND(I195*H195,2)</f>
        <v>0</v>
      </c>
      <c r="BL195" s="17" t="s">
        <v>236</v>
      </c>
      <c r="BM195" s="237" t="s">
        <v>828</v>
      </c>
    </row>
    <row r="196" s="2" customFormat="1">
      <c r="A196" s="38"/>
      <c r="B196" s="39"/>
      <c r="C196" s="40"/>
      <c r="D196" s="239" t="s">
        <v>158</v>
      </c>
      <c r="E196" s="40"/>
      <c r="F196" s="240" t="s">
        <v>829</v>
      </c>
      <c r="G196" s="40"/>
      <c r="H196" s="40"/>
      <c r="I196" s="241"/>
      <c r="J196" s="40"/>
      <c r="K196" s="40"/>
      <c r="L196" s="44"/>
      <c r="M196" s="242"/>
      <c r="N196" s="243"/>
      <c r="O196" s="91"/>
      <c r="P196" s="91"/>
      <c r="Q196" s="91"/>
      <c r="R196" s="91"/>
      <c r="S196" s="91"/>
      <c r="T196" s="92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7" t="s">
        <v>158</v>
      </c>
      <c r="AU196" s="17" t="s">
        <v>83</v>
      </c>
    </row>
    <row r="197" s="2" customFormat="1" ht="24.15" customHeight="1">
      <c r="A197" s="38"/>
      <c r="B197" s="39"/>
      <c r="C197" s="226" t="s">
        <v>311</v>
      </c>
      <c r="D197" s="226" t="s">
        <v>151</v>
      </c>
      <c r="E197" s="227" t="s">
        <v>830</v>
      </c>
      <c r="F197" s="228" t="s">
        <v>831</v>
      </c>
      <c r="G197" s="229" t="s">
        <v>329</v>
      </c>
      <c r="H197" s="230">
        <v>1</v>
      </c>
      <c r="I197" s="231"/>
      <c r="J197" s="232">
        <f>ROUND(I197*H197,2)</f>
        <v>0</v>
      </c>
      <c r="K197" s="228" t="s">
        <v>155</v>
      </c>
      <c r="L197" s="44"/>
      <c r="M197" s="233" t="s">
        <v>1</v>
      </c>
      <c r="N197" s="234" t="s">
        <v>38</v>
      </c>
      <c r="O197" s="91"/>
      <c r="P197" s="235">
        <f>O197*H197</f>
        <v>0</v>
      </c>
      <c r="Q197" s="235">
        <v>0.0049300000000000004</v>
      </c>
      <c r="R197" s="235">
        <f>Q197*H197</f>
        <v>0.0049300000000000004</v>
      </c>
      <c r="S197" s="235">
        <v>0</v>
      </c>
      <c r="T197" s="236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37" t="s">
        <v>236</v>
      </c>
      <c r="AT197" s="237" t="s">
        <v>151</v>
      </c>
      <c r="AU197" s="237" t="s">
        <v>83</v>
      </c>
      <c r="AY197" s="17" t="s">
        <v>148</v>
      </c>
      <c r="BE197" s="238">
        <f>IF(N197="základní",J197,0)</f>
        <v>0</v>
      </c>
      <c r="BF197" s="238">
        <f>IF(N197="snížená",J197,0)</f>
        <v>0</v>
      </c>
      <c r="BG197" s="238">
        <f>IF(N197="zákl. přenesená",J197,0)</f>
        <v>0</v>
      </c>
      <c r="BH197" s="238">
        <f>IF(N197="sníž. přenesená",J197,0)</f>
        <v>0</v>
      </c>
      <c r="BI197" s="238">
        <f>IF(N197="nulová",J197,0)</f>
        <v>0</v>
      </c>
      <c r="BJ197" s="17" t="s">
        <v>81</v>
      </c>
      <c r="BK197" s="238">
        <f>ROUND(I197*H197,2)</f>
        <v>0</v>
      </c>
      <c r="BL197" s="17" t="s">
        <v>236</v>
      </c>
      <c r="BM197" s="237" t="s">
        <v>832</v>
      </c>
    </row>
    <row r="198" s="2" customFormat="1">
      <c r="A198" s="38"/>
      <c r="B198" s="39"/>
      <c r="C198" s="40"/>
      <c r="D198" s="239" t="s">
        <v>158</v>
      </c>
      <c r="E198" s="40"/>
      <c r="F198" s="240" t="s">
        <v>833</v>
      </c>
      <c r="G198" s="40"/>
      <c r="H198" s="40"/>
      <c r="I198" s="241"/>
      <c r="J198" s="40"/>
      <c r="K198" s="40"/>
      <c r="L198" s="44"/>
      <c r="M198" s="242"/>
      <c r="N198" s="243"/>
      <c r="O198" s="91"/>
      <c r="P198" s="91"/>
      <c r="Q198" s="91"/>
      <c r="R198" s="91"/>
      <c r="S198" s="91"/>
      <c r="T198" s="92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7" t="s">
        <v>158</v>
      </c>
      <c r="AU198" s="17" t="s">
        <v>83</v>
      </c>
    </row>
    <row r="199" s="2" customFormat="1" ht="24.15" customHeight="1">
      <c r="A199" s="38"/>
      <c r="B199" s="39"/>
      <c r="C199" s="226" t="s">
        <v>316</v>
      </c>
      <c r="D199" s="226" t="s">
        <v>151</v>
      </c>
      <c r="E199" s="227" t="s">
        <v>834</v>
      </c>
      <c r="F199" s="228" t="s">
        <v>835</v>
      </c>
      <c r="G199" s="229" t="s">
        <v>329</v>
      </c>
      <c r="H199" s="230">
        <v>1</v>
      </c>
      <c r="I199" s="231"/>
      <c r="J199" s="232">
        <f>ROUND(I199*H199,2)</f>
        <v>0</v>
      </c>
      <c r="K199" s="228" t="s">
        <v>155</v>
      </c>
      <c r="L199" s="44"/>
      <c r="M199" s="233" t="s">
        <v>1</v>
      </c>
      <c r="N199" s="234" t="s">
        <v>38</v>
      </c>
      <c r="O199" s="91"/>
      <c r="P199" s="235">
        <f>O199*H199</f>
        <v>0</v>
      </c>
      <c r="Q199" s="235">
        <v>0.014749999999999999</v>
      </c>
      <c r="R199" s="235">
        <f>Q199*H199</f>
        <v>0.014749999999999999</v>
      </c>
      <c r="S199" s="235">
        <v>0</v>
      </c>
      <c r="T199" s="236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37" t="s">
        <v>236</v>
      </c>
      <c r="AT199" s="237" t="s">
        <v>151</v>
      </c>
      <c r="AU199" s="237" t="s">
        <v>83</v>
      </c>
      <c r="AY199" s="17" t="s">
        <v>148</v>
      </c>
      <c r="BE199" s="238">
        <f>IF(N199="základní",J199,0)</f>
        <v>0</v>
      </c>
      <c r="BF199" s="238">
        <f>IF(N199="snížená",J199,0)</f>
        <v>0</v>
      </c>
      <c r="BG199" s="238">
        <f>IF(N199="zákl. přenesená",J199,0)</f>
        <v>0</v>
      </c>
      <c r="BH199" s="238">
        <f>IF(N199="sníž. přenesená",J199,0)</f>
        <v>0</v>
      </c>
      <c r="BI199" s="238">
        <f>IF(N199="nulová",J199,0)</f>
        <v>0</v>
      </c>
      <c r="BJ199" s="17" t="s">
        <v>81</v>
      </c>
      <c r="BK199" s="238">
        <f>ROUND(I199*H199,2)</f>
        <v>0</v>
      </c>
      <c r="BL199" s="17" t="s">
        <v>236</v>
      </c>
      <c r="BM199" s="237" t="s">
        <v>836</v>
      </c>
    </row>
    <row r="200" s="2" customFormat="1">
      <c r="A200" s="38"/>
      <c r="B200" s="39"/>
      <c r="C200" s="40"/>
      <c r="D200" s="239" t="s">
        <v>158</v>
      </c>
      <c r="E200" s="40"/>
      <c r="F200" s="240" t="s">
        <v>837</v>
      </c>
      <c r="G200" s="40"/>
      <c r="H200" s="40"/>
      <c r="I200" s="241"/>
      <c r="J200" s="40"/>
      <c r="K200" s="40"/>
      <c r="L200" s="44"/>
      <c r="M200" s="242"/>
      <c r="N200" s="243"/>
      <c r="O200" s="91"/>
      <c r="P200" s="91"/>
      <c r="Q200" s="91"/>
      <c r="R200" s="91"/>
      <c r="S200" s="91"/>
      <c r="T200" s="92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T200" s="17" t="s">
        <v>158</v>
      </c>
      <c r="AU200" s="17" t="s">
        <v>83</v>
      </c>
    </row>
    <row r="201" s="2" customFormat="1" ht="24.15" customHeight="1">
      <c r="A201" s="38"/>
      <c r="B201" s="39"/>
      <c r="C201" s="226" t="s">
        <v>267</v>
      </c>
      <c r="D201" s="226" t="s">
        <v>151</v>
      </c>
      <c r="E201" s="227" t="s">
        <v>838</v>
      </c>
      <c r="F201" s="228" t="s">
        <v>839</v>
      </c>
      <c r="G201" s="229" t="s">
        <v>329</v>
      </c>
      <c r="H201" s="230">
        <v>1</v>
      </c>
      <c r="I201" s="231"/>
      <c r="J201" s="232">
        <f>ROUND(I201*H201,2)</f>
        <v>0</v>
      </c>
      <c r="K201" s="228" t="s">
        <v>155</v>
      </c>
      <c r="L201" s="44"/>
      <c r="M201" s="233" t="s">
        <v>1</v>
      </c>
      <c r="N201" s="234" t="s">
        <v>38</v>
      </c>
      <c r="O201" s="91"/>
      <c r="P201" s="235">
        <f>O201*H201</f>
        <v>0</v>
      </c>
      <c r="Q201" s="235">
        <v>0.063339999999999994</v>
      </c>
      <c r="R201" s="235">
        <f>Q201*H201</f>
        <v>0.063339999999999994</v>
      </c>
      <c r="S201" s="235">
        <v>0</v>
      </c>
      <c r="T201" s="236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37" t="s">
        <v>236</v>
      </c>
      <c r="AT201" s="237" t="s">
        <v>151</v>
      </c>
      <c r="AU201" s="237" t="s">
        <v>83</v>
      </c>
      <c r="AY201" s="17" t="s">
        <v>148</v>
      </c>
      <c r="BE201" s="238">
        <f>IF(N201="základní",J201,0)</f>
        <v>0</v>
      </c>
      <c r="BF201" s="238">
        <f>IF(N201="snížená",J201,0)</f>
        <v>0</v>
      </c>
      <c r="BG201" s="238">
        <f>IF(N201="zákl. přenesená",J201,0)</f>
        <v>0</v>
      </c>
      <c r="BH201" s="238">
        <f>IF(N201="sníž. přenesená",J201,0)</f>
        <v>0</v>
      </c>
      <c r="BI201" s="238">
        <f>IF(N201="nulová",J201,0)</f>
        <v>0</v>
      </c>
      <c r="BJ201" s="17" t="s">
        <v>81</v>
      </c>
      <c r="BK201" s="238">
        <f>ROUND(I201*H201,2)</f>
        <v>0</v>
      </c>
      <c r="BL201" s="17" t="s">
        <v>236</v>
      </c>
      <c r="BM201" s="237" t="s">
        <v>840</v>
      </c>
    </row>
    <row r="202" s="2" customFormat="1">
      <c r="A202" s="38"/>
      <c r="B202" s="39"/>
      <c r="C202" s="40"/>
      <c r="D202" s="239" t="s">
        <v>158</v>
      </c>
      <c r="E202" s="40"/>
      <c r="F202" s="240" t="s">
        <v>841</v>
      </c>
      <c r="G202" s="40"/>
      <c r="H202" s="40"/>
      <c r="I202" s="241"/>
      <c r="J202" s="40"/>
      <c r="K202" s="40"/>
      <c r="L202" s="44"/>
      <c r="M202" s="242"/>
      <c r="N202" s="243"/>
      <c r="O202" s="91"/>
      <c r="P202" s="91"/>
      <c r="Q202" s="91"/>
      <c r="R202" s="91"/>
      <c r="S202" s="91"/>
      <c r="T202" s="92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7" t="s">
        <v>158</v>
      </c>
      <c r="AU202" s="17" t="s">
        <v>83</v>
      </c>
    </row>
    <row r="203" s="2" customFormat="1" ht="14.4" customHeight="1">
      <c r="A203" s="38"/>
      <c r="B203" s="39"/>
      <c r="C203" s="226" t="s">
        <v>276</v>
      </c>
      <c r="D203" s="226" t="s">
        <v>151</v>
      </c>
      <c r="E203" s="227" t="s">
        <v>842</v>
      </c>
      <c r="F203" s="228" t="s">
        <v>843</v>
      </c>
      <c r="G203" s="229" t="s">
        <v>329</v>
      </c>
      <c r="H203" s="230">
        <v>1</v>
      </c>
      <c r="I203" s="231"/>
      <c r="J203" s="232">
        <f>ROUND(I203*H203,2)</f>
        <v>0</v>
      </c>
      <c r="K203" s="228" t="s">
        <v>155</v>
      </c>
      <c r="L203" s="44"/>
      <c r="M203" s="233" t="s">
        <v>1</v>
      </c>
      <c r="N203" s="234" t="s">
        <v>38</v>
      </c>
      <c r="O203" s="91"/>
      <c r="P203" s="235">
        <f>O203*H203</f>
        <v>0</v>
      </c>
      <c r="Q203" s="235">
        <v>9.0000000000000006E-05</v>
      </c>
      <c r="R203" s="235">
        <f>Q203*H203</f>
        <v>9.0000000000000006E-05</v>
      </c>
      <c r="S203" s="235">
        <v>0</v>
      </c>
      <c r="T203" s="236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37" t="s">
        <v>236</v>
      </c>
      <c r="AT203" s="237" t="s">
        <v>151</v>
      </c>
      <c r="AU203" s="237" t="s">
        <v>83</v>
      </c>
      <c r="AY203" s="17" t="s">
        <v>148</v>
      </c>
      <c r="BE203" s="238">
        <f>IF(N203="základní",J203,0)</f>
        <v>0</v>
      </c>
      <c r="BF203" s="238">
        <f>IF(N203="snížená",J203,0)</f>
        <v>0</v>
      </c>
      <c r="BG203" s="238">
        <f>IF(N203="zákl. přenesená",J203,0)</f>
        <v>0</v>
      </c>
      <c r="BH203" s="238">
        <f>IF(N203="sníž. přenesená",J203,0)</f>
        <v>0</v>
      </c>
      <c r="BI203" s="238">
        <f>IF(N203="nulová",J203,0)</f>
        <v>0</v>
      </c>
      <c r="BJ203" s="17" t="s">
        <v>81</v>
      </c>
      <c r="BK203" s="238">
        <f>ROUND(I203*H203,2)</f>
        <v>0</v>
      </c>
      <c r="BL203" s="17" t="s">
        <v>236</v>
      </c>
      <c r="BM203" s="237" t="s">
        <v>844</v>
      </c>
    </row>
    <row r="204" s="2" customFormat="1">
      <c r="A204" s="38"/>
      <c r="B204" s="39"/>
      <c r="C204" s="40"/>
      <c r="D204" s="239" t="s">
        <v>158</v>
      </c>
      <c r="E204" s="40"/>
      <c r="F204" s="240" t="s">
        <v>845</v>
      </c>
      <c r="G204" s="40"/>
      <c r="H204" s="40"/>
      <c r="I204" s="241"/>
      <c r="J204" s="40"/>
      <c r="K204" s="40"/>
      <c r="L204" s="44"/>
      <c r="M204" s="242"/>
      <c r="N204" s="243"/>
      <c r="O204" s="91"/>
      <c r="P204" s="91"/>
      <c r="Q204" s="91"/>
      <c r="R204" s="91"/>
      <c r="S204" s="91"/>
      <c r="T204" s="92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T204" s="17" t="s">
        <v>158</v>
      </c>
      <c r="AU204" s="17" t="s">
        <v>83</v>
      </c>
    </row>
    <row r="205" s="2" customFormat="1" ht="14.4" customHeight="1">
      <c r="A205" s="38"/>
      <c r="B205" s="39"/>
      <c r="C205" s="276" t="s">
        <v>281</v>
      </c>
      <c r="D205" s="276" t="s">
        <v>237</v>
      </c>
      <c r="E205" s="277" t="s">
        <v>846</v>
      </c>
      <c r="F205" s="278" t="s">
        <v>847</v>
      </c>
      <c r="G205" s="279" t="s">
        <v>201</v>
      </c>
      <c r="H205" s="280">
        <v>1</v>
      </c>
      <c r="I205" s="281"/>
      <c r="J205" s="282">
        <f>ROUND(I205*H205,2)</f>
        <v>0</v>
      </c>
      <c r="K205" s="278" t="s">
        <v>155</v>
      </c>
      <c r="L205" s="283"/>
      <c r="M205" s="284" t="s">
        <v>1</v>
      </c>
      <c r="N205" s="285" t="s">
        <v>38</v>
      </c>
      <c r="O205" s="91"/>
      <c r="P205" s="235">
        <f>O205*H205</f>
        <v>0</v>
      </c>
      <c r="Q205" s="235">
        <v>0.00014999999999999999</v>
      </c>
      <c r="R205" s="235">
        <f>Q205*H205</f>
        <v>0.00014999999999999999</v>
      </c>
      <c r="S205" s="235">
        <v>0</v>
      </c>
      <c r="T205" s="236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37" t="s">
        <v>267</v>
      </c>
      <c r="AT205" s="237" t="s">
        <v>237</v>
      </c>
      <c r="AU205" s="237" t="s">
        <v>83</v>
      </c>
      <c r="AY205" s="17" t="s">
        <v>148</v>
      </c>
      <c r="BE205" s="238">
        <f>IF(N205="základní",J205,0)</f>
        <v>0</v>
      </c>
      <c r="BF205" s="238">
        <f>IF(N205="snížená",J205,0)</f>
        <v>0</v>
      </c>
      <c r="BG205" s="238">
        <f>IF(N205="zákl. přenesená",J205,0)</f>
        <v>0</v>
      </c>
      <c r="BH205" s="238">
        <f>IF(N205="sníž. přenesená",J205,0)</f>
        <v>0</v>
      </c>
      <c r="BI205" s="238">
        <f>IF(N205="nulová",J205,0)</f>
        <v>0</v>
      </c>
      <c r="BJ205" s="17" t="s">
        <v>81</v>
      </c>
      <c r="BK205" s="238">
        <f>ROUND(I205*H205,2)</f>
        <v>0</v>
      </c>
      <c r="BL205" s="17" t="s">
        <v>236</v>
      </c>
      <c r="BM205" s="237" t="s">
        <v>848</v>
      </c>
    </row>
    <row r="206" s="2" customFormat="1">
      <c r="A206" s="38"/>
      <c r="B206" s="39"/>
      <c r="C206" s="40"/>
      <c r="D206" s="239" t="s">
        <v>158</v>
      </c>
      <c r="E206" s="40"/>
      <c r="F206" s="240" t="s">
        <v>847</v>
      </c>
      <c r="G206" s="40"/>
      <c r="H206" s="40"/>
      <c r="I206" s="241"/>
      <c r="J206" s="40"/>
      <c r="K206" s="40"/>
      <c r="L206" s="44"/>
      <c r="M206" s="242"/>
      <c r="N206" s="243"/>
      <c r="O206" s="91"/>
      <c r="P206" s="91"/>
      <c r="Q206" s="91"/>
      <c r="R206" s="91"/>
      <c r="S206" s="91"/>
      <c r="T206" s="92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7" t="s">
        <v>158</v>
      </c>
      <c r="AU206" s="17" t="s">
        <v>83</v>
      </c>
    </row>
    <row r="207" s="2" customFormat="1" ht="24.15" customHeight="1">
      <c r="A207" s="38"/>
      <c r="B207" s="39"/>
      <c r="C207" s="226" t="s">
        <v>409</v>
      </c>
      <c r="D207" s="226" t="s">
        <v>151</v>
      </c>
      <c r="E207" s="227" t="s">
        <v>849</v>
      </c>
      <c r="F207" s="228" t="s">
        <v>850</v>
      </c>
      <c r="G207" s="229" t="s">
        <v>329</v>
      </c>
      <c r="H207" s="230">
        <v>1</v>
      </c>
      <c r="I207" s="231"/>
      <c r="J207" s="232">
        <f>ROUND(I207*H207,2)</f>
        <v>0</v>
      </c>
      <c r="K207" s="228" t="s">
        <v>155</v>
      </c>
      <c r="L207" s="44"/>
      <c r="M207" s="233" t="s">
        <v>1</v>
      </c>
      <c r="N207" s="234" t="s">
        <v>38</v>
      </c>
      <c r="O207" s="91"/>
      <c r="P207" s="235">
        <f>O207*H207</f>
        <v>0</v>
      </c>
      <c r="Q207" s="235">
        <v>0.00172</v>
      </c>
      <c r="R207" s="235">
        <f>Q207*H207</f>
        <v>0.00172</v>
      </c>
      <c r="S207" s="235">
        <v>0</v>
      </c>
      <c r="T207" s="236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37" t="s">
        <v>236</v>
      </c>
      <c r="AT207" s="237" t="s">
        <v>151</v>
      </c>
      <c r="AU207" s="237" t="s">
        <v>83</v>
      </c>
      <c r="AY207" s="17" t="s">
        <v>148</v>
      </c>
      <c r="BE207" s="238">
        <f>IF(N207="základní",J207,0)</f>
        <v>0</v>
      </c>
      <c r="BF207" s="238">
        <f>IF(N207="snížená",J207,0)</f>
        <v>0</v>
      </c>
      <c r="BG207" s="238">
        <f>IF(N207="zákl. přenesená",J207,0)</f>
        <v>0</v>
      </c>
      <c r="BH207" s="238">
        <f>IF(N207="sníž. přenesená",J207,0)</f>
        <v>0</v>
      </c>
      <c r="BI207" s="238">
        <f>IF(N207="nulová",J207,0)</f>
        <v>0</v>
      </c>
      <c r="BJ207" s="17" t="s">
        <v>81</v>
      </c>
      <c r="BK207" s="238">
        <f>ROUND(I207*H207,2)</f>
        <v>0</v>
      </c>
      <c r="BL207" s="17" t="s">
        <v>236</v>
      </c>
      <c r="BM207" s="237" t="s">
        <v>851</v>
      </c>
    </row>
    <row r="208" s="2" customFormat="1">
      <c r="A208" s="38"/>
      <c r="B208" s="39"/>
      <c r="C208" s="40"/>
      <c r="D208" s="239" t="s">
        <v>158</v>
      </c>
      <c r="E208" s="40"/>
      <c r="F208" s="240" t="s">
        <v>852</v>
      </c>
      <c r="G208" s="40"/>
      <c r="H208" s="40"/>
      <c r="I208" s="241"/>
      <c r="J208" s="40"/>
      <c r="K208" s="40"/>
      <c r="L208" s="44"/>
      <c r="M208" s="242"/>
      <c r="N208" s="243"/>
      <c r="O208" s="91"/>
      <c r="P208" s="91"/>
      <c r="Q208" s="91"/>
      <c r="R208" s="91"/>
      <c r="S208" s="91"/>
      <c r="T208" s="92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7" t="s">
        <v>158</v>
      </c>
      <c r="AU208" s="17" t="s">
        <v>83</v>
      </c>
    </row>
    <row r="209" s="2" customFormat="1" ht="14.4" customHeight="1">
      <c r="A209" s="38"/>
      <c r="B209" s="39"/>
      <c r="C209" s="226" t="s">
        <v>291</v>
      </c>
      <c r="D209" s="226" t="s">
        <v>151</v>
      </c>
      <c r="E209" s="227" t="s">
        <v>853</v>
      </c>
      <c r="F209" s="228" t="s">
        <v>854</v>
      </c>
      <c r="G209" s="229" t="s">
        <v>329</v>
      </c>
      <c r="H209" s="230">
        <v>3</v>
      </c>
      <c r="I209" s="231"/>
      <c r="J209" s="232">
        <f>ROUND(I209*H209,2)</f>
        <v>0</v>
      </c>
      <c r="K209" s="228" t="s">
        <v>155</v>
      </c>
      <c r="L209" s="44"/>
      <c r="M209" s="233" t="s">
        <v>1</v>
      </c>
      <c r="N209" s="234" t="s">
        <v>38</v>
      </c>
      <c r="O209" s="91"/>
      <c r="P209" s="235">
        <f>O209*H209</f>
        <v>0</v>
      </c>
      <c r="Q209" s="235">
        <v>0.0018400000000000001</v>
      </c>
      <c r="R209" s="235">
        <f>Q209*H209</f>
        <v>0.0055200000000000006</v>
      </c>
      <c r="S209" s="235">
        <v>0</v>
      </c>
      <c r="T209" s="236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37" t="s">
        <v>236</v>
      </c>
      <c r="AT209" s="237" t="s">
        <v>151</v>
      </c>
      <c r="AU209" s="237" t="s">
        <v>83</v>
      </c>
      <c r="AY209" s="17" t="s">
        <v>148</v>
      </c>
      <c r="BE209" s="238">
        <f>IF(N209="základní",J209,0)</f>
        <v>0</v>
      </c>
      <c r="BF209" s="238">
        <f>IF(N209="snížená",J209,0)</f>
        <v>0</v>
      </c>
      <c r="BG209" s="238">
        <f>IF(N209="zákl. přenesená",J209,0)</f>
        <v>0</v>
      </c>
      <c r="BH209" s="238">
        <f>IF(N209="sníž. přenesená",J209,0)</f>
        <v>0</v>
      </c>
      <c r="BI209" s="238">
        <f>IF(N209="nulová",J209,0)</f>
        <v>0</v>
      </c>
      <c r="BJ209" s="17" t="s">
        <v>81</v>
      </c>
      <c r="BK209" s="238">
        <f>ROUND(I209*H209,2)</f>
        <v>0</v>
      </c>
      <c r="BL209" s="17" t="s">
        <v>236</v>
      </c>
      <c r="BM209" s="237" t="s">
        <v>855</v>
      </c>
    </row>
    <row r="210" s="2" customFormat="1">
      <c r="A210" s="38"/>
      <c r="B210" s="39"/>
      <c r="C210" s="40"/>
      <c r="D210" s="239" t="s">
        <v>158</v>
      </c>
      <c r="E210" s="40"/>
      <c r="F210" s="240" t="s">
        <v>856</v>
      </c>
      <c r="G210" s="40"/>
      <c r="H210" s="40"/>
      <c r="I210" s="241"/>
      <c r="J210" s="40"/>
      <c r="K210" s="40"/>
      <c r="L210" s="44"/>
      <c r="M210" s="242"/>
      <c r="N210" s="243"/>
      <c r="O210" s="91"/>
      <c r="P210" s="91"/>
      <c r="Q210" s="91"/>
      <c r="R210" s="91"/>
      <c r="S210" s="91"/>
      <c r="T210" s="92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7" t="s">
        <v>158</v>
      </c>
      <c r="AU210" s="17" t="s">
        <v>83</v>
      </c>
    </row>
    <row r="211" s="2" customFormat="1" ht="14.4" customHeight="1">
      <c r="A211" s="38"/>
      <c r="B211" s="39"/>
      <c r="C211" s="226" t="s">
        <v>402</v>
      </c>
      <c r="D211" s="226" t="s">
        <v>151</v>
      </c>
      <c r="E211" s="227" t="s">
        <v>857</v>
      </c>
      <c r="F211" s="228" t="s">
        <v>858</v>
      </c>
      <c r="G211" s="229" t="s">
        <v>329</v>
      </c>
      <c r="H211" s="230">
        <v>2</v>
      </c>
      <c r="I211" s="231"/>
      <c r="J211" s="232">
        <f>ROUND(I211*H211,2)</f>
        <v>0</v>
      </c>
      <c r="K211" s="228" t="s">
        <v>155</v>
      </c>
      <c r="L211" s="44"/>
      <c r="M211" s="233" t="s">
        <v>1</v>
      </c>
      <c r="N211" s="234" t="s">
        <v>38</v>
      </c>
      <c r="O211" s="91"/>
      <c r="P211" s="235">
        <f>O211*H211</f>
        <v>0</v>
      </c>
      <c r="Q211" s="235">
        <v>0.0018400000000000001</v>
      </c>
      <c r="R211" s="235">
        <f>Q211*H211</f>
        <v>0.0036800000000000001</v>
      </c>
      <c r="S211" s="235">
        <v>0</v>
      </c>
      <c r="T211" s="236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37" t="s">
        <v>236</v>
      </c>
      <c r="AT211" s="237" t="s">
        <v>151</v>
      </c>
      <c r="AU211" s="237" t="s">
        <v>83</v>
      </c>
      <c r="AY211" s="17" t="s">
        <v>148</v>
      </c>
      <c r="BE211" s="238">
        <f>IF(N211="základní",J211,0)</f>
        <v>0</v>
      </c>
      <c r="BF211" s="238">
        <f>IF(N211="snížená",J211,0)</f>
        <v>0</v>
      </c>
      <c r="BG211" s="238">
        <f>IF(N211="zákl. přenesená",J211,0)</f>
        <v>0</v>
      </c>
      <c r="BH211" s="238">
        <f>IF(N211="sníž. přenesená",J211,0)</f>
        <v>0</v>
      </c>
      <c r="BI211" s="238">
        <f>IF(N211="nulová",J211,0)</f>
        <v>0</v>
      </c>
      <c r="BJ211" s="17" t="s">
        <v>81</v>
      </c>
      <c r="BK211" s="238">
        <f>ROUND(I211*H211,2)</f>
        <v>0</v>
      </c>
      <c r="BL211" s="17" t="s">
        <v>236</v>
      </c>
      <c r="BM211" s="237" t="s">
        <v>859</v>
      </c>
    </row>
    <row r="212" s="2" customFormat="1">
      <c r="A212" s="38"/>
      <c r="B212" s="39"/>
      <c r="C212" s="40"/>
      <c r="D212" s="239" t="s">
        <v>158</v>
      </c>
      <c r="E212" s="40"/>
      <c r="F212" s="240" t="s">
        <v>860</v>
      </c>
      <c r="G212" s="40"/>
      <c r="H212" s="40"/>
      <c r="I212" s="241"/>
      <c r="J212" s="40"/>
      <c r="K212" s="40"/>
      <c r="L212" s="44"/>
      <c r="M212" s="242"/>
      <c r="N212" s="243"/>
      <c r="O212" s="91"/>
      <c r="P212" s="91"/>
      <c r="Q212" s="91"/>
      <c r="R212" s="91"/>
      <c r="S212" s="91"/>
      <c r="T212" s="92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7" t="s">
        <v>158</v>
      </c>
      <c r="AU212" s="17" t="s">
        <v>83</v>
      </c>
    </row>
    <row r="213" s="2" customFormat="1" ht="24.15" customHeight="1">
      <c r="A213" s="38"/>
      <c r="B213" s="39"/>
      <c r="C213" s="226" t="s">
        <v>286</v>
      </c>
      <c r="D213" s="226" t="s">
        <v>151</v>
      </c>
      <c r="E213" s="227" t="s">
        <v>348</v>
      </c>
      <c r="F213" s="228" t="s">
        <v>349</v>
      </c>
      <c r="G213" s="229" t="s">
        <v>185</v>
      </c>
      <c r="H213" s="230">
        <v>0.23999999999999999</v>
      </c>
      <c r="I213" s="231"/>
      <c r="J213" s="232">
        <f>ROUND(I213*H213,2)</f>
        <v>0</v>
      </c>
      <c r="K213" s="228" t="s">
        <v>155</v>
      </c>
      <c r="L213" s="44"/>
      <c r="M213" s="233" t="s">
        <v>1</v>
      </c>
      <c r="N213" s="234" t="s">
        <v>38</v>
      </c>
      <c r="O213" s="91"/>
      <c r="P213" s="235">
        <f>O213*H213</f>
        <v>0</v>
      </c>
      <c r="Q213" s="235">
        <v>0</v>
      </c>
      <c r="R213" s="235">
        <f>Q213*H213</f>
        <v>0</v>
      </c>
      <c r="S213" s="235">
        <v>0</v>
      </c>
      <c r="T213" s="236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37" t="s">
        <v>236</v>
      </c>
      <c r="AT213" s="237" t="s">
        <v>151</v>
      </c>
      <c r="AU213" s="237" t="s">
        <v>83</v>
      </c>
      <c r="AY213" s="17" t="s">
        <v>148</v>
      </c>
      <c r="BE213" s="238">
        <f>IF(N213="základní",J213,0)</f>
        <v>0</v>
      </c>
      <c r="BF213" s="238">
        <f>IF(N213="snížená",J213,0)</f>
        <v>0</v>
      </c>
      <c r="BG213" s="238">
        <f>IF(N213="zákl. přenesená",J213,0)</f>
        <v>0</v>
      </c>
      <c r="BH213" s="238">
        <f>IF(N213="sníž. přenesená",J213,0)</f>
        <v>0</v>
      </c>
      <c r="BI213" s="238">
        <f>IF(N213="nulová",J213,0)</f>
        <v>0</v>
      </c>
      <c r="BJ213" s="17" t="s">
        <v>81</v>
      </c>
      <c r="BK213" s="238">
        <f>ROUND(I213*H213,2)</f>
        <v>0</v>
      </c>
      <c r="BL213" s="17" t="s">
        <v>236</v>
      </c>
      <c r="BM213" s="237" t="s">
        <v>861</v>
      </c>
    </row>
    <row r="214" s="2" customFormat="1">
      <c r="A214" s="38"/>
      <c r="B214" s="39"/>
      <c r="C214" s="40"/>
      <c r="D214" s="239" t="s">
        <v>158</v>
      </c>
      <c r="E214" s="40"/>
      <c r="F214" s="240" t="s">
        <v>351</v>
      </c>
      <c r="G214" s="40"/>
      <c r="H214" s="40"/>
      <c r="I214" s="241"/>
      <c r="J214" s="40"/>
      <c r="K214" s="40"/>
      <c r="L214" s="44"/>
      <c r="M214" s="287"/>
      <c r="N214" s="288"/>
      <c r="O214" s="289"/>
      <c r="P214" s="289"/>
      <c r="Q214" s="289"/>
      <c r="R214" s="289"/>
      <c r="S214" s="289"/>
      <c r="T214" s="290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7" t="s">
        <v>158</v>
      </c>
      <c r="AU214" s="17" t="s">
        <v>83</v>
      </c>
    </row>
    <row r="215" s="2" customFormat="1" ht="6.96" customHeight="1">
      <c r="A215" s="38"/>
      <c r="B215" s="66"/>
      <c r="C215" s="67"/>
      <c r="D215" s="67"/>
      <c r="E215" s="67"/>
      <c r="F215" s="67"/>
      <c r="G215" s="67"/>
      <c r="H215" s="67"/>
      <c r="I215" s="67"/>
      <c r="J215" s="67"/>
      <c r="K215" s="67"/>
      <c r="L215" s="44"/>
      <c r="M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</row>
  </sheetData>
  <sheetProtection sheet="1" autoFilter="0" formatColumns="0" formatRows="0" objects="1" scenarios="1" spinCount="100000" saltValue="Oe6OUIkgy+eKHoYEWqflicrZG6fMhVEWZ3jVlL7xYXMXxokvkkK6tBarHWe/25ZA/r1c3h81+1hol40+/UmVfQ==" hashValue="HpI5jbMPUKtWFp7vcVqqt7+NzYu055+M8JAqcpv5IgPWWv3EgeFXnTMOZIeg6RLmCsYY5HNbbH50UtHM5Xh+7w==" algorithmName="SHA-512" password="CC35"/>
  <autoFilter ref="C119:K214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89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2" customFormat="1" ht="12" customHeight="1">
      <c r="A8" s="38"/>
      <c r="B8" s="44"/>
      <c r="C8" s="38"/>
      <c r="D8" s="150" t="s">
        <v>110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52" t="s">
        <v>862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50" t="s">
        <v>18</v>
      </c>
      <c r="E11" s="38"/>
      <c r="F11" s="141" t="s">
        <v>1</v>
      </c>
      <c r="G11" s="38"/>
      <c r="H11" s="38"/>
      <c r="I11" s="150" t="s">
        <v>19</v>
      </c>
      <c r="J11" s="141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0" t="s">
        <v>20</v>
      </c>
      <c r="E12" s="38"/>
      <c r="F12" s="141" t="s">
        <v>21</v>
      </c>
      <c r="G12" s="38"/>
      <c r="H12" s="38"/>
      <c r="I12" s="150" t="s">
        <v>22</v>
      </c>
      <c r="J12" s="153" t="str">
        <f>'Rekapitulace stavby'!AN8</f>
        <v>30. 6. 2020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24</v>
      </c>
      <c r="E14" s="38"/>
      <c r="F14" s="38"/>
      <c r="G14" s="38"/>
      <c r="H14" s="38"/>
      <c r="I14" s="150" t="s">
        <v>25</v>
      </c>
      <c r="J14" s="141" t="str">
        <f>IF('Rekapitulace stavby'!AN10="","",'Rekapitulace stavby'!AN10)</f>
        <v/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1" t="str">
        <f>IF('Rekapitulace stavby'!E11="","",'Rekapitulace stavby'!E11)</f>
        <v xml:space="preserve"> </v>
      </c>
      <c r="F15" s="38"/>
      <c r="G15" s="38"/>
      <c r="H15" s="38"/>
      <c r="I15" s="150" t="s">
        <v>26</v>
      </c>
      <c r="J15" s="141" t="str">
        <f>IF('Rekapitulace stavby'!AN11="","",'Rekapitulace stavby'!AN11)</f>
        <v/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50" t="s">
        <v>27</v>
      </c>
      <c r="E17" s="38"/>
      <c r="F17" s="38"/>
      <c r="G17" s="38"/>
      <c r="H17" s="38"/>
      <c r="I17" s="15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1"/>
      <c r="G18" s="141"/>
      <c r="H18" s="141"/>
      <c r="I18" s="150" t="s">
        <v>26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50" t="s">
        <v>29</v>
      </c>
      <c r="E20" s="38"/>
      <c r="F20" s="38"/>
      <c r="G20" s="38"/>
      <c r="H20" s="38"/>
      <c r="I20" s="150" t="s">
        <v>25</v>
      </c>
      <c r="J20" s="141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1" t="str">
        <f>IF('Rekapitulace stavby'!E17="","",'Rekapitulace stavby'!E17)</f>
        <v xml:space="preserve"> </v>
      </c>
      <c r="F21" s="38"/>
      <c r="G21" s="38"/>
      <c r="H21" s="38"/>
      <c r="I21" s="150" t="s">
        <v>26</v>
      </c>
      <c r="J21" s="141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50" t="s">
        <v>31</v>
      </c>
      <c r="E23" s="38"/>
      <c r="F23" s="38"/>
      <c r="G23" s="38"/>
      <c r="H23" s="38"/>
      <c r="I23" s="150" t="s">
        <v>25</v>
      </c>
      <c r="J23" s="141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1" t="str">
        <f>IF('Rekapitulace stavby'!E20="","",'Rekapitulace stavby'!E20)</f>
        <v xml:space="preserve"> </v>
      </c>
      <c r="F24" s="38"/>
      <c r="G24" s="38"/>
      <c r="H24" s="38"/>
      <c r="I24" s="150" t="s">
        <v>26</v>
      </c>
      <c r="J24" s="141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50" t="s">
        <v>32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54"/>
      <c r="B27" s="155"/>
      <c r="C27" s="154"/>
      <c r="D27" s="154"/>
      <c r="E27" s="156" t="s">
        <v>1</v>
      </c>
      <c r="F27" s="156"/>
      <c r="G27" s="156"/>
      <c r="H27" s="156"/>
      <c r="I27" s="154"/>
      <c r="J27" s="154"/>
      <c r="K27" s="154"/>
      <c r="L27" s="157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8"/>
      <c r="E29" s="158"/>
      <c r="F29" s="158"/>
      <c r="G29" s="158"/>
      <c r="H29" s="158"/>
      <c r="I29" s="158"/>
      <c r="J29" s="158"/>
      <c r="K29" s="15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9" t="s">
        <v>33</v>
      </c>
      <c r="E30" s="38"/>
      <c r="F30" s="38"/>
      <c r="G30" s="38"/>
      <c r="H30" s="38"/>
      <c r="I30" s="38"/>
      <c r="J30" s="160">
        <f>ROUND(J118,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61" t="s">
        <v>35</v>
      </c>
      <c r="G32" s="38"/>
      <c r="H32" s="38"/>
      <c r="I32" s="161" t="s">
        <v>34</v>
      </c>
      <c r="J32" s="161" t="s">
        <v>36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2" t="s">
        <v>37</v>
      </c>
      <c r="E33" s="150" t="s">
        <v>38</v>
      </c>
      <c r="F33" s="163">
        <f>ROUND((SUM(BE118:BE126)),  2)</f>
        <v>0</v>
      </c>
      <c r="G33" s="38"/>
      <c r="H33" s="38"/>
      <c r="I33" s="164">
        <v>0.20999999999999999</v>
      </c>
      <c r="J33" s="163">
        <f>ROUND(((SUM(BE118:BE126))*I33),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50" t="s">
        <v>39</v>
      </c>
      <c r="F34" s="163">
        <f>ROUND((SUM(BF118:BF126)),  2)</f>
        <v>0</v>
      </c>
      <c r="G34" s="38"/>
      <c r="H34" s="38"/>
      <c r="I34" s="164">
        <v>0.14999999999999999</v>
      </c>
      <c r="J34" s="163">
        <f>ROUND(((SUM(BF118:BF126))*I34),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50" t="s">
        <v>40</v>
      </c>
      <c r="F35" s="163">
        <f>ROUND((SUM(BG118:BG126)),  2)</f>
        <v>0</v>
      </c>
      <c r="G35" s="38"/>
      <c r="H35" s="38"/>
      <c r="I35" s="164">
        <v>0.20999999999999999</v>
      </c>
      <c r="J35" s="163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50" t="s">
        <v>41</v>
      </c>
      <c r="F36" s="163">
        <f>ROUND((SUM(BH118:BH126)),  2)</f>
        <v>0</v>
      </c>
      <c r="G36" s="38"/>
      <c r="H36" s="38"/>
      <c r="I36" s="164">
        <v>0.14999999999999999</v>
      </c>
      <c r="J36" s="163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42</v>
      </c>
      <c r="F37" s="163">
        <f>ROUND((SUM(BI118:BI126)),  2)</f>
        <v>0</v>
      </c>
      <c r="G37" s="38"/>
      <c r="H37" s="38"/>
      <c r="I37" s="164">
        <v>0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5"/>
      <c r="D39" s="166" t="s">
        <v>43</v>
      </c>
      <c r="E39" s="167"/>
      <c r="F39" s="167"/>
      <c r="G39" s="168" t="s">
        <v>44</v>
      </c>
      <c r="H39" s="169" t="s">
        <v>45</v>
      </c>
      <c r="I39" s="167"/>
      <c r="J39" s="170">
        <f>SUM(J30:J37)</f>
        <v>0</v>
      </c>
      <c r="K39" s="171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110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SO 03 - Vytápění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30. 6. 2020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 xml:space="preserve"> </v>
      </c>
      <c r="G91" s="40"/>
      <c r="H91" s="40"/>
      <c r="I91" s="32" t="s">
        <v>29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40"/>
      <c r="E92" s="40"/>
      <c r="F92" s="27" t="str">
        <f>IF(E18="","",E18)</f>
        <v>Vyplň údaj</v>
      </c>
      <c r="G92" s="40"/>
      <c r="H92" s="40"/>
      <c r="I92" s="32" t="s">
        <v>31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4" t="s">
        <v>113</v>
      </c>
      <c r="D94" s="185"/>
      <c r="E94" s="185"/>
      <c r="F94" s="185"/>
      <c r="G94" s="185"/>
      <c r="H94" s="185"/>
      <c r="I94" s="185"/>
      <c r="J94" s="186" t="s">
        <v>114</v>
      </c>
      <c r="K94" s="185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87" t="s">
        <v>115</v>
      </c>
      <c r="D96" s="40"/>
      <c r="E96" s="40"/>
      <c r="F96" s="40"/>
      <c r="G96" s="40"/>
      <c r="H96" s="40"/>
      <c r="I96" s="40"/>
      <c r="J96" s="110">
        <f>J118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116</v>
      </c>
    </row>
    <row r="97" s="9" customFormat="1" ht="24.96" customHeight="1">
      <c r="A97" s="9"/>
      <c r="B97" s="188"/>
      <c r="C97" s="189"/>
      <c r="D97" s="190" t="s">
        <v>121</v>
      </c>
      <c r="E97" s="191"/>
      <c r="F97" s="191"/>
      <c r="G97" s="191"/>
      <c r="H97" s="191"/>
      <c r="I97" s="191"/>
      <c r="J97" s="192">
        <f>J119</f>
        <v>0</v>
      </c>
      <c r="K97" s="189"/>
      <c r="L97" s="19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4"/>
      <c r="C98" s="133"/>
      <c r="D98" s="195" t="s">
        <v>863</v>
      </c>
      <c r="E98" s="196"/>
      <c r="F98" s="196"/>
      <c r="G98" s="196"/>
      <c r="H98" s="196"/>
      <c r="I98" s="196"/>
      <c r="J98" s="197">
        <f>J120</f>
        <v>0</v>
      </c>
      <c r="K98" s="13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2" customFormat="1" ht="21.84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6.96" customHeight="1">
      <c r="A100" s="38"/>
      <c r="B100" s="66"/>
      <c r="C100" s="67"/>
      <c r="D100" s="67"/>
      <c r="E100" s="67"/>
      <c r="F100" s="67"/>
      <c r="G100" s="67"/>
      <c r="H100" s="67"/>
      <c r="I100" s="67"/>
      <c r="J100" s="67"/>
      <c r="K100" s="67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4" s="2" customFormat="1" ht="6.96" customHeight="1">
      <c r="A104" s="38"/>
      <c r="B104" s="68"/>
      <c r="C104" s="69"/>
      <c r="D104" s="69"/>
      <c r="E104" s="69"/>
      <c r="F104" s="69"/>
      <c r="G104" s="69"/>
      <c r="H104" s="69"/>
      <c r="I104" s="69"/>
      <c r="J104" s="69"/>
      <c r="K104" s="69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24.96" customHeight="1">
      <c r="A105" s="38"/>
      <c r="B105" s="39"/>
      <c r="C105" s="23" t="s">
        <v>133</v>
      </c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12" customHeight="1">
      <c r="A107" s="38"/>
      <c r="B107" s="39"/>
      <c r="C107" s="32" t="s">
        <v>16</v>
      </c>
      <c r="D107" s="40"/>
      <c r="E107" s="40"/>
      <c r="F107" s="40"/>
      <c r="G107" s="40"/>
      <c r="H107" s="40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6.5" customHeight="1">
      <c r="A108" s="38"/>
      <c r="B108" s="39"/>
      <c r="C108" s="40"/>
      <c r="D108" s="40"/>
      <c r="E108" s="183" t="str">
        <f>E7</f>
        <v>Bylnice - vestavba prostor provozního střediska</v>
      </c>
      <c r="F108" s="32"/>
      <c r="G108" s="32"/>
      <c r="H108" s="32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110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76" t="str">
        <f>E9</f>
        <v>SO 03 - Vytápění</v>
      </c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20</v>
      </c>
      <c r="D112" s="40"/>
      <c r="E112" s="40"/>
      <c r="F112" s="27" t="str">
        <f>F12</f>
        <v xml:space="preserve"> </v>
      </c>
      <c r="G112" s="40"/>
      <c r="H112" s="40"/>
      <c r="I112" s="32" t="s">
        <v>22</v>
      </c>
      <c r="J112" s="79" t="str">
        <f>IF(J12="","",J12)</f>
        <v>30. 6. 2020</v>
      </c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5.15" customHeight="1">
      <c r="A114" s="38"/>
      <c r="B114" s="39"/>
      <c r="C114" s="32" t="s">
        <v>24</v>
      </c>
      <c r="D114" s="40"/>
      <c r="E114" s="40"/>
      <c r="F114" s="27" t="str">
        <f>E15</f>
        <v xml:space="preserve"> </v>
      </c>
      <c r="G114" s="40"/>
      <c r="H114" s="40"/>
      <c r="I114" s="32" t="s">
        <v>29</v>
      </c>
      <c r="J114" s="36" t="str">
        <f>E21</f>
        <v xml:space="preserve"> </v>
      </c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5.15" customHeight="1">
      <c r="A115" s="38"/>
      <c r="B115" s="39"/>
      <c r="C115" s="32" t="s">
        <v>27</v>
      </c>
      <c r="D115" s="40"/>
      <c r="E115" s="40"/>
      <c r="F115" s="27" t="str">
        <f>IF(E18="","",E18)</f>
        <v>Vyplň údaj</v>
      </c>
      <c r="G115" s="40"/>
      <c r="H115" s="40"/>
      <c r="I115" s="32" t="s">
        <v>31</v>
      </c>
      <c r="J115" s="36" t="str">
        <f>E24</f>
        <v xml:space="preserve"> 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0.32" customHeight="1">
      <c r="A116" s="38"/>
      <c r="B116" s="39"/>
      <c r="C116" s="40"/>
      <c r="D116" s="40"/>
      <c r="E116" s="40"/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1" customFormat="1" ht="29.28" customHeight="1">
      <c r="A117" s="199"/>
      <c r="B117" s="200"/>
      <c r="C117" s="201" t="s">
        <v>134</v>
      </c>
      <c r="D117" s="202" t="s">
        <v>58</v>
      </c>
      <c r="E117" s="202" t="s">
        <v>54</v>
      </c>
      <c r="F117" s="202" t="s">
        <v>55</v>
      </c>
      <c r="G117" s="202" t="s">
        <v>135</v>
      </c>
      <c r="H117" s="202" t="s">
        <v>136</v>
      </c>
      <c r="I117" s="202" t="s">
        <v>137</v>
      </c>
      <c r="J117" s="202" t="s">
        <v>114</v>
      </c>
      <c r="K117" s="203" t="s">
        <v>138</v>
      </c>
      <c r="L117" s="204"/>
      <c r="M117" s="100" t="s">
        <v>1</v>
      </c>
      <c r="N117" s="101" t="s">
        <v>37</v>
      </c>
      <c r="O117" s="101" t="s">
        <v>139</v>
      </c>
      <c r="P117" s="101" t="s">
        <v>140</v>
      </c>
      <c r="Q117" s="101" t="s">
        <v>141</v>
      </c>
      <c r="R117" s="101" t="s">
        <v>142</v>
      </c>
      <c r="S117" s="101" t="s">
        <v>143</v>
      </c>
      <c r="T117" s="102" t="s">
        <v>144</v>
      </c>
      <c r="U117" s="199"/>
      <c r="V117" s="199"/>
      <c r="W117" s="199"/>
      <c r="X117" s="199"/>
      <c r="Y117" s="199"/>
      <c r="Z117" s="199"/>
      <c r="AA117" s="199"/>
      <c r="AB117" s="199"/>
      <c r="AC117" s="199"/>
      <c r="AD117" s="199"/>
      <c r="AE117" s="199"/>
    </row>
    <row r="118" s="2" customFormat="1" ht="22.8" customHeight="1">
      <c r="A118" s="38"/>
      <c r="B118" s="39"/>
      <c r="C118" s="107" t="s">
        <v>145</v>
      </c>
      <c r="D118" s="40"/>
      <c r="E118" s="40"/>
      <c r="F118" s="40"/>
      <c r="G118" s="40"/>
      <c r="H118" s="40"/>
      <c r="I118" s="40"/>
      <c r="J118" s="205">
        <f>BK118</f>
        <v>0</v>
      </c>
      <c r="K118" s="40"/>
      <c r="L118" s="44"/>
      <c r="M118" s="103"/>
      <c r="N118" s="206"/>
      <c r="O118" s="104"/>
      <c r="P118" s="207">
        <f>P119</f>
        <v>0</v>
      </c>
      <c r="Q118" s="104"/>
      <c r="R118" s="207">
        <f>R119</f>
        <v>0.059999999999999998</v>
      </c>
      <c r="S118" s="104"/>
      <c r="T118" s="208">
        <f>T119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72</v>
      </c>
      <c r="AU118" s="17" t="s">
        <v>116</v>
      </c>
      <c r="BK118" s="209">
        <f>BK119</f>
        <v>0</v>
      </c>
    </row>
    <row r="119" s="12" customFormat="1" ht="25.92" customHeight="1">
      <c r="A119" s="12"/>
      <c r="B119" s="210"/>
      <c r="C119" s="211"/>
      <c r="D119" s="212" t="s">
        <v>72</v>
      </c>
      <c r="E119" s="213" t="s">
        <v>248</v>
      </c>
      <c r="F119" s="213" t="s">
        <v>249</v>
      </c>
      <c r="G119" s="211"/>
      <c r="H119" s="211"/>
      <c r="I119" s="214"/>
      <c r="J119" s="215">
        <f>BK119</f>
        <v>0</v>
      </c>
      <c r="K119" s="211"/>
      <c r="L119" s="216"/>
      <c r="M119" s="217"/>
      <c r="N119" s="218"/>
      <c r="O119" s="218"/>
      <c r="P119" s="219">
        <f>P120</f>
        <v>0</v>
      </c>
      <c r="Q119" s="218"/>
      <c r="R119" s="219">
        <f>R120</f>
        <v>0.059999999999999998</v>
      </c>
      <c r="S119" s="218"/>
      <c r="T119" s="220">
        <f>T120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21" t="s">
        <v>83</v>
      </c>
      <c r="AT119" s="222" t="s">
        <v>72</v>
      </c>
      <c r="AU119" s="222" t="s">
        <v>73</v>
      </c>
      <c r="AY119" s="221" t="s">
        <v>148</v>
      </c>
      <c r="BK119" s="223">
        <f>BK120</f>
        <v>0</v>
      </c>
    </row>
    <row r="120" s="12" customFormat="1" ht="22.8" customHeight="1">
      <c r="A120" s="12"/>
      <c r="B120" s="210"/>
      <c r="C120" s="211"/>
      <c r="D120" s="212" t="s">
        <v>72</v>
      </c>
      <c r="E120" s="224" t="s">
        <v>864</v>
      </c>
      <c r="F120" s="224" t="s">
        <v>865</v>
      </c>
      <c r="G120" s="211"/>
      <c r="H120" s="211"/>
      <c r="I120" s="214"/>
      <c r="J120" s="225">
        <f>BK120</f>
        <v>0</v>
      </c>
      <c r="K120" s="211"/>
      <c r="L120" s="216"/>
      <c r="M120" s="217"/>
      <c r="N120" s="218"/>
      <c r="O120" s="218"/>
      <c r="P120" s="219">
        <f>SUM(P121:P126)</f>
        <v>0</v>
      </c>
      <c r="Q120" s="218"/>
      <c r="R120" s="219">
        <f>SUM(R121:R126)</f>
        <v>0.059999999999999998</v>
      </c>
      <c r="S120" s="218"/>
      <c r="T120" s="220">
        <f>SUM(T121:T126)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21" t="s">
        <v>83</v>
      </c>
      <c r="AT120" s="222" t="s">
        <v>72</v>
      </c>
      <c r="AU120" s="222" t="s">
        <v>81</v>
      </c>
      <c r="AY120" s="221" t="s">
        <v>148</v>
      </c>
      <c r="BK120" s="223">
        <f>SUM(BK121:BK126)</f>
        <v>0</v>
      </c>
    </row>
    <row r="121" s="2" customFormat="1" ht="24.15" customHeight="1">
      <c r="A121" s="38"/>
      <c r="B121" s="39"/>
      <c r="C121" s="226" t="s">
        <v>156</v>
      </c>
      <c r="D121" s="226" t="s">
        <v>151</v>
      </c>
      <c r="E121" s="227" t="s">
        <v>866</v>
      </c>
      <c r="F121" s="228" t="s">
        <v>867</v>
      </c>
      <c r="G121" s="229" t="s">
        <v>329</v>
      </c>
      <c r="H121" s="230">
        <v>7</v>
      </c>
      <c r="I121" s="231"/>
      <c r="J121" s="232">
        <f>ROUND(I121*H121,2)</f>
        <v>0</v>
      </c>
      <c r="K121" s="228" t="s">
        <v>155</v>
      </c>
      <c r="L121" s="44"/>
      <c r="M121" s="233" t="s">
        <v>1</v>
      </c>
      <c r="N121" s="234" t="s">
        <v>38</v>
      </c>
      <c r="O121" s="91"/>
      <c r="P121" s="235">
        <f>O121*H121</f>
        <v>0</v>
      </c>
      <c r="Q121" s="235">
        <v>0</v>
      </c>
      <c r="R121" s="235">
        <f>Q121*H121</f>
        <v>0</v>
      </c>
      <c r="S121" s="235">
        <v>0</v>
      </c>
      <c r="T121" s="236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7" t="s">
        <v>236</v>
      </c>
      <c r="AT121" s="237" t="s">
        <v>151</v>
      </c>
      <c r="AU121" s="237" t="s">
        <v>83</v>
      </c>
      <c r="AY121" s="17" t="s">
        <v>148</v>
      </c>
      <c r="BE121" s="238">
        <f>IF(N121="základní",J121,0)</f>
        <v>0</v>
      </c>
      <c r="BF121" s="238">
        <f>IF(N121="snížená",J121,0)</f>
        <v>0</v>
      </c>
      <c r="BG121" s="238">
        <f>IF(N121="zákl. přenesená",J121,0)</f>
        <v>0</v>
      </c>
      <c r="BH121" s="238">
        <f>IF(N121="sníž. přenesená",J121,0)</f>
        <v>0</v>
      </c>
      <c r="BI121" s="238">
        <f>IF(N121="nulová",J121,0)</f>
        <v>0</v>
      </c>
      <c r="BJ121" s="17" t="s">
        <v>81</v>
      </c>
      <c r="BK121" s="238">
        <f>ROUND(I121*H121,2)</f>
        <v>0</v>
      </c>
      <c r="BL121" s="17" t="s">
        <v>236</v>
      </c>
      <c r="BM121" s="237" t="s">
        <v>868</v>
      </c>
    </row>
    <row r="122" s="2" customFormat="1">
      <c r="A122" s="38"/>
      <c r="B122" s="39"/>
      <c r="C122" s="40"/>
      <c r="D122" s="239" t="s">
        <v>158</v>
      </c>
      <c r="E122" s="40"/>
      <c r="F122" s="240" t="s">
        <v>869</v>
      </c>
      <c r="G122" s="40"/>
      <c r="H122" s="40"/>
      <c r="I122" s="241"/>
      <c r="J122" s="40"/>
      <c r="K122" s="40"/>
      <c r="L122" s="44"/>
      <c r="M122" s="242"/>
      <c r="N122" s="243"/>
      <c r="O122" s="91"/>
      <c r="P122" s="91"/>
      <c r="Q122" s="91"/>
      <c r="R122" s="91"/>
      <c r="S122" s="91"/>
      <c r="T122" s="92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158</v>
      </c>
      <c r="AU122" s="17" t="s">
        <v>83</v>
      </c>
    </row>
    <row r="123" s="2" customFormat="1" ht="24.15" customHeight="1">
      <c r="A123" s="38"/>
      <c r="B123" s="39"/>
      <c r="C123" s="276" t="s">
        <v>168</v>
      </c>
      <c r="D123" s="276" t="s">
        <v>237</v>
      </c>
      <c r="E123" s="277" t="s">
        <v>870</v>
      </c>
      <c r="F123" s="278" t="s">
        <v>871</v>
      </c>
      <c r="G123" s="279" t="s">
        <v>201</v>
      </c>
      <c r="H123" s="280">
        <v>6</v>
      </c>
      <c r="I123" s="281"/>
      <c r="J123" s="282">
        <f>ROUND(I123*H123,2)</f>
        <v>0</v>
      </c>
      <c r="K123" s="278" t="s">
        <v>1</v>
      </c>
      <c r="L123" s="283"/>
      <c r="M123" s="284" t="s">
        <v>1</v>
      </c>
      <c r="N123" s="285" t="s">
        <v>38</v>
      </c>
      <c r="O123" s="91"/>
      <c r="P123" s="235">
        <f>O123*H123</f>
        <v>0</v>
      </c>
      <c r="Q123" s="235">
        <v>0.0080999999999999996</v>
      </c>
      <c r="R123" s="235">
        <f>Q123*H123</f>
        <v>0.048599999999999997</v>
      </c>
      <c r="S123" s="235">
        <v>0</v>
      </c>
      <c r="T123" s="236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37" t="s">
        <v>267</v>
      </c>
      <c r="AT123" s="237" t="s">
        <v>237</v>
      </c>
      <c r="AU123" s="237" t="s">
        <v>83</v>
      </c>
      <c r="AY123" s="17" t="s">
        <v>148</v>
      </c>
      <c r="BE123" s="238">
        <f>IF(N123="základní",J123,0)</f>
        <v>0</v>
      </c>
      <c r="BF123" s="238">
        <f>IF(N123="snížená",J123,0)</f>
        <v>0</v>
      </c>
      <c r="BG123" s="238">
        <f>IF(N123="zákl. přenesená",J123,0)</f>
        <v>0</v>
      </c>
      <c r="BH123" s="238">
        <f>IF(N123="sníž. přenesená",J123,0)</f>
        <v>0</v>
      </c>
      <c r="BI123" s="238">
        <f>IF(N123="nulová",J123,0)</f>
        <v>0</v>
      </c>
      <c r="BJ123" s="17" t="s">
        <v>81</v>
      </c>
      <c r="BK123" s="238">
        <f>ROUND(I123*H123,2)</f>
        <v>0</v>
      </c>
      <c r="BL123" s="17" t="s">
        <v>236</v>
      </c>
      <c r="BM123" s="237" t="s">
        <v>872</v>
      </c>
    </row>
    <row r="124" s="2" customFormat="1">
      <c r="A124" s="38"/>
      <c r="B124" s="39"/>
      <c r="C124" s="40"/>
      <c r="D124" s="239" t="s">
        <v>158</v>
      </c>
      <c r="E124" s="40"/>
      <c r="F124" s="240" t="s">
        <v>873</v>
      </c>
      <c r="G124" s="40"/>
      <c r="H124" s="40"/>
      <c r="I124" s="241"/>
      <c r="J124" s="40"/>
      <c r="K124" s="40"/>
      <c r="L124" s="44"/>
      <c r="M124" s="242"/>
      <c r="N124" s="243"/>
      <c r="O124" s="91"/>
      <c r="P124" s="91"/>
      <c r="Q124" s="91"/>
      <c r="R124" s="91"/>
      <c r="S124" s="91"/>
      <c r="T124" s="92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158</v>
      </c>
      <c r="AU124" s="17" t="s">
        <v>83</v>
      </c>
    </row>
    <row r="125" s="2" customFormat="1" ht="24.15" customHeight="1">
      <c r="A125" s="38"/>
      <c r="B125" s="39"/>
      <c r="C125" s="276" t="s">
        <v>149</v>
      </c>
      <c r="D125" s="276" t="s">
        <v>237</v>
      </c>
      <c r="E125" s="277" t="s">
        <v>874</v>
      </c>
      <c r="F125" s="278" t="s">
        <v>875</v>
      </c>
      <c r="G125" s="279" t="s">
        <v>201</v>
      </c>
      <c r="H125" s="280">
        <v>1</v>
      </c>
      <c r="I125" s="281"/>
      <c r="J125" s="282">
        <f>ROUND(I125*H125,2)</f>
        <v>0</v>
      </c>
      <c r="K125" s="278" t="s">
        <v>1</v>
      </c>
      <c r="L125" s="283"/>
      <c r="M125" s="284" t="s">
        <v>1</v>
      </c>
      <c r="N125" s="285" t="s">
        <v>38</v>
      </c>
      <c r="O125" s="91"/>
      <c r="P125" s="235">
        <f>O125*H125</f>
        <v>0</v>
      </c>
      <c r="Q125" s="235">
        <v>0.0114</v>
      </c>
      <c r="R125" s="235">
        <f>Q125*H125</f>
        <v>0.0114</v>
      </c>
      <c r="S125" s="235">
        <v>0</v>
      </c>
      <c r="T125" s="236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7" t="s">
        <v>267</v>
      </c>
      <c r="AT125" s="237" t="s">
        <v>237</v>
      </c>
      <c r="AU125" s="237" t="s">
        <v>83</v>
      </c>
      <c r="AY125" s="17" t="s">
        <v>148</v>
      </c>
      <c r="BE125" s="238">
        <f>IF(N125="základní",J125,0)</f>
        <v>0</v>
      </c>
      <c r="BF125" s="238">
        <f>IF(N125="snížená",J125,0)</f>
        <v>0</v>
      </c>
      <c r="BG125" s="238">
        <f>IF(N125="zákl. přenesená",J125,0)</f>
        <v>0</v>
      </c>
      <c r="BH125" s="238">
        <f>IF(N125="sníž. přenesená",J125,0)</f>
        <v>0</v>
      </c>
      <c r="BI125" s="238">
        <f>IF(N125="nulová",J125,0)</f>
        <v>0</v>
      </c>
      <c r="BJ125" s="17" t="s">
        <v>81</v>
      </c>
      <c r="BK125" s="238">
        <f>ROUND(I125*H125,2)</f>
        <v>0</v>
      </c>
      <c r="BL125" s="17" t="s">
        <v>236</v>
      </c>
      <c r="BM125" s="237" t="s">
        <v>876</v>
      </c>
    </row>
    <row r="126" s="2" customFormat="1">
      <c r="A126" s="38"/>
      <c r="B126" s="39"/>
      <c r="C126" s="40"/>
      <c r="D126" s="239" t="s">
        <v>158</v>
      </c>
      <c r="E126" s="40"/>
      <c r="F126" s="240" t="s">
        <v>877</v>
      </c>
      <c r="G126" s="40"/>
      <c r="H126" s="40"/>
      <c r="I126" s="241"/>
      <c r="J126" s="40"/>
      <c r="K126" s="40"/>
      <c r="L126" s="44"/>
      <c r="M126" s="287"/>
      <c r="N126" s="288"/>
      <c r="O126" s="289"/>
      <c r="P126" s="289"/>
      <c r="Q126" s="289"/>
      <c r="R126" s="289"/>
      <c r="S126" s="289"/>
      <c r="T126" s="290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158</v>
      </c>
      <c r="AU126" s="17" t="s">
        <v>83</v>
      </c>
    </row>
    <row r="127" s="2" customFormat="1" ht="6.96" customHeight="1">
      <c r="A127" s="38"/>
      <c r="B127" s="66"/>
      <c r="C127" s="67"/>
      <c r="D127" s="67"/>
      <c r="E127" s="67"/>
      <c r="F127" s="67"/>
      <c r="G127" s="67"/>
      <c r="H127" s="67"/>
      <c r="I127" s="67"/>
      <c r="J127" s="67"/>
      <c r="K127" s="67"/>
      <c r="L127" s="44"/>
      <c r="M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</sheetData>
  <sheetProtection sheet="1" autoFilter="0" formatColumns="0" formatRows="0" objects="1" scenarios="1" spinCount="100000" saltValue="VEAu6phkFm3UOUuOf3vCD4FVCm9S09kYI5mW9OoG0qoYjMc1iijpaLmAjqZ91w7ii9iSa8Eqb/Bo34k+WH+OFw==" hashValue="Ptg/WkZCOzQ1EuwU6IfSHu4tNNJKrU5eA3VuH9+PKXBJS/+guBuPGOpXObFq39oPeMtf3yBwVpvmq/tPz+fFzA==" algorithmName="SHA-512" password="CC35"/>
  <autoFilter ref="C117:K126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96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1" customFormat="1" ht="12" customHeight="1">
      <c r="B8" s="20"/>
      <c r="D8" s="150" t="s">
        <v>110</v>
      </c>
      <c r="L8" s="20"/>
    </row>
    <row r="9" s="2" customFormat="1" ht="16.5" customHeight="1">
      <c r="A9" s="38"/>
      <c r="B9" s="44"/>
      <c r="C9" s="38"/>
      <c r="D9" s="38"/>
      <c r="E9" s="151" t="s">
        <v>878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0" t="s">
        <v>879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2" t="s">
        <v>880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0" t="s">
        <v>18</v>
      </c>
      <c r="E13" s="38"/>
      <c r="F13" s="141" t="s">
        <v>1</v>
      </c>
      <c r="G13" s="38"/>
      <c r="H13" s="38"/>
      <c r="I13" s="150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20</v>
      </c>
      <c r="E14" s="38"/>
      <c r="F14" s="141" t="s">
        <v>21</v>
      </c>
      <c r="G14" s="38"/>
      <c r="H14" s="38"/>
      <c r="I14" s="150" t="s">
        <v>22</v>
      </c>
      <c r="J14" s="153" t="str">
        <f>'Rekapitulace stavby'!AN8</f>
        <v>30. 6. 2020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0" t="s">
        <v>24</v>
      </c>
      <c r="E16" s="38"/>
      <c r="F16" s="38"/>
      <c r="G16" s="38"/>
      <c r="H16" s="38"/>
      <c r="I16" s="150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0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0" t="s">
        <v>27</v>
      </c>
      <c r="E19" s="38"/>
      <c r="F19" s="38"/>
      <c r="G19" s="38"/>
      <c r="H19" s="38"/>
      <c r="I19" s="150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0" t="s">
        <v>26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0" t="s">
        <v>29</v>
      </c>
      <c r="E22" s="38"/>
      <c r="F22" s="38"/>
      <c r="G22" s="38"/>
      <c r="H22" s="38"/>
      <c r="I22" s="150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0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0" t="s">
        <v>31</v>
      </c>
      <c r="E25" s="38"/>
      <c r="F25" s="38"/>
      <c r="G25" s="38"/>
      <c r="H25" s="38"/>
      <c r="I25" s="150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0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0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4"/>
      <c r="B29" s="155"/>
      <c r="C29" s="154"/>
      <c r="D29" s="154"/>
      <c r="E29" s="156" t="s">
        <v>1</v>
      </c>
      <c r="F29" s="156"/>
      <c r="G29" s="156"/>
      <c r="H29" s="156"/>
      <c r="I29" s="154"/>
      <c r="J29" s="154"/>
      <c r="K29" s="154"/>
      <c r="L29" s="157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9" t="s">
        <v>33</v>
      </c>
      <c r="E32" s="38"/>
      <c r="F32" s="38"/>
      <c r="G32" s="38"/>
      <c r="H32" s="38"/>
      <c r="I32" s="38"/>
      <c r="J32" s="160">
        <f>ROUND(J127,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8"/>
      <c r="E33" s="158"/>
      <c r="F33" s="158"/>
      <c r="G33" s="158"/>
      <c r="H33" s="158"/>
      <c r="I33" s="158"/>
      <c r="J33" s="158"/>
      <c r="K33" s="15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1" t="s">
        <v>35</v>
      </c>
      <c r="G34" s="38"/>
      <c r="H34" s="38"/>
      <c r="I34" s="161" t="s">
        <v>34</v>
      </c>
      <c r="J34" s="161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2" t="s">
        <v>37</v>
      </c>
      <c r="E35" s="150" t="s">
        <v>38</v>
      </c>
      <c r="F35" s="163">
        <f>ROUND((SUM(BE127:BE246)),  2)</f>
        <v>0</v>
      </c>
      <c r="G35" s="38"/>
      <c r="H35" s="38"/>
      <c r="I35" s="164">
        <v>0.20999999999999999</v>
      </c>
      <c r="J35" s="163">
        <f>ROUND(((SUM(BE127:BE246))*I35),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0" t="s">
        <v>39</v>
      </c>
      <c r="F36" s="163">
        <f>ROUND((SUM(BF127:BF246)),  2)</f>
        <v>0</v>
      </c>
      <c r="G36" s="38"/>
      <c r="H36" s="38"/>
      <c r="I36" s="164">
        <v>0.14999999999999999</v>
      </c>
      <c r="J36" s="163">
        <f>ROUND(((SUM(BF127:BF246))*I36),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40</v>
      </c>
      <c r="F37" s="163">
        <f>ROUND((SUM(BG127:BG246)),  2)</f>
        <v>0</v>
      </c>
      <c r="G37" s="38"/>
      <c r="H37" s="38"/>
      <c r="I37" s="164">
        <v>0.20999999999999999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0" t="s">
        <v>41</v>
      </c>
      <c r="F38" s="163">
        <f>ROUND((SUM(BH127:BH246)),  2)</f>
        <v>0</v>
      </c>
      <c r="G38" s="38"/>
      <c r="H38" s="38"/>
      <c r="I38" s="164">
        <v>0.14999999999999999</v>
      </c>
      <c r="J38" s="163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0" t="s">
        <v>42</v>
      </c>
      <c r="F39" s="163">
        <f>ROUND((SUM(BI127:BI246)),  2)</f>
        <v>0</v>
      </c>
      <c r="G39" s="38"/>
      <c r="H39" s="38"/>
      <c r="I39" s="164">
        <v>0</v>
      </c>
      <c r="J39" s="163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5"/>
      <c r="D41" s="166" t="s">
        <v>43</v>
      </c>
      <c r="E41" s="167"/>
      <c r="F41" s="167"/>
      <c r="G41" s="168" t="s">
        <v>44</v>
      </c>
      <c r="H41" s="169" t="s">
        <v>45</v>
      </c>
      <c r="I41" s="167"/>
      <c r="J41" s="170">
        <f>SUM(J32:J39)</f>
        <v>0</v>
      </c>
      <c r="K41" s="171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110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3" t="s">
        <v>878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879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 xml:space="preserve">18-S - PS – ROZVODY ELEKTRO  v 2.NP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30. 6. 2020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4" t="s">
        <v>113</v>
      </c>
      <c r="D96" s="185"/>
      <c r="E96" s="185"/>
      <c r="F96" s="185"/>
      <c r="G96" s="185"/>
      <c r="H96" s="185"/>
      <c r="I96" s="185"/>
      <c r="J96" s="186" t="s">
        <v>114</v>
      </c>
      <c r="K96" s="185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7" t="s">
        <v>115</v>
      </c>
      <c r="D98" s="40"/>
      <c r="E98" s="40"/>
      <c r="F98" s="40"/>
      <c r="G98" s="40"/>
      <c r="H98" s="40"/>
      <c r="I98" s="40"/>
      <c r="J98" s="110">
        <f>J127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116</v>
      </c>
    </row>
    <row r="99" s="9" customFormat="1" ht="24.96" customHeight="1">
      <c r="A99" s="9"/>
      <c r="B99" s="188"/>
      <c r="C99" s="189"/>
      <c r="D99" s="190" t="s">
        <v>881</v>
      </c>
      <c r="E99" s="191"/>
      <c r="F99" s="191"/>
      <c r="G99" s="191"/>
      <c r="H99" s="191"/>
      <c r="I99" s="191"/>
      <c r="J99" s="192">
        <f>J128</f>
        <v>0</v>
      </c>
      <c r="K99" s="189"/>
      <c r="L99" s="193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88"/>
      <c r="C100" s="189"/>
      <c r="D100" s="190" t="s">
        <v>882</v>
      </c>
      <c r="E100" s="191"/>
      <c r="F100" s="191"/>
      <c r="G100" s="191"/>
      <c r="H100" s="191"/>
      <c r="I100" s="191"/>
      <c r="J100" s="192">
        <f>J157</f>
        <v>0</v>
      </c>
      <c r="K100" s="189"/>
      <c r="L100" s="193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88"/>
      <c r="C101" s="189"/>
      <c r="D101" s="190" t="s">
        <v>883</v>
      </c>
      <c r="E101" s="191"/>
      <c r="F101" s="191"/>
      <c r="G101" s="191"/>
      <c r="H101" s="191"/>
      <c r="I101" s="191"/>
      <c r="J101" s="192">
        <f>J176</f>
        <v>0</v>
      </c>
      <c r="K101" s="189"/>
      <c r="L101" s="193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94"/>
      <c r="C102" s="133"/>
      <c r="D102" s="195" t="s">
        <v>884</v>
      </c>
      <c r="E102" s="196"/>
      <c r="F102" s="196"/>
      <c r="G102" s="196"/>
      <c r="H102" s="196"/>
      <c r="I102" s="196"/>
      <c r="J102" s="197">
        <f>J195</f>
        <v>0</v>
      </c>
      <c r="K102" s="133"/>
      <c r="L102" s="19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88"/>
      <c r="C103" s="189"/>
      <c r="D103" s="190" t="s">
        <v>885</v>
      </c>
      <c r="E103" s="191"/>
      <c r="F103" s="191"/>
      <c r="G103" s="191"/>
      <c r="H103" s="191"/>
      <c r="I103" s="191"/>
      <c r="J103" s="192">
        <f>J206</f>
        <v>0</v>
      </c>
      <c r="K103" s="189"/>
      <c r="L103" s="193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94"/>
      <c r="C104" s="133"/>
      <c r="D104" s="195" t="s">
        <v>119</v>
      </c>
      <c r="E104" s="196"/>
      <c r="F104" s="196"/>
      <c r="G104" s="196"/>
      <c r="H104" s="196"/>
      <c r="I104" s="196"/>
      <c r="J104" s="197">
        <f>J207</f>
        <v>0</v>
      </c>
      <c r="K104" s="133"/>
      <c r="L104" s="198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88"/>
      <c r="C105" s="189"/>
      <c r="D105" s="190" t="s">
        <v>886</v>
      </c>
      <c r="E105" s="191"/>
      <c r="F105" s="191"/>
      <c r="G105" s="191"/>
      <c r="H105" s="191"/>
      <c r="I105" s="191"/>
      <c r="J105" s="192">
        <f>J224</f>
        <v>0</v>
      </c>
      <c r="K105" s="189"/>
      <c r="L105" s="193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8"/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6.96" customHeight="1">
      <c r="A107" s="38"/>
      <c r="B107" s="66"/>
      <c r="C107" s="67"/>
      <c r="D107" s="67"/>
      <c r="E107" s="67"/>
      <c r="F107" s="67"/>
      <c r="G107" s="67"/>
      <c r="H107" s="67"/>
      <c r="I107" s="67"/>
      <c r="J107" s="67"/>
      <c r="K107" s="67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11" s="2" customFormat="1" ht="6.96" customHeight="1">
      <c r="A111" s="38"/>
      <c r="B111" s="68"/>
      <c r="C111" s="69"/>
      <c r="D111" s="69"/>
      <c r="E111" s="69"/>
      <c r="F111" s="69"/>
      <c r="G111" s="69"/>
      <c r="H111" s="69"/>
      <c r="I111" s="69"/>
      <c r="J111" s="69"/>
      <c r="K111" s="69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24.96" customHeight="1">
      <c r="A112" s="38"/>
      <c r="B112" s="39"/>
      <c r="C112" s="23" t="s">
        <v>133</v>
      </c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16</v>
      </c>
      <c r="D114" s="40"/>
      <c r="E114" s="40"/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6.5" customHeight="1">
      <c r="A115" s="38"/>
      <c r="B115" s="39"/>
      <c r="C115" s="40"/>
      <c r="D115" s="40"/>
      <c r="E115" s="183" t="str">
        <f>E7</f>
        <v>Bylnice - vestavba prostor provozního střediska</v>
      </c>
      <c r="F115" s="32"/>
      <c r="G115" s="32"/>
      <c r="H115" s="32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1" customFormat="1" ht="12" customHeight="1">
      <c r="B116" s="21"/>
      <c r="C116" s="32" t="s">
        <v>110</v>
      </c>
      <c r="D116" s="22"/>
      <c r="E116" s="22"/>
      <c r="F116" s="22"/>
      <c r="G116" s="22"/>
      <c r="H116" s="22"/>
      <c r="I116" s="22"/>
      <c r="J116" s="22"/>
      <c r="K116" s="22"/>
      <c r="L116" s="20"/>
    </row>
    <row r="117" s="2" customFormat="1" ht="16.5" customHeight="1">
      <c r="A117" s="38"/>
      <c r="B117" s="39"/>
      <c r="C117" s="40"/>
      <c r="D117" s="40"/>
      <c r="E117" s="183" t="s">
        <v>878</v>
      </c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879</v>
      </c>
      <c r="D118" s="40"/>
      <c r="E118" s="40"/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6.5" customHeight="1">
      <c r="A119" s="38"/>
      <c r="B119" s="39"/>
      <c r="C119" s="40"/>
      <c r="D119" s="40"/>
      <c r="E119" s="76" t="str">
        <f>E11</f>
        <v xml:space="preserve">18-S - PS – ROZVODY ELEKTRO  v 2.NP</v>
      </c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39"/>
      <c r="C120" s="40"/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20</v>
      </c>
      <c r="D121" s="40"/>
      <c r="E121" s="40"/>
      <c r="F121" s="27" t="str">
        <f>F14</f>
        <v xml:space="preserve"> </v>
      </c>
      <c r="G121" s="40"/>
      <c r="H121" s="40"/>
      <c r="I121" s="32" t="s">
        <v>22</v>
      </c>
      <c r="J121" s="79" t="str">
        <f>IF(J14="","",J14)</f>
        <v>30. 6. 2020</v>
      </c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6.96" customHeight="1">
      <c r="A122" s="38"/>
      <c r="B122" s="39"/>
      <c r="C122" s="40"/>
      <c r="D122" s="40"/>
      <c r="E122" s="40"/>
      <c r="F122" s="40"/>
      <c r="G122" s="40"/>
      <c r="H122" s="40"/>
      <c r="I122" s="40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24</v>
      </c>
      <c r="D123" s="40"/>
      <c r="E123" s="40"/>
      <c r="F123" s="27" t="str">
        <f>E17</f>
        <v xml:space="preserve"> </v>
      </c>
      <c r="G123" s="40"/>
      <c r="H123" s="40"/>
      <c r="I123" s="32" t="s">
        <v>29</v>
      </c>
      <c r="J123" s="36" t="str">
        <f>E23</f>
        <v xml:space="preserve"> </v>
      </c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5.15" customHeight="1">
      <c r="A124" s="38"/>
      <c r="B124" s="39"/>
      <c r="C124" s="32" t="s">
        <v>27</v>
      </c>
      <c r="D124" s="40"/>
      <c r="E124" s="40"/>
      <c r="F124" s="27" t="str">
        <f>IF(E20="","",E20)</f>
        <v>Vyplň údaj</v>
      </c>
      <c r="G124" s="40"/>
      <c r="H124" s="40"/>
      <c r="I124" s="32" t="s">
        <v>31</v>
      </c>
      <c r="J124" s="36" t="str">
        <f>E26</f>
        <v xml:space="preserve"> 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0.32" customHeight="1">
      <c r="A125" s="38"/>
      <c r="B125" s="39"/>
      <c r="C125" s="40"/>
      <c r="D125" s="40"/>
      <c r="E125" s="40"/>
      <c r="F125" s="40"/>
      <c r="G125" s="40"/>
      <c r="H125" s="40"/>
      <c r="I125" s="40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11" customFormat="1" ht="29.28" customHeight="1">
      <c r="A126" s="199"/>
      <c r="B126" s="200"/>
      <c r="C126" s="201" t="s">
        <v>134</v>
      </c>
      <c r="D126" s="202" t="s">
        <v>58</v>
      </c>
      <c r="E126" s="202" t="s">
        <v>54</v>
      </c>
      <c r="F126" s="202" t="s">
        <v>55</v>
      </c>
      <c r="G126" s="202" t="s">
        <v>135</v>
      </c>
      <c r="H126" s="202" t="s">
        <v>136</v>
      </c>
      <c r="I126" s="202" t="s">
        <v>137</v>
      </c>
      <c r="J126" s="202" t="s">
        <v>114</v>
      </c>
      <c r="K126" s="203" t="s">
        <v>138</v>
      </c>
      <c r="L126" s="204"/>
      <c r="M126" s="100" t="s">
        <v>1</v>
      </c>
      <c r="N126" s="101" t="s">
        <v>37</v>
      </c>
      <c r="O126" s="101" t="s">
        <v>139</v>
      </c>
      <c r="P126" s="101" t="s">
        <v>140</v>
      </c>
      <c r="Q126" s="101" t="s">
        <v>141</v>
      </c>
      <c r="R126" s="101" t="s">
        <v>142</v>
      </c>
      <c r="S126" s="101" t="s">
        <v>143</v>
      </c>
      <c r="T126" s="102" t="s">
        <v>144</v>
      </c>
      <c r="U126" s="199"/>
      <c r="V126" s="199"/>
      <c r="W126" s="199"/>
      <c r="X126" s="199"/>
      <c r="Y126" s="199"/>
      <c r="Z126" s="199"/>
      <c r="AA126" s="199"/>
      <c r="AB126" s="199"/>
      <c r="AC126" s="199"/>
      <c r="AD126" s="199"/>
      <c r="AE126" s="199"/>
    </row>
    <row r="127" s="2" customFormat="1" ht="22.8" customHeight="1">
      <c r="A127" s="38"/>
      <c r="B127" s="39"/>
      <c r="C127" s="107" t="s">
        <v>145</v>
      </c>
      <c r="D127" s="40"/>
      <c r="E127" s="40"/>
      <c r="F127" s="40"/>
      <c r="G127" s="40"/>
      <c r="H127" s="40"/>
      <c r="I127" s="40"/>
      <c r="J127" s="205">
        <f>BK127</f>
        <v>0</v>
      </c>
      <c r="K127" s="40"/>
      <c r="L127" s="44"/>
      <c r="M127" s="103"/>
      <c r="N127" s="206"/>
      <c r="O127" s="104"/>
      <c r="P127" s="207">
        <f>P128+P157+P176+P206+P224</f>
        <v>0</v>
      </c>
      <c r="Q127" s="104"/>
      <c r="R127" s="207">
        <f>R128+R157+R176+R206+R224</f>
        <v>0</v>
      </c>
      <c r="S127" s="104"/>
      <c r="T127" s="208">
        <f>T128+T157+T176+T206+T224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72</v>
      </c>
      <c r="AU127" s="17" t="s">
        <v>116</v>
      </c>
      <c r="BK127" s="209">
        <f>BK128+BK157+BK176+BK206+BK224</f>
        <v>0</v>
      </c>
    </row>
    <row r="128" s="12" customFormat="1" ht="25.92" customHeight="1">
      <c r="A128" s="12"/>
      <c r="B128" s="210"/>
      <c r="C128" s="211"/>
      <c r="D128" s="212" t="s">
        <v>72</v>
      </c>
      <c r="E128" s="213" t="s">
        <v>887</v>
      </c>
      <c r="F128" s="213" t="s">
        <v>888</v>
      </c>
      <c r="G128" s="211"/>
      <c r="H128" s="211"/>
      <c r="I128" s="214"/>
      <c r="J128" s="215">
        <f>BK128</f>
        <v>0</v>
      </c>
      <c r="K128" s="211"/>
      <c r="L128" s="216"/>
      <c r="M128" s="217"/>
      <c r="N128" s="218"/>
      <c r="O128" s="218"/>
      <c r="P128" s="219">
        <f>SUM(P129:P156)</f>
        <v>0</v>
      </c>
      <c r="Q128" s="218"/>
      <c r="R128" s="219">
        <f>SUM(R129:R156)</f>
        <v>0</v>
      </c>
      <c r="S128" s="218"/>
      <c r="T128" s="220">
        <f>SUM(T129:T156)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1" t="s">
        <v>81</v>
      </c>
      <c r="AT128" s="222" t="s">
        <v>72</v>
      </c>
      <c r="AU128" s="222" t="s">
        <v>73</v>
      </c>
      <c r="AY128" s="221" t="s">
        <v>148</v>
      </c>
      <c r="BK128" s="223">
        <f>SUM(BK129:BK156)</f>
        <v>0</v>
      </c>
    </row>
    <row r="129" s="2" customFormat="1" ht="37.8" customHeight="1">
      <c r="A129" s="38"/>
      <c r="B129" s="39"/>
      <c r="C129" s="276" t="s">
        <v>81</v>
      </c>
      <c r="D129" s="276" t="s">
        <v>237</v>
      </c>
      <c r="E129" s="277" t="s">
        <v>889</v>
      </c>
      <c r="F129" s="278" t="s">
        <v>890</v>
      </c>
      <c r="G129" s="279" t="s">
        <v>201</v>
      </c>
      <c r="H129" s="280">
        <v>1</v>
      </c>
      <c r="I129" s="281"/>
      <c r="J129" s="282">
        <f>ROUND(I129*H129,2)</f>
        <v>0</v>
      </c>
      <c r="K129" s="278" t="s">
        <v>1</v>
      </c>
      <c r="L129" s="283"/>
      <c r="M129" s="284" t="s">
        <v>1</v>
      </c>
      <c r="N129" s="285" t="s">
        <v>38</v>
      </c>
      <c r="O129" s="91"/>
      <c r="P129" s="235">
        <f>O129*H129</f>
        <v>0</v>
      </c>
      <c r="Q129" s="235">
        <v>0</v>
      </c>
      <c r="R129" s="235">
        <f>Q129*H129</f>
        <v>0</v>
      </c>
      <c r="S129" s="235">
        <v>0</v>
      </c>
      <c r="T129" s="236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37" t="s">
        <v>190</v>
      </c>
      <c r="AT129" s="237" t="s">
        <v>237</v>
      </c>
      <c r="AU129" s="237" t="s">
        <v>81</v>
      </c>
      <c r="AY129" s="17" t="s">
        <v>148</v>
      </c>
      <c r="BE129" s="238">
        <f>IF(N129="základní",J129,0)</f>
        <v>0</v>
      </c>
      <c r="BF129" s="238">
        <f>IF(N129="snížená",J129,0)</f>
        <v>0</v>
      </c>
      <c r="BG129" s="238">
        <f>IF(N129="zákl. přenesená",J129,0)</f>
        <v>0</v>
      </c>
      <c r="BH129" s="238">
        <f>IF(N129="sníž. přenesená",J129,0)</f>
        <v>0</v>
      </c>
      <c r="BI129" s="238">
        <f>IF(N129="nulová",J129,0)</f>
        <v>0</v>
      </c>
      <c r="BJ129" s="17" t="s">
        <v>81</v>
      </c>
      <c r="BK129" s="238">
        <f>ROUND(I129*H129,2)</f>
        <v>0</v>
      </c>
      <c r="BL129" s="17" t="s">
        <v>156</v>
      </c>
      <c r="BM129" s="237" t="s">
        <v>891</v>
      </c>
    </row>
    <row r="130" s="2" customFormat="1">
      <c r="A130" s="38"/>
      <c r="B130" s="39"/>
      <c r="C130" s="40"/>
      <c r="D130" s="239" t="s">
        <v>158</v>
      </c>
      <c r="E130" s="40"/>
      <c r="F130" s="240" t="s">
        <v>890</v>
      </c>
      <c r="G130" s="40"/>
      <c r="H130" s="40"/>
      <c r="I130" s="241"/>
      <c r="J130" s="40"/>
      <c r="K130" s="40"/>
      <c r="L130" s="44"/>
      <c r="M130" s="242"/>
      <c r="N130" s="243"/>
      <c r="O130" s="91"/>
      <c r="P130" s="91"/>
      <c r="Q130" s="91"/>
      <c r="R130" s="91"/>
      <c r="S130" s="91"/>
      <c r="T130" s="92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158</v>
      </c>
      <c r="AU130" s="17" t="s">
        <v>81</v>
      </c>
    </row>
    <row r="131" s="2" customFormat="1" ht="24.15" customHeight="1">
      <c r="A131" s="38"/>
      <c r="B131" s="39"/>
      <c r="C131" s="276" t="s">
        <v>243</v>
      </c>
      <c r="D131" s="276" t="s">
        <v>237</v>
      </c>
      <c r="E131" s="277" t="s">
        <v>892</v>
      </c>
      <c r="F131" s="278" t="s">
        <v>893</v>
      </c>
      <c r="G131" s="279" t="s">
        <v>201</v>
      </c>
      <c r="H131" s="280">
        <v>14</v>
      </c>
      <c r="I131" s="281"/>
      <c r="J131" s="282">
        <f>ROUND(I131*H131,2)</f>
        <v>0</v>
      </c>
      <c r="K131" s="278" t="s">
        <v>1</v>
      </c>
      <c r="L131" s="283"/>
      <c r="M131" s="284" t="s">
        <v>1</v>
      </c>
      <c r="N131" s="285" t="s">
        <v>38</v>
      </c>
      <c r="O131" s="91"/>
      <c r="P131" s="235">
        <f>O131*H131</f>
        <v>0</v>
      </c>
      <c r="Q131" s="235">
        <v>0</v>
      </c>
      <c r="R131" s="235">
        <f>Q131*H131</f>
        <v>0</v>
      </c>
      <c r="S131" s="235">
        <v>0</v>
      </c>
      <c r="T131" s="236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7" t="s">
        <v>894</v>
      </c>
      <c r="AT131" s="237" t="s">
        <v>237</v>
      </c>
      <c r="AU131" s="237" t="s">
        <v>81</v>
      </c>
      <c r="AY131" s="17" t="s">
        <v>148</v>
      </c>
      <c r="BE131" s="238">
        <f>IF(N131="základní",J131,0)</f>
        <v>0</v>
      </c>
      <c r="BF131" s="238">
        <f>IF(N131="snížená",J131,0)</f>
        <v>0</v>
      </c>
      <c r="BG131" s="238">
        <f>IF(N131="zákl. přenesená",J131,0)</f>
        <v>0</v>
      </c>
      <c r="BH131" s="238">
        <f>IF(N131="sníž. přenesená",J131,0)</f>
        <v>0</v>
      </c>
      <c r="BI131" s="238">
        <f>IF(N131="nulová",J131,0)</f>
        <v>0</v>
      </c>
      <c r="BJ131" s="17" t="s">
        <v>81</v>
      </c>
      <c r="BK131" s="238">
        <f>ROUND(I131*H131,2)</f>
        <v>0</v>
      </c>
      <c r="BL131" s="17" t="s">
        <v>894</v>
      </c>
      <c r="BM131" s="237" t="s">
        <v>895</v>
      </c>
    </row>
    <row r="132" s="2" customFormat="1">
      <c r="A132" s="38"/>
      <c r="B132" s="39"/>
      <c r="C132" s="40"/>
      <c r="D132" s="239" t="s">
        <v>158</v>
      </c>
      <c r="E132" s="40"/>
      <c r="F132" s="240" t="s">
        <v>893</v>
      </c>
      <c r="G132" s="40"/>
      <c r="H132" s="40"/>
      <c r="I132" s="241"/>
      <c r="J132" s="40"/>
      <c r="K132" s="40"/>
      <c r="L132" s="44"/>
      <c r="M132" s="242"/>
      <c r="N132" s="243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158</v>
      </c>
      <c r="AU132" s="17" t="s">
        <v>81</v>
      </c>
    </row>
    <row r="133" s="2" customFormat="1" ht="24.15" customHeight="1">
      <c r="A133" s="38"/>
      <c r="B133" s="39"/>
      <c r="C133" s="276" t="s">
        <v>332</v>
      </c>
      <c r="D133" s="276" t="s">
        <v>237</v>
      </c>
      <c r="E133" s="277" t="s">
        <v>896</v>
      </c>
      <c r="F133" s="278" t="s">
        <v>893</v>
      </c>
      <c r="G133" s="279" t="s">
        <v>201</v>
      </c>
      <c r="H133" s="280">
        <v>2</v>
      </c>
      <c r="I133" s="281"/>
      <c r="J133" s="282">
        <f>ROUND(I133*H133,2)</f>
        <v>0</v>
      </c>
      <c r="K133" s="278" t="s">
        <v>1</v>
      </c>
      <c r="L133" s="283"/>
      <c r="M133" s="284" t="s">
        <v>1</v>
      </c>
      <c r="N133" s="285" t="s">
        <v>38</v>
      </c>
      <c r="O133" s="91"/>
      <c r="P133" s="235">
        <f>O133*H133</f>
        <v>0</v>
      </c>
      <c r="Q133" s="235">
        <v>0</v>
      </c>
      <c r="R133" s="235">
        <f>Q133*H133</f>
        <v>0</v>
      </c>
      <c r="S133" s="235">
        <v>0</v>
      </c>
      <c r="T133" s="236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37" t="s">
        <v>894</v>
      </c>
      <c r="AT133" s="237" t="s">
        <v>237</v>
      </c>
      <c r="AU133" s="237" t="s">
        <v>81</v>
      </c>
      <c r="AY133" s="17" t="s">
        <v>148</v>
      </c>
      <c r="BE133" s="238">
        <f>IF(N133="základní",J133,0)</f>
        <v>0</v>
      </c>
      <c r="BF133" s="238">
        <f>IF(N133="snížená",J133,0)</f>
        <v>0</v>
      </c>
      <c r="BG133" s="238">
        <f>IF(N133="zákl. přenesená",J133,0)</f>
        <v>0</v>
      </c>
      <c r="BH133" s="238">
        <f>IF(N133="sníž. přenesená",J133,0)</f>
        <v>0</v>
      </c>
      <c r="BI133" s="238">
        <f>IF(N133="nulová",J133,0)</f>
        <v>0</v>
      </c>
      <c r="BJ133" s="17" t="s">
        <v>81</v>
      </c>
      <c r="BK133" s="238">
        <f>ROUND(I133*H133,2)</f>
        <v>0</v>
      </c>
      <c r="BL133" s="17" t="s">
        <v>894</v>
      </c>
      <c r="BM133" s="237" t="s">
        <v>897</v>
      </c>
    </row>
    <row r="134" s="2" customFormat="1">
      <c r="A134" s="38"/>
      <c r="B134" s="39"/>
      <c r="C134" s="40"/>
      <c r="D134" s="239" t="s">
        <v>158</v>
      </c>
      <c r="E134" s="40"/>
      <c r="F134" s="240" t="s">
        <v>893</v>
      </c>
      <c r="G134" s="40"/>
      <c r="H134" s="40"/>
      <c r="I134" s="241"/>
      <c r="J134" s="40"/>
      <c r="K134" s="40"/>
      <c r="L134" s="44"/>
      <c r="M134" s="242"/>
      <c r="N134" s="243"/>
      <c r="O134" s="91"/>
      <c r="P134" s="91"/>
      <c r="Q134" s="91"/>
      <c r="R134" s="91"/>
      <c r="S134" s="91"/>
      <c r="T134" s="92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7" t="s">
        <v>158</v>
      </c>
      <c r="AU134" s="17" t="s">
        <v>81</v>
      </c>
    </row>
    <row r="135" s="2" customFormat="1" ht="24.15" customHeight="1">
      <c r="A135" s="38"/>
      <c r="B135" s="39"/>
      <c r="C135" s="276" t="s">
        <v>337</v>
      </c>
      <c r="D135" s="276" t="s">
        <v>237</v>
      </c>
      <c r="E135" s="277" t="s">
        <v>898</v>
      </c>
      <c r="F135" s="278" t="s">
        <v>893</v>
      </c>
      <c r="G135" s="279" t="s">
        <v>201</v>
      </c>
      <c r="H135" s="280">
        <v>11</v>
      </c>
      <c r="I135" s="281"/>
      <c r="J135" s="282">
        <f>ROUND(I135*H135,2)</f>
        <v>0</v>
      </c>
      <c r="K135" s="278" t="s">
        <v>1</v>
      </c>
      <c r="L135" s="283"/>
      <c r="M135" s="284" t="s">
        <v>1</v>
      </c>
      <c r="N135" s="285" t="s">
        <v>38</v>
      </c>
      <c r="O135" s="91"/>
      <c r="P135" s="235">
        <f>O135*H135</f>
        <v>0</v>
      </c>
      <c r="Q135" s="235">
        <v>0</v>
      </c>
      <c r="R135" s="235">
        <f>Q135*H135</f>
        <v>0</v>
      </c>
      <c r="S135" s="235">
        <v>0</v>
      </c>
      <c r="T135" s="236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37" t="s">
        <v>894</v>
      </c>
      <c r="AT135" s="237" t="s">
        <v>237</v>
      </c>
      <c r="AU135" s="237" t="s">
        <v>81</v>
      </c>
      <c r="AY135" s="17" t="s">
        <v>148</v>
      </c>
      <c r="BE135" s="238">
        <f>IF(N135="základní",J135,0)</f>
        <v>0</v>
      </c>
      <c r="BF135" s="238">
        <f>IF(N135="snížená",J135,0)</f>
        <v>0</v>
      </c>
      <c r="BG135" s="238">
        <f>IF(N135="zákl. přenesená",J135,0)</f>
        <v>0</v>
      </c>
      <c r="BH135" s="238">
        <f>IF(N135="sníž. přenesená",J135,0)</f>
        <v>0</v>
      </c>
      <c r="BI135" s="238">
        <f>IF(N135="nulová",J135,0)</f>
        <v>0</v>
      </c>
      <c r="BJ135" s="17" t="s">
        <v>81</v>
      </c>
      <c r="BK135" s="238">
        <f>ROUND(I135*H135,2)</f>
        <v>0</v>
      </c>
      <c r="BL135" s="17" t="s">
        <v>894</v>
      </c>
      <c r="BM135" s="237" t="s">
        <v>899</v>
      </c>
    </row>
    <row r="136" s="2" customFormat="1">
      <c r="A136" s="38"/>
      <c r="B136" s="39"/>
      <c r="C136" s="40"/>
      <c r="D136" s="239" t="s">
        <v>158</v>
      </c>
      <c r="E136" s="40"/>
      <c r="F136" s="240" t="s">
        <v>893</v>
      </c>
      <c r="G136" s="40"/>
      <c r="H136" s="40"/>
      <c r="I136" s="241"/>
      <c r="J136" s="40"/>
      <c r="K136" s="40"/>
      <c r="L136" s="44"/>
      <c r="M136" s="242"/>
      <c r="N136" s="243"/>
      <c r="O136" s="91"/>
      <c r="P136" s="91"/>
      <c r="Q136" s="91"/>
      <c r="R136" s="91"/>
      <c r="S136" s="91"/>
      <c r="T136" s="92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7" t="s">
        <v>158</v>
      </c>
      <c r="AU136" s="17" t="s">
        <v>81</v>
      </c>
    </row>
    <row r="137" s="2" customFormat="1" ht="24.15" customHeight="1">
      <c r="A137" s="38"/>
      <c r="B137" s="39"/>
      <c r="C137" s="276" t="s">
        <v>900</v>
      </c>
      <c r="D137" s="276" t="s">
        <v>237</v>
      </c>
      <c r="E137" s="277" t="s">
        <v>901</v>
      </c>
      <c r="F137" s="278" t="s">
        <v>893</v>
      </c>
      <c r="G137" s="279" t="s">
        <v>201</v>
      </c>
      <c r="H137" s="280">
        <v>4</v>
      </c>
      <c r="I137" s="281"/>
      <c r="J137" s="282">
        <f>ROUND(I137*H137,2)</f>
        <v>0</v>
      </c>
      <c r="K137" s="278" t="s">
        <v>1</v>
      </c>
      <c r="L137" s="283"/>
      <c r="M137" s="284" t="s">
        <v>1</v>
      </c>
      <c r="N137" s="285" t="s">
        <v>38</v>
      </c>
      <c r="O137" s="91"/>
      <c r="P137" s="235">
        <f>O137*H137</f>
        <v>0</v>
      </c>
      <c r="Q137" s="235">
        <v>0</v>
      </c>
      <c r="R137" s="235">
        <f>Q137*H137</f>
        <v>0</v>
      </c>
      <c r="S137" s="235">
        <v>0</v>
      </c>
      <c r="T137" s="236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7" t="s">
        <v>894</v>
      </c>
      <c r="AT137" s="237" t="s">
        <v>237</v>
      </c>
      <c r="AU137" s="237" t="s">
        <v>81</v>
      </c>
      <c r="AY137" s="17" t="s">
        <v>148</v>
      </c>
      <c r="BE137" s="238">
        <f>IF(N137="základní",J137,0)</f>
        <v>0</v>
      </c>
      <c r="BF137" s="238">
        <f>IF(N137="snížená",J137,0)</f>
        <v>0</v>
      </c>
      <c r="BG137" s="238">
        <f>IF(N137="zákl. přenesená",J137,0)</f>
        <v>0</v>
      </c>
      <c r="BH137" s="238">
        <f>IF(N137="sníž. přenesená",J137,0)</f>
        <v>0</v>
      </c>
      <c r="BI137" s="238">
        <f>IF(N137="nulová",J137,0)</f>
        <v>0</v>
      </c>
      <c r="BJ137" s="17" t="s">
        <v>81</v>
      </c>
      <c r="BK137" s="238">
        <f>ROUND(I137*H137,2)</f>
        <v>0</v>
      </c>
      <c r="BL137" s="17" t="s">
        <v>894</v>
      </c>
      <c r="BM137" s="237" t="s">
        <v>902</v>
      </c>
    </row>
    <row r="138" s="2" customFormat="1">
      <c r="A138" s="38"/>
      <c r="B138" s="39"/>
      <c r="C138" s="40"/>
      <c r="D138" s="239" t="s">
        <v>158</v>
      </c>
      <c r="E138" s="40"/>
      <c r="F138" s="240" t="s">
        <v>893</v>
      </c>
      <c r="G138" s="40"/>
      <c r="H138" s="40"/>
      <c r="I138" s="241"/>
      <c r="J138" s="40"/>
      <c r="K138" s="40"/>
      <c r="L138" s="44"/>
      <c r="M138" s="242"/>
      <c r="N138" s="243"/>
      <c r="O138" s="91"/>
      <c r="P138" s="91"/>
      <c r="Q138" s="91"/>
      <c r="R138" s="91"/>
      <c r="S138" s="91"/>
      <c r="T138" s="92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158</v>
      </c>
      <c r="AU138" s="17" t="s">
        <v>81</v>
      </c>
    </row>
    <row r="139" s="2" customFormat="1" ht="24.15" customHeight="1">
      <c r="A139" s="38"/>
      <c r="B139" s="39"/>
      <c r="C139" s="276" t="s">
        <v>519</v>
      </c>
      <c r="D139" s="276" t="s">
        <v>237</v>
      </c>
      <c r="E139" s="277" t="s">
        <v>903</v>
      </c>
      <c r="F139" s="278" t="s">
        <v>893</v>
      </c>
      <c r="G139" s="279" t="s">
        <v>201</v>
      </c>
      <c r="H139" s="280">
        <v>5</v>
      </c>
      <c r="I139" s="281"/>
      <c r="J139" s="282">
        <f>ROUND(I139*H139,2)</f>
        <v>0</v>
      </c>
      <c r="K139" s="278" t="s">
        <v>1</v>
      </c>
      <c r="L139" s="283"/>
      <c r="M139" s="284" t="s">
        <v>1</v>
      </c>
      <c r="N139" s="285" t="s">
        <v>38</v>
      </c>
      <c r="O139" s="91"/>
      <c r="P139" s="235">
        <f>O139*H139</f>
        <v>0</v>
      </c>
      <c r="Q139" s="235">
        <v>0</v>
      </c>
      <c r="R139" s="235">
        <f>Q139*H139</f>
        <v>0</v>
      </c>
      <c r="S139" s="235">
        <v>0</v>
      </c>
      <c r="T139" s="236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37" t="s">
        <v>894</v>
      </c>
      <c r="AT139" s="237" t="s">
        <v>237</v>
      </c>
      <c r="AU139" s="237" t="s">
        <v>81</v>
      </c>
      <c r="AY139" s="17" t="s">
        <v>148</v>
      </c>
      <c r="BE139" s="238">
        <f>IF(N139="základní",J139,0)</f>
        <v>0</v>
      </c>
      <c r="BF139" s="238">
        <f>IF(N139="snížená",J139,0)</f>
        <v>0</v>
      </c>
      <c r="BG139" s="238">
        <f>IF(N139="zákl. přenesená",J139,0)</f>
        <v>0</v>
      </c>
      <c r="BH139" s="238">
        <f>IF(N139="sníž. přenesená",J139,0)</f>
        <v>0</v>
      </c>
      <c r="BI139" s="238">
        <f>IF(N139="nulová",J139,0)</f>
        <v>0</v>
      </c>
      <c r="BJ139" s="17" t="s">
        <v>81</v>
      </c>
      <c r="BK139" s="238">
        <f>ROUND(I139*H139,2)</f>
        <v>0</v>
      </c>
      <c r="BL139" s="17" t="s">
        <v>894</v>
      </c>
      <c r="BM139" s="237" t="s">
        <v>904</v>
      </c>
    </row>
    <row r="140" s="2" customFormat="1">
      <c r="A140" s="38"/>
      <c r="B140" s="39"/>
      <c r="C140" s="40"/>
      <c r="D140" s="239" t="s">
        <v>158</v>
      </c>
      <c r="E140" s="40"/>
      <c r="F140" s="240" t="s">
        <v>893</v>
      </c>
      <c r="G140" s="40"/>
      <c r="H140" s="40"/>
      <c r="I140" s="241"/>
      <c r="J140" s="40"/>
      <c r="K140" s="40"/>
      <c r="L140" s="44"/>
      <c r="M140" s="242"/>
      <c r="N140" s="243"/>
      <c r="O140" s="91"/>
      <c r="P140" s="91"/>
      <c r="Q140" s="91"/>
      <c r="R140" s="91"/>
      <c r="S140" s="91"/>
      <c r="T140" s="92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7" t="s">
        <v>158</v>
      </c>
      <c r="AU140" s="17" t="s">
        <v>81</v>
      </c>
    </row>
    <row r="141" s="2" customFormat="1" ht="24.15" customHeight="1">
      <c r="A141" s="38"/>
      <c r="B141" s="39"/>
      <c r="C141" s="276" t="s">
        <v>342</v>
      </c>
      <c r="D141" s="276" t="s">
        <v>237</v>
      </c>
      <c r="E141" s="277" t="s">
        <v>905</v>
      </c>
      <c r="F141" s="278" t="s">
        <v>906</v>
      </c>
      <c r="G141" s="279" t="s">
        <v>201</v>
      </c>
      <c r="H141" s="280">
        <v>13</v>
      </c>
      <c r="I141" s="281"/>
      <c r="J141" s="282">
        <f>ROUND(I141*H141,2)</f>
        <v>0</v>
      </c>
      <c r="K141" s="278" t="s">
        <v>907</v>
      </c>
      <c r="L141" s="283"/>
      <c r="M141" s="284" t="s">
        <v>1</v>
      </c>
      <c r="N141" s="285" t="s">
        <v>38</v>
      </c>
      <c r="O141" s="91"/>
      <c r="P141" s="235">
        <f>O141*H141</f>
        <v>0</v>
      </c>
      <c r="Q141" s="235">
        <v>0</v>
      </c>
      <c r="R141" s="235">
        <f>Q141*H141</f>
        <v>0</v>
      </c>
      <c r="S141" s="235">
        <v>0</v>
      </c>
      <c r="T141" s="236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37" t="s">
        <v>894</v>
      </c>
      <c r="AT141" s="237" t="s">
        <v>237</v>
      </c>
      <c r="AU141" s="237" t="s">
        <v>81</v>
      </c>
      <c r="AY141" s="17" t="s">
        <v>148</v>
      </c>
      <c r="BE141" s="238">
        <f>IF(N141="základní",J141,0)</f>
        <v>0</v>
      </c>
      <c r="BF141" s="238">
        <f>IF(N141="snížená",J141,0)</f>
        <v>0</v>
      </c>
      <c r="BG141" s="238">
        <f>IF(N141="zákl. přenesená",J141,0)</f>
        <v>0</v>
      </c>
      <c r="BH141" s="238">
        <f>IF(N141="sníž. přenesená",J141,0)</f>
        <v>0</v>
      </c>
      <c r="BI141" s="238">
        <f>IF(N141="nulová",J141,0)</f>
        <v>0</v>
      </c>
      <c r="BJ141" s="17" t="s">
        <v>81</v>
      </c>
      <c r="BK141" s="238">
        <f>ROUND(I141*H141,2)</f>
        <v>0</v>
      </c>
      <c r="BL141" s="17" t="s">
        <v>894</v>
      </c>
      <c r="BM141" s="237" t="s">
        <v>908</v>
      </c>
    </row>
    <row r="142" s="2" customFormat="1">
      <c r="A142" s="38"/>
      <c r="B142" s="39"/>
      <c r="C142" s="40"/>
      <c r="D142" s="239" t="s">
        <v>158</v>
      </c>
      <c r="E142" s="40"/>
      <c r="F142" s="240" t="s">
        <v>906</v>
      </c>
      <c r="G142" s="40"/>
      <c r="H142" s="40"/>
      <c r="I142" s="241"/>
      <c r="J142" s="40"/>
      <c r="K142" s="40"/>
      <c r="L142" s="44"/>
      <c r="M142" s="242"/>
      <c r="N142" s="243"/>
      <c r="O142" s="91"/>
      <c r="P142" s="91"/>
      <c r="Q142" s="91"/>
      <c r="R142" s="91"/>
      <c r="S142" s="91"/>
      <c r="T142" s="92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7" t="s">
        <v>158</v>
      </c>
      <c r="AU142" s="17" t="s">
        <v>81</v>
      </c>
    </row>
    <row r="143" s="2" customFormat="1" ht="24.15" customHeight="1">
      <c r="A143" s="38"/>
      <c r="B143" s="39"/>
      <c r="C143" s="276" t="s">
        <v>252</v>
      </c>
      <c r="D143" s="276" t="s">
        <v>237</v>
      </c>
      <c r="E143" s="277" t="s">
        <v>909</v>
      </c>
      <c r="F143" s="278" t="s">
        <v>910</v>
      </c>
      <c r="G143" s="279" t="s">
        <v>201</v>
      </c>
      <c r="H143" s="280">
        <v>6</v>
      </c>
      <c r="I143" s="281"/>
      <c r="J143" s="282">
        <f>ROUND(I143*H143,2)</f>
        <v>0</v>
      </c>
      <c r="K143" s="278" t="s">
        <v>907</v>
      </c>
      <c r="L143" s="283"/>
      <c r="M143" s="284" t="s">
        <v>1</v>
      </c>
      <c r="N143" s="285" t="s">
        <v>38</v>
      </c>
      <c r="O143" s="91"/>
      <c r="P143" s="235">
        <f>O143*H143</f>
        <v>0</v>
      </c>
      <c r="Q143" s="235">
        <v>0</v>
      </c>
      <c r="R143" s="235">
        <f>Q143*H143</f>
        <v>0</v>
      </c>
      <c r="S143" s="235">
        <v>0</v>
      </c>
      <c r="T143" s="236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37" t="s">
        <v>894</v>
      </c>
      <c r="AT143" s="237" t="s">
        <v>237</v>
      </c>
      <c r="AU143" s="237" t="s">
        <v>81</v>
      </c>
      <c r="AY143" s="17" t="s">
        <v>148</v>
      </c>
      <c r="BE143" s="238">
        <f>IF(N143="základní",J143,0)</f>
        <v>0</v>
      </c>
      <c r="BF143" s="238">
        <f>IF(N143="snížená",J143,0)</f>
        <v>0</v>
      </c>
      <c r="BG143" s="238">
        <f>IF(N143="zákl. přenesená",J143,0)</f>
        <v>0</v>
      </c>
      <c r="BH143" s="238">
        <f>IF(N143="sníž. přenesená",J143,0)</f>
        <v>0</v>
      </c>
      <c r="BI143" s="238">
        <f>IF(N143="nulová",J143,0)</f>
        <v>0</v>
      </c>
      <c r="BJ143" s="17" t="s">
        <v>81</v>
      </c>
      <c r="BK143" s="238">
        <f>ROUND(I143*H143,2)</f>
        <v>0</v>
      </c>
      <c r="BL143" s="17" t="s">
        <v>894</v>
      </c>
      <c r="BM143" s="237" t="s">
        <v>911</v>
      </c>
    </row>
    <row r="144" s="2" customFormat="1">
      <c r="A144" s="38"/>
      <c r="B144" s="39"/>
      <c r="C144" s="40"/>
      <c r="D144" s="239" t="s">
        <v>158</v>
      </c>
      <c r="E144" s="40"/>
      <c r="F144" s="240" t="s">
        <v>910</v>
      </c>
      <c r="G144" s="40"/>
      <c r="H144" s="40"/>
      <c r="I144" s="241"/>
      <c r="J144" s="40"/>
      <c r="K144" s="40"/>
      <c r="L144" s="44"/>
      <c r="M144" s="242"/>
      <c r="N144" s="243"/>
      <c r="O144" s="91"/>
      <c r="P144" s="91"/>
      <c r="Q144" s="91"/>
      <c r="R144" s="91"/>
      <c r="S144" s="91"/>
      <c r="T144" s="92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7" t="s">
        <v>158</v>
      </c>
      <c r="AU144" s="17" t="s">
        <v>81</v>
      </c>
    </row>
    <row r="145" s="2" customFormat="1" ht="24.15" customHeight="1">
      <c r="A145" s="38"/>
      <c r="B145" s="39"/>
      <c r="C145" s="276" t="s">
        <v>583</v>
      </c>
      <c r="D145" s="276" t="s">
        <v>237</v>
      </c>
      <c r="E145" s="277" t="s">
        <v>912</v>
      </c>
      <c r="F145" s="278" t="s">
        <v>913</v>
      </c>
      <c r="G145" s="279" t="s">
        <v>201</v>
      </c>
      <c r="H145" s="280">
        <v>22</v>
      </c>
      <c r="I145" s="281"/>
      <c r="J145" s="282">
        <f>ROUND(I145*H145,2)</f>
        <v>0</v>
      </c>
      <c r="K145" s="278" t="s">
        <v>907</v>
      </c>
      <c r="L145" s="283"/>
      <c r="M145" s="284" t="s">
        <v>1</v>
      </c>
      <c r="N145" s="285" t="s">
        <v>38</v>
      </c>
      <c r="O145" s="91"/>
      <c r="P145" s="235">
        <f>O145*H145</f>
        <v>0</v>
      </c>
      <c r="Q145" s="235">
        <v>0</v>
      </c>
      <c r="R145" s="235">
        <f>Q145*H145</f>
        <v>0</v>
      </c>
      <c r="S145" s="235">
        <v>0</v>
      </c>
      <c r="T145" s="236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37" t="s">
        <v>894</v>
      </c>
      <c r="AT145" s="237" t="s">
        <v>237</v>
      </c>
      <c r="AU145" s="237" t="s">
        <v>81</v>
      </c>
      <c r="AY145" s="17" t="s">
        <v>148</v>
      </c>
      <c r="BE145" s="238">
        <f>IF(N145="základní",J145,0)</f>
        <v>0</v>
      </c>
      <c r="BF145" s="238">
        <f>IF(N145="snížená",J145,0)</f>
        <v>0</v>
      </c>
      <c r="BG145" s="238">
        <f>IF(N145="zákl. přenesená",J145,0)</f>
        <v>0</v>
      </c>
      <c r="BH145" s="238">
        <f>IF(N145="sníž. přenesená",J145,0)</f>
        <v>0</v>
      </c>
      <c r="BI145" s="238">
        <f>IF(N145="nulová",J145,0)</f>
        <v>0</v>
      </c>
      <c r="BJ145" s="17" t="s">
        <v>81</v>
      </c>
      <c r="BK145" s="238">
        <f>ROUND(I145*H145,2)</f>
        <v>0</v>
      </c>
      <c r="BL145" s="17" t="s">
        <v>894</v>
      </c>
      <c r="BM145" s="237" t="s">
        <v>914</v>
      </c>
    </row>
    <row r="146" s="2" customFormat="1">
      <c r="A146" s="38"/>
      <c r="B146" s="39"/>
      <c r="C146" s="40"/>
      <c r="D146" s="239" t="s">
        <v>158</v>
      </c>
      <c r="E146" s="40"/>
      <c r="F146" s="240" t="s">
        <v>913</v>
      </c>
      <c r="G146" s="40"/>
      <c r="H146" s="40"/>
      <c r="I146" s="241"/>
      <c r="J146" s="40"/>
      <c r="K146" s="40"/>
      <c r="L146" s="44"/>
      <c r="M146" s="242"/>
      <c r="N146" s="243"/>
      <c r="O146" s="91"/>
      <c r="P146" s="91"/>
      <c r="Q146" s="91"/>
      <c r="R146" s="91"/>
      <c r="S146" s="91"/>
      <c r="T146" s="92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7" t="s">
        <v>158</v>
      </c>
      <c r="AU146" s="17" t="s">
        <v>81</v>
      </c>
    </row>
    <row r="147" s="2" customFormat="1" ht="24.15" customHeight="1">
      <c r="A147" s="38"/>
      <c r="B147" s="39"/>
      <c r="C147" s="276" t="s">
        <v>588</v>
      </c>
      <c r="D147" s="276" t="s">
        <v>237</v>
      </c>
      <c r="E147" s="277" t="s">
        <v>915</v>
      </c>
      <c r="F147" s="278" t="s">
        <v>916</v>
      </c>
      <c r="G147" s="279" t="s">
        <v>201</v>
      </c>
      <c r="H147" s="280">
        <v>12</v>
      </c>
      <c r="I147" s="281"/>
      <c r="J147" s="282">
        <f>ROUND(I147*H147,2)</f>
        <v>0</v>
      </c>
      <c r="K147" s="278" t="s">
        <v>907</v>
      </c>
      <c r="L147" s="283"/>
      <c r="M147" s="284" t="s">
        <v>1</v>
      </c>
      <c r="N147" s="285" t="s">
        <v>38</v>
      </c>
      <c r="O147" s="91"/>
      <c r="P147" s="235">
        <f>O147*H147</f>
        <v>0</v>
      </c>
      <c r="Q147" s="235">
        <v>0</v>
      </c>
      <c r="R147" s="235">
        <f>Q147*H147</f>
        <v>0</v>
      </c>
      <c r="S147" s="235">
        <v>0</v>
      </c>
      <c r="T147" s="236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37" t="s">
        <v>894</v>
      </c>
      <c r="AT147" s="237" t="s">
        <v>237</v>
      </c>
      <c r="AU147" s="237" t="s">
        <v>81</v>
      </c>
      <c r="AY147" s="17" t="s">
        <v>148</v>
      </c>
      <c r="BE147" s="238">
        <f>IF(N147="základní",J147,0)</f>
        <v>0</v>
      </c>
      <c r="BF147" s="238">
        <f>IF(N147="snížená",J147,0)</f>
        <v>0</v>
      </c>
      <c r="BG147" s="238">
        <f>IF(N147="zákl. přenesená",J147,0)</f>
        <v>0</v>
      </c>
      <c r="BH147" s="238">
        <f>IF(N147="sníž. přenesená",J147,0)</f>
        <v>0</v>
      </c>
      <c r="BI147" s="238">
        <f>IF(N147="nulová",J147,0)</f>
        <v>0</v>
      </c>
      <c r="BJ147" s="17" t="s">
        <v>81</v>
      </c>
      <c r="BK147" s="238">
        <f>ROUND(I147*H147,2)</f>
        <v>0</v>
      </c>
      <c r="BL147" s="17" t="s">
        <v>894</v>
      </c>
      <c r="BM147" s="237" t="s">
        <v>917</v>
      </c>
    </row>
    <row r="148" s="2" customFormat="1">
      <c r="A148" s="38"/>
      <c r="B148" s="39"/>
      <c r="C148" s="40"/>
      <c r="D148" s="239" t="s">
        <v>158</v>
      </c>
      <c r="E148" s="40"/>
      <c r="F148" s="240" t="s">
        <v>916</v>
      </c>
      <c r="G148" s="40"/>
      <c r="H148" s="40"/>
      <c r="I148" s="241"/>
      <c r="J148" s="40"/>
      <c r="K148" s="40"/>
      <c r="L148" s="44"/>
      <c r="M148" s="242"/>
      <c r="N148" s="243"/>
      <c r="O148" s="91"/>
      <c r="P148" s="91"/>
      <c r="Q148" s="91"/>
      <c r="R148" s="91"/>
      <c r="S148" s="91"/>
      <c r="T148" s="92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7" t="s">
        <v>158</v>
      </c>
      <c r="AU148" s="17" t="s">
        <v>81</v>
      </c>
    </row>
    <row r="149" s="2" customFormat="1" ht="24.15" customHeight="1">
      <c r="A149" s="38"/>
      <c r="B149" s="39"/>
      <c r="C149" s="276" t="s">
        <v>296</v>
      </c>
      <c r="D149" s="276" t="s">
        <v>237</v>
      </c>
      <c r="E149" s="277" t="s">
        <v>918</v>
      </c>
      <c r="F149" s="278" t="s">
        <v>919</v>
      </c>
      <c r="G149" s="279" t="s">
        <v>201</v>
      </c>
      <c r="H149" s="280">
        <v>6</v>
      </c>
      <c r="I149" s="281"/>
      <c r="J149" s="282">
        <f>ROUND(I149*H149,2)</f>
        <v>0</v>
      </c>
      <c r="K149" s="278" t="s">
        <v>907</v>
      </c>
      <c r="L149" s="283"/>
      <c r="M149" s="284" t="s">
        <v>1</v>
      </c>
      <c r="N149" s="285" t="s">
        <v>38</v>
      </c>
      <c r="O149" s="91"/>
      <c r="P149" s="235">
        <f>O149*H149</f>
        <v>0</v>
      </c>
      <c r="Q149" s="235">
        <v>0</v>
      </c>
      <c r="R149" s="235">
        <f>Q149*H149</f>
        <v>0</v>
      </c>
      <c r="S149" s="235">
        <v>0</v>
      </c>
      <c r="T149" s="236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37" t="s">
        <v>894</v>
      </c>
      <c r="AT149" s="237" t="s">
        <v>237</v>
      </c>
      <c r="AU149" s="237" t="s">
        <v>81</v>
      </c>
      <c r="AY149" s="17" t="s">
        <v>148</v>
      </c>
      <c r="BE149" s="238">
        <f>IF(N149="základní",J149,0)</f>
        <v>0</v>
      </c>
      <c r="BF149" s="238">
        <f>IF(N149="snížená",J149,0)</f>
        <v>0</v>
      </c>
      <c r="BG149" s="238">
        <f>IF(N149="zákl. přenesená",J149,0)</f>
        <v>0</v>
      </c>
      <c r="BH149" s="238">
        <f>IF(N149="sníž. přenesená",J149,0)</f>
        <v>0</v>
      </c>
      <c r="BI149" s="238">
        <f>IF(N149="nulová",J149,0)</f>
        <v>0</v>
      </c>
      <c r="BJ149" s="17" t="s">
        <v>81</v>
      </c>
      <c r="BK149" s="238">
        <f>ROUND(I149*H149,2)</f>
        <v>0</v>
      </c>
      <c r="BL149" s="17" t="s">
        <v>894</v>
      </c>
      <c r="BM149" s="237" t="s">
        <v>920</v>
      </c>
    </row>
    <row r="150" s="2" customFormat="1">
      <c r="A150" s="38"/>
      <c r="B150" s="39"/>
      <c r="C150" s="40"/>
      <c r="D150" s="239" t="s">
        <v>158</v>
      </c>
      <c r="E150" s="40"/>
      <c r="F150" s="240" t="s">
        <v>919</v>
      </c>
      <c r="G150" s="40"/>
      <c r="H150" s="40"/>
      <c r="I150" s="241"/>
      <c r="J150" s="40"/>
      <c r="K150" s="40"/>
      <c r="L150" s="44"/>
      <c r="M150" s="242"/>
      <c r="N150" s="243"/>
      <c r="O150" s="91"/>
      <c r="P150" s="91"/>
      <c r="Q150" s="91"/>
      <c r="R150" s="91"/>
      <c r="S150" s="91"/>
      <c r="T150" s="92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7" t="s">
        <v>158</v>
      </c>
      <c r="AU150" s="17" t="s">
        <v>81</v>
      </c>
    </row>
    <row r="151" s="2" customFormat="1" ht="24.15" customHeight="1">
      <c r="A151" s="38"/>
      <c r="B151" s="39"/>
      <c r="C151" s="276" t="s">
        <v>301</v>
      </c>
      <c r="D151" s="276" t="s">
        <v>237</v>
      </c>
      <c r="E151" s="277" t="s">
        <v>921</v>
      </c>
      <c r="F151" s="278" t="s">
        <v>922</v>
      </c>
      <c r="G151" s="279" t="s">
        <v>201</v>
      </c>
      <c r="H151" s="280">
        <v>1</v>
      </c>
      <c r="I151" s="281"/>
      <c r="J151" s="282">
        <f>ROUND(I151*H151,2)</f>
        <v>0</v>
      </c>
      <c r="K151" s="278" t="s">
        <v>907</v>
      </c>
      <c r="L151" s="283"/>
      <c r="M151" s="284" t="s">
        <v>1</v>
      </c>
      <c r="N151" s="285" t="s">
        <v>38</v>
      </c>
      <c r="O151" s="91"/>
      <c r="P151" s="235">
        <f>O151*H151</f>
        <v>0</v>
      </c>
      <c r="Q151" s="235">
        <v>0</v>
      </c>
      <c r="R151" s="235">
        <f>Q151*H151</f>
        <v>0</v>
      </c>
      <c r="S151" s="235">
        <v>0</v>
      </c>
      <c r="T151" s="236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37" t="s">
        <v>894</v>
      </c>
      <c r="AT151" s="237" t="s">
        <v>237</v>
      </c>
      <c r="AU151" s="237" t="s">
        <v>81</v>
      </c>
      <c r="AY151" s="17" t="s">
        <v>148</v>
      </c>
      <c r="BE151" s="238">
        <f>IF(N151="základní",J151,0)</f>
        <v>0</v>
      </c>
      <c r="BF151" s="238">
        <f>IF(N151="snížená",J151,0)</f>
        <v>0</v>
      </c>
      <c r="BG151" s="238">
        <f>IF(N151="zákl. přenesená",J151,0)</f>
        <v>0</v>
      </c>
      <c r="BH151" s="238">
        <f>IF(N151="sníž. přenesená",J151,0)</f>
        <v>0</v>
      </c>
      <c r="BI151" s="238">
        <f>IF(N151="nulová",J151,0)</f>
        <v>0</v>
      </c>
      <c r="BJ151" s="17" t="s">
        <v>81</v>
      </c>
      <c r="BK151" s="238">
        <f>ROUND(I151*H151,2)</f>
        <v>0</v>
      </c>
      <c r="BL151" s="17" t="s">
        <v>894</v>
      </c>
      <c r="BM151" s="237" t="s">
        <v>923</v>
      </c>
    </row>
    <row r="152" s="2" customFormat="1">
      <c r="A152" s="38"/>
      <c r="B152" s="39"/>
      <c r="C152" s="40"/>
      <c r="D152" s="239" t="s">
        <v>158</v>
      </c>
      <c r="E152" s="40"/>
      <c r="F152" s="240" t="s">
        <v>922</v>
      </c>
      <c r="G152" s="40"/>
      <c r="H152" s="40"/>
      <c r="I152" s="241"/>
      <c r="J152" s="40"/>
      <c r="K152" s="40"/>
      <c r="L152" s="44"/>
      <c r="M152" s="242"/>
      <c r="N152" s="243"/>
      <c r="O152" s="91"/>
      <c r="P152" s="91"/>
      <c r="Q152" s="91"/>
      <c r="R152" s="91"/>
      <c r="S152" s="91"/>
      <c r="T152" s="92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7" t="s">
        <v>158</v>
      </c>
      <c r="AU152" s="17" t="s">
        <v>81</v>
      </c>
    </row>
    <row r="153" s="2" customFormat="1" ht="24.15" customHeight="1">
      <c r="A153" s="38"/>
      <c r="B153" s="39"/>
      <c r="C153" s="276" t="s">
        <v>316</v>
      </c>
      <c r="D153" s="276" t="s">
        <v>237</v>
      </c>
      <c r="E153" s="277" t="s">
        <v>924</v>
      </c>
      <c r="F153" s="278" t="s">
        <v>925</v>
      </c>
      <c r="G153" s="279" t="s">
        <v>201</v>
      </c>
      <c r="H153" s="280">
        <v>58</v>
      </c>
      <c r="I153" s="281"/>
      <c r="J153" s="282">
        <f>ROUND(I153*H153,2)</f>
        <v>0</v>
      </c>
      <c r="K153" s="278" t="s">
        <v>926</v>
      </c>
      <c r="L153" s="283"/>
      <c r="M153" s="284" t="s">
        <v>1</v>
      </c>
      <c r="N153" s="285" t="s">
        <v>38</v>
      </c>
      <c r="O153" s="91"/>
      <c r="P153" s="235">
        <f>O153*H153</f>
        <v>0</v>
      </c>
      <c r="Q153" s="235">
        <v>0</v>
      </c>
      <c r="R153" s="235">
        <f>Q153*H153</f>
        <v>0</v>
      </c>
      <c r="S153" s="235">
        <v>0</v>
      </c>
      <c r="T153" s="236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37" t="s">
        <v>894</v>
      </c>
      <c r="AT153" s="237" t="s">
        <v>237</v>
      </c>
      <c r="AU153" s="237" t="s">
        <v>81</v>
      </c>
      <c r="AY153" s="17" t="s">
        <v>148</v>
      </c>
      <c r="BE153" s="238">
        <f>IF(N153="základní",J153,0)</f>
        <v>0</v>
      </c>
      <c r="BF153" s="238">
        <f>IF(N153="snížená",J153,0)</f>
        <v>0</v>
      </c>
      <c r="BG153" s="238">
        <f>IF(N153="zákl. přenesená",J153,0)</f>
        <v>0</v>
      </c>
      <c r="BH153" s="238">
        <f>IF(N153="sníž. přenesená",J153,0)</f>
        <v>0</v>
      </c>
      <c r="BI153" s="238">
        <f>IF(N153="nulová",J153,0)</f>
        <v>0</v>
      </c>
      <c r="BJ153" s="17" t="s">
        <v>81</v>
      </c>
      <c r="BK153" s="238">
        <f>ROUND(I153*H153,2)</f>
        <v>0</v>
      </c>
      <c r="BL153" s="17" t="s">
        <v>894</v>
      </c>
      <c r="BM153" s="237" t="s">
        <v>927</v>
      </c>
    </row>
    <row r="154" s="2" customFormat="1">
      <c r="A154" s="38"/>
      <c r="B154" s="39"/>
      <c r="C154" s="40"/>
      <c r="D154" s="239" t="s">
        <v>158</v>
      </c>
      <c r="E154" s="40"/>
      <c r="F154" s="240" t="s">
        <v>928</v>
      </c>
      <c r="G154" s="40"/>
      <c r="H154" s="40"/>
      <c r="I154" s="241"/>
      <c r="J154" s="40"/>
      <c r="K154" s="40"/>
      <c r="L154" s="44"/>
      <c r="M154" s="242"/>
      <c r="N154" s="243"/>
      <c r="O154" s="91"/>
      <c r="P154" s="91"/>
      <c r="Q154" s="91"/>
      <c r="R154" s="91"/>
      <c r="S154" s="91"/>
      <c r="T154" s="92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7" t="s">
        <v>158</v>
      </c>
      <c r="AU154" s="17" t="s">
        <v>81</v>
      </c>
    </row>
    <row r="155" s="2" customFormat="1" ht="37.8" customHeight="1">
      <c r="A155" s="38"/>
      <c r="B155" s="39"/>
      <c r="C155" s="276" t="s">
        <v>530</v>
      </c>
      <c r="D155" s="276" t="s">
        <v>237</v>
      </c>
      <c r="E155" s="277" t="s">
        <v>929</v>
      </c>
      <c r="F155" s="278" t="s">
        <v>930</v>
      </c>
      <c r="G155" s="279" t="s">
        <v>201</v>
      </c>
      <c r="H155" s="280">
        <v>1</v>
      </c>
      <c r="I155" s="281"/>
      <c r="J155" s="282">
        <f>ROUND(I155*H155,2)</f>
        <v>0</v>
      </c>
      <c r="K155" s="278" t="s">
        <v>907</v>
      </c>
      <c r="L155" s="283"/>
      <c r="M155" s="284" t="s">
        <v>1</v>
      </c>
      <c r="N155" s="285" t="s">
        <v>38</v>
      </c>
      <c r="O155" s="91"/>
      <c r="P155" s="235">
        <f>O155*H155</f>
        <v>0</v>
      </c>
      <c r="Q155" s="235">
        <v>0</v>
      </c>
      <c r="R155" s="235">
        <f>Q155*H155</f>
        <v>0</v>
      </c>
      <c r="S155" s="235">
        <v>0</v>
      </c>
      <c r="T155" s="236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37" t="s">
        <v>894</v>
      </c>
      <c r="AT155" s="237" t="s">
        <v>237</v>
      </c>
      <c r="AU155" s="237" t="s">
        <v>81</v>
      </c>
      <c r="AY155" s="17" t="s">
        <v>148</v>
      </c>
      <c r="BE155" s="238">
        <f>IF(N155="základní",J155,0)</f>
        <v>0</v>
      </c>
      <c r="BF155" s="238">
        <f>IF(N155="snížená",J155,0)</f>
        <v>0</v>
      </c>
      <c r="BG155" s="238">
        <f>IF(N155="zákl. přenesená",J155,0)</f>
        <v>0</v>
      </c>
      <c r="BH155" s="238">
        <f>IF(N155="sníž. přenesená",J155,0)</f>
        <v>0</v>
      </c>
      <c r="BI155" s="238">
        <f>IF(N155="nulová",J155,0)</f>
        <v>0</v>
      </c>
      <c r="BJ155" s="17" t="s">
        <v>81</v>
      </c>
      <c r="BK155" s="238">
        <f>ROUND(I155*H155,2)</f>
        <v>0</v>
      </c>
      <c r="BL155" s="17" t="s">
        <v>894</v>
      </c>
      <c r="BM155" s="237" t="s">
        <v>931</v>
      </c>
    </row>
    <row r="156" s="2" customFormat="1">
      <c r="A156" s="38"/>
      <c r="B156" s="39"/>
      <c r="C156" s="40"/>
      <c r="D156" s="239" t="s">
        <v>158</v>
      </c>
      <c r="E156" s="40"/>
      <c r="F156" s="240" t="s">
        <v>930</v>
      </c>
      <c r="G156" s="40"/>
      <c r="H156" s="40"/>
      <c r="I156" s="241"/>
      <c r="J156" s="40"/>
      <c r="K156" s="40"/>
      <c r="L156" s="44"/>
      <c r="M156" s="242"/>
      <c r="N156" s="243"/>
      <c r="O156" s="91"/>
      <c r="P156" s="91"/>
      <c r="Q156" s="91"/>
      <c r="R156" s="91"/>
      <c r="S156" s="91"/>
      <c r="T156" s="92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7" t="s">
        <v>158</v>
      </c>
      <c r="AU156" s="17" t="s">
        <v>81</v>
      </c>
    </row>
    <row r="157" s="12" customFormat="1" ht="25.92" customHeight="1">
      <c r="A157" s="12"/>
      <c r="B157" s="210"/>
      <c r="C157" s="211"/>
      <c r="D157" s="212" t="s">
        <v>72</v>
      </c>
      <c r="E157" s="213" t="s">
        <v>932</v>
      </c>
      <c r="F157" s="213" t="s">
        <v>933</v>
      </c>
      <c r="G157" s="211"/>
      <c r="H157" s="211"/>
      <c r="I157" s="214"/>
      <c r="J157" s="215">
        <f>BK157</f>
        <v>0</v>
      </c>
      <c r="K157" s="211"/>
      <c r="L157" s="216"/>
      <c r="M157" s="217"/>
      <c r="N157" s="218"/>
      <c r="O157" s="218"/>
      <c r="P157" s="219">
        <f>SUM(P158:P175)</f>
        <v>0</v>
      </c>
      <c r="Q157" s="218"/>
      <c r="R157" s="219">
        <f>SUM(R158:R175)</f>
        <v>0</v>
      </c>
      <c r="S157" s="218"/>
      <c r="T157" s="220">
        <f>SUM(T158:T175)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21" t="s">
        <v>81</v>
      </c>
      <c r="AT157" s="222" t="s">
        <v>72</v>
      </c>
      <c r="AU157" s="222" t="s">
        <v>73</v>
      </c>
      <c r="AY157" s="221" t="s">
        <v>148</v>
      </c>
      <c r="BK157" s="223">
        <f>SUM(BK158:BK175)</f>
        <v>0</v>
      </c>
    </row>
    <row r="158" s="2" customFormat="1" ht="24.15" customHeight="1">
      <c r="A158" s="38"/>
      <c r="B158" s="39"/>
      <c r="C158" s="226" t="s">
        <v>267</v>
      </c>
      <c r="D158" s="226" t="s">
        <v>151</v>
      </c>
      <c r="E158" s="227" t="s">
        <v>934</v>
      </c>
      <c r="F158" s="228" t="s">
        <v>935</v>
      </c>
      <c r="G158" s="229" t="s">
        <v>201</v>
      </c>
      <c r="H158" s="230">
        <v>1</v>
      </c>
      <c r="I158" s="231"/>
      <c r="J158" s="232">
        <f>ROUND(I158*H158,2)</f>
        <v>0</v>
      </c>
      <c r="K158" s="228" t="s">
        <v>907</v>
      </c>
      <c r="L158" s="44"/>
      <c r="M158" s="233" t="s">
        <v>1</v>
      </c>
      <c r="N158" s="234" t="s">
        <v>38</v>
      </c>
      <c r="O158" s="91"/>
      <c r="P158" s="235">
        <f>O158*H158</f>
        <v>0</v>
      </c>
      <c r="Q158" s="235">
        <v>0</v>
      </c>
      <c r="R158" s="235">
        <f>Q158*H158</f>
        <v>0</v>
      </c>
      <c r="S158" s="235">
        <v>0</v>
      </c>
      <c r="T158" s="236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37" t="s">
        <v>156</v>
      </c>
      <c r="AT158" s="237" t="s">
        <v>151</v>
      </c>
      <c r="AU158" s="237" t="s">
        <v>81</v>
      </c>
      <c r="AY158" s="17" t="s">
        <v>148</v>
      </c>
      <c r="BE158" s="238">
        <f>IF(N158="základní",J158,0)</f>
        <v>0</v>
      </c>
      <c r="BF158" s="238">
        <f>IF(N158="snížená",J158,0)</f>
        <v>0</v>
      </c>
      <c r="BG158" s="238">
        <f>IF(N158="zákl. přenesená",J158,0)</f>
        <v>0</v>
      </c>
      <c r="BH158" s="238">
        <f>IF(N158="sníž. přenesená",J158,0)</f>
        <v>0</v>
      </c>
      <c r="BI158" s="238">
        <f>IF(N158="nulová",J158,0)</f>
        <v>0</v>
      </c>
      <c r="BJ158" s="17" t="s">
        <v>81</v>
      </c>
      <c r="BK158" s="238">
        <f>ROUND(I158*H158,2)</f>
        <v>0</v>
      </c>
      <c r="BL158" s="17" t="s">
        <v>156</v>
      </c>
      <c r="BM158" s="237" t="s">
        <v>936</v>
      </c>
    </row>
    <row r="159" s="2" customFormat="1">
      <c r="A159" s="38"/>
      <c r="B159" s="39"/>
      <c r="C159" s="40"/>
      <c r="D159" s="239" t="s">
        <v>158</v>
      </c>
      <c r="E159" s="40"/>
      <c r="F159" s="240" t="s">
        <v>937</v>
      </c>
      <c r="G159" s="40"/>
      <c r="H159" s="40"/>
      <c r="I159" s="241"/>
      <c r="J159" s="40"/>
      <c r="K159" s="40"/>
      <c r="L159" s="44"/>
      <c r="M159" s="242"/>
      <c r="N159" s="243"/>
      <c r="O159" s="91"/>
      <c r="P159" s="91"/>
      <c r="Q159" s="91"/>
      <c r="R159" s="91"/>
      <c r="S159" s="91"/>
      <c r="T159" s="92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7" t="s">
        <v>158</v>
      </c>
      <c r="AU159" s="17" t="s">
        <v>81</v>
      </c>
    </row>
    <row r="160" s="2" customFormat="1" ht="37.8" customHeight="1">
      <c r="A160" s="38"/>
      <c r="B160" s="39"/>
      <c r="C160" s="226" t="s">
        <v>276</v>
      </c>
      <c r="D160" s="226" t="s">
        <v>151</v>
      </c>
      <c r="E160" s="227" t="s">
        <v>938</v>
      </c>
      <c r="F160" s="228" t="s">
        <v>939</v>
      </c>
      <c r="G160" s="229" t="s">
        <v>201</v>
      </c>
      <c r="H160" s="230">
        <v>13</v>
      </c>
      <c r="I160" s="231"/>
      <c r="J160" s="232">
        <f>ROUND(I160*H160,2)</f>
        <v>0</v>
      </c>
      <c r="K160" s="228" t="s">
        <v>926</v>
      </c>
      <c r="L160" s="44"/>
      <c r="M160" s="233" t="s">
        <v>1</v>
      </c>
      <c r="N160" s="234" t="s">
        <v>38</v>
      </c>
      <c r="O160" s="91"/>
      <c r="P160" s="235">
        <f>O160*H160</f>
        <v>0</v>
      </c>
      <c r="Q160" s="235">
        <v>0</v>
      </c>
      <c r="R160" s="235">
        <f>Q160*H160</f>
        <v>0</v>
      </c>
      <c r="S160" s="235">
        <v>0</v>
      </c>
      <c r="T160" s="236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37" t="s">
        <v>156</v>
      </c>
      <c r="AT160" s="237" t="s">
        <v>151</v>
      </c>
      <c r="AU160" s="237" t="s">
        <v>81</v>
      </c>
      <c r="AY160" s="17" t="s">
        <v>148</v>
      </c>
      <c r="BE160" s="238">
        <f>IF(N160="základní",J160,0)</f>
        <v>0</v>
      </c>
      <c r="BF160" s="238">
        <f>IF(N160="snížená",J160,0)</f>
        <v>0</v>
      </c>
      <c r="BG160" s="238">
        <f>IF(N160="zákl. přenesená",J160,0)</f>
        <v>0</v>
      </c>
      <c r="BH160" s="238">
        <f>IF(N160="sníž. přenesená",J160,0)</f>
        <v>0</v>
      </c>
      <c r="BI160" s="238">
        <f>IF(N160="nulová",J160,0)</f>
        <v>0</v>
      </c>
      <c r="BJ160" s="17" t="s">
        <v>81</v>
      </c>
      <c r="BK160" s="238">
        <f>ROUND(I160*H160,2)</f>
        <v>0</v>
      </c>
      <c r="BL160" s="17" t="s">
        <v>156</v>
      </c>
      <c r="BM160" s="237" t="s">
        <v>940</v>
      </c>
    </row>
    <row r="161" s="2" customFormat="1">
      <c r="A161" s="38"/>
      <c r="B161" s="39"/>
      <c r="C161" s="40"/>
      <c r="D161" s="239" t="s">
        <v>158</v>
      </c>
      <c r="E161" s="40"/>
      <c r="F161" s="240" t="s">
        <v>941</v>
      </c>
      <c r="G161" s="40"/>
      <c r="H161" s="40"/>
      <c r="I161" s="241"/>
      <c r="J161" s="40"/>
      <c r="K161" s="40"/>
      <c r="L161" s="44"/>
      <c r="M161" s="242"/>
      <c r="N161" s="243"/>
      <c r="O161" s="91"/>
      <c r="P161" s="91"/>
      <c r="Q161" s="91"/>
      <c r="R161" s="91"/>
      <c r="S161" s="91"/>
      <c r="T161" s="92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7" t="s">
        <v>158</v>
      </c>
      <c r="AU161" s="17" t="s">
        <v>81</v>
      </c>
    </row>
    <row r="162" s="2" customFormat="1" ht="49.05" customHeight="1">
      <c r="A162" s="38"/>
      <c r="B162" s="39"/>
      <c r="C162" s="226" t="s">
        <v>281</v>
      </c>
      <c r="D162" s="226" t="s">
        <v>151</v>
      </c>
      <c r="E162" s="227" t="s">
        <v>942</v>
      </c>
      <c r="F162" s="228" t="s">
        <v>943</v>
      </c>
      <c r="G162" s="229" t="s">
        <v>201</v>
      </c>
      <c r="H162" s="230">
        <v>3</v>
      </c>
      <c r="I162" s="231"/>
      <c r="J162" s="232">
        <f>ROUND(I162*H162,2)</f>
        <v>0</v>
      </c>
      <c r="K162" s="228" t="s">
        <v>926</v>
      </c>
      <c r="L162" s="44"/>
      <c r="M162" s="233" t="s">
        <v>1</v>
      </c>
      <c r="N162" s="234" t="s">
        <v>38</v>
      </c>
      <c r="O162" s="91"/>
      <c r="P162" s="235">
        <f>O162*H162</f>
        <v>0</v>
      </c>
      <c r="Q162" s="235">
        <v>0</v>
      </c>
      <c r="R162" s="235">
        <f>Q162*H162</f>
        <v>0</v>
      </c>
      <c r="S162" s="235">
        <v>0</v>
      </c>
      <c r="T162" s="236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37" t="s">
        <v>156</v>
      </c>
      <c r="AT162" s="237" t="s">
        <v>151</v>
      </c>
      <c r="AU162" s="237" t="s">
        <v>81</v>
      </c>
      <c r="AY162" s="17" t="s">
        <v>148</v>
      </c>
      <c r="BE162" s="238">
        <f>IF(N162="základní",J162,0)</f>
        <v>0</v>
      </c>
      <c r="BF162" s="238">
        <f>IF(N162="snížená",J162,0)</f>
        <v>0</v>
      </c>
      <c r="BG162" s="238">
        <f>IF(N162="zákl. přenesená",J162,0)</f>
        <v>0</v>
      </c>
      <c r="BH162" s="238">
        <f>IF(N162="sníž. přenesená",J162,0)</f>
        <v>0</v>
      </c>
      <c r="BI162" s="238">
        <f>IF(N162="nulová",J162,0)</f>
        <v>0</v>
      </c>
      <c r="BJ162" s="17" t="s">
        <v>81</v>
      </c>
      <c r="BK162" s="238">
        <f>ROUND(I162*H162,2)</f>
        <v>0</v>
      </c>
      <c r="BL162" s="17" t="s">
        <v>156</v>
      </c>
      <c r="BM162" s="237" t="s">
        <v>944</v>
      </c>
    </row>
    <row r="163" s="2" customFormat="1">
      <c r="A163" s="38"/>
      <c r="B163" s="39"/>
      <c r="C163" s="40"/>
      <c r="D163" s="239" t="s">
        <v>158</v>
      </c>
      <c r="E163" s="40"/>
      <c r="F163" s="240" t="s">
        <v>945</v>
      </c>
      <c r="G163" s="40"/>
      <c r="H163" s="40"/>
      <c r="I163" s="241"/>
      <c r="J163" s="40"/>
      <c r="K163" s="40"/>
      <c r="L163" s="44"/>
      <c r="M163" s="242"/>
      <c r="N163" s="243"/>
      <c r="O163" s="91"/>
      <c r="P163" s="91"/>
      <c r="Q163" s="91"/>
      <c r="R163" s="91"/>
      <c r="S163" s="91"/>
      <c r="T163" s="92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7" t="s">
        <v>158</v>
      </c>
      <c r="AU163" s="17" t="s">
        <v>81</v>
      </c>
    </row>
    <row r="164" s="2" customFormat="1" ht="37.8" customHeight="1">
      <c r="A164" s="38"/>
      <c r="B164" s="39"/>
      <c r="C164" s="226" t="s">
        <v>286</v>
      </c>
      <c r="D164" s="226" t="s">
        <v>151</v>
      </c>
      <c r="E164" s="227" t="s">
        <v>946</v>
      </c>
      <c r="F164" s="228" t="s">
        <v>947</v>
      </c>
      <c r="G164" s="229" t="s">
        <v>201</v>
      </c>
      <c r="H164" s="230">
        <v>34</v>
      </c>
      <c r="I164" s="231"/>
      <c r="J164" s="232">
        <f>ROUND(I164*H164,2)</f>
        <v>0</v>
      </c>
      <c r="K164" s="228" t="s">
        <v>926</v>
      </c>
      <c r="L164" s="44"/>
      <c r="M164" s="233" t="s">
        <v>1</v>
      </c>
      <c r="N164" s="234" t="s">
        <v>38</v>
      </c>
      <c r="O164" s="91"/>
      <c r="P164" s="235">
        <f>O164*H164</f>
        <v>0</v>
      </c>
      <c r="Q164" s="235">
        <v>0</v>
      </c>
      <c r="R164" s="235">
        <f>Q164*H164</f>
        <v>0</v>
      </c>
      <c r="S164" s="235">
        <v>0</v>
      </c>
      <c r="T164" s="236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37" t="s">
        <v>156</v>
      </c>
      <c r="AT164" s="237" t="s">
        <v>151</v>
      </c>
      <c r="AU164" s="237" t="s">
        <v>81</v>
      </c>
      <c r="AY164" s="17" t="s">
        <v>148</v>
      </c>
      <c r="BE164" s="238">
        <f>IF(N164="základní",J164,0)</f>
        <v>0</v>
      </c>
      <c r="BF164" s="238">
        <f>IF(N164="snížená",J164,0)</f>
        <v>0</v>
      </c>
      <c r="BG164" s="238">
        <f>IF(N164="zákl. přenesená",J164,0)</f>
        <v>0</v>
      </c>
      <c r="BH164" s="238">
        <f>IF(N164="sníž. přenesená",J164,0)</f>
        <v>0</v>
      </c>
      <c r="BI164" s="238">
        <f>IF(N164="nulová",J164,0)</f>
        <v>0</v>
      </c>
      <c r="BJ164" s="17" t="s">
        <v>81</v>
      </c>
      <c r="BK164" s="238">
        <f>ROUND(I164*H164,2)</f>
        <v>0</v>
      </c>
      <c r="BL164" s="17" t="s">
        <v>156</v>
      </c>
      <c r="BM164" s="237" t="s">
        <v>948</v>
      </c>
    </row>
    <row r="165" s="2" customFormat="1">
      <c r="A165" s="38"/>
      <c r="B165" s="39"/>
      <c r="C165" s="40"/>
      <c r="D165" s="239" t="s">
        <v>158</v>
      </c>
      <c r="E165" s="40"/>
      <c r="F165" s="240" t="s">
        <v>949</v>
      </c>
      <c r="G165" s="40"/>
      <c r="H165" s="40"/>
      <c r="I165" s="241"/>
      <c r="J165" s="40"/>
      <c r="K165" s="40"/>
      <c r="L165" s="44"/>
      <c r="M165" s="242"/>
      <c r="N165" s="243"/>
      <c r="O165" s="91"/>
      <c r="P165" s="91"/>
      <c r="Q165" s="91"/>
      <c r="R165" s="91"/>
      <c r="S165" s="91"/>
      <c r="T165" s="92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7" t="s">
        <v>158</v>
      </c>
      <c r="AU165" s="17" t="s">
        <v>81</v>
      </c>
    </row>
    <row r="166" s="2" customFormat="1" ht="24.15" customHeight="1">
      <c r="A166" s="38"/>
      <c r="B166" s="39"/>
      <c r="C166" s="226" t="s">
        <v>291</v>
      </c>
      <c r="D166" s="226" t="s">
        <v>151</v>
      </c>
      <c r="E166" s="227" t="s">
        <v>950</v>
      </c>
      <c r="F166" s="228" t="s">
        <v>951</v>
      </c>
      <c r="G166" s="229" t="s">
        <v>201</v>
      </c>
      <c r="H166" s="230">
        <v>7</v>
      </c>
      <c r="I166" s="231"/>
      <c r="J166" s="232">
        <f>ROUND(I166*H166,2)</f>
        <v>0</v>
      </c>
      <c r="K166" s="228" t="s">
        <v>926</v>
      </c>
      <c r="L166" s="44"/>
      <c r="M166" s="233" t="s">
        <v>1</v>
      </c>
      <c r="N166" s="234" t="s">
        <v>38</v>
      </c>
      <c r="O166" s="91"/>
      <c r="P166" s="235">
        <f>O166*H166</f>
        <v>0</v>
      </c>
      <c r="Q166" s="235">
        <v>0</v>
      </c>
      <c r="R166" s="235">
        <f>Q166*H166</f>
        <v>0</v>
      </c>
      <c r="S166" s="235">
        <v>0</v>
      </c>
      <c r="T166" s="236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37" t="s">
        <v>156</v>
      </c>
      <c r="AT166" s="237" t="s">
        <v>151</v>
      </c>
      <c r="AU166" s="237" t="s">
        <v>81</v>
      </c>
      <c r="AY166" s="17" t="s">
        <v>148</v>
      </c>
      <c r="BE166" s="238">
        <f>IF(N166="základní",J166,0)</f>
        <v>0</v>
      </c>
      <c r="BF166" s="238">
        <f>IF(N166="snížená",J166,0)</f>
        <v>0</v>
      </c>
      <c r="BG166" s="238">
        <f>IF(N166="zákl. přenesená",J166,0)</f>
        <v>0</v>
      </c>
      <c r="BH166" s="238">
        <f>IF(N166="sníž. přenesená",J166,0)</f>
        <v>0</v>
      </c>
      <c r="BI166" s="238">
        <f>IF(N166="nulová",J166,0)</f>
        <v>0</v>
      </c>
      <c r="BJ166" s="17" t="s">
        <v>81</v>
      </c>
      <c r="BK166" s="238">
        <f>ROUND(I166*H166,2)</f>
        <v>0</v>
      </c>
      <c r="BL166" s="17" t="s">
        <v>156</v>
      </c>
      <c r="BM166" s="237" t="s">
        <v>952</v>
      </c>
    </row>
    <row r="167" s="2" customFormat="1">
      <c r="A167" s="38"/>
      <c r="B167" s="39"/>
      <c r="C167" s="40"/>
      <c r="D167" s="239" t="s">
        <v>158</v>
      </c>
      <c r="E167" s="40"/>
      <c r="F167" s="240" t="s">
        <v>953</v>
      </c>
      <c r="G167" s="40"/>
      <c r="H167" s="40"/>
      <c r="I167" s="241"/>
      <c r="J167" s="40"/>
      <c r="K167" s="40"/>
      <c r="L167" s="44"/>
      <c r="M167" s="242"/>
      <c r="N167" s="243"/>
      <c r="O167" s="91"/>
      <c r="P167" s="91"/>
      <c r="Q167" s="91"/>
      <c r="R167" s="91"/>
      <c r="S167" s="91"/>
      <c r="T167" s="92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7" t="s">
        <v>158</v>
      </c>
      <c r="AU167" s="17" t="s">
        <v>81</v>
      </c>
    </row>
    <row r="168" s="2" customFormat="1" ht="24.15" customHeight="1">
      <c r="A168" s="38"/>
      <c r="B168" s="39"/>
      <c r="C168" s="226" t="s">
        <v>402</v>
      </c>
      <c r="D168" s="226" t="s">
        <v>151</v>
      </c>
      <c r="E168" s="227" t="s">
        <v>954</v>
      </c>
      <c r="F168" s="228" t="s">
        <v>955</v>
      </c>
      <c r="G168" s="229" t="s">
        <v>201</v>
      </c>
      <c r="H168" s="230">
        <v>58</v>
      </c>
      <c r="I168" s="231"/>
      <c r="J168" s="232">
        <f>ROUND(I168*H168,2)</f>
        <v>0</v>
      </c>
      <c r="K168" s="228" t="s">
        <v>926</v>
      </c>
      <c r="L168" s="44"/>
      <c r="M168" s="233" t="s">
        <v>1</v>
      </c>
      <c r="N168" s="234" t="s">
        <v>38</v>
      </c>
      <c r="O168" s="91"/>
      <c r="P168" s="235">
        <f>O168*H168</f>
        <v>0</v>
      </c>
      <c r="Q168" s="235">
        <v>0</v>
      </c>
      <c r="R168" s="235">
        <f>Q168*H168</f>
        <v>0</v>
      </c>
      <c r="S168" s="235">
        <v>0</v>
      </c>
      <c r="T168" s="236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37" t="s">
        <v>156</v>
      </c>
      <c r="AT168" s="237" t="s">
        <v>151</v>
      </c>
      <c r="AU168" s="237" t="s">
        <v>81</v>
      </c>
      <c r="AY168" s="17" t="s">
        <v>148</v>
      </c>
      <c r="BE168" s="238">
        <f>IF(N168="základní",J168,0)</f>
        <v>0</v>
      </c>
      <c r="BF168" s="238">
        <f>IF(N168="snížená",J168,0)</f>
        <v>0</v>
      </c>
      <c r="BG168" s="238">
        <f>IF(N168="zákl. přenesená",J168,0)</f>
        <v>0</v>
      </c>
      <c r="BH168" s="238">
        <f>IF(N168="sníž. přenesená",J168,0)</f>
        <v>0</v>
      </c>
      <c r="BI168" s="238">
        <f>IF(N168="nulová",J168,0)</f>
        <v>0</v>
      </c>
      <c r="BJ168" s="17" t="s">
        <v>81</v>
      </c>
      <c r="BK168" s="238">
        <f>ROUND(I168*H168,2)</f>
        <v>0</v>
      </c>
      <c r="BL168" s="17" t="s">
        <v>156</v>
      </c>
      <c r="BM168" s="237" t="s">
        <v>956</v>
      </c>
    </row>
    <row r="169" s="2" customFormat="1">
      <c r="A169" s="38"/>
      <c r="B169" s="39"/>
      <c r="C169" s="40"/>
      <c r="D169" s="239" t="s">
        <v>158</v>
      </c>
      <c r="E169" s="40"/>
      <c r="F169" s="240" t="s">
        <v>957</v>
      </c>
      <c r="G169" s="40"/>
      <c r="H169" s="40"/>
      <c r="I169" s="241"/>
      <c r="J169" s="40"/>
      <c r="K169" s="40"/>
      <c r="L169" s="44"/>
      <c r="M169" s="242"/>
      <c r="N169" s="243"/>
      <c r="O169" s="91"/>
      <c r="P169" s="91"/>
      <c r="Q169" s="91"/>
      <c r="R169" s="91"/>
      <c r="S169" s="91"/>
      <c r="T169" s="92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7" t="s">
        <v>158</v>
      </c>
      <c r="AU169" s="17" t="s">
        <v>81</v>
      </c>
    </row>
    <row r="170" s="2" customFormat="1" ht="24.15" customHeight="1">
      <c r="A170" s="38"/>
      <c r="B170" s="39"/>
      <c r="C170" s="226" t="s">
        <v>958</v>
      </c>
      <c r="D170" s="226" t="s">
        <v>151</v>
      </c>
      <c r="E170" s="227" t="s">
        <v>959</v>
      </c>
      <c r="F170" s="228" t="s">
        <v>960</v>
      </c>
      <c r="G170" s="229" t="s">
        <v>201</v>
      </c>
      <c r="H170" s="230">
        <v>5</v>
      </c>
      <c r="I170" s="231"/>
      <c r="J170" s="232">
        <f>ROUND(I170*H170,2)</f>
        <v>0</v>
      </c>
      <c r="K170" s="228" t="s">
        <v>907</v>
      </c>
      <c r="L170" s="44"/>
      <c r="M170" s="233" t="s">
        <v>1</v>
      </c>
      <c r="N170" s="234" t="s">
        <v>38</v>
      </c>
      <c r="O170" s="91"/>
      <c r="P170" s="235">
        <f>O170*H170</f>
        <v>0</v>
      </c>
      <c r="Q170" s="235">
        <v>0</v>
      </c>
      <c r="R170" s="235">
        <f>Q170*H170</f>
        <v>0</v>
      </c>
      <c r="S170" s="235">
        <v>0</v>
      </c>
      <c r="T170" s="236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37" t="s">
        <v>156</v>
      </c>
      <c r="AT170" s="237" t="s">
        <v>151</v>
      </c>
      <c r="AU170" s="237" t="s">
        <v>81</v>
      </c>
      <c r="AY170" s="17" t="s">
        <v>148</v>
      </c>
      <c r="BE170" s="238">
        <f>IF(N170="základní",J170,0)</f>
        <v>0</v>
      </c>
      <c r="BF170" s="238">
        <f>IF(N170="snížená",J170,0)</f>
        <v>0</v>
      </c>
      <c r="BG170" s="238">
        <f>IF(N170="zákl. přenesená",J170,0)</f>
        <v>0</v>
      </c>
      <c r="BH170" s="238">
        <f>IF(N170="sníž. přenesená",J170,0)</f>
        <v>0</v>
      </c>
      <c r="BI170" s="238">
        <f>IF(N170="nulová",J170,0)</f>
        <v>0</v>
      </c>
      <c r="BJ170" s="17" t="s">
        <v>81</v>
      </c>
      <c r="BK170" s="238">
        <f>ROUND(I170*H170,2)</f>
        <v>0</v>
      </c>
      <c r="BL170" s="17" t="s">
        <v>156</v>
      </c>
      <c r="BM170" s="237" t="s">
        <v>961</v>
      </c>
    </row>
    <row r="171" s="2" customFormat="1">
      <c r="A171" s="38"/>
      <c r="B171" s="39"/>
      <c r="C171" s="40"/>
      <c r="D171" s="239" t="s">
        <v>158</v>
      </c>
      <c r="E171" s="40"/>
      <c r="F171" s="240" t="s">
        <v>962</v>
      </c>
      <c r="G171" s="40"/>
      <c r="H171" s="40"/>
      <c r="I171" s="241"/>
      <c r="J171" s="40"/>
      <c r="K171" s="40"/>
      <c r="L171" s="44"/>
      <c r="M171" s="242"/>
      <c r="N171" s="243"/>
      <c r="O171" s="91"/>
      <c r="P171" s="91"/>
      <c r="Q171" s="91"/>
      <c r="R171" s="91"/>
      <c r="S171" s="91"/>
      <c r="T171" s="92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158</v>
      </c>
      <c r="AU171" s="17" t="s">
        <v>81</v>
      </c>
    </row>
    <row r="172" s="2" customFormat="1" ht="24.15" customHeight="1">
      <c r="A172" s="38"/>
      <c r="B172" s="39"/>
      <c r="C172" s="226" t="s">
        <v>524</v>
      </c>
      <c r="D172" s="226" t="s">
        <v>151</v>
      </c>
      <c r="E172" s="227" t="s">
        <v>963</v>
      </c>
      <c r="F172" s="228" t="s">
        <v>964</v>
      </c>
      <c r="G172" s="229" t="s">
        <v>201</v>
      </c>
      <c r="H172" s="230">
        <v>31</v>
      </c>
      <c r="I172" s="231"/>
      <c r="J172" s="232">
        <f>ROUND(I172*H172,2)</f>
        <v>0</v>
      </c>
      <c r="K172" s="228" t="s">
        <v>907</v>
      </c>
      <c r="L172" s="44"/>
      <c r="M172" s="233" t="s">
        <v>1</v>
      </c>
      <c r="N172" s="234" t="s">
        <v>38</v>
      </c>
      <c r="O172" s="91"/>
      <c r="P172" s="235">
        <f>O172*H172</f>
        <v>0</v>
      </c>
      <c r="Q172" s="235">
        <v>0</v>
      </c>
      <c r="R172" s="235">
        <f>Q172*H172</f>
        <v>0</v>
      </c>
      <c r="S172" s="235">
        <v>0</v>
      </c>
      <c r="T172" s="236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37" t="s">
        <v>156</v>
      </c>
      <c r="AT172" s="237" t="s">
        <v>151</v>
      </c>
      <c r="AU172" s="237" t="s">
        <v>81</v>
      </c>
      <c r="AY172" s="17" t="s">
        <v>148</v>
      </c>
      <c r="BE172" s="238">
        <f>IF(N172="základní",J172,0)</f>
        <v>0</v>
      </c>
      <c r="BF172" s="238">
        <f>IF(N172="snížená",J172,0)</f>
        <v>0</v>
      </c>
      <c r="BG172" s="238">
        <f>IF(N172="zákl. přenesená",J172,0)</f>
        <v>0</v>
      </c>
      <c r="BH172" s="238">
        <f>IF(N172="sníž. přenesená",J172,0)</f>
        <v>0</v>
      </c>
      <c r="BI172" s="238">
        <f>IF(N172="nulová",J172,0)</f>
        <v>0</v>
      </c>
      <c r="BJ172" s="17" t="s">
        <v>81</v>
      </c>
      <c r="BK172" s="238">
        <f>ROUND(I172*H172,2)</f>
        <v>0</v>
      </c>
      <c r="BL172" s="17" t="s">
        <v>156</v>
      </c>
      <c r="BM172" s="237" t="s">
        <v>965</v>
      </c>
    </row>
    <row r="173" s="2" customFormat="1">
      <c r="A173" s="38"/>
      <c r="B173" s="39"/>
      <c r="C173" s="40"/>
      <c r="D173" s="239" t="s">
        <v>158</v>
      </c>
      <c r="E173" s="40"/>
      <c r="F173" s="240" t="s">
        <v>966</v>
      </c>
      <c r="G173" s="40"/>
      <c r="H173" s="40"/>
      <c r="I173" s="241"/>
      <c r="J173" s="40"/>
      <c r="K173" s="40"/>
      <c r="L173" s="44"/>
      <c r="M173" s="242"/>
      <c r="N173" s="243"/>
      <c r="O173" s="91"/>
      <c r="P173" s="91"/>
      <c r="Q173" s="91"/>
      <c r="R173" s="91"/>
      <c r="S173" s="91"/>
      <c r="T173" s="92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7" t="s">
        <v>158</v>
      </c>
      <c r="AU173" s="17" t="s">
        <v>81</v>
      </c>
    </row>
    <row r="174" s="2" customFormat="1" ht="24.15" customHeight="1">
      <c r="A174" s="38"/>
      <c r="B174" s="39"/>
      <c r="C174" s="226" t="s">
        <v>537</v>
      </c>
      <c r="D174" s="226" t="s">
        <v>151</v>
      </c>
      <c r="E174" s="227" t="s">
        <v>967</v>
      </c>
      <c r="F174" s="228" t="s">
        <v>968</v>
      </c>
      <c r="G174" s="229" t="s">
        <v>201</v>
      </c>
      <c r="H174" s="230">
        <v>1</v>
      </c>
      <c r="I174" s="231"/>
      <c r="J174" s="232">
        <f>ROUND(I174*H174,2)</f>
        <v>0</v>
      </c>
      <c r="K174" s="228" t="s">
        <v>907</v>
      </c>
      <c r="L174" s="44"/>
      <c r="M174" s="233" t="s">
        <v>1</v>
      </c>
      <c r="N174" s="234" t="s">
        <v>38</v>
      </c>
      <c r="O174" s="91"/>
      <c r="P174" s="235">
        <f>O174*H174</f>
        <v>0</v>
      </c>
      <c r="Q174" s="235">
        <v>0</v>
      </c>
      <c r="R174" s="235">
        <f>Q174*H174</f>
        <v>0</v>
      </c>
      <c r="S174" s="235">
        <v>0</v>
      </c>
      <c r="T174" s="236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37" t="s">
        <v>156</v>
      </c>
      <c r="AT174" s="237" t="s">
        <v>151</v>
      </c>
      <c r="AU174" s="237" t="s">
        <v>81</v>
      </c>
      <c r="AY174" s="17" t="s">
        <v>148</v>
      </c>
      <c r="BE174" s="238">
        <f>IF(N174="základní",J174,0)</f>
        <v>0</v>
      </c>
      <c r="BF174" s="238">
        <f>IF(N174="snížená",J174,0)</f>
        <v>0</v>
      </c>
      <c r="BG174" s="238">
        <f>IF(N174="zákl. přenesená",J174,0)</f>
        <v>0</v>
      </c>
      <c r="BH174" s="238">
        <f>IF(N174="sníž. přenesená",J174,0)</f>
        <v>0</v>
      </c>
      <c r="BI174" s="238">
        <f>IF(N174="nulová",J174,0)</f>
        <v>0</v>
      </c>
      <c r="BJ174" s="17" t="s">
        <v>81</v>
      </c>
      <c r="BK174" s="238">
        <f>ROUND(I174*H174,2)</f>
        <v>0</v>
      </c>
      <c r="BL174" s="17" t="s">
        <v>156</v>
      </c>
      <c r="BM174" s="237" t="s">
        <v>969</v>
      </c>
    </row>
    <row r="175" s="2" customFormat="1">
      <c r="A175" s="38"/>
      <c r="B175" s="39"/>
      <c r="C175" s="40"/>
      <c r="D175" s="239" t="s">
        <v>158</v>
      </c>
      <c r="E175" s="40"/>
      <c r="F175" s="240" t="s">
        <v>970</v>
      </c>
      <c r="G175" s="40"/>
      <c r="H175" s="40"/>
      <c r="I175" s="241"/>
      <c r="J175" s="40"/>
      <c r="K175" s="40"/>
      <c r="L175" s="44"/>
      <c r="M175" s="242"/>
      <c r="N175" s="243"/>
      <c r="O175" s="91"/>
      <c r="P175" s="91"/>
      <c r="Q175" s="91"/>
      <c r="R175" s="91"/>
      <c r="S175" s="91"/>
      <c r="T175" s="92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7" t="s">
        <v>158</v>
      </c>
      <c r="AU175" s="17" t="s">
        <v>81</v>
      </c>
    </row>
    <row r="176" s="12" customFormat="1" ht="25.92" customHeight="1">
      <c r="A176" s="12"/>
      <c r="B176" s="210"/>
      <c r="C176" s="211"/>
      <c r="D176" s="212" t="s">
        <v>72</v>
      </c>
      <c r="E176" s="213" t="s">
        <v>971</v>
      </c>
      <c r="F176" s="213" t="s">
        <v>972</v>
      </c>
      <c r="G176" s="211"/>
      <c r="H176" s="211"/>
      <c r="I176" s="214"/>
      <c r="J176" s="215">
        <f>BK176</f>
        <v>0</v>
      </c>
      <c r="K176" s="211"/>
      <c r="L176" s="216"/>
      <c r="M176" s="217"/>
      <c r="N176" s="218"/>
      <c r="O176" s="218"/>
      <c r="P176" s="219">
        <f>P177+SUM(P178:P195)</f>
        <v>0</v>
      </c>
      <c r="Q176" s="218"/>
      <c r="R176" s="219">
        <f>R177+SUM(R178:R195)</f>
        <v>0</v>
      </c>
      <c r="S176" s="218"/>
      <c r="T176" s="220">
        <f>T177+SUM(T178:T195)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221" t="s">
        <v>81</v>
      </c>
      <c r="AT176" s="222" t="s">
        <v>72</v>
      </c>
      <c r="AU176" s="222" t="s">
        <v>73</v>
      </c>
      <c r="AY176" s="221" t="s">
        <v>148</v>
      </c>
      <c r="BK176" s="223">
        <f>BK177+SUM(BK178:BK195)</f>
        <v>0</v>
      </c>
    </row>
    <row r="177" s="2" customFormat="1" ht="24.15" customHeight="1">
      <c r="A177" s="38"/>
      <c r="B177" s="39"/>
      <c r="C177" s="276" t="s">
        <v>409</v>
      </c>
      <c r="D177" s="276" t="s">
        <v>237</v>
      </c>
      <c r="E177" s="277" t="s">
        <v>973</v>
      </c>
      <c r="F177" s="278" t="s">
        <v>974</v>
      </c>
      <c r="G177" s="279" t="s">
        <v>218</v>
      </c>
      <c r="H177" s="280">
        <v>45</v>
      </c>
      <c r="I177" s="281"/>
      <c r="J177" s="282">
        <f>ROUND(I177*H177,2)</f>
        <v>0</v>
      </c>
      <c r="K177" s="278" t="s">
        <v>907</v>
      </c>
      <c r="L177" s="283"/>
      <c r="M177" s="284" t="s">
        <v>1</v>
      </c>
      <c r="N177" s="285" t="s">
        <v>38</v>
      </c>
      <c r="O177" s="91"/>
      <c r="P177" s="235">
        <f>O177*H177</f>
        <v>0</v>
      </c>
      <c r="Q177" s="235">
        <v>0</v>
      </c>
      <c r="R177" s="235">
        <f>Q177*H177</f>
        <v>0</v>
      </c>
      <c r="S177" s="235">
        <v>0</v>
      </c>
      <c r="T177" s="236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37" t="s">
        <v>894</v>
      </c>
      <c r="AT177" s="237" t="s">
        <v>237</v>
      </c>
      <c r="AU177" s="237" t="s">
        <v>81</v>
      </c>
      <c r="AY177" s="17" t="s">
        <v>148</v>
      </c>
      <c r="BE177" s="238">
        <f>IF(N177="základní",J177,0)</f>
        <v>0</v>
      </c>
      <c r="BF177" s="238">
        <f>IF(N177="snížená",J177,0)</f>
        <v>0</v>
      </c>
      <c r="BG177" s="238">
        <f>IF(N177="zákl. přenesená",J177,0)</f>
        <v>0</v>
      </c>
      <c r="BH177" s="238">
        <f>IF(N177="sníž. přenesená",J177,0)</f>
        <v>0</v>
      </c>
      <c r="BI177" s="238">
        <f>IF(N177="nulová",J177,0)</f>
        <v>0</v>
      </c>
      <c r="BJ177" s="17" t="s">
        <v>81</v>
      </c>
      <c r="BK177" s="238">
        <f>ROUND(I177*H177,2)</f>
        <v>0</v>
      </c>
      <c r="BL177" s="17" t="s">
        <v>894</v>
      </c>
      <c r="BM177" s="237" t="s">
        <v>975</v>
      </c>
    </row>
    <row r="178" s="2" customFormat="1">
      <c r="A178" s="38"/>
      <c r="B178" s="39"/>
      <c r="C178" s="40"/>
      <c r="D178" s="239" t="s">
        <v>158</v>
      </c>
      <c r="E178" s="40"/>
      <c r="F178" s="240" t="s">
        <v>974</v>
      </c>
      <c r="G178" s="40"/>
      <c r="H178" s="40"/>
      <c r="I178" s="241"/>
      <c r="J178" s="40"/>
      <c r="K178" s="40"/>
      <c r="L178" s="44"/>
      <c r="M178" s="242"/>
      <c r="N178" s="243"/>
      <c r="O178" s="91"/>
      <c r="P178" s="91"/>
      <c r="Q178" s="91"/>
      <c r="R178" s="91"/>
      <c r="S178" s="91"/>
      <c r="T178" s="92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7" t="s">
        <v>158</v>
      </c>
      <c r="AU178" s="17" t="s">
        <v>81</v>
      </c>
    </row>
    <row r="179" s="2" customFormat="1" ht="24.15" customHeight="1">
      <c r="A179" s="38"/>
      <c r="B179" s="39"/>
      <c r="C179" s="276" t="s">
        <v>416</v>
      </c>
      <c r="D179" s="276" t="s">
        <v>237</v>
      </c>
      <c r="E179" s="277" t="s">
        <v>976</v>
      </c>
      <c r="F179" s="278" t="s">
        <v>977</v>
      </c>
      <c r="G179" s="279" t="s">
        <v>218</v>
      </c>
      <c r="H179" s="280">
        <v>424</v>
      </c>
      <c r="I179" s="281"/>
      <c r="J179" s="282">
        <f>ROUND(I179*H179,2)</f>
        <v>0</v>
      </c>
      <c r="K179" s="278" t="s">
        <v>926</v>
      </c>
      <c r="L179" s="283"/>
      <c r="M179" s="284" t="s">
        <v>1</v>
      </c>
      <c r="N179" s="285" t="s">
        <v>38</v>
      </c>
      <c r="O179" s="91"/>
      <c r="P179" s="235">
        <f>O179*H179</f>
        <v>0</v>
      </c>
      <c r="Q179" s="235">
        <v>0</v>
      </c>
      <c r="R179" s="235">
        <f>Q179*H179</f>
        <v>0</v>
      </c>
      <c r="S179" s="235">
        <v>0</v>
      </c>
      <c r="T179" s="236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37" t="s">
        <v>894</v>
      </c>
      <c r="AT179" s="237" t="s">
        <v>237</v>
      </c>
      <c r="AU179" s="237" t="s">
        <v>81</v>
      </c>
      <c r="AY179" s="17" t="s">
        <v>148</v>
      </c>
      <c r="BE179" s="238">
        <f>IF(N179="základní",J179,0)</f>
        <v>0</v>
      </c>
      <c r="BF179" s="238">
        <f>IF(N179="snížená",J179,0)</f>
        <v>0</v>
      </c>
      <c r="BG179" s="238">
        <f>IF(N179="zákl. přenesená",J179,0)</f>
        <v>0</v>
      </c>
      <c r="BH179" s="238">
        <f>IF(N179="sníž. přenesená",J179,0)</f>
        <v>0</v>
      </c>
      <c r="BI179" s="238">
        <f>IF(N179="nulová",J179,0)</f>
        <v>0</v>
      </c>
      <c r="BJ179" s="17" t="s">
        <v>81</v>
      </c>
      <c r="BK179" s="238">
        <f>ROUND(I179*H179,2)</f>
        <v>0</v>
      </c>
      <c r="BL179" s="17" t="s">
        <v>894</v>
      </c>
      <c r="BM179" s="237" t="s">
        <v>978</v>
      </c>
    </row>
    <row r="180" s="2" customFormat="1">
      <c r="A180" s="38"/>
      <c r="B180" s="39"/>
      <c r="C180" s="40"/>
      <c r="D180" s="239" t="s">
        <v>158</v>
      </c>
      <c r="E180" s="40"/>
      <c r="F180" s="240" t="s">
        <v>979</v>
      </c>
      <c r="G180" s="40"/>
      <c r="H180" s="40"/>
      <c r="I180" s="241"/>
      <c r="J180" s="40"/>
      <c r="K180" s="40"/>
      <c r="L180" s="44"/>
      <c r="M180" s="242"/>
      <c r="N180" s="243"/>
      <c r="O180" s="91"/>
      <c r="P180" s="91"/>
      <c r="Q180" s="91"/>
      <c r="R180" s="91"/>
      <c r="S180" s="91"/>
      <c r="T180" s="92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7" t="s">
        <v>158</v>
      </c>
      <c r="AU180" s="17" t="s">
        <v>81</v>
      </c>
    </row>
    <row r="181" s="2" customFormat="1" ht="24.15" customHeight="1">
      <c r="A181" s="38"/>
      <c r="B181" s="39"/>
      <c r="C181" s="276" t="s">
        <v>420</v>
      </c>
      <c r="D181" s="276" t="s">
        <v>237</v>
      </c>
      <c r="E181" s="277" t="s">
        <v>980</v>
      </c>
      <c r="F181" s="278" t="s">
        <v>981</v>
      </c>
      <c r="G181" s="279" t="s">
        <v>218</v>
      </c>
      <c r="H181" s="280">
        <v>228</v>
      </c>
      <c r="I181" s="281"/>
      <c r="J181" s="282">
        <f>ROUND(I181*H181,2)</f>
        <v>0</v>
      </c>
      <c r="K181" s="278" t="s">
        <v>926</v>
      </c>
      <c r="L181" s="283"/>
      <c r="M181" s="284" t="s">
        <v>1</v>
      </c>
      <c r="N181" s="285" t="s">
        <v>38</v>
      </c>
      <c r="O181" s="91"/>
      <c r="P181" s="235">
        <f>O181*H181</f>
        <v>0</v>
      </c>
      <c r="Q181" s="235">
        <v>0</v>
      </c>
      <c r="R181" s="235">
        <f>Q181*H181</f>
        <v>0</v>
      </c>
      <c r="S181" s="235">
        <v>0</v>
      </c>
      <c r="T181" s="236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37" t="s">
        <v>894</v>
      </c>
      <c r="AT181" s="237" t="s">
        <v>237</v>
      </c>
      <c r="AU181" s="237" t="s">
        <v>81</v>
      </c>
      <c r="AY181" s="17" t="s">
        <v>148</v>
      </c>
      <c r="BE181" s="238">
        <f>IF(N181="základní",J181,0)</f>
        <v>0</v>
      </c>
      <c r="BF181" s="238">
        <f>IF(N181="snížená",J181,0)</f>
        <v>0</v>
      </c>
      <c r="BG181" s="238">
        <f>IF(N181="zákl. přenesená",J181,0)</f>
        <v>0</v>
      </c>
      <c r="BH181" s="238">
        <f>IF(N181="sníž. přenesená",J181,0)</f>
        <v>0</v>
      </c>
      <c r="BI181" s="238">
        <f>IF(N181="nulová",J181,0)</f>
        <v>0</v>
      </c>
      <c r="BJ181" s="17" t="s">
        <v>81</v>
      </c>
      <c r="BK181" s="238">
        <f>ROUND(I181*H181,2)</f>
        <v>0</v>
      </c>
      <c r="BL181" s="17" t="s">
        <v>894</v>
      </c>
      <c r="BM181" s="237" t="s">
        <v>982</v>
      </c>
    </row>
    <row r="182" s="2" customFormat="1">
      <c r="A182" s="38"/>
      <c r="B182" s="39"/>
      <c r="C182" s="40"/>
      <c r="D182" s="239" t="s">
        <v>158</v>
      </c>
      <c r="E182" s="40"/>
      <c r="F182" s="240" t="s">
        <v>983</v>
      </c>
      <c r="G182" s="40"/>
      <c r="H182" s="40"/>
      <c r="I182" s="241"/>
      <c r="J182" s="40"/>
      <c r="K182" s="40"/>
      <c r="L182" s="44"/>
      <c r="M182" s="242"/>
      <c r="N182" s="243"/>
      <c r="O182" s="91"/>
      <c r="P182" s="91"/>
      <c r="Q182" s="91"/>
      <c r="R182" s="91"/>
      <c r="S182" s="91"/>
      <c r="T182" s="92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7" t="s">
        <v>158</v>
      </c>
      <c r="AU182" s="17" t="s">
        <v>81</v>
      </c>
    </row>
    <row r="183" s="2" customFormat="1" ht="24.15" customHeight="1">
      <c r="A183" s="38"/>
      <c r="B183" s="39"/>
      <c r="C183" s="276" t="s">
        <v>354</v>
      </c>
      <c r="D183" s="276" t="s">
        <v>237</v>
      </c>
      <c r="E183" s="277" t="s">
        <v>984</v>
      </c>
      <c r="F183" s="278" t="s">
        <v>985</v>
      </c>
      <c r="G183" s="279" t="s">
        <v>218</v>
      </c>
      <c r="H183" s="280">
        <v>16</v>
      </c>
      <c r="I183" s="281"/>
      <c r="J183" s="282">
        <f>ROUND(I183*H183,2)</f>
        <v>0</v>
      </c>
      <c r="K183" s="278" t="s">
        <v>907</v>
      </c>
      <c r="L183" s="283"/>
      <c r="M183" s="284" t="s">
        <v>1</v>
      </c>
      <c r="N183" s="285" t="s">
        <v>38</v>
      </c>
      <c r="O183" s="91"/>
      <c r="P183" s="235">
        <f>O183*H183</f>
        <v>0</v>
      </c>
      <c r="Q183" s="235">
        <v>0</v>
      </c>
      <c r="R183" s="235">
        <f>Q183*H183</f>
        <v>0</v>
      </c>
      <c r="S183" s="235">
        <v>0</v>
      </c>
      <c r="T183" s="236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37" t="s">
        <v>894</v>
      </c>
      <c r="AT183" s="237" t="s">
        <v>237</v>
      </c>
      <c r="AU183" s="237" t="s">
        <v>81</v>
      </c>
      <c r="AY183" s="17" t="s">
        <v>148</v>
      </c>
      <c r="BE183" s="238">
        <f>IF(N183="základní",J183,0)</f>
        <v>0</v>
      </c>
      <c r="BF183" s="238">
        <f>IF(N183="snížená",J183,0)</f>
        <v>0</v>
      </c>
      <c r="BG183" s="238">
        <f>IF(N183="zákl. přenesená",J183,0)</f>
        <v>0</v>
      </c>
      <c r="BH183" s="238">
        <f>IF(N183="sníž. přenesená",J183,0)</f>
        <v>0</v>
      </c>
      <c r="BI183" s="238">
        <f>IF(N183="nulová",J183,0)</f>
        <v>0</v>
      </c>
      <c r="BJ183" s="17" t="s">
        <v>81</v>
      </c>
      <c r="BK183" s="238">
        <f>ROUND(I183*H183,2)</f>
        <v>0</v>
      </c>
      <c r="BL183" s="17" t="s">
        <v>894</v>
      </c>
      <c r="BM183" s="237" t="s">
        <v>986</v>
      </c>
    </row>
    <row r="184" s="2" customFormat="1">
      <c r="A184" s="38"/>
      <c r="B184" s="39"/>
      <c r="C184" s="40"/>
      <c r="D184" s="239" t="s">
        <v>158</v>
      </c>
      <c r="E184" s="40"/>
      <c r="F184" s="240" t="s">
        <v>985</v>
      </c>
      <c r="G184" s="40"/>
      <c r="H184" s="40"/>
      <c r="I184" s="241"/>
      <c r="J184" s="40"/>
      <c r="K184" s="40"/>
      <c r="L184" s="44"/>
      <c r="M184" s="242"/>
      <c r="N184" s="243"/>
      <c r="O184" s="91"/>
      <c r="P184" s="91"/>
      <c r="Q184" s="91"/>
      <c r="R184" s="91"/>
      <c r="S184" s="91"/>
      <c r="T184" s="92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7" t="s">
        <v>158</v>
      </c>
      <c r="AU184" s="17" t="s">
        <v>81</v>
      </c>
    </row>
    <row r="185" s="2" customFormat="1" ht="24.15" customHeight="1">
      <c r="A185" s="38"/>
      <c r="B185" s="39"/>
      <c r="C185" s="276" t="s">
        <v>362</v>
      </c>
      <c r="D185" s="276" t="s">
        <v>237</v>
      </c>
      <c r="E185" s="277" t="s">
        <v>987</v>
      </c>
      <c r="F185" s="278" t="s">
        <v>988</v>
      </c>
      <c r="G185" s="279" t="s">
        <v>218</v>
      </c>
      <c r="H185" s="280">
        <v>45</v>
      </c>
      <c r="I185" s="281"/>
      <c r="J185" s="282">
        <f>ROUND(I185*H185,2)</f>
        <v>0</v>
      </c>
      <c r="K185" s="278" t="s">
        <v>907</v>
      </c>
      <c r="L185" s="283"/>
      <c r="M185" s="284" t="s">
        <v>1</v>
      </c>
      <c r="N185" s="285" t="s">
        <v>38</v>
      </c>
      <c r="O185" s="91"/>
      <c r="P185" s="235">
        <f>O185*H185</f>
        <v>0</v>
      </c>
      <c r="Q185" s="235">
        <v>0</v>
      </c>
      <c r="R185" s="235">
        <f>Q185*H185</f>
        <v>0</v>
      </c>
      <c r="S185" s="235">
        <v>0</v>
      </c>
      <c r="T185" s="236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37" t="s">
        <v>894</v>
      </c>
      <c r="AT185" s="237" t="s">
        <v>237</v>
      </c>
      <c r="AU185" s="237" t="s">
        <v>81</v>
      </c>
      <c r="AY185" s="17" t="s">
        <v>148</v>
      </c>
      <c r="BE185" s="238">
        <f>IF(N185="základní",J185,0)</f>
        <v>0</v>
      </c>
      <c r="BF185" s="238">
        <f>IF(N185="snížená",J185,0)</f>
        <v>0</v>
      </c>
      <c r="BG185" s="238">
        <f>IF(N185="zákl. přenesená",J185,0)</f>
        <v>0</v>
      </c>
      <c r="BH185" s="238">
        <f>IF(N185="sníž. přenesená",J185,0)</f>
        <v>0</v>
      </c>
      <c r="BI185" s="238">
        <f>IF(N185="nulová",J185,0)</f>
        <v>0</v>
      </c>
      <c r="BJ185" s="17" t="s">
        <v>81</v>
      </c>
      <c r="BK185" s="238">
        <f>ROUND(I185*H185,2)</f>
        <v>0</v>
      </c>
      <c r="BL185" s="17" t="s">
        <v>894</v>
      </c>
      <c r="BM185" s="237" t="s">
        <v>989</v>
      </c>
    </row>
    <row r="186" s="2" customFormat="1">
      <c r="A186" s="38"/>
      <c r="B186" s="39"/>
      <c r="C186" s="40"/>
      <c r="D186" s="239" t="s">
        <v>158</v>
      </c>
      <c r="E186" s="40"/>
      <c r="F186" s="240" t="s">
        <v>988</v>
      </c>
      <c r="G186" s="40"/>
      <c r="H186" s="40"/>
      <c r="I186" s="241"/>
      <c r="J186" s="40"/>
      <c r="K186" s="40"/>
      <c r="L186" s="44"/>
      <c r="M186" s="242"/>
      <c r="N186" s="243"/>
      <c r="O186" s="91"/>
      <c r="P186" s="91"/>
      <c r="Q186" s="91"/>
      <c r="R186" s="91"/>
      <c r="S186" s="91"/>
      <c r="T186" s="92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7" t="s">
        <v>158</v>
      </c>
      <c r="AU186" s="17" t="s">
        <v>81</v>
      </c>
    </row>
    <row r="187" s="2" customFormat="1" ht="24.15" customHeight="1">
      <c r="A187" s="38"/>
      <c r="B187" s="39"/>
      <c r="C187" s="276" t="s">
        <v>370</v>
      </c>
      <c r="D187" s="276" t="s">
        <v>237</v>
      </c>
      <c r="E187" s="277" t="s">
        <v>990</v>
      </c>
      <c r="F187" s="278" t="s">
        <v>991</v>
      </c>
      <c r="G187" s="279" t="s">
        <v>218</v>
      </c>
      <c r="H187" s="280">
        <v>10</v>
      </c>
      <c r="I187" s="281"/>
      <c r="J187" s="282">
        <f>ROUND(I187*H187,2)</f>
        <v>0</v>
      </c>
      <c r="K187" s="278" t="s">
        <v>907</v>
      </c>
      <c r="L187" s="283"/>
      <c r="M187" s="284" t="s">
        <v>1</v>
      </c>
      <c r="N187" s="285" t="s">
        <v>38</v>
      </c>
      <c r="O187" s="91"/>
      <c r="P187" s="235">
        <f>O187*H187</f>
        <v>0</v>
      </c>
      <c r="Q187" s="235">
        <v>0</v>
      </c>
      <c r="R187" s="235">
        <f>Q187*H187</f>
        <v>0</v>
      </c>
      <c r="S187" s="235">
        <v>0</v>
      </c>
      <c r="T187" s="236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37" t="s">
        <v>894</v>
      </c>
      <c r="AT187" s="237" t="s">
        <v>237</v>
      </c>
      <c r="AU187" s="237" t="s">
        <v>81</v>
      </c>
      <c r="AY187" s="17" t="s">
        <v>148</v>
      </c>
      <c r="BE187" s="238">
        <f>IF(N187="základní",J187,0)</f>
        <v>0</v>
      </c>
      <c r="BF187" s="238">
        <f>IF(N187="snížená",J187,0)</f>
        <v>0</v>
      </c>
      <c r="BG187" s="238">
        <f>IF(N187="zákl. přenesená",J187,0)</f>
        <v>0</v>
      </c>
      <c r="BH187" s="238">
        <f>IF(N187="sníž. přenesená",J187,0)</f>
        <v>0</v>
      </c>
      <c r="BI187" s="238">
        <f>IF(N187="nulová",J187,0)</f>
        <v>0</v>
      </c>
      <c r="BJ187" s="17" t="s">
        <v>81</v>
      </c>
      <c r="BK187" s="238">
        <f>ROUND(I187*H187,2)</f>
        <v>0</v>
      </c>
      <c r="BL187" s="17" t="s">
        <v>894</v>
      </c>
      <c r="BM187" s="237" t="s">
        <v>992</v>
      </c>
    </row>
    <row r="188" s="2" customFormat="1">
      <c r="A188" s="38"/>
      <c r="B188" s="39"/>
      <c r="C188" s="40"/>
      <c r="D188" s="239" t="s">
        <v>158</v>
      </c>
      <c r="E188" s="40"/>
      <c r="F188" s="240" t="s">
        <v>991</v>
      </c>
      <c r="G188" s="40"/>
      <c r="H188" s="40"/>
      <c r="I188" s="241"/>
      <c r="J188" s="40"/>
      <c r="K188" s="40"/>
      <c r="L188" s="44"/>
      <c r="M188" s="242"/>
      <c r="N188" s="243"/>
      <c r="O188" s="91"/>
      <c r="P188" s="91"/>
      <c r="Q188" s="91"/>
      <c r="R188" s="91"/>
      <c r="S188" s="91"/>
      <c r="T188" s="92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7" t="s">
        <v>158</v>
      </c>
      <c r="AU188" s="17" t="s">
        <v>81</v>
      </c>
    </row>
    <row r="189" s="2" customFormat="1" ht="24.15" customHeight="1">
      <c r="A189" s="38"/>
      <c r="B189" s="39"/>
      <c r="C189" s="226" t="s">
        <v>377</v>
      </c>
      <c r="D189" s="226" t="s">
        <v>151</v>
      </c>
      <c r="E189" s="227" t="s">
        <v>993</v>
      </c>
      <c r="F189" s="228" t="s">
        <v>994</v>
      </c>
      <c r="G189" s="229" t="s">
        <v>218</v>
      </c>
      <c r="H189" s="230">
        <v>55</v>
      </c>
      <c r="I189" s="231"/>
      <c r="J189" s="232">
        <f>ROUND(I189*H189,2)</f>
        <v>0</v>
      </c>
      <c r="K189" s="228" t="s">
        <v>907</v>
      </c>
      <c r="L189" s="44"/>
      <c r="M189" s="233" t="s">
        <v>1</v>
      </c>
      <c r="N189" s="234" t="s">
        <v>38</v>
      </c>
      <c r="O189" s="91"/>
      <c r="P189" s="235">
        <f>O189*H189</f>
        <v>0</v>
      </c>
      <c r="Q189" s="235">
        <v>0</v>
      </c>
      <c r="R189" s="235">
        <f>Q189*H189</f>
        <v>0</v>
      </c>
      <c r="S189" s="235">
        <v>0</v>
      </c>
      <c r="T189" s="236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37" t="s">
        <v>508</v>
      </c>
      <c r="AT189" s="237" t="s">
        <v>151</v>
      </c>
      <c r="AU189" s="237" t="s">
        <v>81</v>
      </c>
      <c r="AY189" s="17" t="s">
        <v>148</v>
      </c>
      <c r="BE189" s="238">
        <f>IF(N189="základní",J189,0)</f>
        <v>0</v>
      </c>
      <c r="BF189" s="238">
        <f>IF(N189="snížená",J189,0)</f>
        <v>0</v>
      </c>
      <c r="BG189" s="238">
        <f>IF(N189="zákl. přenesená",J189,0)</f>
        <v>0</v>
      </c>
      <c r="BH189" s="238">
        <f>IF(N189="sníž. přenesená",J189,0)</f>
        <v>0</v>
      </c>
      <c r="BI189" s="238">
        <f>IF(N189="nulová",J189,0)</f>
        <v>0</v>
      </c>
      <c r="BJ189" s="17" t="s">
        <v>81</v>
      </c>
      <c r="BK189" s="238">
        <f>ROUND(I189*H189,2)</f>
        <v>0</v>
      </c>
      <c r="BL189" s="17" t="s">
        <v>508</v>
      </c>
      <c r="BM189" s="237" t="s">
        <v>995</v>
      </c>
    </row>
    <row r="190" s="2" customFormat="1">
      <c r="A190" s="38"/>
      <c r="B190" s="39"/>
      <c r="C190" s="40"/>
      <c r="D190" s="239" t="s">
        <v>158</v>
      </c>
      <c r="E190" s="40"/>
      <c r="F190" s="240" t="s">
        <v>996</v>
      </c>
      <c r="G190" s="40"/>
      <c r="H190" s="40"/>
      <c r="I190" s="241"/>
      <c r="J190" s="40"/>
      <c r="K190" s="40"/>
      <c r="L190" s="44"/>
      <c r="M190" s="242"/>
      <c r="N190" s="243"/>
      <c r="O190" s="91"/>
      <c r="P190" s="91"/>
      <c r="Q190" s="91"/>
      <c r="R190" s="91"/>
      <c r="S190" s="91"/>
      <c r="T190" s="92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158</v>
      </c>
      <c r="AU190" s="17" t="s">
        <v>81</v>
      </c>
    </row>
    <row r="191" s="2" customFormat="1" ht="24.15" customHeight="1">
      <c r="A191" s="38"/>
      <c r="B191" s="39"/>
      <c r="C191" s="226" t="s">
        <v>388</v>
      </c>
      <c r="D191" s="226" t="s">
        <v>151</v>
      </c>
      <c r="E191" s="227" t="s">
        <v>997</v>
      </c>
      <c r="F191" s="228" t="s">
        <v>998</v>
      </c>
      <c r="G191" s="229" t="s">
        <v>218</v>
      </c>
      <c r="H191" s="230">
        <v>668</v>
      </c>
      <c r="I191" s="231"/>
      <c r="J191" s="232">
        <f>ROUND(I191*H191,2)</f>
        <v>0</v>
      </c>
      <c r="K191" s="228" t="s">
        <v>926</v>
      </c>
      <c r="L191" s="44"/>
      <c r="M191" s="233" t="s">
        <v>1</v>
      </c>
      <c r="N191" s="234" t="s">
        <v>38</v>
      </c>
      <c r="O191" s="91"/>
      <c r="P191" s="235">
        <f>O191*H191</f>
        <v>0</v>
      </c>
      <c r="Q191" s="235">
        <v>0</v>
      </c>
      <c r="R191" s="235">
        <f>Q191*H191</f>
        <v>0</v>
      </c>
      <c r="S191" s="235">
        <v>0</v>
      </c>
      <c r="T191" s="236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37" t="s">
        <v>508</v>
      </c>
      <c r="AT191" s="237" t="s">
        <v>151</v>
      </c>
      <c r="AU191" s="237" t="s">
        <v>81</v>
      </c>
      <c r="AY191" s="17" t="s">
        <v>148</v>
      </c>
      <c r="BE191" s="238">
        <f>IF(N191="základní",J191,0)</f>
        <v>0</v>
      </c>
      <c r="BF191" s="238">
        <f>IF(N191="snížená",J191,0)</f>
        <v>0</v>
      </c>
      <c r="BG191" s="238">
        <f>IF(N191="zákl. přenesená",J191,0)</f>
        <v>0</v>
      </c>
      <c r="BH191" s="238">
        <f>IF(N191="sníž. přenesená",J191,0)</f>
        <v>0</v>
      </c>
      <c r="BI191" s="238">
        <f>IF(N191="nulová",J191,0)</f>
        <v>0</v>
      </c>
      <c r="BJ191" s="17" t="s">
        <v>81</v>
      </c>
      <c r="BK191" s="238">
        <f>ROUND(I191*H191,2)</f>
        <v>0</v>
      </c>
      <c r="BL191" s="17" t="s">
        <v>508</v>
      </c>
      <c r="BM191" s="237" t="s">
        <v>999</v>
      </c>
    </row>
    <row r="192" s="2" customFormat="1">
      <c r="A192" s="38"/>
      <c r="B192" s="39"/>
      <c r="C192" s="40"/>
      <c r="D192" s="239" t="s">
        <v>158</v>
      </c>
      <c r="E192" s="40"/>
      <c r="F192" s="240" t="s">
        <v>1000</v>
      </c>
      <c r="G192" s="40"/>
      <c r="H192" s="40"/>
      <c r="I192" s="241"/>
      <c r="J192" s="40"/>
      <c r="K192" s="40"/>
      <c r="L192" s="44"/>
      <c r="M192" s="242"/>
      <c r="N192" s="243"/>
      <c r="O192" s="91"/>
      <c r="P192" s="91"/>
      <c r="Q192" s="91"/>
      <c r="R192" s="91"/>
      <c r="S192" s="91"/>
      <c r="T192" s="92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158</v>
      </c>
      <c r="AU192" s="17" t="s">
        <v>81</v>
      </c>
    </row>
    <row r="193" s="2" customFormat="1" ht="24.15" customHeight="1">
      <c r="A193" s="38"/>
      <c r="B193" s="39"/>
      <c r="C193" s="226" t="s">
        <v>396</v>
      </c>
      <c r="D193" s="226" t="s">
        <v>151</v>
      </c>
      <c r="E193" s="227" t="s">
        <v>1001</v>
      </c>
      <c r="F193" s="228" t="s">
        <v>1002</v>
      </c>
      <c r="G193" s="229" t="s">
        <v>218</v>
      </c>
      <c r="H193" s="230">
        <v>45</v>
      </c>
      <c r="I193" s="231"/>
      <c r="J193" s="232">
        <f>ROUND(I193*H193,2)</f>
        <v>0</v>
      </c>
      <c r="K193" s="228" t="s">
        <v>926</v>
      </c>
      <c r="L193" s="44"/>
      <c r="M193" s="233" t="s">
        <v>1</v>
      </c>
      <c r="N193" s="234" t="s">
        <v>38</v>
      </c>
      <c r="O193" s="91"/>
      <c r="P193" s="235">
        <f>O193*H193</f>
        <v>0</v>
      </c>
      <c r="Q193" s="235">
        <v>0</v>
      </c>
      <c r="R193" s="235">
        <f>Q193*H193</f>
        <v>0</v>
      </c>
      <c r="S193" s="235">
        <v>0</v>
      </c>
      <c r="T193" s="236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37" t="s">
        <v>508</v>
      </c>
      <c r="AT193" s="237" t="s">
        <v>151</v>
      </c>
      <c r="AU193" s="237" t="s">
        <v>81</v>
      </c>
      <c r="AY193" s="17" t="s">
        <v>148</v>
      </c>
      <c r="BE193" s="238">
        <f>IF(N193="základní",J193,0)</f>
        <v>0</v>
      </c>
      <c r="BF193" s="238">
        <f>IF(N193="snížená",J193,0)</f>
        <v>0</v>
      </c>
      <c r="BG193" s="238">
        <f>IF(N193="zákl. přenesená",J193,0)</f>
        <v>0</v>
      </c>
      <c r="BH193" s="238">
        <f>IF(N193="sníž. přenesená",J193,0)</f>
        <v>0</v>
      </c>
      <c r="BI193" s="238">
        <f>IF(N193="nulová",J193,0)</f>
        <v>0</v>
      </c>
      <c r="BJ193" s="17" t="s">
        <v>81</v>
      </c>
      <c r="BK193" s="238">
        <f>ROUND(I193*H193,2)</f>
        <v>0</v>
      </c>
      <c r="BL193" s="17" t="s">
        <v>508</v>
      </c>
      <c r="BM193" s="237" t="s">
        <v>1003</v>
      </c>
    </row>
    <row r="194" s="2" customFormat="1">
      <c r="A194" s="38"/>
      <c r="B194" s="39"/>
      <c r="C194" s="40"/>
      <c r="D194" s="239" t="s">
        <v>158</v>
      </c>
      <c r="E194" s="40"/>
      <c r="F194" s="240" t="s">
        <v>1004</v>
      </c>
      <c r="G194" s="40"/>
      <c r="H194" s="40"/>
      <c r="I194" s="241"/>
      <c r="J194" s="40"/>
      <c r="K194" s="40"/>
      <c r="L194" s="44"/>
      <c r="M194" s="242"/>
      <c r="N194" s="243"/>
      <c r="O194" s="91"/>
      <c r="P194" s="91"/>
      <c r="Q194" s="91"/>
      <c r="R194" s="91"/>
      <c r="S194" s="91"/>
      <c r="T194" s="92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7" t="s">
        <v>158</v>
      </c>
      <c r="AU194" s="17" t="s">
        <v>81</v>
      </c>
    </row>
    <row r="195" s="12" customFormat="1" ht="22.8" customHeight="1">
      <c r="A195" s="12"/>
      <c r="B195" s="210"/>
      <c r="C195" s="211"/>
      <c r="D195" s="212" t="s">
        <v>72</v>
      </c>
      <c r="E195" s="224" t="s">
        <v>1005</v>
      </c>
      <c r="F195" s="224" t="s">
        <v>1006</v>
      </c>
      <c r="G195" s="211"/>
      <c r="H195" s="211"/>
      <c r="I195" s="214"/>
      <c r="J195" s="225">
        <f>BK195</f>
        <v>0</v>
      </c>
      <c r="K195" s="211"/>
      <c r="L195" s="216"/>
      <c r="M195" s="217"/>
      <c r="N195" s="218"/>
      <c r="O195" s="218"/>
      <c r="P195" s="219">
        <f>SUM(P196:P205)</f>
        <v>0</v>
      </c>
      <c r="Q195" s="218"/>
      <c r="R195" s="219">
        <f>SUM(R196:R205)</f>
        <v>0</v>
      </c>
      <c r="S195" s="218"/>
      <c r="T195" s="220">
        <f>SUM(T196:T205)</f>
        <v>0</v>
      </c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R195" s="221" t="s">
        <v>81</v>
      </c>
      <c r="AT195" s="222" t="s">
        <v>72</v>
      </c>
      <c r="AU195" s="222" t="s">
        <v>81</v>
      </c>
      <c r="AY195" s="221" t="s">
        <v>148</v>
      </c>
      <c r="BK195" s="223">
        <f>SUM(BK196:BK205)</f>
        <v>0</v>
      </c>
    </row>
    <row r="196" s="2" customFormat="1" ht="24.15" customHeight="1">
      <c r="A196" s="38"/>
      <c r="B196" s="39"/>
      <c r="C196" s="276" t="s">
        <v>305</v>
      </c>
      <c r="D196" s="276" t="s">
        <v>237</v>
      </c>
      <c r="E196" s="277" t="s">
        <v>1007</v>
      </c>
      <c r="F196" s="278" t="s">
        <v>1008</v>
      </c>
      <c r="G196" s="279" t="s">
        <v>201</v>
      </c>
      <c r="H196" s="280">
        <v>8</v>
      </c>
      <c r="I196" s="281"/>
      <c r="J196" s="282">
        <f>ROUND(I196*H196,2)</f>
        <v>0</v>
      </c>
      <c r="K196" s="278" t="s">
        <v>926</v>
      </c>
      <c r="L196" s="283"/>
      <c r="M196" s="284" t="s">
        <v>1</v>
      </c>
      <c r="N196" s="285" t="s">
        <v>38</v>
      </c>
      <c r="O196" s="91"/>
      <c r="P196" s="235">
        <f>O196*H196</f>
        <v>0</v>
      </c>
      <c r="Q196" s="235">
        <v>0</v>
      </c>
      <c r="R196" s="235">
        <f>Q196*H196</f>
        <v>0</v>
      </c>
      <c r="S196" s="235">
        <v>0</v>
      </c>
      <c r="T196" s="236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37" t="s">
        <v>894</v>
      </c>
      <c r="AT196" s="237" t="s">
        <v>237</v>
      </c>
      <c r="AU196" s="237" t="s">
        <v>83</v>
      </c>
      <c r="AY196" s="17" t="s">
        <v>148</v>
      </c>
      <c r="BE196" s="238">
        <f>IF(N196="základní",J196,0)</f>
        <v>0</v>
      </c>
      <c r="BF196" s="238">
        <f>IF(N196="snížená",J196,0)</f>
        <v>0</v>
      </c>
      <c r="BG196" s="238">
        <f>IF(N196="zákl. přenesená",J196,0)</f>
        <v>0</v>
      </c>
      <c r="BH196" s="238">
        <f>IF(N196="sníž. přenesená",J196,0)</f>
        <v>0</v>
      </c>
      <c r="BI196" s="238">
        <f>IF(N196="nulová",J196,0)</f>
        <v>0</v>
      </c>
      <c r="BJ196" s="17" t="s">
        <v>81</v>
      </c>
      <c r="BK196" s="238">
        <f>ROUND(I196*H196,2)</f>
        <v>0</v>
      </c>
      <c r="BL196" s="17" t="s">
        <v>894</v>
      </c>
      <c r="BM196" s="237" t="s">
        <v>1009</v>
      </c>
    </row>
    <row r="197" s="2" customFormat="1">
      <c r="A197" s="38"/>
      <c r="B197" s="39"/>
      <c r="C197" s="40"/>
      <c r="D197" s="239" t="s">
        <v>158</v>
      </c>
      <c r="E197" s="40"/>
      <c r="F197" s="240" t="s">
        <v>1010</v>
      </c>
      <c r="G197" s="40"/>
      <c r="H197" s="40"/>
      <c r="I197" s="241"/>
      <c r="J197" s="40"/>
      <c r="K197" s="40"/>
      <c r="L197" s="44"/>
      <c r="M197" s="242"/>
      <c r="N197" s="243"/>
      <c r="O197" s="91"/>
      <c r="P197" s="91"/>
      <c r="Q197" s="91"/>
      <c r="R197" s="91"/>
      <c r="S197" s="91"/>
      <c r="T197" s="92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7" t="s">
        <v>158</v>
      </c>
      <c r="AU197" s="17" t="s">
        <v>83</v>
      </c>
    </row>
    <row r="198" s="2" customFormat="1" ht="24.15" customHeight="1">
      <c r="A198" s="38"/>
      <c r="B198" s="39"/>
      <c r="C198" s="226" t="s">
        <v>311</v>
      </c>
      <c r="D198" s="226" t="s">
        <v>151</v>
      </c>
      <c r="E198" s="227" t="s">
        <v>1011</v>
      </c>
      <c r="F198" s="228" t="s">
        <v>1012</v>
      </c>
      <c r="G198" s="229" t="s">
        <v>201</v>
      </c>
      <c r="H198" s="230">
        <v>16</v>
      </c>
      <c r="I198" s="231"/>
      <c r="J198" s="232">
        <f>ROUND(I198*H198,2)</f>
        <v>0</v>
      </c>
      <c r="K198" s="228" t="s">
        <v>907</v>
      </c>
      <c r="L198" s="44"/>
      <c r="M198" s="233" t="s">
        <v>1</v>
      </c>
      <c r="N198" s="234" t="s">
        <v>38</v>
      </c>
      <c r="O198" s="91"/>
      <c r="P198" s="235">
        <f>O198*H198</f>
        <v>0</v>
      </c>
      <c r="Q198" s="235">
        <v>0</v>
      </c>
      <c r="R198" s="235">
        <f>Q198*H198</f>
        <v>0</v>
      </c>
      <c r="S198" s="235">
        <v>0</v>
      </c>
      <c r="T198" s="236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37" t="s">
        <v>508</v>
      </c>
      <c r="AT198" s="237" t="s">
        <v>151</v>
      </c>
      <c r="AU198" s="237" t="s">
        <v>83</v>
      </c>
      <c r="AY198" s="17" t="s">
        <v>148</v>
      </c>
      <c r="BE198" s="238">
        <f>IF(N198="základní",J198,0)</f>
        <v>0</v>
      </c>
      <c r="BF198" s="238">
        <f>IF(N198="snížená",J198,0)</f>
        <v>0</v>
      </c>
      <c r="BG198" s="238">
        <f>IF(N198="zákl. přenesená",J198,0)</f>
        <v>0</v>
      </c>
      <c r="BH198" s="238">
        <f>IF(N198="sníž. přenesená",J198,0)</f>
        <v>0</v>
      </c>
      <c r="BI198" s="238">
        <f>IF(N198="nulová",J198,0)</f>
        <v>0</v>
      </c>
      <c r="BJ198" s="17" t="s">
        <v>81</v>
      </c>
      <c r="BK198" s="238">
        <f>ROUND(I198*H198,2)</f>
        <v>0</v>
      </c>
      <c r="BL198" s="17" t="s">
        <v>508</v>
      </c>
      <c r="BM198" s="237" t="s">
        <v>1013</v>
      </c>
    </row>
    <row r="199" s="2" customFormat="1">
      <c r="A199" s="38"/>
      <c r="B199" s="39"/>
      <c r="C199" s="40"/>
      <c r="D199" s="239" t="s">
        <v>158</v>
      </c>
      <c r="E199" s="40"/>
      <c r="F199" s="240" t="s">
        <v>1012</v>
      </c>
      <c r="G199" s="40"/>
      <c r="H199" s="40"/>
      <c r="I199" s="241"/>
      <c r="J199" s="40"/>
      <c r="K199" s="40"/>
      <c r="L199" s="44"/>
      <c r="M199" s="242"/>
      <c r="N199" s="243"/>
      <c r="O199" s="91"/>
      <c r="P199" s="91"/>
      <c r="Q199" s="91"/>
      <c r="R199" s="91"/>
      <c r="S199" s="91"/>
      <c r="T199" s="92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7" t="s">
        <v>158</v>
      </c>
      <c r="AU199" s="17" t="s">
        <v>83</v>
      </c>
    </row>
    <row r="200" s="2" customFormat="1" ht="37.8" customHeight="1">
      <c r="A200" s="38"/>
      <c r="B200" s="39"/>
      <c r="C200" s="276" t="s">
        <v>438</v>
      </c>
      <c r="D200" s="276" t="s">
        <v>237</v>
      </c>
      <c r="E200" s="277" t="s">
        <v>1014</v>
      </c>
      <c r="F200" s="278" t="s">
        <v>1015</v>
      </c>
      <c r="G200" s="279" t="s">
        <v>218</v>
      </c>
      <c r="H200" s="280">
        <v>1380</v>
      </c>
      <c r="I200" s="281"/>
      <c r="J200" s="282">
        <f>ROUND(I200*H200,2)</f>
        <v>0</v>
      </c>
      <c r="K200" s="278" t="s">
        <v>907</v>
      </c>
      <c r="L200" s="283"/>
      <c r="M200" s="284" t="s">
        <v>1</v>
      </c>
      <c r="N200" s="285" t="s">
        <v>38</v>
      </c>
      <c r="O200" s="91"/>
      <c r="P200" s="235">
        <f>O200*H200</f>
        <v>0</v>
      </c>
      <c r="Q200" s="235">
        <v>0</v>
      </c>
      <c r="R200" s="235">
        <f>Q200*H200</f>
        <v>0</v>
      </c>
      <c r="S200" s="235">
        <v>0</v>
      </c>
      <c r="T200" s="236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37" t="s">
        <v>894</v>
      </c>
      <c r="AT200" s="237" t="s">
        <v>237</v>
      </c>
      <c r="AU200" s="237" t="s">
        <v>83</v>
      </c>
      <c r="AY200" s="17" t="s">
        <v>148</v>
      </c>
      <c r="BE200" s="238">
        <f>IF(N200="základní",J200,0)</f>
        <v>0</v>
      </c>
      <c r="BF200" s="238">
        <f>IF(N200="snížená",J200,0)</f>
        <v>0</v>
      </c>
      <c r="BG200" s="238">
        <f>IF(N200="zákl. přenesená",J200,0)</f>
        <v>0</v>
      </c>
      <c r="BH200" s="238">
        <f>IF(N200="sníž. přenesená",J200,0)</f>
        <v>0</v>
      </c>
      <c r="BI200" s="238">
        <f>IF(N200="nulová",J200,0)</f>
        <v>0</v>
      </c>
      <c r="BJ200" s="17" t="s">
        <v>81</v>
      </c>
      <c r="BK200" s="238">
        <f>ROUND(I200*H200,2)</f>
        <v>0</v>
      </c>
      <c r="BL200" s="17" t="s">
        <v>894</v>
      </c>
      <c r="BM200" s="237" t="s">
        <v>1016</v>
      </c>
    </row>
    <row r="201" s="2" customFormat="1">
      <c r="A201" s="38"/>
      <c r="B201" s="39"/>
      <c r="C201" s="40"/>
      <c r="D201" s="239" t="s">
        <v>158</v>
      </c>
      <c r="E201" s="40"/>
      <c r="F201" s="240" t="s">
        <v>1015</v>
      </c>
      <c r="G201" s="40"/>
      <c r="H201" s="40"/>
      <c r="I201" s="241"/>
      <c r="J201" s="40"/>
      <c r="K201" s="40"/>
      <c r="L201" s="44"/>
      <c r="M201" s="242"/>
      <c r="N201" s="243"/>
      <c r="O201" s="91"/>
      <c r="P201" s="91"/>
      <c r="Q201" s="91"/>
      <c r="R201" s="91"/>
      <c r="S201" s="91"/>
      <c r="T201" s="92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7" t="s">
        <v>158</v>
      </c>
      <c r="AU201" s="17" t="s">
        <v>83</v>
      </c>
    </row>
    <row r="202" s="2" customFormat="1" ht="24.15" customHeight="1">
      <c r="A202" s="38"/>
      <c r="B202" s="39"/>
      <c r="C202" s="226" t="s">
        <v>443</v>
      </c>
      <c r="D202" s="226" t="s">
        <v>151</v>
      </c>
      <c r="E202" s="227" t="s">
        <v>1017</v>
      </c>
      <c r="F202" s="228" t="s">
        <v>1018</v>
      </c>
      <c r="G202" s="229" t="s">
        <v>201</v>
      </c>
      <c r="H202" s="230">
        <v>16</v>
      </c>
      <c r="I202" s="231"/>
      <c r="J202" s="232">
        <f>ROUND(I202*H202,2)</f>
        <v>0</v>
      </c>
      <c r="K202" s="228" t="s">
        <v>907</v>
      </c>
      <c r="L202" s="44"/>
      <c r="M202" s="233" t="s">
        <v>1</v>
      </c>
      <c r="N202" s="234" t="s">
        <v>38</v>
      </c>
      <c r="O202" s="91"/>
      <c r="P202" s="235">
        <f>O202*H202</f>
        <v>0</v>
      </c>
      <c r="Q202" s="235">
        <v>0</v>
      </c>
      <c r="R202" s="235">
        <f>Q202*H202</f>
        <v>0</v>
      </c>
      <c r="S202" s="235">
        <v>0</v>
      </c>
      <c r="T202" s="236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37" t="s">
        <v>508</v>
      </c>
      <c r="AT202" s="237" t="s">
        <v>151</v>
      </c>
      <c r="AU202" s="237" t="s">
        <v>83</v>
      </c>
      <c r="AY202" s="17" t="s">
        <v>148</v>
      </c>
      <c r="BE202" s="238">
        <f>IF(N202="základní",J202,0)</f>
        <v>0</v>
      </c>
      <c r="BF202" s="238">
        <f>IF(N202="snížená",J202,0)</f>
        <v>0</v>
      </c>
      <c r="BG202" s="238">
        <f>IF(N202="zákl. přenesená",J202,0)</f>
        <v>0</v>
      </c>
      <c r="BH202" s="238">
        <f>IF(N202="sníž. přenesená",J202,0)</f>
        <v>0</v>
      </c>
      <c r="BI202" s="238">
        <f>IF(N202="nulová",J202,0)</f>
        <v>0</v>
      </c>
      <c r="BJ202" s="17" t="s">
        <v>81</v>
      </c>
      <c r="BK202" s="238">
        <f>ROUND(I202*H202,2)</f>
        <v>0</v>
      </c>
      <c r="BL202" s="17" t="s">
        <v>508</v>
      </c>
      <c r="BM202" s="237" t="s">
        <v>1019</v>
      </c>
    </row>
    <row r="203" s="2" customFormat="1">
      <c r="A203" s="38"/>
      <c r="B203" s="39"/>
      <c r="C203" s="40"/>
      <c r="D203" s="239" t="s">
        <v>158</v>
      </c>
      <c r="E203" s="40"/>
      <c r="F203" s="240" t="s">
        <v>1018</v>
      </c>
      <c r="G203" s="40"/>
      <c r="H203" s="40"/>
      <c r="I203" s="241"/>
      <c r="J203" s="40"/>
      <c r="K203" s="40"/>
      <c r="L203" s="44"/>
      <c r="M203" s="242"/>
      <c r="N203" s="243"/>
      <c r="O203" s="91"/>
      <c r="P203" s="91"/>
      <c r="Q203" s="91"/>
      <c r="R203" s="91"/>
      <c r="S203" s="91"/>
      <c r="T203" s="92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7" t="s">
        <v>158</v>
      </c>
      <c r="AU203" s="17" t="s">
        <v>83</v>
      </c>
    </row>
    <row r="204" s="2" customFormat="1" ht="24.15" customHeight="1">
      <c r="A204" s="38"/>
      <c r="B204" s="39"/>
      <c r="C204" s="226" t="s">
        <v>448</v>
      </c>
      <c r="D204" s="226" t="s">
        <v>151</v>
      </c>
      <c r="E204" s="227" t="s">
        <v>1020</v>
      </c>
      <c r="F204" s="228" t="s">
        <v>1021</v>
      </c>
      <c r="G204" s="229" t="s">
        <v>218</v>
      </c>
      <c r="H204" s="230">
        <v>1380</v>
      </c>
      <c r="I204" s="231"/>
      <c r="J204" s="232">
        <f>ROUND(I204*H204,2)</f>
        <v>0</v>
      </c>
      <c r="K204" s="228" t="s">
        <v>907</v>
      </c>
      <c r="L204" s="44"/>
      <c r="M204" s="233" t="s">
        <v>1</v>
      </c>
      <c r="N204" s="234" t="s">
        <v>38</v>
      </c>
      <c r="O204" s="91"/>
      <c r="P204" s="235">
        <f>O204*H204</f>
        <v>0</v>
      </c>
      <c r="Q204" s="235">
        <v>0</v>
      </c>
      <c r="R204" s="235">
        <f>Q204*H204</f>
        <v>0</v>
      </c>
      <c r="S204" s="235">
        <v>0</v>
      </c>
      <c r="T204" s="236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37" t="s">
        <v>508</v>
      </c>
      <c r="AT204" s="237" t="s">
        <v>151</v>
      </c>
      <c r="AU204" s="237" t="s">
        <v>83</v>
      </c>
      <c r="AY204" s="17" t="s">
        <v>148</v>
      </c>
      <c r="BE204" s="238">
        <f>IF(N204="základní",J204,0)</f>
        <v>0</v>
      </c>
      <c r="BF204" s="238">
        <f>IF(N204="snížená",J204,0)</f>
        <v>0</v>
      </c>
      <c r="BG204" s="238">
        <f>IF(N204="zákl. přenesená",J204,0)</f>
        <v>0</v>
      </c>
      <c r="BH204" s="238">
        <f>IF(N204="sníž. přenesená",J204,0)</f>
        <v>0</v>
      </c>
      <c r="BI204" s="238">
        <f>IF(N204="nulová",J204,0)</f>
        <v>0</v>
      </c>
      <c r="BJ204" s="17" t="s">
        <v>81</v>
      </c>
      <c r="BK204" s="238">
        <f>ROUND(I204*H204,2)</f>
        <v>0</v>
      </c>
      <c r="BL204" s="17" t="s">
        <v>508</v>
      </c>
      <c r="BM204" s="237" t="s">
        <v>1022</v>
      </c>
    </row>
    <row r="205" s="2" customFormat="1">
      <c r="A205" s="38"/>
      <c r="B205" s="39"/>
      <c r="C205" s="40"/>
      <c r="D205" s="239" t="s">
        <v>158</v>
      </c>
      <c r="E205" s="40"/>
      <c r="F205" s="240" t="s">
        <v>1021</v>
      </c>
      <c r="G205" s="40"/>
      <c r="H205" s="40"/>
      <c r="I205" s="241"/>
      <c r="J205" s="40"/>
      <c r="K205" s="40"/>
      <c r="L205" s="44"/>
      <c r="M205" s="242"/>
      <c r="N205" s="243"/>
      <c r="O205" s="91"/>
      <c r="P205" s="91"/>
      <c r="Q205" s="91"/>
      <c r="R205" s="91"/>
      <c r="S205" s="91"/>
      <c r="T205" s="92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7" t="s">
        <v>158</v>
      </c>
      <c r="AU205" s="17" t="s">
        <v>83</v>
      </c>
    </row>
    <row r="206" s="12" customFormat="1" ht="25.92" customHeight="1">
      <c r="A206" s="12"/>
      <c r="B206" s="210"/>
      <c r="C206" s="211"/>
      <c r="D206" s="212" t="s">
        <v>72</v>
      </c>
      <c r="E206" s="213" t="s">
        <v>146</v>
      </c>
      <c r="F206" s="213" t="s">
        <v>146</v>
      </c>
      <c r="G206" s="211"/>
      <c r="H206" s="211"/>
      <c r="I206" s="214"/>
      <c r="J206" s="215">
        <f>BK206</f>
        <v>0</v>
      </c>
      <c r="K206" s="211"/>
      <c r="L206" s="216"/>
      <c r="M206" s="217"/>
      <c r="N206" s="218"/>
      <c r="O206" s="218"/>
      <c r="P206" s="219">
        <f>P207</f>
        <v>0</v>
      </c>
      <c r="Q206" s="218"/>
      <c r="R206" s="219">
        <f>R207</f>
        <v>0</v>
      </c>
      <c r="S206" s="218"/>
      <c r="T206" s="220">
        <f>T207</f>
        <v>0</v>
      </c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R206" s="221" t="s">
        <v>81</v>
      </c>
      <c r="AT206" s="222" t="s">
        <v>72</v>
      </c>
      <c r="AU206" s="222" t="s">
        <v>73</v>
      </c>
      <c r="AY206" s="221" t="s">
        <v>148</v>
      </c>
      <c r="BK206" s="223">
        <f>BK207</f>
        <v>0</v>
      </c>
    </row>
    <row r="207" s="12" customFormat="1" ht="22.8" customHeight="1">
      <c r="A207" s="12"/>
      <c r="B207" s="210"/>
      <c r="C207" s="211"/>
      <c r="D207" s="212" t="s">
        <v>72</v>
      </c>
      <c r="E207" s="224" t="s">
        <v>197</v>
      </c>
      <c r="F207" s="224" t="s">
        <v>198</v>
      </c>
      <c r="G207" s="211"/>
      <c r="H207" s="211"/>
      <c r="I207" s="214"/>
      <c r="J207" s="225">
        <f>BK207</f>
        <v>0</v>
      </c>
      <c r="K207" s="211"/>
      <c r="L207" s="216"/>
      <c r="M207" s="217"/>
      <c r="N207" s="218"/>
      <c r="O207" s="218"/>
      <c r="P207" s="219">
        <f>SUM(P208:P223)</f>
        <v>0</v>
      </c>
      <c r="Q207" s="218"/>
      <c r="R207" s="219">
        <f>SUM(R208:R223)</f>
        <v>0</v>
      </c>
      <c r="S207" s="218"/>
      <c r="T207" s="220">
        <f>SUM(T208:T223)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221" t="s">
        <v>81</v>
      </c>
      <c r="AT207" s="222" t="s">
        <v>72</v>
      </c>
      <c r="AU207" s="222" t="s">
        <v>81</v>
      </c>
      <c r="AY207" s="221" t="s">
        <v>148</v>
      </c>
      <c r="BK207" s="223">
        <f>SUM(BK208:BK223)</f>
        <v>0</v>
      </c>
    </row>
    <row r="208" s="2" customFormat="1" ht="24.15" customHeight="1">
      <c r="A208" s="38"/>
      <c r="B208" s="39"/>
      <c r="C208" s="226" t="s">
        <v>453</v>
      </c>
      <c r="D208" s="226" t="s">
        <v>151</v>
      </c>
      <c r="E208" s="227" t="s">
        <v>1023</v>
      </c>
      <c r="F208" s="228" t="s">
        <v>1024</v>
      </c>
      <c r="G208" s="229" t="s">
        <v>218</v>
      </c>
      <c r="H208" s="230">
        <v>150</v>
      </c>
      <c r="I208" s="231"/>
      <c r="J208" s="232">
        <f>ROUND(I208*H208,2)</f>
        <v>0</v>
      </c>
      <c r="K208" s="228" t="s">
        <v>907</v>
      </c>
      <c r="L208" s="44"/>
      <c r="M208" s="233" t="s">
        <v>1</v>
      </c>
      <c r="N208" s="234" t="s">
        <v>38</v>
      </c>
      <c r="O208" s="91"/>
      <c r="P208" s="235">
        <f>O208*H208</f>
        <v>0</v>
      </c>
      <c r="Q208" s="235">
        <v>0</v>
      </c>
      <c r="R208" s="235">
        <f>Q208*H208</f>
        <v>0</v>
      </c>
      <c r="S208" s="235">
        <v>0</v>
      </c>
      <c r="T208" s="236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37" t="s">
        <v>156</v>
      </c>
      <c r="AT208" s="237" t="s">
        <v>151</v>
      </c>
      <c r="AU208" s="237" t="s">
        <v>83</v>
      </c>
      <c r="AY208" s="17" t="s">
        <v>148</v>
      </c>
      <c r="BE208" s="238">
        <f>IF(N208="základní",J208,0)</f>
        <v>0</v>
      </c>
      <c r="BF208" s="238">
        <f>IF(N208="snížená",J208,0)</f>
        <v>0</v>
      </c>
      <c r="BG208" s="238">
        <f>IF(N208="zákl. přenesená",J208,0)</f>
        <v>0</v>
      </c>
      <c r="BH208" s="238">
        <f>IF(N208="sníž. přenesená",J208,0)</f>
        <v>0</v>
      </c>
      <c r="BI208" s="238">
        <f>IF(N208="nulová",J208,0)</f>
        <v>0</v>
      </c>
      <c r="BJ208" s="17" t="s">
        <v>81</v>
      </c>
      <c r="BK208" s="238">
        <f>ROUND(I208*H208,2)</f>
        <v>0</v>
      </c>
      <c r="BL208" s="17" t="s">
        <v>156</v>
      </c>
      <c r="BM208" s="237" t="s">
        <v>1025</v>
      </c>
    </row>
    <row r="209" s="2" customFormat="1">
      <c r="A209" s="38"/>
      <c r="B209" s="39"/>
      <c r="C209" s="40"/>
      <c r="D209" s="239" t="s">
        <v>158</v>
      </c>
      <c r="E209" s="40"/>
      <c r="F209" s="240" t="s">
        <v>1024</v>
      </c>
      <c r="G209" s="40"/>
      <c r="H209" s="40"/>
      <c r="I209" s="241"/>
      <c r="J209" s="40"/>
      <c r="K209" s="40"/>
      <c r="L209" s="44"/>
      <c r="M209" s="242"/>
      <c r="N209" s="243"/>
      <c r="O209" s="91"/>
      <c r="P209" s="91"/>
      <c r="Q209" s="91"/>
      <c r="R209" s="91"/>
      <c r="S209" s="91"/>
      <c r="T209" s="92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7" t="s">
        <v>158</v>
      </c>
      <c r="AU209" s="17" t="s">
        <v>83</v>
      </c>
    </row>
    <row r="210" s="2" customFormat="1" ht="24.15" customHeight="1">
      <c r="A210" s="38"/>
      <c r="B210" s="39"/>
      <c r="C210" s="226" t="s">
        <v>458</v>
      </c>
      <c r="D210" s="226" t="s">
        <v>151</v>
      </c>
      <c r="E210" s="227" t="s">
        <v>1026</v>
      </c>
      <c r="F210" s="228" t="s">
        <v>1027</v>
      </c>
      <c r="G210" s="229" t="s">
        <v>218</v>
      </c>
      <c r="H210" s="230">
        <v>50</v>
      </c>
      <c r="I210" s="231"/>
      <c r="J210" s="232">
        <f>ROUND(I210*H210,2)</f>
        <v>0</v>
      </c>
      <c r="K210" s="228" t="s">
        <v>907</v>
      </c>
      <c r="L210" s="44"/>
      <c r="M210" s="233" t="s">
        <v>1</v>
      </c>
      <c r="N210" s="234" t="s">
        <v>38</v>
      </c>
      <c r="O210" s="91"/>
      <c r="P210" s="235">
        <f>O210*H210</f>
        <v>0</v>
      </c>
      <c r="Q210" s="235">
        <v>0</v>
      </c>
      <c r="R210" s="235">
        <f>Q210*H210</f>
        <v>0</v>
      </c>
      <c r="S210" s="235">
        <v>0</v>
      </c>
      <c r="T210" s="236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37" t="s">
        <v>156</v>
      </c>
      <c r="AT210" s="237" t="s">
        <v>151</v>
      </c>
      <c r="AU210" s="237" t="s">
        <v>83</v>
      </c>
      <c r="AY210" s="17" t="s">
        <v>148</v>
      </c>
      <c r="BE210" s="238">
        <f>IF(N210="základní",J210,0)</f>
        <v>0</v>
      </c>
      <c r="BF210" s="238">
        <f>IF(N210="snížená",J210,0)</f>
        <v>0</v>
      </c>
      <c r="BG210" s="238">
        <f>IF(N210="zákl. přenesená",J210,0)</f>
        <v>0</v>
      </c>
      <c r="BH210" s="238">
        <f>IF(N210="sníž. přenesená",J210,0)</f>
        <v>0</v>
      </c>
      <c r="BI210" s="238">
        <f>IF(N210="nulová",J210,0)</f>
        <v>0</v>
      </c>
      <c r="BJ210" s="17" t="s">
        <v>81</v>
      </c>
      <c r="BK210" s="238">
        <f>ROUND(I210*H210,2)</f>
        <v>0</v>
      </c>
      <c r="BL210" s="17" t="s">
        <v>156</v>
      </c>
      <c r="BM210" s="237" t="s">
        <v>1028</v>
      </c>
    </row>
    <row r="211" s="2" customFormat="1">
      <c r="A211" s="38"/>
      <c r="B211" s="39"/>
      <c r="C211" s="40"/>
      <c r="D211" s="239" t="s">
        <v>158</v>
      </c>
      <c r="E211" s="40"/>
      <c r="F211" s="240" t="s">
        <v>1027</v>
      </c>
      <c r="G211" s="40"/>
      <c r="H211" s="40"/>
      <c r="I211" s="241"/>
      <c r="J211" s="40"/>
      <c r="K211" s="40"/>
      <c r="L211" s="44"/>
      <c r="M211" s="242"/>
      <c r="N211" s="243"/>
      <c r="O211" s="91"/>
      <c r="P211" s="91"/>
      <c r="Q211" s="91"/>
      <c r="R211" s="91"/>
      <c r="S211" s="91"/>
      <c r="T211" s="92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7" t="s">
        <v>158</v>
      </c>
      <c r="AU211" s="17" t="s">
        <v>83</v>
      </c>
    </row>
    <row r="212" s="2" customFormat="1" ht="24.15" customHeight="1">
      <c r="A212" s="38"/>
      <c r="B212" s="39"/>
      <c r="C212" s="226" t="s">
        <v>428</v>
      </c>
      <c r="D212" s="226" t="s">
        <v>151</v>
      </c>
      <c r="E212" s="227" t="s">
        <v>1029</v>
      </c>
      <c r="F212" s="228" t="s">
        <v>1030</v>
      </c>
      <c r="G212" s="229" t="s">
        <v>218</v>
      </c>
      <c r="H212" s="230">
        <v>25</v>
      </c>
      <c r="I212" s="231"/>
      <c r="J212" s="232">
        <f>ROUND(I212*H212,2)</f>
        <v>0</v>
      </c>
      <c r="K212" s="228" t="s">
        <v>907</v>
      </c>
      <c r="L212" s="44"/>
      <c r="M212" s="233" t="s">
        <v>1</v>
      </c>
      <c r="N212" s="234" t="s">
        <v>38</v>
      </c>
      <c r="O212" s="91"/>
      <c r="P212" s="235">
        <f>O212*H212</f>
        <v>0</v>
      </c>
      <c r="Q212" s="235">
        <v>0</v>
      </c>
      <c r="R212" s="235">
        <f>Q212*H212</f>
        <v>0</v>
      </c>
      <c r="S212" s="235">
        <v>0</v>
      </c>
      <c r="T212" s="236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37" t="s">
        <v>156</v>
      </c>
      <c r="AT212" s="237" t="s">
        <v>151</v>
      </c>
      <c r="AU212" s="237" t="s">
        <v>83</v>
      </c>
      <c r="AY212" s="17" t="s">
        <v>148</v>
      </c>
      <c r="BE212" s="238">
        <f>IF(N212="základní",J212,0)</f>
        <v>0</v>
      </c>
      <c r="BF212" s="238">
        <f>IF(N212="snížená",J212,0)</f>
        <v>0</v>
      </c>
      <c r="BG212" s="238">
        <f>IF(N212="zákl. přenesená",J212,0)</f>
        <v>0</v>
      </c>
      <c r="BH212" s="238">
        <f>IF(N212="sníž. přenesená",J212,0)</f>
        <v>0</v>
      </c>
      <c r="BI212" s="238">
        <f>IF(N212="nulová",J212,0)</f>
        <v>0</v>
      </c>
      <c r="BJ212" s="17" t="s">
        <v>81</v>
      </c>
      <c r="BK212" s="238">
        <f>ROUND(I212*H212,2)</f>
        <v>0</v>
      </c>
      <c r="BL212" s="17" t="s">
        <v>156</v>
      </c>
      <c r="BM212" s="237" t="s">
        <v>1031</v>
      </c>
    </row>
    <row r="213" s="2" customFormat="1">
      <c r="A213" s="38"/>
      <c r="B213" s="39"/>
      <c r="C213" s="40"/>
      <c r="D213" s="239" t="s">
        <v>158</v>
      </c>
      <c r="E213" s="40"/>
      <c r="F213" s="240" t="s">
        <v>1030</v>
      </c>
      <c r="G213" s="40"/>
      <c r="H213" s="40"/>
      <c r="I213" s="241"/>
      <c r="J213" s="40"/>
      <c r="K213" s="40"/>
      <c r="L213" s="44"/>
      <c r="M213" s="242"/>
      <c r="N213" s="243"/>
      <c r="O213" s="91"/>
      <c r="P213" s="91"/>
      <c r="Q213" s="91"/>
      <c r="R213" s="91"/>
      <c r="S213" s="91"/>
      <c r="T213" s="92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7" t="s">
        <v>158</v>
      </c>
      <c r="AU213" s="17" t="s">
        <v>83</v>
      </c>
    </row>
    <row r="214" s="2" customFormat="1" ht="24.15" customHeight="1">
      <c r="A214" s="38"/>
      <c r="B214" s="39"/>
      <c r="C214" s="226" t="s">
        <v>433</v>
      </c>
      <c r="D214" s="226" t="s">
        <v>151</v>
      </c>
      <c r="E214" s="227" t="s">
        <v>1032</v>
      </c>
      <c r="F214" s="228" t="s">
        <v>1033</v>
      </c>
      <c r="G214" s="229" t="s">
        <v>154</v>
      </c>
      <c r="H214" s="230">
        <v>50</v>
      </c>
      <c r="I214" s="231"/>
      <c r="J214" s="232">
        <f>ROUND(I214*H214,2)</f>
        <v>0</v>
      </c>
      <c r="K214" s="228" t="s">
        <v>907</v>
      </c>
      <c r="L214" s="44"/>
      <c r="M214" s="233" t="s">
        <v>1</v>
      </c>
      <c r="N214" s="234" t="s">
        <v>38</v>
      </c>
      <c r="O214" s="91"/>
      <c r="P214" s="235">
        <f>O214*H214</f>
        <v>0</v>
      </c>
      <c r="Q214" s="235">
        <v>0</v>
      </c>
      <c r="R214" s="235">
        <f>Q214*H214</f>
        <v>0</v>
      </c>
      <c r="S214" s="235">
        <v>0</v>
      </c>
      <c r="T214" s="236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37" t="s">
        <v>156</v>
      </c>
      <c r="AT214" s="237" t="s">
        <v>151</v>
      </c>
      <c r="AU214" s="237" t="s">
        <v>83</v>
      </c>
      <c r="AY214" s="17" t="s">
        <v>148</v>
      </c>
      <c r="BE214" s="238">
        <f>IF(N214="základní",J214,0)</f>
        <v>0</v>
      </c>
      <c r="BF214" s="238">
        <f>IF(N214="snížená",J214,0)</f>
        <v>0</v>
      </c>
      <c r="BG214" s="238">
        <f>IF(N214="zákl. přenesená",J214,0)</f>
        <v>0</v>
      </c>
      <c r="BH214" s="238">
        <f>IF(N214="sníž. přenesená",J214,0)</f>
        <v>0</v>
      </c>
      <c r="BI214" s="238">
        <f>IF(N214="nulová",J214,0)</f>
        <v>0</v>
      </c>
      <c r="BJ214" s="17" t="s">
        <v>81</v>
      </c>
      <c r="BK214" s="238">
        <f>ROUND(I214*H214,2)</f>
        <v>0</v>
      </c>
      <c r="BL214" s="17" t="s">
        <v>156</v>
      </c>
      <c r="BM214" s="237" t="s">
        <v>1034</v>
      </c>
    </row>
    <row r="215" s="2" customFormat="1">
      <c r="A215" s="38"/>
      <c r="B215" s="39"/>
      <c r="C215" s="40"/>
      <c r="D215" s="239" t="s">
        <v>158</v>
      </c>
      <c r="E215" s="40"/>
      <c r="F215" s="240" t="s">
        <v>1033</v>
      </c>
      <c r="G215" s="40"/>
      <c r="H215" s="40"/>
      <c r="I215" s="241"/>
      <c r="J215" s="40"/>
      <c r="K215" s="40"/>
      <c r="L215" s="44"/>
      <c r="M215" s="242"/>
      <c r="N215" s="243"/>
      <c r="O215" s="91"/>
      <c r="P215" s="91"/>
      <c r="Q215" s="91"/>
      <c r="R215" s="91"/>
      <c r="S215" s="91"/>
      <c r="T215" s="92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7" t="s">
        <v>158</v>
      </c>
      <c r="AU215" s="17" t="s">
        <v>83</v>
      </c>
    </row>
    <row r="216" s="2" customFormat="1" ht="37.8" customHeight="1">
      <c r="A216" s="38"/>
      <c r="B216" s="39"/>
      <c r="C216" s="276" t="s">
        <v>542</v>
      </c>
      <c r="D216" s="276" t="s">
        <v>237</v>
      </c>
      <c r="E216" s="277" t="s">
        <v>1035</v>
      </c>
      <c r="F216" s="278" t="s">
        <v>1036</v>
      </c>
      <c r="G216" s="279" t="s">
        <v>201</v>
      </c>
      <c r="H216" s="280">
        <v>5</v>
      </c>
      <c r="I216" s="281"/>
      <c r="J216" s="282">
        <f>ROUND(I216*H216,2)</f>
        <v>0</v>
      </c>
      <c r="K216" s="278" t="s">
        <v>907</v>
      </c>
      <c r="L216" s="283"/>
      <c r="M216" s="284" t="s">
        <v>1</v>
      </c>
      <c r="N216" s="285" t="s">
        <v>38</v>
      </c>
      <c r="O216" s="91"/>
      <c r="P216" s="235">
        <f>O216*H216</f>
        <v>0</v>
      </c>
      <c r="Q216" s="235">
        <v>0</v>
      </c>
      <c r="R216" s="235">
        <f>Q216*H216</f>
        <v>0</v>
      </c>
      <c r="S216" s="235">
        <v>0</v>
      </c>
      <c r="T216" s="236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37" t="s">
        <v>894</v>
      </c>
      <c r="AT216" s="237" t="s">
        <v>237</v>
      </c>
      <c r="AU216" s="237" t="s">
        <v>83</v>
      </c>
      <c r="AY216" s="17" t="s">
        <v>148</v>
      </c>
      <c r="BE216" s="238">
        <f>IF(N216="základní",J216,0)</f>
        <v>0</v>
      </c>
      <c r="BF216" s="238">
        <f>IF(N216="snížená",J216,0)</f>
        <v>0</v>
      </c>
      <c r="BG216" s="238">
        <f>IF(N216="zákl. přenesená",J216,0)</f>
        <v>0</v>
      </c>
      <c r="BH216" s="238">
        <f>IF(N216="sníž. přenesená",J216,0)</f>
        <v>0</v>
      </c>
      <c r="BI216" s="238">
        <f>IF(N216="nulová",J216,0)</f>
        <v>0</v>
      </c>
      <c r="BJ216" s="17" t="s">
        <v>81</v>
      </c>
      <c r="BK216" s="238">
        <f>ROUND(I216*H216,2)</f>
        <v>0</v>
      </c>
      <c r="BL216" s="17" t="s">
        <v>894</v>
      </c>
      <c r="BM216" s="237" t="s">
        <v>1037</v>
      </c>
    </row>
    <row r="217" s="2" customFormat="1">
      <c r="A217" s="38"/>
      <c r="B217" s="39"/>
      <c r="C217" s="40"/>
      <c r="D217" s="239" t="s">
        <v>158</v>
      </c>
      <c r="E217" s="40"/>
      <c r="F217" s="240" t="s">
        <v>1036</v>
      </c>
      <c r="G217" s="40"/>
      <c r="H217" s="40"/>
      <c r="I217" s="241"/>
      <c r="J217" s="40"/>
      <c r="K217" s="40"/>
      <c r="L217" s="44"/>
      <c r="M217" s="242"/>
      <c r="N217" s="243"/>
      <c r="O217" s="91"/>
      <c r="P217" s="91"/>
      <c r="Q217" s="91"/>
      <c r="R217" s="91"/>
      <c r="S217" s="91"/>
      <c r="T217" s="92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7" t="s">
        <v>158</v>
      </c>
      <c r="AU217" s="17" t="s">
        <v>83</v>
      </c>
    </row>
    <row r="218" s="2" customFormat="1" ht="24.15" customHeight="1">
      <c r="A218" s="38"/>
      <c r="B218" s="39"/>
      <c r="C218" s="276" t="s">
        <v>550</v>
      </c>
      <c r="D218" s="276" t="s">
        <v>237</v>
      </c>
      <c r="E218" s="277" t="s">
        <v>1038</v>
      </c>
      <c r="F218" s="278" t="s">
        <v>1039</v>
      </c>
      <c r="G218" s="279" t="s">
        <v>154</v>
      </c>
      <c r="H218" s="280">
        <v>2</v>
      </c>
      <c r="I218" s="281"/>
      <c r="J218" s="282">
        <f>ROUND(I218*H218,2)</f>
        <v>0</v>
      </c>
      <c r="K218" s="278" t="s">
        <v>907</v>
      </c>
      <c r="L218" s="283"/>
      <c r="M218" s="284" t="s">
        <v>1</v>
      </c>
      <c r="N218" s="285" t="s">
        <v>38</v>
      </c>
      <c r="O218" s="91"/>
      <c r="P218" s="235">
        <f>O218*H218</f>
        <v>0</v>
      </c>
      <c r="Q218" s="235">
        <v>0</v>
      </c>
      <c r="R218" s="235">
        <f>Q218*H218</f>
        <v>0</v>
      </c>
      <c r="S218" s="235">
        <v>0</v>
      </c>
      <c r="T218" s="236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37" t="s">
        <v>894</v>
      </c>
      <c r="AT218" s="237" t="s">
        <v>237</v>
      </c>
      <c r="AU218" s="237" t="s">
        <v>83</v>
      </c>
      <c r="AY218" s="17" t="s">
        <v>148</v>
      </c>
      <c r="BE218" s="238">
        <f>IF(N218="základní",J218,0)</f>
        <v>0</v>
      </c>
      <c r="BF218" s="238">
        <f>IF(N218="snížená",J218,0)</f>
        <v>0</v>
      </c>
      <c r="BG218" s="238">
        <f>IF(N218="zákl. přenesená",J218,0)</f>
        <v>0</v>
      </c>
      <c r="BH218" s="238">
        <f>IF(N218="sníž. přenesená",J218,0)</f>
        <v>0</v>
      </c>
      <c r="BI218" s="238">
        <f>IF(N218="nulová",J218,0)</f>
        <v>0</v>
      </c>
      <c r="BJ218" s="17" t="s">
        <v>81</v>
      </c>
      <c r="BK218" s="238">
        <f>ROUND(I218*H218,2)</f>
        <v>0</v>
      </c>
      <c r="BL218" s="17" t="s">
        <v>894</v>
      </c>
      <c r="BM218" s="237" t="s">
        <v>1040</v>
      </c>
    </row>
    <row r="219" s="2" customFormat="1">
      <c r="A219" s="38"/>
      <c r="B219" s="39"/>
      <c r="C219" s="40"/>
      <c r="D219" s="239" t="s">
        <v>158</v>
      </c>
      <c r="E219" s="40"/>
      <c r="F219" s="240" t="s">
        <v>1039</v>
      </c>
      <c r="G219" s="40"/>
      <c r="H219" s="40"/>
      <c r="I219" s="241"/>
      <c r="J219" s="40"/>
      <c r="K219" s="40"/>
      <c r="L219" s="44"/>
      <c r="M219" s="242"/>
      <c r="N219" s="243"/>
      <c r="O219" s="91"/>
      <c r="P219" s="91"/>
      <c r="Q219" s="91"/>
      <c r="R219" s="91"/>
      <c r="S219" s="91"/>
      <c r="T219" s="92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T219" s="17" t="s">
        <v>158</v>
      </c>
      <c r="AU219" s="17" t="s">
        <v>83</v>
      </c>
    </row>
    <row r="220" s="2" customFormat="1" ht="24.15" customHeight="1">
      <c r="A220" s="38"/>
      <c r="B220" s="39"/>
      <c r="C220" s="226" t="s">
        <v>1041</v>
      </c>
      <c r="D220" s="226" t="s">
        <v>151</v>
      </c>
      <c r="E220" s="227" t="s">
        <v>1042</v>
      </c>
      <c r="F220" s="228" t="s">
        <v>1043</v>
      </c>
      <c r="G220" s="229" t="s">
        <v>154</v>
      </c>
      <c r="H220" s="230">
        <v>2</v>
      </c>
      <c r="I220" s="231"/>
      <c r="J220" s="232">
        <f>ROUND(I220*H220,2)</f>
        <v>0</v>
      </c>
      <c r="K220" s="228" t="s">
        <v>907</v>
      </c>
      <c r="L220" s="44"/>
      <c r="M220" s="233" t="s">
        <v>1</v>
      </c>
      <c r="N220" s="234" t="s">
        <v>38</v>
      </c>
      <c r="O220" s="91"/>
      <c r="P220" s="235">
        <f>O220*H220</f>
        <v>0</v>
      </c>
      <c r="Q220" s="235">
        <v>0</v>
      </c>
      <c r="R220" s="235">
        <f>Q220*H220</f>
        <v>0</v>
      </c>
      <c r="S220" s="235">
        <v>0</v>
      </c>
      <c r="T220" s="236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37" t="s">
        <v>508</v>
      </c>
      <c r="AT220" s="237" t="s">
        <v>151</v>
      </c>
      <c r="AU220" s="237" t="s">
        <v>83</v>
      </c>
      <c r="AY220" s="17" t="s">
        <v>148</v>
      </c>
      <c r="BE220" s="238">
        <f>IF(N220="základní",J220,0)</f>
        <v>0</v>
      </c>
      <c r="BF220" s="238">
        <f>IF(N220="snížená",J220,0)</f>
        <v>0</v>
      </c>
      <c r="BG220" s="238">
        <f>IF(N220="zákl. přenesená",J220,0)</f>
        <v>0</v>
      </c>
      <c r="BH220" s="238">
        <f>IF(N220="sníž. přenesená",J220,0)</f>
        <v>0</v>
      </c>
      <c r="BI220" s="238">
        <f>IF(N220="nulová",J220,0)</f>
        <v>0</v>
      </c>
      <c r="BJ220" s="17" t="s">
        <v>81</v>
      </c>
      <c r="BK220" s="238">
        <f>ROUND(I220*H220,2)</f>
        <v>0</v>
      </c>
      <c r="BL220" s="17" t="s">
        <v>508</v>
      </c>
      <c r="BM220" s="237" t="s">
        <v>1044</v>
      </c>
    </row>
    <row r="221" s="2" customFormat="1">
      <c r="A221" s="38"/>
      <c r="B221" s="39"/>
      <c r="C221" s="40"/>
      <c r="D221" s="239" t="s">
        <v>158</v>
      </c>
      <c r="E221" s="40"/>
      <c r="F221" s="240" t="s">
        <v>1045</v>
      </c>
      <c r="G221" s="40"/>
      <c r="H221" s="40"/>
      <c r="I221" s="241"/>
      <c r="J221" s="40"/>
      <c r="K221" s="40"/>
      <c r="L221" s="44"/>
      <c r="M221" s="242"/>
      <c r="N221" s="243"/>
      <c r="O221" s="91"/>
      <c r="P221" s="91"/>
      <c r="Q221" s="91"/>
      <c r="R221" s="91"/>
      <c r="S221" s="91"/>
      <c r="T221" s="92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158</v>
      </c>
      <c r="AU221" s="17" t="s">
        <v>83</v>
      </c>
    </row>
    <row r="222" s="2" customFormat="1" ht="24.15" customHeight="1">
      <c r="A222" s="38"/>
      <c r="B222" s="39"/>
      <c r="C222" s="226" t="s">
        <v>553</v>
      </c>
      <c r="D222" s="226" t="s">
        <v>151</v>
      </c>
      <c r="E222" s="227" t="s">
        <v>1046</v>
      </c>
      <c r="F222" s="228" t="s">
        <v>1047</v>
      </c>
      <c r="G222" s="229" t="s">
        <v>154</v>
      </c>
      <c r="H222" s="230">
        <v>2</v>
      </c>
      <c r="I222" s="231"/>
      <c r="J222" s="232">
        <f>ROUND(I222*H222,2)</f>
        <v>0</v>
      </c>
      <c r="K222" s="228" t="s">
        <v>907</v>
      </c>
      <c r="L222" s="44"/>
      <c r="M222" s="233" t="s">
        <v>1</v>
      </c>
      <c r="N222" s="234" t="s">
        <v>38</v>
      </c>
      <c r="O222" s="91"/>
      <c r="P222" s="235">
        <f>O222*H222</f>
        <v>0</v>
      </c>
      <c r="Q222" s="235">
        <v>0</v>
      </c>
      <c r="R222" s="235">
        <f>Q222*H222</f>
        <v>0</v>
      </c>
      <c r="S222" s="235">
        <v>0</v>
      </c>
      <c r="T222" s="236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37" t="s">
        <v>508</v>
      </c>
      <c r="AT222" s="237" t="s">
        <v>151</v>
      </c>
      <c r="AU222" s="237" t="s">
        <v>83</v>
      </c>
      <c r="AY222" s="17" t="s">
        <v>148</v>
      </c>
      <c r="BE222" s="238">
        <f>IF(N222="základní",J222,0)</f>
        <v>0</v>
      </c>
      <c r="BF222" s="238">
        <f>IF(N222="snížená",J222,0)</f>
        <v>0</v>
      </c>
      <c r="BG222" s="238">
        <f>IF(N222="zákl. přenesená",J222,0)</f>
        <v>0</v>
      </c>
      <c r="BH222" s="238">
        <f>IF(N222="sníž. přenesená",J222,0)</f>
        <v>0</v>
      </c>
      <c r="BI222" s="238">
        <f>IF(N222="nulová",J222,0)</f>
        <v>0</v>
      </c>
      <c r="BJ222" s="17" t="s">
        <v>81</v>
      </c>
      <c r="BK222" s="238">
        <f>ROUND(I222*H222,2)</f>
        <v>0</v>
      </c>
      <c r="BL222" s="17" t="s">
        <v>508</v>
      </c>
      <c r="BM222" s="237" t="s">
        <v>1048</v>
      </c>
    </row>
    <row r="223" s="2" customFormat="1">
      <c r="A223" s="38"/>
      <c r="B223" s="39"/>
      <c r="C223" s="40"/>
      <c r="D223" s="239" t="s">
        <v>158</v>
      </c>
      <c r="E223" s="40"/>
      <c r="F223" s="240" t="s">
        <v>1049</v>
      </c>
      <c r="G223" s="40"/>
      <c r="H223" s="40"/>
      <c r="I223" s="241"/>
      <c r="J223" s="40"/>
      <c r="K223" s="40"/>
      <c r="L223" s="44"/>
      <c r="M223" s="242"/>
      <c r="N223" s="243"/>
      <c r="O223" s="91"/>
      <c r="P223" s="91"/>
      <c r="Q223" s="91"/>
      <c r="R223" s="91"/>
      <c r="S223" s="91"/>
      <c r="T223" s="92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7" t="s">
        <v>158</v>
      </c>
      <c r="AU223" s="17" t="s">
        <v>83</v>
      </c>
    </row>
    <row r="224" s="12" customFormat="1" ht="25.92" customHeight="1">
      <c r="A224" s="12"/>
      <c r="B224" s="210"/>
      <c r="C224" s="211"/>
      <c r="D224" s="212" t="s">
        <v>72</v>
      </c>
      <c r="E224" s="213" t="s">
        <v>1050</v>
      </c>
      <c r="F224" s="213" t="s">
        <v>1051</v>
      </c>
      <c r="G224" s="211"/>
      <c r="H224" s="211"/>
      <c r="I224" s="214"/>
      <c r="J224" s="215">
        <f>BK224</f>
        <v>0</v>
      </c>
      <c r="K224" s="211"/>
      <c r="L224" s="216"/>
      <c r="M224" s="217"/>
      <c r="N224" s="218"/>
      <c r="O224" s="218"/>
      <c r="P224" s="219">
        <f>SUM(P225:P246)</f>
        <v>0</v>
      </c>
      <c r="Q224" s="218"/>
      <c r="R224" s="219">
        <f>SUM(R225:R246)</f>
        <v>0</v>
      </c>
      <c r="S224" s="218"/>
      <c r="T224" s="220">
        <f>SUM(T225:T246)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221" t="s">
        <v>156</v>
      </c>
      <c r="AT224" s="222" t="s">
        <v>72</v>
      </c>
      <c r="AU224" s="222" t="s">
        <v>73</v>
      </c>
      <c r="AY224" s="221" t="s">
        <v>148</v>
      </c>
      <c r="BK224" s="223">
        <f>SUM(BK225:BK246)</f>
        <v>0</v>
      </c>
    </row>
    <row r="225" s="2" customFormat="1" ht="37.8" customHeight="1">
      <c r="A225" s="38"/>
      <c r="B225" s="39"/>
      <c r="C225" s="226" t="s">
        <v>462</v>
      </c>
      <c r="D225" s="226" t="s">
        <v>151</v>
      </c>
      <c r="E225" s="227" t="s">
        <v>1052</v>
      </c>
      <c r="F225" s="228" t="s">
        <v>1053</v>
      </c>
      <c r="G225" s="229" t="s">
        <v>201</v>
      </c>
      <c r="H225" s="230">
        <v>1</v>
      </c>
      <c r="I225" s="231"/>
      <c r="J225" s="232">
        <f>ROUND(I225*H225,2)</f>
        <v>0</v>
      </c>
      <c r="K225" s="228" t="s">
        <v>926</v>
      </c>
      <c r="L225" s="44"/>
      <c r="M225" s="233" t="s">
        <v>1</v>
      </c>
      <c r="N225" s="234" t="s">
        <v>38</v>
      </c>
      <c r="O225" s="91"/>
      <c r="P225" s="235">
        <f>O225*H225</f>
        <v>0</v>
      </c>
      <c r="Q225" s="235">
        <v>0</v>
      </c>
      <c r="R225" s="235">
        <f>Q225*H225</f>
        <v>0</v>
      </c>
      <c r="S225" s="235">
        <v>0</v>
      </c>
      <c r="T225" s="236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37" t="s">
        <v>1054</v>
      </c>
      <c r="AT225" s="237" t="s">
        <v>151</v>
      </c>
      <c r="AU225" s="237" t="s">
        <v>81</v>
      </c>
      <c r="AY225" s="17" t="s">
        <v>148</v>
      </c>
      <c r="BE225" s="238">
        <f>IF(N225="základní",J225,0)</f>
        <v>0</v>
      </c>
      <c r="BF225" s="238">
        <f>IF(N225="snížená",J225,0)</f>
        <v>0</v>
      </c>
      <c r="BG225" s="238">
        <f>IF(N225="zákl. přenesená",J225,0)</f>
        <v>0</v>
      </c>
      <c r="BH225" s="238">
        <f>IF(N225="sníž. přenesená",J225,0)</f>
        <v>0</v>
      </c>
      <c r="BI225" s="238">
        <f>IF(N225="nulová",J225,0)</f>
        <v>0</v>
      </c>
      <c r="BJ225" s="17" t="s">
        <v>81</v>
      </c>
      <c r="BK225" s="238">
        <f>ROUND(I225*H225,2)</f>
        <v>0</v>
      </c>
      <c r="BL225" s="17" t="s">
        <v>1054</v>
      </c>
      <c r="BM225" s="237" t="s">
        <v>1055</v>
      </c>
    </row>
    <row r="226" s="2" customFormat="1">
      <c r="A226" s="38"/>
      <c r="B226" s="39"/>
      <c r="C226" s="40"/>
      <c r="D226" s="239" t="s">
        <v>158</v>
      </c>
      <c r="E226" s="40"/>
      <c r="F226" s="240" t="s">
        <v>1056</v>
      </c>
      <c r="G226" s="40"/>
      <c r="H226" s="40"/>
      <c r="I226" s="241"/>
      <c r="J226" s="40"/>
      <c r="K226" s="40"/>
      <c r="L226" s="44"/>
      <c r="M226" s="242"/>
      <c r="N226" s="243"/>
      <c r="O226" s="91"/>
      <c r="P226" s="91"/>
      <c r="Q226" s="91"/>
      <c r="R226" s="91"/>
      <c r="S226" s="91"/>
      <c r="T226" s="92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7" t="s">
        <v>158</v>
      </c>
      <c r="AU226" s="17" t="s">
        <v>81</v>
      </c>
    </row>
    <row r="227" s="2" customFormat="1" ht="24.15" customHeight="1">
      <c r="A227" s="38"/>
      <c r="B227" s="39"/>
      <c r="C227" s="226" t="s">
        <v>470</v>
      </c>
      <c r="D227" s="226" t="s">
        <v>151</v>
      </c>
      <c r="E227" s="227" t="s">
        <v>1057</v>
      </c>
      <c r="F227" s="228" t="s">
        <v>1058</v>
      </c>
      <c r="G227" s="229" t="s">
        <v>201</v>
      </c>
      <c r="H227" s="230">
        <v>1</v>
      </c>
      <c r="I227" s="231"/>
      <c r="J227" s="232">
        <f>ROUND(I227*H227,2)</f>
        <v>0</v>
      </c>
      <c r="K227" s="228" t="s">
        <v>907</v>
      </c>
      <c r="L227" s="44"/>
      <c r="M227" s="233" t="s">
        <v>1</v>
      </c>
      <c r="N227" s="234" t="s">
        <v>38</v>
      </c>
      <c r="O227" s="91"/>
      <c r="P227" s="235">
        <f>O227*H227</f>
        <v>0</v>
      </c>
      <c r="Q227" s="235">
        <v>0</v>
      </c>
      <c r="R227" s="235">
        <f>Q227*H227</f>
        <v>0</v>
      </c>
      <c r="S227" s="235">
        <v>0</v>
      </c>
      <c r="T227" s="236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37" t="s">
        <v>1054</v>
      </c>
      <c r="AT227" s="237" t="s">
        <v>151</v>
      </c>
      <c r="AU227" s="237" t="s">
        <v>81</v>
      </c>
      <c r="AY227" s="17" t="s">
        <v>148</v>
      </c>
      <c r="BE227" s="238">
        <f>IF(N227="základní",J227,0)</f>
        <v>0</v>
      </c>
      <c r="BF227" s="238">
        <f>IF(N227="snížená",J227,0)</f>
        <v>0</v>
      </c>
      <c r="BG227" s="238">
        <f>IF(N227="zákl. přenesená",J227,0)</f>
        <v>0</v>
      </c>
      <c r="BH227" s="238">
        <f>IF(N227="sníž. přenesená",J227,0)</f>
        <v>0</v>
      </c>
      <c r="BI227" s="238">
        <f>IF(N227="nulová",J227,0)</f>
        <v>0</v>
      </c>
      <c r="BJ227" s="17" t="s">
        <v>81</v>
      </c>
      <c r="BK227" s="238">
        <f>ROUND(I227*H227,2)</f>
        <v>0</v>
      </c>
      <c r="BL227" s="17" t="s">
        <v>1054</v>
      </c>
      <c r="BM227" s="237" t="s">
        <v>1059</v>
      </c>
    </row>
    <row r="228" s="2" customFormat="1">
      <c r="A228" s="38"/>
      <c r="B228" s="39"/>
      <c r="C228" s="40"/>
      <c r="D228" s="239" t="s">
        <v>158</v>
      </c>
      <c r="E228" s="40"/>
      <c r="F228" s="240" t="s">
        <v>1058</v>
      </c>
      <c r="G228" s="40"/>
      <c r="H228" s="40"/>
      <c r="I228" s="241"/>
      <c r="J228" s="40"/>
      <c r="K228" s="40"/>
      <c r="L228" s="44"/>
      <c r="M228" s="242"/>
      <c r="N228" s="243"/>
      <c r="O228" s="91"/>
      <c r="P228" s="91"/>
      <c r="Q228" s="91"/>
      <c r="R228" s="91"/>
      <c r="S228" s="91"/>
      <c r="T228" s="92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7" t="s">
        <v>158</v>
      </c>
      <c r="AU228" s="17" t="s">
        <v>81</v>
      </c>
    </row>
    <row r="229" s="2" customFormat="1" ht="49.05" customHeight="1">
      <c r="A229" s="38"/>
      <c r="B229" s="39"/>
      <c r="C229" s="226" t="s">
        <v>490</v>
      </c>
      <c r="D229" s="226" t="s">
        <v>151</v>
      </c>
      <c r="E229" s="227" t="s">
        <v>1060</v>
      </c>
      <c r="F229" s="228" t="s">
        <v>1061</v>
      </c>
      <c r="G229" s="229" t="s">
        <v>201</v>
      </c>
      <c r="H229" s="230">
        <v>1</v>
      </c>
      <c r="I229" s="231"/>
      <c r="J229" s="232">
        <f>ROUND(I229*H229,2)</f>
        <v>0</v>
      </c>
      <c r="K229" s="228" t="s">
        <v>907</v>
      </c>
      <c r="L229" s="44"/>
      <c r="M229" s="233" t="s">
        <v>1</v>
      </c>
      <c r="N229" s="234" t="s">
        <v>38</v>
      </c>
      <c r="O229" s="91"/>
      <c r="P229" s="235">
        <f>O229*H229</f>
        <v>0</v>
      </c>
      <c r="Q229" s="235">
        <v>0</v>
      </c>
      <c r="R229" s="235">
        <f>Q229*H229</f>
        <v>0</v>
      </c>
      <c r="S229" s="235">
        <v>0</v>
      </c>
      <c r="T229" s="236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237" t="s">
        <v>1054</v>
      </c>
      <c r="AT229" s="237" t="s">
        <v>151</v>
      </c>
      <c r="AU229" s="237" t="s">
        <v>81</v>
      </c>
      <c r="AY229" s="17" t="s">
        <v>148</v>
      </c>
      <c r="BE229" s="238">
        <f>IF(N229="základní",J229,0)</f>
        <v>0</v>
      </c>
      <c r="BF229" s="238">
        <f>IF(N229="snížená",J229,0)</f>
        <v>0</v>
      </c>
      <c r="BG229" s="238">
        <f>IF(N229="zákl. přenesená",J229,0)</f>
        <v>0</v>
      </c>
      <c r="BH229" s="238">
        <f>IF(N229="sníž. přenesená",J229,0)</f>
        <v>0</v>
      </c>
      <c r="BI229" s="238">
        <f>IF(N229="nulová",J229,0)</f>
        <v>0</v>
      </c>
      <c r="BJ229" s="17" t="s">
        <v>81</v>
      </c>
      <c r="BK229" s="238">
        <f>ROUND(I229*H229,2)</f>
        <v>0</v>
      </c>
      <c r="BL229" s="17" t="s">
        <v>1054</v>
      </c>
      <c r="BM229" s="237" t="s">
        <v>1062</v>
      </c>
    </row>
    <row r="230" s="2" customFormat="1">
      <c r="A230" s="38"/>
      <c r="B230" s="39"/>
      <c r="C230" s="40"/>
      <c r="D230" s="239" t="s">
        <v>158</v>
      </c>
      <c r="E230" s="40"/>
      <c r="F230" s="240" t="s">
        <v>1063</v>
      </c>
      <c r="G230" s="40"/>
      <c r="H230" s="40"/>
      <c r="I230" s="241"/>
      <c r="J230" s="40"/>
      <c r="K230" s="40"/>
      <c r="L230" s="44"/>
      <c r="M230" s="242"/>
      <c r="N230" s="243"/>
      <c r="O230" s="91"/>
      <c r="P230" s="91"/>
      <c r="Q230" s="91"/>
      <c r="R230" s="91"/>
      <c r="S230" s="91"/>
      <c r="T230" s="92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T230" s="17" t="s">
        <v>158</v>
      </c>
      <c r="AU230" s="17" t="s">
        <v>81</v>
      </c>
    </row>
    <row r="231" s="2" customFormat="1" ht="49.05" customHeight="1">
      <c r="A231" s="38"/>
      <c r="B231" s="39"/>
      <c r="C231" s="226" t="s">
        <v>484</v>
      </c>
      <c r="D231" s="226" t="s">
        <v>151</v>
      </c>
      <c r="E231" s="227" t="s">
        <v>1064</v>
      </c>
      <c r="F231" s="228" t="s">
        <v>1065</v>
      </c>
      <c r="G231" s="229" t="s">
        <v>201</v>
      </c>
      <c r="H231" s="230">
        <v>1</v>
      </c>
      <c r="I231" s="231"/>
      <c r="J231" s="232">
        <f>ROUND(I231*H231,2)</f>
        <v>0</v>
      </c>
      <c r="K231" s="228" t="s">
        <v>907</v>
      </c>
      <c r="L231" s="44"/>
      <c r="M231" s="233" t="s">
        <v>1</v>
      </c>
      <c r="N231" s="234" t="s">
        <v>38</v>
      </c>
      <c r="O231" s="91"/>
      <c r="P231" s="235">
        <f>O231*H231</f>
        <v>0</v>
      </c>
      <c r="Q231" s="235">
        <v>0</v>
      </c>
      <c r="R231" s="235">
        <f>Q231*H231</f>
        <v>0</v>
      </c>
      <c r="S231" s="235">
        <v>0</v>
      </c>
      <c r="T231" s="236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37" t="s">
        <v>1054</v>
      </c>
      <c r="AT231" s="237" t="s">
        <v>151</v>
      </c>
      <c r="AU231" s="237" t="s">
        <v>81</v>
      </c>
      <c r="AY231" s="17" t="s">
        <v>148</v>
      </c>
      <c r="BE231" s="238">
        <f>IF(N231="základní",J231,0)</f>
        <v>0</v>
      </c>
      <c r="BF231" s="238">
        <f>IF(N231="snížená",J231,0)</f>
        <v>0</v>
      </c>
      <c r="BG231" s="238">
        <f>IF(N231="zákl. přenesená",J231,0)</f>
        <v>0</v>
      </c>
      <c r="BH231" s="238">
        <f>IF(N231="sníž. přenesená",J231,0)</f>
        <v>0</v>
      </c>
      <c r="BI231" s="238">
        <f>IF(N231="nulová",J231,0)</f>
        <v>0</v>
      </c>
      <c r="BJ231" s="17" t="s">
        <v>81</v>
      </c>
      <c r="BK231" s="238">
        <f>ROUND(I231*H231,2)</f>
        <v>0</v>
      </c>
      <c r="BL231" s="17" t="s">
        <v>1054</v>
      </c>
      <c r="BM231" s="237" t="s">
        <v>1066</v>
      </c>
    </row>
    <row r="232" s="2" customFormat="1">
      <c r="A232" s="38"/>
      <c r="B232" s="39"/>
      <c r="C232" s="40"/>
      <c r="D232" s="239" t="s">
        <v>158</v>
      </c>
      <c r="E232" s="40"/>
      <c r="F232" s="240" t="s">
        <v>1065</v>
      </c>
      <c r="G232" s="40"/>
      <c r="H232" s="40"/>
      <c r="I232" s="241"/>
      <c r="J232" s="40"/>
      <c r="K232" s="40"/>
      <c r="L232" s="44"/>
      <c r="M232" s="242"/>
      <c r="N232" s="243"/>
      <c r="O232" s="91"/>
      <c r="P232" s="91"/>
      <c r="Q232" s="91"/>
      <c r="R232" s="91"/>
      <c r="S232" s="91"/>
      <c r="T232" s="92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T232" s="17" t="s">
        <v>158</v>
      </c>
      <c r="AU232" s="17" t="s">
        <v>81</v>
      </c>
    </row>
    <row r="233" s="2" customFormat="1" ht="24.15" customHeight="1">
      <c r="A233" s="38"/>
      <c r="B233" s="39"/>
      <c r="C233" s="226" t="s">
        <v>494</v>
      </c>
      <c r="D233" s="226" t="s">
        <v>151</v>
      </c>
      <c r="E233" s="227" t="s">
        <v>1067</v>
      </c>
      <c r="F233" s="228" t="s">
        <v>1068</v>
      </c>
      <c r="G233" s="229" t="s">
        <v>154</v>
      </c>
      <c r="H233" s="230">
        <v>100</v>
      </c>
      <c r="I233" s="231"/>
      <c r="J233" s="232">
        <f>ROUND(I233*H233,2)</f>
        <v>0</v>
      </c>
      <c r="K233" s="228" t="s">
        <v>907</v>
      </c>
      <c r="L233" s="44"/>
      <c r="M233" s="233" t="s">
        <v>1</v>
      </c>
      <c r="N233" s="234" t="s">
        <v>38</v>
      </c>
      <c r="O233" s="91"/>
      <c r="P233" s="235">
        <f>O233*H233</f>
        <v>0</v>
      </c>
      <c r="Q233" s="235">
        <v>0</v>
      </c>
      <c r="R233" s="235">
        <f>Q233*H233</f>
        <v>0</v>
      </c>
      <c r="S233" s="235">
        <v>0</v>
      </c>
      <c r="T233" s="236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37" t="s">
        <v>1054</v>
      </c>
      <c r="AT233" s="237" t="s">
        <v>151</v>
      </c>
      <c r="AU233" s="237" t="s">
        <v>81</v>
      </c>
      <c r="AY233" s="17" t="s">
        <v>148</v>
      </c>
      <c r="BE233" s="238">
        <f>IF(N233="základní",J233,0)</f>
        <v>0</v>
      </c>
      <c r="BF233" s="238">
        <f>IF(N233="snížená",J233,0)</f>
        <v>0</v>
      </c>
      <c r="BG233" s="238">
        <f>IF(N233="zákl. přenesená",J233,0)</f>
        <v>0</v>
      </c>
      <c r="BH233" s="238">
        <f>IF(N233="sníž. přenesená",J233,0)</f>
        <v>0</v>
      </c>
      <c r="BI233" s="238">
        <f>IF(N233="nulová",J233,0)</f>
        <v>0</v>
      </c>
      <c r="BJ233" s="17" t="s">
        <v>81</v>
      </c>
      <c r="BK233" s="238">
        <f>ROUND(I233*H233,2)</f>
        <v>0</v>
      </c>
      <c r="BL233" s="17" t="s">
        <v>1054</v>
      </c>
      <c r="BM233" s="237" t="s">
        <v>1069</v>
      </c>
    </row>
    <row r="234" s="2" customFormat="1">
      <c r="A234" s="38"/>
      <c r="B234" s="39"/>
      <c r="C234" s="40"/>
      <c r="D234" s="239" t="s">
        <v>158</v>
      </c>
      <c r="E234" s="40"/>
      <c r="F234" s="240" t="s">
        <v>1070</v>
      </c>
      <c r="G234" s="40"/>
      <c r="H234" s="40"/>
      <c r="I234" s="241"/>
      <c r="J234" s="40"/>
      <c r="K234" s="40"/>
      <c r="L234" s="44"/>
      <c r="M234" s="242"/>
      <c r="N234" s="243"/>
      <c r="O234" s="91"/>
      <c r="P234" s="91"/>
      <c r="Q234" s="91"/>
      <c r="R234" s="91"/>
      <c r="S234" s="91"/>
      <c r="T234" s="92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T234" s="17" t="s">
        <v>158</v>
      </c>
      <c r="AU234" s="17" t="s">
        <v>81</v>
      </c>
    </row>
    <row r="235" s="2" customFormat="1" ht="24.15" customHeight="1">
      <c r="A235" s="38"/>
      <c r="B235" s="39"/>
      <c r="C235" s="226" t="s">
        <v>501</v>
      </c>
      <c r="D235" s="226" t="s">
        <v>151</v>
      </c>
      <c r="E235" s="227" t="s">
        <v>1071</v>
      </c>
      <c r="F235" s="228" t="s">
        <v>1072</v>
      </c>
      <c r="G235" s="229" t="s">
        <v>201</v>
      </c>
      <c r="H235" s="230">
        <v>1</v>
      </c>
      <c r="I235" s="231"/>
      <c r="J235" s="232">
        <f>ROUND(I235*H235,2)</f>
        <v>0</v>
      </c>
      <c r="K235" s="228" t="s">
        <v>907</v>
      </c>
      <c r="L235" s="44"/>
      <c r="M235" s="233" t="s">
        <v>1</v>
      </c>
      <c r="N235" s="234" t="s">
        <v>38</v>
      </c>
      <c r="O235" s="91"/>
      <c r="P235" s="235">
        <f>O235*H235</f>
        <v>0</v>
      </c>
      <c r="Q235" s="235">
        <v>0</v>
      </c>
      <c r="R235" s="235">
        <f>Q235*H235</f>
        <v>0</v>
      </c>
      <c r="S235" s="235">
        <v>0</v>
      </c>
      <c r="T235" s="236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37" t="s">
        <v>1054</v>
      </c>
      <c r="AT235" s="237" t="s">
        <v>151</v>
      </c>
      <c r="AU235" s="237" t="s">
        <v>81</v>
      </c>
      <c r="AY235" s="17" t="s">
        <v>148</v>
      </c>
      <c r="BE235" s="238">
        <f>IF(N235="základní",J235,0)</f>
        <v>0</v>
      </c>
      <c r="BF235" s="238">
        <f>IF(N235="snížená",J235,0)</f>
        <v>0</v>
      </c>
      <c r="BG235" s="238">
        <f>IF(N235="zákl. přenesená",J235,0)</f>
        <v>0</v>
      </c>
      <c r="BH235" s="238">
        <f>IF(N235="sníž. přenesená",J235,0)</f>
        <v>0</v>
      </c>
      <c r="BI235" s="238">
        <f>IF(N235="nulová",J235,0)</f>
        <v>0</v>
      </c>
      <c r="BJ235" s="17" t="s">
        <v>81</v>
      </c>
      <c r="BK235" s="238">
        <f>ROUND(I235*H235,2)</f>
        <v>0</v>
      </c>
      <c r="BL235" s="17" t="s">
        <v>1054</v>
      </c>
      <c r="BM235" s="237" t="s">
        <v>1073</v>
      </c>
    </row>
    <row r="236" s="2" customFormat="1">
      <c r="A236" s="38"/>
      <c r="B236" s="39"/>
      <c r="C236" s="40"/>
      <c r="D236" s="239" t="s">
        <v>158</v>
      </c>
      <c r="E236" s="40"/>
      <c r="F236" s="240" t="s">
        <v>1074</v>
      </c>
      <c r="G236" s="40"/>
      <c r="H236" s="40"/>
      <c r="I236" s="241"/>
      <c r="J236" s="40"/>
      <c r="K236" s="40"/>
      <c r="L236" s="44"/>
      <c r="M236" s="242"/>
      <c r="N236" s="243"/>
      <c r="O236" s="91"/>
      <c r="P236" s="91"/>
      <c r="Q236" s="91"/>
      <c r="R236" s="91"/>
      <c r="S236" s="91"/>
      <c r="T236" s="92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T236" s="17" t="s">
        <v>158</v>
      </c>
      <c r="AU236" s="17" t="s">
        <v>81</v>
      </c>
    </row>
    <row r="237" s="2" customFormat="1" ht="24.15" customHeight="1">
      <c r="A237" s="38"/>
      <c r="B237" s="39"/>
      <c r="C237" s="226" t="s">
        <v>477</v>
      </c>
      <c r="D237" s="226" t="s">
        <v>151</v>
      </c>
      <c r="E237" s="227" t="s">
        <v>1075</v>
      </c>
      <c r="F237" s="228" t="s">
        <v>1076</v>
      </c>
      <c r="G237" s="229" t="s">
        <v>1077</v>
      </c>
      <c r="H237" s="230">
        <v>20</v>
      </c>
      <c r="I237" s="231"/>
      <c r="J237" s="232">
        <f>ROUND(I237*H237,2)</f>
        <v>0</v>
      </c>
      <c r="K237" s="228" t="s">
        <v>926</v>
      </c>
      <c r="L237" s="44"/>
      <c r="M237" s="233" t="s">
        <v>1</v>
      </c>
      <c r="N237" s="234" t="s">
        <v>38</v>
      </c>
      <c r="O237" s="91"/>
      <c r="P237" s="235">
        <f>O237*H237</f>
        <v>0</v>
      </c>
      <c r="Q237" s="235">
        <v>0</v>
      </c>
      <c r="R237" s="235">
        <f>Q237*H237</f>
        <v>0</v>
      </c>
      <c r="S237" s="235">
        <v>0</v>
      </c>
      <c r="T237" s="236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37" t="s">
        <v>1054</v>
      </c>
      <c r="AT237" s="237" t="s">
        <v>151</v>
      </c>
      <c r="AU237" s="237" t="s">
        <v>81</v>
      </c>
      <c r="AY237" s="17" t="s">
        <v>148</v>
      </c>
      <c r="BE237" s="238">
        <f>IF(N237="základní",J237,0)</f>
        <v>0</v>
      </c>
      <c r="BF237" s="238">
        <f>IF(N237="snížená",J237,0)</f>
        <v>0</v>
      </c>
      <c r="BG237" s="238">
        <f>IF(N237="zákl. přenesená",J237,0)</f>
        <v>0</v>
      </c>
      <c r="BH237" s="238">
        <f>IF(N237="sníž. přenesená",J237,0)</f>
        <v>0</v>
      </c>
      <c r="BI237" s="238">
        <f>IF(N237="nulová",J237,0)</f>
        <v>0</v>
      </c>
      <c r="BJ237" s="17" t="s">
        <v>81</v>
      </c>
      <c r="BK237" s="238">
        <f>ROUND(I237*H237,2)</f>
        <v>0</v>
      </c>
      <c r="BL237" s="17" t="s">
        <v>1054</v>
      </c>
      <c r="BM237" s="237" t="s">
        <v>1078</v>
      </c>
    </row>
    <row r="238" s="2" customFormat="1">
      <c r="A238" s="38"/>
      <c r="B238" s="39"/>
      <c r="C238" s="40"/>
      <c r="D238" s="239" t="s">
        <v>158</v>
      </c>
      <c r="E238" s="40"/>
      <c r="F238" s="240" t="s">
        <v>1079</v>
      </c>
      <c r="G238" s="40"/>
      <c r="H238" s="40"/>
      <c r="I238" s="241"/>
      <c r="J238" s="40"/>
      <c r="K238" s="40"/>
      <c r="L238" s="44"/>
      <c r="M238" s="242"/>
      <c r="N238" s="243"/>
      <c r="O238" s="91"/>
      <c r="P238" s="91"/>
      <c r="Q238" s="91"/>
      <c r="R238" s="91"/>
      <c r="S238" s="91"/>
      <c r="T238" s="92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7" t="s">
        <v>158</v>
      </c>
      <c r="AU238" s="17" t="s">
        <v>81</v>
      </c>
    </row>
    <row r="239" s="2" customFormat="1" ht="24.15" customHeight="1">
      <c r="A239" s="38"/>
      <c r="B239" s="39"/>
      <c r="C239" s="226" t="s">
        <v>347</v>
      </c>
      <c r="D239" s="226" t="s">
        <v>151</v>
      </c>
      <c r="E239" s="227" t="s">
        <v>1080</v>
      </c>
      <c r="F239" s="228" t="s">
        <v>1081</v>
      </c>
      <c r="G239" s="229" t="s">
        <v>1077</v>
      </c>
      <c r="H239" s="230">
        <v>10</v>
      </c>
      <c r="I239" s="231"/>
      <c r="J239" s="232">
        <f>ROUND(I239*H239,2)</f>
        <v>0</v>
      </c>
      <c r="K239" s="228" t="s">
        <v>926</v>
      </c>
      <c r="L239" s="44"/>
      <c r="M239" s="233" t="s">
        <v>1</v>
      </c>
      <c r="N239" s="234" t="s">
        <v>38</v>
      </c>
      <c r="O239" s="91"/>
      <c r="P239" s="235">
        <f>O239*H239</f>
        <v>0</v>
      </c>
      <c r="Q239" s="235">
        <v>0</v>
      </c>
      <c r="R239" s="235">
        <f>Q239*H239</f>
        <v>0</v>
      </c>
      <c r="S239" s="235">
        <v>0</v>
      </c>
      <c r="T239" s="236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37" t="s">
        <v>1054</v>
      </c>
      <c r="AT239" s="237" t="s">
        <v>151</v>
      </c>
      <c r="AU239" s="237" t="s">
        <v>81</v>
      </c>
      <c r="AY239" s="17" t="s">
        <v>148</v>
      </c>
      <c r="BE239" s="238">
        <f>IF(N239="základní",J239,0)</f>
        <v>0</v>
      </c>
      <c r="BF239" s="238">
        <f>IF(N239="snížená",J239,0)</f>
        <v>0</v>
      </c>
      <c r="BG239" s="238">
        <f>IF(N239="zákl. přenesená",J239,0)</f>
        <v>0</v>
      </c>
      <c r="BH239" s="238">
        <f>IF(N239="sníž. přenesená",J239,0)</f>
        <v>0</v>
      </c>
      <c r="BI239" s="238">
        <f>IF(N239="nulová",J239,0)</f>
        <v>0</v>
      </c>
      <c r="BJ239" s="17" t="s">
        <v>81</v>
      </c>
      <c r="BK239" s="238">
        <f>ROUND(I239*H239,2)</f>
        <v>0</v>
      </c>
      <c r="BL239" s="17" t="s">
        <v>1054</v>
      </c>
      <c r="BM239" s="237" t="s">
        <v>1082</v>
      </c>
    </row>
    <row r="240" s="2" customFormat="1">
      <c r="A240" s="38"/>
      <c r="B240" s="39"/>
      <c r="C240" s="40"/>
      <c r="D240" s="239" t="s">
        <v>158</v>
      </c>
      <c r="E240" s="40"/>
      <c r="F240" s="240" t="s">
        <v>1083</v>
      </c>
      <c r="G240" s="40"/>
      <c r="H240" s="40"/>
      <c r="I240" s="241"/>
      <c r="J240" s="40"/>
      <c r="K240" s="40"/>
      <c r="L240" s="44"/>
      <c r="M240" s="242"/>
      <c r="N240" s="243"/>
      <c r="O240" s="91"/>
      <c r="P240" s="91"/>
      <c r="Q240" s="91"/>
      <c r="R240" s="91"/>
      <c r="S240" s="91"/>
      <c r="T240" s="92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7" t="s">
        <v>158</v>
      </c>
      <c r="AU240" s="17" t="s">
        <v>81</v>
      </c>
    </row>
    <row r="241" s="2" customFormat="1" ht="24.15" customHeight="1">
      <c r="A241" s="38"/>
      <c r="B241" s="39"/>
      <c r="C241" s="226" t="s">
        <v>639</v>
      </c>
      <c r="D241" s="226" t="s">
        <v>151</v>
      </c>
      <c r="E241" s="227" t="s">
        <v>1084</v>
      </c>
      <c r="F241" s="228" t="s">
        <v>1085</v>
      </c>
      <c r="G241" s="229" t="s">
        <v>1077</v>
      </c>
      <c r="H241" s="230">
        <v>2</v>
      </c>
      <c r="I241" s="231"/>
      <c r="J241" s="232">
        <f>ROUND(I241*H241,2)</f>
        <v>0</v>
      </c>
      <c r="K241" s="228" t="s">
        <v>926</v>
      </c>
      <c r="L241" s="44"/>
      <c r="M241" s="233" t="s">
        <v>1</v>
      </c>
      <c r="N241" s="234" t="s">
        <v>38</v>
      </c>
      <c r="O241" s="91"/>
      <c r="P241" s="235">
        <f>O241*H241</f>
        <v>0</v>
      </c>
      <c r="Q241" s="235">
        <v>0</v>
      </c>
      <c r="R241" s="235">
        <f>Q241*H241</f>
        <v>0</v>
      </c>
      <c r="S241" s="235">
        <v>0</v>
      </c>
      <c r="T241" s="236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237" t="s">
        <v>1054</v>
      </c>
      <c r="AT241" s="237" t="s">
        <v>151</v>
      </c>
      <c r="AU241" s="237" t="s">
        <v>81</v>
      </c>
      <c r="AY241" s="17" t="s">
        <v>148</v>
      </c>
      <c r="BE241" s="238">
        <f>IF(N241="základní",J241,0)</f>
        <v>0</v>
      </c>
      <c r="BF241" s="238">
        <f>IF(N241="snížená",J241,0)</f>
        <v>0</v>
      </c>
      <c r="BG241" s="238">
        <f>IF(N241="zákl. přenesená",J241,0)</f>
        <v>0</v>
      </c>
      <c r="BH241" s="238">
        <f>IF(N241="sníž. přenesená",J241,0)</f>
        <v>0</v>
      </c>
      <c r="BI241" s="238">
        <f>IF(N241="nulová",J241,0)</f>
        <v>0</v>
      </c>
      <c r="BJ241" s="17" t="s">
        <v>81</v>
      </c>
      <c r="BK241" s="238">
        <f>ROUND(I241*H241,2)</f>
        <v>0</v>
      </c>
      <c r="BL241" s="17" t="s">
        <v>1054</v>
      </c>
      <c r="BM241" s="237" t="s">
        <v>1086</v>
      </c>
    </row>
    <row r="242" s="2" customFormat="1">
      <c r="A242" s="38"/>
      <c r="B242" s="39"/>
      <c r="C242" s="40"/>
      <c r="D242" s="239" t="s">
        <v>158</v>
      </c>
      <c r="E242" s="40"/>
      <c r="F242" s="240" t="s">
        <v>1087</v>
      </c>
      <c r="G242" s="40"/>
      <c r="H242" s="40"/>
      <c r="I242" s="241"/>
      <c r="J242" s="40"/>
      <c r="K242" s="40"/>
      <c r="L242" s="44"/>
      <c r="M242" s="242"/>
      <c r="N242" s="243"/>
      <c r="O242" s="91"/>
      <c r="P242" s="91"/>
      <c r="Q242" s="91"/>
      <c r="R242" s="91"/>
      <c r="S242" s="91"/>
      <c r="T242" s="92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T242" s="17" t="s">
        <v>158</v>
      </c>
      <c r="AU242" s="17" t="s">
        <v>81</v>
      </c>
    </row>
    <row r="243" s="2" customFormat="1" ht="24.15" customHeight="1">
      <c r="A243" s="38"/>
      <c r="B243" s="39"/>
      <c r="C243" s="226" t="s">
        <v>320</v>
      </c>
      <c r="D243" s="226" t="s">
        <v>151</v>
      </c>
      <c r="E243" s="227" t="s">
        <v>1088</v>
      </c>
      <c r="F243" s="228" t="s">
        <v>1089</v>
      </c>
      <c r="G243" s="229" t="s">
        <v>1077</v>
      </c>
      <c r="H243" s="230">
        <v>2</v>
      </c>
      <c r="I243" s="231"/>
      <c r="J243" s="232">
        <f>ROUND(I243*H243,2)</f>
        <v>0</v>
      </c>
      <c r="K243" s="228" t="s">
        <v>926</v>
      </c>
      <c r="L243" s="44"/>
      <c r="M243" s="233" t="s">
        <v>1</v>
      </c>
      <c r="N243" s="234" t="s">
        <v>38</v>
      </c>
      <c r="O243" s="91"/>
      <c r="P243" s="235">
        <f>O243*H243</f>
        <v>0</v>
      </c>
      <c r="Q243" s="235">
        <v>0</v>
      </c>
      <c r="R243" s="235">
        <f>Q243*H243</f>
        <v>0</v>
      </c>
      <c r="S243" s="235">
        <v>0</v>
      </c>
      <c r="T243" s="236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37" t="s">
        <v>1054</v>
      </c>
      <c r="AT243" s="237" t="s">
        <v>151</v>
      </c>
      <c r="AU243" s="237" t="s">
        <v>81</v>
      </c>
      <c r="AY243" s="17" t="s">
        <v>148</v>
      </c>
      <c r="BE243" s="238">
        <f>IF(N243="základní",J243,0)</f>
        <v>0</v>
      </c>
      <c r="BF243" s="238">
        <f>IF(N243="snížená",J243,0)</f>
        <v>0</v>
      </c>
      <c r="BG243" s="238">
        <f>IF(N243="zákl. přenesená",J243,0)</f>
        <v>0</v>
      </c>
      <c r="BH243" s="238">
        <f>IF(N243="sníž. přenesená",J243,0)</f>
        <v>0</v>
      </c>
      <c r="BI243" s="238">
        <f>IF(N243="nulová",J243,0)</f>
        <v>0</v>
      </c>
      <c r="BJ243" s="17" t="s">
        <v>81</v>
      </c>
      <c r="BK243" s="238">
        <f>ROUND(I243*H243,2)</f>
        <v>0</v>
      </c>
      <c r="BL243" s="17" t="s">
        <v>1054</v>
      </c>
      <c r="BM243" s="237" t="s">
        <v>1090</v>
      </c>
    </row>
    <row r="244" s="2" customFormat="1">
      <c r="A244" s="38"/>
      <c r="B244" s="39"/>
      <c r="C244" s="40"/>
      <c r="D244" s="239" t="s">
        <v>158</v>
      </c>
      <c r="E244" s="40"/>
      <c r="F244" s="240" t="s">
        <v>1091</v>
      </c>
      <c r="G244" s="40"/>
      <c r="H244" s="40"/>
      <c r="I244" s="241"/>
      <c r="J244" s="40"/>
      <c r="K244" s="40"/>
      <c r="L244" s="44"/>
      <c r="M244" s="242"/>
      <c r="N244" s="243"/>
      <c r="O244" s="91"/>
      <c r="P244" s="91"/>
      <c r="Q244" s="91"/>
      <c r="R244" s="91"/>
      <c r="S244" s="91"/>
      <c r="T244" s="92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T244" s="17" t="s">
        <v>158</v>
      </c>
      <c r="AU244" s="17" t="s">
        <v>81</v>
      </c>
    </row>
    <row r="245" s="2" customFormat="1" ht="24.15" customHeight="1">
      <c r="A245" s="38"/>
      <c r="B245" s="39"/>
      <c r="C245" s="226" t="s">
        <v>508</v>
      </c>
      <c r="D245" s="226" t="s">
        <v>151</v>
      </c>
      <c r="E245" s="227" t="s">
        <v>1092</v>
      </c>
      <c r="F245" s="228" t="s">
        <v>1093</v>
      </c>
      <c r="G245" s="229" t="s">
        <v>1077</v>
      </c>
      <c r="H245" s="230">
        <v>7</v>
      </c>
      <c r="I245" s="231"/>
      <c r="J245" s="232">
        <f>ROUND(I245*H245,2)</f>
        <v>0</v>
      </c>
      <c r="K245" s="228" t="s">
        <v>926</v>
      </c>
      <c r="L245" s="44"/>
      <c r="M245" s="233" t="s">
        <v>1</v>
      </c>
      <c r="N245" s="234" t="s">
        <v>38</v>
      </c>
      <c r="O245" s="91"/>
      <c r="P245" s="235">
        <f>O245*H245</f>
        <v>0</v>
      </c>
      <c r="Q245" s="235">
        <v>0</v>
      </c>
      <c r="R245" s="235">
        <f>Q245*H245</f>
        <v>0</v>
      </c>
      <c r="S245" s="235">
        <v>0</v>
      </c>
      <c r="T245" s="236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37" t="s">
        <v>1054</v>
      </c>
      <c r="AT245" s="237" t="s">
        <v>151</v>
      </c>
      <c r="AU245" s="237" t="s">
        <v>81</v>
      </c>
      <c r="AY245" s="17" t="s">
        <v>148</v>
      </c>
      <c r="BE245" s="238">
        <f>IF(N245="základní",J245,0)</f>
        <v>0</v>
      </c>
      <c r="BF245" s="238">
        <f>IF(N245="snížená",J245,0)</f>
        <v>0</v>
      </c>
      <c r="BG245" s="238">
        <f>IF(N245="zákl. přenesená",J245,0)</f>
        <v>0</v>
      </c>
      <c r="BH245" s="238">
        <f>IF(N245="sníž. přenesená",J245,0)</f>
        <v>0</v>
      </c>
      <c r="BI245" s="238">
        <f>IF(N245="nulová",J245,0)</f>
        <v>0</v>
      </c>
      <c r="BJ245" s="17" t="s">
        <v>81</v>
      </c>
      <c r="BK245" s="238">
        <f>ROUND(I245*H245,2)</f>
        <v>0</v>
      </c>
      <c r="BL245" s="17" t="s">
        <v>1054</v>
      </c>
      <c r="BM245" s="237" t="s">
        <v>1094</v>
      </c>
    </row>
    <row r="246" s="2" customFormat="1">
      <c r="A246" s="38"/>
      <c r="B246" s="39"/>
      <c r="C246" s="40"/>
      <c r="D246" s="239" t="s">
        <v>158</v>
      </c>
      <c r="E246" s="40"/>
      <c r="F246" s="240" t="s">
        <v>1095</v>
      </c>
      <c r="G246" s="40"/>
      <c r="H246" s="40"/>
      <c r="I246" s="241"/>
      <c r="J246" s="40"/>
      <c r="K246" s="40"/>
      <c r="L246" s="44"/>
      <c r="M246" s="287"/>
      <c r="N246" s="288"/>
      <c r="O246" s="289"/>
      <c r="P246" s="289"/>
      <c r="Q246" s="289"/>
      <c r="R246" s="289"/>
      <c r="S246" s="289"/>
      <c r="T246" s="290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7" t="s">
        <v>158</v>
      </c>
      <c r="AU246" s="17" t="s">
        <v>81</v>
      </c>
    </row>
    <row r="247" s="2" customFormat="1" ht="6.96" customHeight="1">
      <c r="A247" s="38"/>
      <c r="B247" s="66"/>
      <c r="C247" s="67"/>
      <c r="D247" s="67"/>
      <c r="E247" s="67"/>
      <c r="F247" s="67"/>
      <c r="G247" s="67"/>
      <c r="H247" s="67"/>
      <c r="I247" s="67"/>
      <c r="J247" s="67"/>
      <c r="K247" s="67"/>
      <c r="L247" s="44"/>
      <c r="M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</row>
  </sheetData>
  <sheetProtection sheet="1" autoFilter="0" formatColumns="0" formatRows="0" objects="1" scenarios="1" spinCount="100000" saltValue="57x4DpDgsiDddd5B9zkDJ9VVjWRtRyji9Gqvu+vKlTZ5dfZFSXA8b0fs23X/zhVYF9RI8nL4yfJq8l2ecJcSVg==" hashValue="lZqV9G2hYRu+Qbe1j1X9TW9/2KHjEQADsv7Qm1awv+bdHfsSpR+efJeT4fB/i+s8egqLgKIwRRW3zUlHdCLlQw==" algorithmName="SHA-512" password="CC35"/>
  <autoFilter ref="C126:K246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5:H115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99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2" customFormat="1" ht="12" customHeight="1">
      <c r="A8" s="38"/>
      <c r="B8" s="44"/>
      <c r="C8" s="38"/>
      <c r="D8" s="150" t="s">
        <v>110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52" t="s">
        <v>1096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50" t="s">
        <v>18</v>
      </c>
      <c r="E11" s="38"/>
      <c r="F11" s="141" t="s">
        <v>1</v>
      </c>
      <c r="G11" s="38"/>
      <c r="H11" s="38"/>
      <c r="I11" s="150" t="s">
        <v>19</v>
      </c>
      <c r="J11" s="141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0" t="s">
        <v>20</v>
      </c>
      <c r="E12" s="38"/>
      <c r="F12" s="141" t="s">
        <v>21</v>
      </c>
      <c r="G12" s="38"/>
      <c r="H12" s="38"/>
      <c r="I12" s="150" t="s">
        <v>22</v>
      </c>
      <c r="J12" s="153" t="str">
        <f>'Rekapitulace stavby'!AN8</f>
        <v>30. 6. 2020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24</v>
      </c>
      <c r="E14" s="38"/>
      <c r="F14" s="38"/>
      <c r="G14" s="38"/>
      <c r="H14" s="38"/>
      <c r="I14" s="150" t="s">
        <v>25</v>
      </c>
      <c r="J14" s="141" t="str">
        <f>IF('Rekapitulace stavby'!AN10="","",'Rekapitulace stavby'!AN10)</f>
        <v/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1" t="str">
        <f>IF('Rekapitulace stavby'!E11="","",'Rekapitulace stavby'!E11)</f>
        <v xml:space="preserve"> </v>
      </c>
      <c r="F15" s="38"/>
      <c r="G15" s="38"/>
      <c r="H15" s="38"/>
      <c r="I15" s="150" t="s">
        <v>26</v>
      </c>
      <c r="J15" s="141" t="str">
        <f>IF('Rekapitulace stavby'!AN11="","",'Rekapitulace stavby'!AN11)</f>
        <v/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50" t="s">
        <v>27</v>
      </c>
      <c r="E17" s="38"/>
      <c r="F17" s="38"/>
      <c r="G17" s="38"/>
      <c r="H17" s="38"/>
      <c r="I17" s="15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1"/>
      <c r="G18" s="141"/>
      <c r="H18" s="141"/>
      <c r="I18" s="150" t="s">
        <v>26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50" t="s">
        <v>29</v>
      </c>
      <c r="E20" s="38"/>
      <c r="F20" s="38"/>
      <c r="G20" s="38"/>
      <c r="H20" s="38"/>
      <c r="I20" s="150" t="s">
        <v>25</v>
      </c>
      <c r="J20" s="141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1" t="str">
        <f>IF('Rekapitulace stavby'!E17="","",'Rekapitulace stavby'!E17)</f>
        <v xml:space="preserve"> </v>
      </c>
      <c r="F21" s="38"/>
      <c r="G21" s="38"/>
      <c r="H21" s="38"/>
      <c r="I21" s="150" t="s">
        <v>26</v>
      </c>
      <c r="J21" s="141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50" t="s">
        <v>31</v>
      </c>
      <c r="E23" s="38"/>
      <c r="F23" s="38"/>
      <c r="G23" s="38"/>
      <c r="H23" s="38"/>
      <c r="I23" s="150" t="s">
        <v>25</v>
      </c>
      <c r="J23" s="141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1" t="str">
        <f>IF('Rekapitulace stavby'!E20="","",'Rekapitulace stavby'!E20)</f>
        <v xml:space="preserve"> </v>
      </c>
      <c r="F24" s="38"/>
      <c r="G24" s="38"/>
      <c r="H24" s="38"/>
      <c r="I24" s="150" t="s">
        <v>26</v>
      </c>
      <c r="J24" s="141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50" t="s">
        <v>32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54"/>
      <c r="B27" s="155"/>
      <c r="C27" s="154"/>
      <c r="D27" s="154"/>
      <c r="E27" s="156" t="s">
        <v>1</v>
      </c>
      <c r="F27" s="156"/>
      <c r="G27" s="156"/>
      <c r="H27" s="156"/>
      <c r="I27" s="154"/>
      <c r="J27" s="154"/>
      <c r="K27" s="154"/>
      <c r="L27" s="157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8"/>
      <c r="E29" s="158"/>
      <c r="F29" s="158"/>
      <c r="G29" s="158"/>
      <c r="H29" s="158"/>
      <c r="I29" s="158"/>
      <c r="J29" s="158"/>
      <c r="K29" s="15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9" t="s">
        <v>33</v>
      </c>
      <c r="E30" s="38"/>
      <c r="F30" s="38"/>
      <c r="G30" s="38"/>
      <c r="H30" s="38"/>
      <c r="I30" s="38"/>
      <c r="J30" s="160">
        <f>ROUND(J118,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61" t="s">
        <v>35</v>
      </c>
      <c r="G32" s="38"/>
      <c r="H32" s="38"/>
      <c r="I32" s="161" t="s">
        <v>34</v>
      </c>
      <c r="J32" s="161" t="s">
        <v>36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2" t="s">
        <v>37</v>
      </c>
      <c r="E33" s="150" t="s">
        <v>38</v>
      </c>
      <c r="F33" s="163">
        <f>ROUND((SUM(BE118:BE131)),  2)</f>
        <v>0</v>
      </c>
      <c r="G33" s="38"/>
      <c r="H33" s="38"/>
      <c r="I33" s="164">
        <v>0.20999999999999999</v>
      </c>
      <c r="J33" s="163">
        <f>ROUND(((SUM(BE118:BE131))*I33),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50" t="s">
        <v>39</v>
      </c>
      <c r="F34" s="163">
        <f>ROUND((SUM(BF118:BF131)),  2)</f>
        <v>0</v>
      </c>
      <c r="G34" s="38"/>
      <c r="H34" s="38"/>
      <c r="I34" s="164">
        <v>0.14999999999999999</v>
      </c>
      <c r="J34" s="163">
        <f>ROUND(((SUM(BF118:BF131))*I34),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50" t="s">
        <v>40</v>
      </c>
      <c r="F35" s="163">
        <f>ROUND((SUM(BG118:BG131)),  2)</f>
        <v>0</v>
      </c>
      <c r="G35" s="38"/>
      <c r="H35" s="38"/>
      <c r="I35" s="164">
        <v>0.20999999999999999</v>
      </c>
      <c r="J35" s="163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50" t="s">
        <v>41</v>
      </c>
      <c r="F36" s="163">
        <f>ROUND((SUM(BH118:BH131)),  2)</f>
        <v>0</v>
      </c>
      <c r="G36" s="38"/>
      <c r="H36" s="38"/>
      <c r="I36" s="164">
        <v>0.14999999999999999</v>
      </c>
      <c r="J36" s="163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42</v>
      </c>
      <c r="F37" s="163">
        <f>ROUND((SUM(BI118:BI131)),  2)</f>
        <v>0</v>
      </c>
      <c r="G37" s="38"/>
      <c r="H37" s="38"/>
      <c r="I37" s="164">
        <v>0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5"/>
      <c r="D39" s="166" t="s">
        <v>43</v>
      </c>
      <c r="E39" s="167"/>
      <c r="F39" s="167"/>
      <c r="G39" s="168" t="s">
        <v>44</v>
      </c>
      <c r="H39" s="169" t="s">
        <v>45</v>
      </c>
      <c r="I39" s="167"/>
      <c r="J39" s="170">
        <f>SUM(J30:J37)</f>
        <v>0</v>
      </c>
      <c r="K39" s="171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110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SO 05 - Slaboproud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30. 6. 2020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 xml:space="preserve"> </v>
      </c>
      <c r="G91" s="40"/>
      <c r="H91" s="40"/>
      <c r="I91" s="32" t="s">
        <v>29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40"/>
      <c r="E92" s="40"/>
      <c r="F92" s="27" t="str">
        <f>IF(E18="","",E18)</f>
        <v>Vyplň údaj</v>
      </c>
      <c r="G92" s="40"/>
      <c r="H92" s="40"/>
      <c r="I92" s="32" t="s">
        <v>31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4" t="s">
        <v>113</v>
      </c>
      <c r="D94" s="185"/>
      <c r="E94" s="185"/>
      <c r="F94" s="185"/>
      <c r="G94" s="185"/>
      <c r="H94" s="185"/>
      <c r="I94" s="185"/>
      <c r="J94" s="186" t="s">
        <v>114</v>
      </c>
      <c r="K94" s="185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87" t="s">
        <v>115</v>
      </c>
      <c r="D96" s="40"/>
      <c r="E96" s="40"/>
      <c r="F96" s="40"/>
      <c r="G96" s="40"/>
      <c r="H96" s="40"/>
      <c r="I96" s="40"/>
      <c r="J96" s="110">
        <f>J118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116</v>
      </c>
    </row>
    <row r="97" s="9" customFormat="1" ht="24.96" customHeight="1">
      <c r="A97" s="9"/>
      <c r="B97" s="188"/>
      <c r="C97" s="189"/>
      <c r="D97" s="190" t="s">
        <v>121</v>
      </c>
      <c r="E97" s="191"/>
      <c r="F97" s="191"/>
      <c r="G97" s="191"/>
      <c r="H97" s="191"/>
      <c r="I97" s="191"/>
      <c r="J97" s="192">
        <f>J119</f>
        <v>0</v>
      </c>
      <c r="K97" s="189"/>
      <c r="L97" s="19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4"/>
      <c r="C98" s="133"/>
      <c r="D98" s="195" t="s">
        <v>1097</v>
      </c>
      <c r="E98" s="196"/>
      <c r="F98" s="196"/>
      <c r="G98" s="196"/>
      <c r="H98" s="196"/>
      <c r="I98" s="196"/>
      <c r="J98" s="197">
        <f>J120</f>
        <v>0</v>
      </c>
      <c r="K98" s="13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2" customFormat="1" ht="21.84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6.96" customHeight="1">
      <c r="A100" s="38"/>
      <c r="B100" s="66"/>
      <c r="C100" s="67"/>
      <c r="D100" s="67"/>
      <c r="E100" s="67"/>
      <c r="F100" s="67"/>
      <c r="G100" s="67"/>
      <c r="H100" s="67"/>
      <c r="I100" s="67"/>
      <c r="J100" s="67"/>
      <c r="K100" s="67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4" s="2" customFormat="1" ht="6.96" customHeight="1">
      <c r="A104" s="38"/>
      <c r="B104" s="68"/>
      <c r="C104" s="69"/>
      <c r="D104" s="69"/>
      <c r="E104" s="69"/>
      <c r="F104" s="69"/>
      <c r="G104" s="69"/>
      <c r="H104" s="69"/>
      <c r="I104" s="69"/>
      <c r="J104" s="69"/>
      <c r="K104" s="69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24.96" customHeight="1">
      <c r="A105" s="38"/>
      <c r="B105" s="39"/>
      <c r="C105" s="23" t="s">
        <v>133</v>
      </c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12" customHeight="1">
      <c r="A107" s="38"/>
      <c r="B107" s="39"/>
      <c r="C107" s="32" t="s">
        <v>16</v>
      </c>
      <c r="D107" s="40"/>
      <c r="E107" s="40"/>
      <c r="F107" s="40"/>
      <c r="G107" s="40"/>
      <c r="H107" s="40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6.5" customHeight="1">
      <c r="A108" s="38"/>
      <c r="B108" s="39"/>
      <c r="C108" s="40"/>
      <c r="D108" s="40"/>
      <c r="E108" s="183" t="str">
        <f>E7</f>
        <v>Bylnice - vestavba prostor provozního střediska</v>
      </c>
      <c r="F108" s="32"/>
      <c r="G108" s="32"/>
      <c r="H108" s="32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110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76" t="str">
        <f>E9</f>
        <v>SO 05 - Slaboproud</v>
      </c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20</v>
      </c>
      <c r="D112" s="40"/>
      <c r="E112" s="40"/>
      <c r="F112" s="27" t="str">
        <f>F12</f>
        <v xml:space="preserve"> </v>
      </c>
      <c r="G112" s="40"/>
      <c r="H112" s="40"/>
      <c r="I112" s="32" t="s">
        <v>22</v>
      </c>
      <c r="J112" s="79" t="str">
        <f>IF(J12="","",J12)</f>
        <v>30. 6. 2020</v>
      </c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5.15" customHeight="1">
      <c r="A114" s="38"/>
      <c r="B114" s="39"/>
      <c r="C114" s="32" t="s">
        <v>24</v>
      </c>
      <c r="D114" s="40"/>
      <c r="E114" s="40"/>
      <c r="F114" s="27" t="str">
        <f>E15</f>
        <v xml:space="preserve"> </v>
      </c>
      <c r="G114" s="40"/>
      <c r="H114" s="40"/>
      <c r="I114" s="32" t="s">
        <v>29</v>
      </c>
      <c r="J114" s="36" t="str">
        <f>E21</f>
        <v xml:space="preserve"> </v>
      </c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5.15" customHeight="1">
      <c r="A115" s="38"/>
      <c r="B115" s="39"/>
      <c r="C115" s="32" t="s">
        <v>27</v>
      </c>
      <c r="D115" s="40"/>
      <c r="E115" s="40"/>
      <c r="F115" s="27" t="str">
        <f>IF(E18="","",E18)</f>
        <v>Vyplň údaj</v>
      </c>
      <c r="G115" s="40"/>
      <c r="H115" s="40"/>
      <c r="I115" s="32" t="s">
        <v>31</v>
      </c>
      <c r="J115" s="36" t="str">
        <f>E24</f>
        <v xml:space="preserve"> 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0.32" customHeight="1">
      <c r="A116" s="38"/>
      <c r="B116" s="39"/>
      <c r="C116" s="40"/>
      <c r="D116" s="40"/>
      <c r="E116" s="40"/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1" customFormat="1" ht="29.28" customHeight="1">
      <c r="A117" s="199"/>
      <c r="B117" s="200"/>
      <c r="C117" s="201" t="s">
        <v>134</v>
      </c>
      <c r="D117" s="202" t="s">
        <v>58</v>
      </c>
      <c r="E117" s="202" t="s">
        <v>54</v>
      </c>
      <c r="F117" s="202" t="s">
        <v>55</v>
      </c>
      <c r="G117" s="202" t="s">
        <v>135</v>
      </c>
      <c r="H117" s="202" t="s">
        <v>136</v>
      </c>
      <c r="I117" s="202" t="s">
        <v>137</v>
      </c>
      <c r="J117" s="202" t="s">
        <v>114</v>
      </c>
      <c r="K117" s="203" t="s">
        <v>138</v>
      </c>
      <c r="L117" s="204"/>
      <c r="M117" s="100" t="s">
        <v>1</v>
      </c>
      <c r="N117" s="101" t="s">
        <v>37</v>
      </c>
      <c r="O117" s="101" t="s">
        <v>139</v>
      </c>
      <c r="P117" s="101" t="s">
        <v>140</v>
      </c>
      <c r="Q117" s="101" t="s">
        <v>141</v>
      </c>
      <c r="R117" s="101" t="s">
        <v>142</v>
      </c>
      <c r="S117" s="101" t="s">
        <v>143</v>
      </c>
      <c r="T117" s="102" t="s">
        <v>144</v>
      </c>
      <c r="U117" s="199"/>
      <c r="V117" s="199"/>
      <c r="W117" s="199"/>
      <c r="X117" s="199"/>
      <c r="Y117" s="199"/>
      <c r="Z117" s="199"/>
      <c r="AA117" s="199"/>
      <c r="AB117" s="199"/>
      <c r="AC117" s="199"/>
      <c r="AD117" s="199"/>
      <c r="AE117" s="199"/>
    </row>
    <row r="118" s="2" customFormat="1" ht="22.8" customHeight="1">
      <c r="A118" s="38"/>
      <c r="B118" s="39"/>
      <c r="C118" s="107" t="s">
        <v>145</v>
      </c>
      <c r="D118" s="40"/>
      <c r="E118" s="40"/>
      <c r="F118" s="40"/>
      <c r="G118" s="40"/>
      <c r="H118" s="40"/>
      <c r="I118" s="40"/>
      <c r="J118" s="205">
        <f>BK118</f>
        <v>0</v>
      </c>
      <c r="K118" s="40"/>
      <c r="L118" s="44"/>
      <c r="M118" s="103"/>
      <c r="N118" s="206"/>
      <c r="O118" s="104"/>
      <c r="P118" s="207">
        <f>P119</f>
        <v>0</v>
      </c>
      <c r="Q118" s="104"/>
      <c r="R118" s="207">
        <f>R119</f>
        <v>0.0044099999999999999</v>
      </c>
      <c r="S118" s="104"/>
      <c r="T118" s="208">
        <f>T119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72</v>
      </c>
      <c r="AU118" s="17" t="s">
        <v>116</v>
      </c>
      <c r="BK118" s="209">
        <f>BK119</f>
        <v>0</v>
      </c>
    </row>
    <row r="119" s="12" customFormat="1" ht="25.92" customHeight="1">
      <c r="A119" s="12"/>
      <c r="B119" s="210"/>
      <c r="C119" s="211"/>
      <c r="D119" s="212" t="s">
        <v>72</v>
      </c>
      <c r="E119" s="213" t="s">
        <v>248</v>
      </c>
      <c r="F119" s="213" t="s">
        <v>249</v>
      </c>
      <c r="G119" s="211"/>
      <c r="H119" s="211"/>
      <c r="I119" s="214"/>
      <c r="J119" s="215">
        <f>BK119</f>
        <v>0</v>
      </c>
      <c r="K119" s="211"/>
      <c r="L119" s="216"/>
      <c r="M119" s="217"/>
      <c r="N119" s="218"/>
      <c r="O119" s="218"/>
      <c r="P119" s="219">
        <f>P120</f>
        <v>0</v>
      </c>
      <c r="Q119" s="218"/>
      <c r="R119" s="219">
        <f>R120</f>
        <v>0.0044099999999999999</v>
      </c>
      <c r="S119" s="218"/>
      <c r="T119" s="220">
        <f>T120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21" t="s">
        <v>83</v>
      </c>
      <c r="AT119" s="222" t="s">
        <v>72</v>
      </c>
      <c r="AU119" s="222" t="s">
        <v>73</v>
      </c>
      <c r="AY119" s="221" t="s">
        <v>148</v>
      </c>
      <c r="BK119" s="223">
        <f>BK120</f>
        <v>0</v>
      </c>
    </row>
    <row r="120" s="12" customFormat="1" ht="22.8" customHeight="1">
      <c r="A120" s="12"/>
      <c r="B120" s="210"/>
      <c r="C120" s="211"/>
      <c r="D120" s="212" t="s">
        <v>72</v>
      </c>
      <c r="E120" s="224" t="s">
        <v>1098</v>
      </c>
      <c r="F120" s="224" t="s">
        <v>1099</v>
      </c>
      <c r="G120" s="211"/>
      <c r="H120" s="211"/>
      <c r="I120" s="214"/>
      <c r="J120" s="225">
        <f>BK120</f>
        <v>0</v>
      </c>
      <c r="K120" s="211"/>
      <c r="L120" s="216"/>
      <c r="M120" s="217"/>
      <c r="N120" s="218"/>
      <c r="O120" s="218"/>
      <c r="P120" s="219">
        <f>SUM(P121:P131)</f>
        <v>0</v>
      </c>
      <c r="Q120" s="218"/>
      <c r="R120" s="219">
        <f>SUM(R121:R131)</f>
        <v>0.0044099999999999999</v>
      </c>
      <c r="S120" s="218"/>
      <c r="T120" s="220">
        <f>SUM(T121:T131)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21" t="s">
        <v>83</v>
      </c>
      <c r="AT120" s="222" t="s">
        <v>72</v>
      </c>
      <c r="AU120" s="222" t="s">
        <v>81</v>
      </c>
      <c r="AY120" s="221" t="s">
        <v>148</v>
      </c>
      <c r="BK120" s="223">
        <f>SUM(BK121:BK131)</f>
        <v>0</v>
      </c>
    </row>
    <row r="121" s="2" customFormat="1" ht="24.15" customHeight="1">
      <c r="A121" s="38"/>
      <c r="B121" s="39"/>
      <c r="C121" s="226" t="s">
        <v>81</v>
      </c>
      <c r="D121" s="226" t="s">
        <v>151</v>
      </c>
      <c r="E121" s="227" t="s">
        <v>1100</v>
      </c>
      <c r="F121" s="228" t="s">
        <v>1101</v>
      </c>
      <c r="G121" s="229" t="s">
        <v>218</v>
      </c>
      <c r="H121" s="230">
        <v>35</v>
      </c>
      <c r="I121" s="231"/>
      <c r="J121" s="232">
        <f>ROUND(I121*H121,2)</f>
        <v>0</v>
      </c>
      <c r="K121" s="228" t="s">
        <v>155</v>
      </c>
      <c r="L121" s="44"/>
      <c r="M121" s="233" t="s">
        <v>1</v>
      </c>
      <c r="N121" s="234" t="s">
        <v>38</v>
      </c>
      <c r="O121" s="91"/>
      <c r="P121" s="235">
        <f>O121*H121</f>
        <v>0</v>
      </c>
      <c r="Q121" s="235">
        <v>0</v>
      </c>
      <c r="R121" s="235">
        <f>Q121*H121</f>
        <v>0</v>
      </c>
      <c r="S121" s="235">
        <v>0</v>
      </c>
      <c r="T121" s="236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7" t="s">
        <v>236</v>
      </c>
      <c r="AT121" s="237" t="s">
        <v>151</v>
      </c>
      <c r="AU121" s="237" t="s">
        <v>83</v>
      </c>
      <c r="AY121" s="17" t="s">
        <v>148</v>
      </c>
      <c r="BE121" s="238">
        <f>IF(N121="základní",J121,0)</f>
        <v>0</v>
      </c>
      <c r="BF121" s="238">
        <f>IF(N121="snížená",J121,0)</f>
        <v>0</v>
      </c>
      <c r="BG121" s="238">
        <f>IF(N121="zákl. přenesená",J121,0)</f>
        <v>0</v>
      </c>
      <c r="BH121" s="238">
        <f>IF(N121="sníž. přenesená",J121,0)</f>
        <v>0</v>
      </c>
      <c r="BI121" s="238">
        <f>IF(N121="nulová",J121,0)</f>
        <v>0</v>
      </c>
      <c r="BJ121" s="17" t="s">
        <v>81</v>
      </c>
      <c r="BK121" s="238">
        <f>ROUND(I121*H121,2)</f>
        <v>0</v>
      </c>
      <c r="BL121" s="17" t="s">
        <v>236</v>
      </c>
      <c r="BM121" s="237" t="s">
        <v>1102</v>
      </c>
    </row>
    <row r="122" s="2" customFormat="1">
      <c r="A122" s="38"/>
      <c r="B122" s="39"/>
      <c r="C122" s="40"/>
      <c r="D122" s="239" t="s">
        <v>158</v>
      </c>
      <c r="E122" s="40"/>
      <c r="F122" s="240" t="s">
        <v>1103</v>
      </c>
      <c r="G122" s="40"/>
      <c r="H122" s="40"/>
      <c r="I122" s="241"/>
      <c r="J122" s="40"/>
      <c r="K122" s="40"/>
      <c r="L122" s="44"/>
      <c r="M122" s="242"/>
      <c r="N122" s="243"/>
      <c r="O122" s="91"/>
      <c r="P122" s="91"/>
      <c r="Q122" s="91"/>
      <c r="R122" s="91"/>
      <c r="S122" s="91"/>
      <c r="T122" s="92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158</v>
      </c>
      <c r="AU122" s="17" t="s">
        <v>83</v>
      </c>
    </row>
    <row r="123" s="2" customFormat="1" ht="14.4" customHeight="1">
      <c r="A123" s="38"/>
      <c r="B123" s="39"/>
      <c r="C123" s="276" t="s">
        <v>83</v>
      </c>
      <c r="D123" s="276" t="s">
        <v>237</v>
      </c>
      <c r="E123" s="277" t="s">
        <v>1104</v>
      </c>
      <c r="F123" s="278" t="s">
        <v>1105</v>
      </c>
      <c r="G123" s="279" t="s">
        <v>218</v>
      </c>
      <c r="H123" s="280">
        <v>36.75</v>
      </c>
      <c r="I123" s="281"/>
      <c r="J123" s="282">
        <f>ROUND(I123*H123,2)</f>
        <v>0</v>
      </c>
      <c r="K123" s="278" t="s">
        <v>155</v>
      </c>
      <c r="L123" s="283"/>
      <c r="M123" s="284" t="s">
        <v>1</v>
      </c>
      <c r="N123" s="285" t="s">
        <v>38</v>
      </c>
      <c r="O123" s="91"/>
      <c r="P123" s="235">
        <f>O123*H123</f>
        <v>0</v>
      </c>
      <c r="Q123" s="235">
        <v>0.00012</v>
      </c>
      <c r="R123" s="235">
        <f>Q123*H123</f>
        <v>0.0044099999999999999</v>
      </c>
      <c r="S123" s="235">
        <v>0</v>
      </c>
      <c r="T123" s="236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37" t="s">
        <v>267</v>
      </c>
      <c r="AT123" s="237" t="s">
        <v>237</v>
      </c>
      <c r="AU123" s="237" t="s">
        <v>83</v>
      </c>
      <c r="AY123" s="17" t="s">
        <v>148</v>
      </c>
      <c r="BE123" s="238">
        <f>IF(N123="základní",J123,0)</f>
        <v>0</v>
      </c>
      <c r="BF123" s="238">
        <f>IF(N123="snížená",J123,0)</f>
        <v>0</v>
      </c>
      <c r="BG123" s="238">
        <f>IF(N123="zákl. přenesená",J123,0)</f>
        <v>0</v>
      </c>
      <c r="BH123" s="238">
        <f>IF(N123="sníž. přenesená",J123,0)</f>
        <v>0</v>
      </c>
      <c r="BI123" s="238">
        <f>IF(N123="nulová",J123,0)</f>
        <v>0</v>
      </c>
      <c r="BJ123" s="17" t="s">
        <v>81</v>
      </c>
      <c r="BK123" s="238">
        <f>ROUND(I123*H123,2)</f>
        <v>0</v>
      </c>
      <c r="BL123" s="17" t="s">
        <v>236</v>
      </c>
      <c r="BM123" s="237" t="s">
        <v>1106</v>
      </c>
    </row>
    <row r="124" s="2" customFormat="1">
      <c r="A124" s="38"/>
      <c r="B124" s="39"/>
      <c r="C124" s="40"/>
      <c r="D124" s="239" t="s">
        <v>158</v>
      </c>
      <c r="E124" s="40"/>
      <c r="F124" s="240" t="s">
        <v>1105</v>
      </c>
      <c r="G124" s="40"/>
      <c r="H124" s="40"/>
      <c r="I124" s="241"/>
      <c r="J124" s="40"/>
      <c r="K124" s="40"/>
      <c r="L124" s="44"/>
      <c r="M124" s="242"/>
      <c r="N124" s="243"/>
      <c r="O124" s="91"/>
      <c r="P124" s="91"/>
      <c r="Q124" s="91"/>
      <c r="R124" s="91"/>
      <c r="S124" s="91"/>
      <c r="T124" s="92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158</v>
      </c>
      <c r="AU124" s="17" t="s">
        <v>83</v>
      </c>
    </row>
    <row r="125" s="14" customFormat="1">
      <c r="A125" s="14"/>
      <c r="B125" s="254"/>
      <c r="C125" s="255"/>
      <c r="D125" s="239" t="s">
        <v>160</v>
      </c>
      <c r="E125" s="255"/>
      <c r="F125" s="257" t="s">
        <v>1107</v>
      </c>
      <c r="G125" s="255"/>
      <c r="H125" s="258">
        <v>36.75</v>
      </c>
      <c r="I125" s="259"/>
      <c r="J125" s="255"/>
      <c r="K125" s="255"/>
      <c r="L125" s="260"/>
      <c r="M125" s="261"/>
      <c r="N125" s="262"/>
      <c r="O125" s="262"/>
      <c r="P125" s="262"/>
      <c r="Q125" s="262"/>
      <c r="R125" s="262"/>
      <c r="S125" s="262"/>
      <c r="T125" s="263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T125" s="264" t="s">
        <v>160</v>
      </c>
      <c r="AU125" s="264" t="s">
        <v>83</v>
      </c>
      <c r="AV125" s="14" t="s">
        <v>83</v>
      </c>
      <c r="AW125" s="14" t="s">
        <v>4</v>
      </c>
      <c r="AX125" s="14" t="s">
        <v>81</v>
      </c>
      <c r="AY125" s="264" t="s">
        <v>148</v>
      </c>
    </row>
    <row r="126" s="2" customFormat="1" ht="14.4" customHeight="1">
      <c r="A126" s="38"/>
      <c r="B126" s="39"/>
      <c r="C126" s="226" t="s">
        <v>629</v>
      </c>
      <c r="D126" s="226" t="s">
        <v>151</v>
      </c>
      <c r="E126" s="227" t="s">
        <v>1108</v>
      </c>
      <c r="F126" s="228" t="s">
        <v>1109</v>
      </c>
      <c r="G126" s="229" t="s">
        <v>218</v>
      </c>
      <c r="H126" s="230">
        <v>35</v>
      </c>
      <c r="I126" s="231"/>
      <c r="J126" s="232">
        <f>ROUND(I126*H126,2)</f>
        <v>0</v>
      </c>
      <c r="K126" s="228" t="s">
        <v>155</v>
      </c>
      <c r="L126" s="44"/>
      <c r="M126" s="233" t="s">
        <v>1</v>
      </c>
      <c r="N126" s="234" t="s">
        <v>38</v>
      </c>
      <c r="O126" s="91"/>
      <c r="P126" s="235">
        <f>O126*H126</f>
        <v>0</v>
      </c>
      <c r="Q126" s="235">
        <v>0</v>
      </c>
      <c r="R126" s="235">
        <f>Q126*H126</f>
        <v>0</v>
      </c>
      <c r="S126" s="235">
        <v>0</v>
      </c>
      <c r="T126" s="236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37" t="s">
        <v>236</v>
      </c>
      <c r="AT126" s="237" t="s">
        <v>151</v>
      </c>
      <c r="AU126" s="237" t="s">
        <v>83</v>
      </c>
      <c r="AY126" s="17" t="s">
        <v>148</v>
      </c>
      <c r="BE126" s="238">
        <f>IF(N126="základní",J126,0)</f>
        <v>0</v>
      </c>
      <c r="BF126" s="238">
        <f>IF(N126="snížená",J126,0)</f>
        <v>0</v>
      </c>
      <c r="BG126" s="238">
        <f>IF(N126="zákl. přenesená",J126,0)</f>
        <v>0</v>
      </c>
      <c r="BH126" s="238">
        <f>IF(N126="sníž. přenesená",J126,0)</f>
        <v>0</v>
      </c>
      <c r="BI126" s="238">
        <f>IF(N126="nulová",J126,0)</f>
        <v>0</v>
      </c>
      <c r="BJ126" s="17" t="s">
        <v>81</v>
      </c>
      <c r="BK126" s="238">
        <f>ROUND(I126*H126,2)</f>
        <v>0</v>
      </c>
      <c r="BL126" s="17" t="s">
        <v>236</v>
      </c>
      <c r="BM126" s="237" t="s">
        <v>1110</v>
      </c>
    </row>
    <row r="127" s="2" customFormat="1">
      <c r="A127" s="38"/>
      <c r="B127" s="39"/>
      <c r="C127" s="40"/>
      <c r="D127" s="239" t="s">
        <v>158</v>
      </c>
      <c r="E127" s="40"/>
      <c r="F127" s="240" t="s">
        <v>1111</v>
      </c>
      <c r="G127" s="40"/>
      <c r="H127" s="40"/>
      <c r="I127" s="241"/>
      <c r="J127" s="40"/>
      <c r="K127" s="40"/>
      <c r="L127" s="44"/>
      <c r="M127" s="242"/>
      <c r="N127" s="243"/>
      <c r="O127" s="91"/>
      <c r="P127" s="91"/>
      <c r="Q127" s="91"/>
      <c r="R127" s="91"/>
      <c r="S127" s="91"/>
      <c r="T127" s="92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158</v>
      </c>
      <c r="AU127" s="17" t="s">
        <v>83</v>
      </c>
    </row>
    <row r="128" s="2" customFormat="1" ht="14.4" customHeight="1">
      <c r="A128" s="38"/>
      <c r="B128" s="39"/>
      <c r="C128" s="226" t="s">
        <v>156</v>
      </c>
      <c r="D128" s="226" t="s">
        <v>151</v>
      </c>
      <c r="E128" s="227" t="s">
        <v>1112</v>
      </c>
      <c r="F128" s="228" t="s">
        <v>1113</v>
      </c>
      <c r="G128" s="229" t="s">
        <v>201</v>
      </c>
      <c r="H128" s="230">
        <v>2</v>
      </c>
      <c r="I128" s="231"/>
      <c r="J128" s="232">
        <f>ROUND(I128*H128,2)</f>
        <v>0</v>
      </c>
      <c r="K128" s="228" t="s">
        <v>155</v>
      </c>
      <c r="L128" s="44"/>
      <c r="M128" s="233" t="s">
        <v>1</v>
      </c>
      <c r="N128" s="234" t="s">
        <v>38</v>
      </c>
      <c r="O128" s="91"/>
      <c r="P128" s="235">
        <f>O128*H128</f>
        <v>0</v>
      </c>
      <c r="Q128" s="235">
        <v>0</v>
      </c>
      <c r="R128" s="235">
        <f>Q128*H128</f>
        <v>0</v>
      </c>
      <c r="S128" s="235">
        <v>0</v>
      </c>
      <c r="T128" s="236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7" t="s">
        <v>236</v>
      </c>
      <c r="AT128" s="237" t="s">
        <v>151</v>
      </c>
      <c r="AU128" s="237" t="s">
        <v>83</v>
      </c>
      <c r="AY128" s="17" t="s">
        <v>148</v>
      </c>
      <c r="BE128" s="238">
        <f>IF(N128="základní",J128,0)</f>
        <v>0</v>
      </c>
      <c r="BF128" s="238">
        <f>IF(N128="snížená",J128,0)</f>
        <v>0</v>
      </c>
      <c r="BG128" s="238">
        <f>IF(N128="zákl. přenesená",J128,0)</f>
        <v>0</v>
      </c>
      <c r="BH128" s="238">
        <f>IF(N128="sníž. přenesená",J128,0)</f>
        <v>0</v>
      </c>
      <c r="BI128" s="238">
        <f>IF(N128="nulová",J128,0)</f>
        <v>0</v>
      </c>
      <c r="BJ128" s="17" t="s">
        <v>81</v>
      </c>
      <c r="BK128" s="238">
        <f>ROUND(I128*H128,2)</f>
        <v>0</v>
      </c>
      <c r="BL128" s="17" t="s">
        <v>236</v>
      </c>
      <c r="BM128" s="237" t="s">
        <v>1114</v>
      </c>
    </row>
    <row r="129" s="2" customFormat="1">
      <c r="A129" s="38"/>
      <c r="B129" s="39"/>
      <c r="C129" s="40"/>
      <c r="D129" s="239" t="s">
        <v>158</v>
      </c>
      <c r="E129" s="40"/>
      <c r="F129" s="240" t="s">
        <v>1115</v>
      </c>
      <c r="G129" s="40"/>
      <c r="H129" s="40"/>
      <c r="I129" s="241"/>
      <c r="J129" s="40"/>
      <c r="K129" s="40"/>
      <c r="L129" s="44"/>
      <c r="M129" s="242"/>
      <c r="N129" s="243"/>
      <c r="O129" s="91"/>
      <c r="P129" s="91"/>
      <c r="Q129" s="91"/>
      <c r="R129" s="91"/>
      <c r="S129" s="91"/>
      <c r="T129" s="92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158</v>
      </c>
      <c r="AU129" s="17" t="s">
        <v>83</v>
      </c>
    </row>
    <row r="130" s="2" customFormat="1" ht="14.4" customHeight="1">
      <c r="A130" s="38"/>
      <c r="B130" s="39"/>
      <c r="C130" s="226" t="s">
        <v>168</v>
      </c>
      <c r="D130" s="226" t="s">
        <v>151</v>
      </c>
      <c r="E130" s="227" t="s">
        <v>1116</v>
      </c>
      <c r="F130" s="228" t="s">
        <v>1117</v>
      </c>
      <c r="G130" s="229" t="s">
        <v>329</v>
      </c>
      <c r="H130" s="230">
        <v>1</v>
      </c>
      <c r="I130" s="231"/>
      <c r="J130" s="232">
        <f>ROUND(I130*H130,2)</f>
        <v>0</v>
      </c>
      <c r="K130" s="228" t="s">
        <v>1</v>
      </c>
      <c r="L130" s="44"/>
      <c r="M130" s="233" t="s">
        <v>1</v>
      </c>
      <c r="N130" s="234" t="s">
        <v>38</v>
      </c>
      <c r="O130" s="91"/>
      <c r="P130" s="235">
        <f>O130*H130</f>
        <v>0</v>
      </c>
      <c r="Q130" s="235">
        <v>0</v>
      </c>
      <c r="R130" s="235">
        <f>Q130*H130</f>
        <v>0</v>
      </c>
      <c r="S130" s="235">
        <v>0</v>
      </c>
      <c r="T130" s="236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7" t="s">
        <v>236</v>
      </c>
      <c r="AT130" s="237" t="s">
        <v>151</v>
      </c>
      <c r="AU130" s="237" t="s">
        <v>83</v>
      </c>
      <c r="AY130" s="17" t="s">
        <v>148</v>
      </c>
      <c r="BE130" s="238">
        <f>IF(N130="základní",J130,0)</f>
        <v>0</v>
      </c>
      <c r="BF130" s="238">
        <f>IF(N130="snížená",J130,0)</f>
        <v>0</v>
      </c>
      <c r="BG130" s="238">
        <f>IF(N130="zákl. přenesená",J130,0)</f>
        <v>0</v>
      </c>
      <c r="BH130" s="238">
        <f>IF(N130="sníž. přenesená",J130,0)</f>
        <v>0</v>
      </c>
      <c r="BI130" s="238">
        <f>IF(N130="nulová",J130,0)</f>
        <v>0</v>
      </c>
      <c r="BJ130" s="17" t="s">
        <v>81</v>
      </c>
      <c r="BK130" s="238">
        <f>ROUND(I130*H130,2)</f>
        <v>0</v>
      </c>
      <c r="BL130" s="17" t="s">
        <v>236</v>
      </c>
      <c r="BM130" s="237" t="s">
        <v>1118</v>
      </c>
    </row>
    <row r="131" s="2" customFormat="1">
      <c r="A131" s="38"/>
      <c r="B131" s="39"/>
      <c r="C131" s="40"/>
      <c r="D131" s="239" t="s">
        <v>158</v>
      </c>
      <c r="E131" s="40"/>
      <c r="F131" s="240" t="s">
        <v>1119</v>
      </c>
      <c r="G131" s="40"/>
      <c r="H131" s="40"/>
      <c r="I131" s="241"/>
      <c r="J131" s="40"/>
      <c r="K131" s="40"/>
      <c r="L131" s="44"/>
      <c r="M131" s="287"/>
      <c r="N131" s="288"/>
      <c r="O131" s="289"/>
      <c r="P131" s="289"/>
      <c r="Q131" s="289"/>
      <c r="R131" s="289"/>
      <c r="S131" s="289"/>
      <c r="T131" s="290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158</v>
      </c>
      <c r="AU131" s="17" t="s">
        <v>83</v>
      </c>
    </row>
    <row r="132" s="2" customFormat="1" ht="6.96" customHeight="1">
      <c r="A132" s="38"/>
      <c r="B132" s="66"/>
      <c r="C132" s="67"/>
      <c r="D132" s="67"/>
      <c r="E132" s="67"/>
      <c r="F132" s="67"/>
      <c r="G132" s="67"/>
      <c r="H132" s="67"/>
      <c r="I132" s="67"/>
      <c r="J132" s="67"/>
      <c r="K132" s="67"/>
      <c r="L132" s="44"/>
      <c r="M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</sheetData>
  <sheetProtection sheet="1" autoFilter="0" formatColumns="0" formatRows="0" objects="1" scenarios="1" spinCount="100000" saltValue="ah0KTJ/FyCSzly/FpqeNOeIpjpCNcP65H0zMNRIVA3C3G9h7Tx+ujer8CpdTAiRQ3p0oktsenC1mdsLsWGLnOw==" hashValue="RMu2sL1GYXF4NLXOVgiLOX2YhGi+nw9YjFALVN7+2sVmHpNUcTO5N0LhNoFNg6ORF+B0Zz2wwk9VKodeLrC0SQ==" algorithmName="SHA-512" password="CC35"/>
  <autoFilter ref="C117:K131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102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2" customFormat="1" ht="12" customHeight="1">
      <c r="A8" s="38"/>
      <c r="B8" s="44"/>
      <c r="C8" s="38"/>
      <c r="D8" s="150" t="s">
        <v>110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52" t="s">
        <v>1120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50" t="s">
        <v>18</v>
      </c>
      <c r="E11" s="38"/>
      <c r="F11" s="141" t="s">
        <v>1</v>
      </c>
      <c r="G11" s="38"/>
      <c r="H11" s="38"/>
      <c r="I11" s="150" t="s">
        <v>19</v>
      </c>
      <c r="J11" s="141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0" t="s">
        <v>20</v>
      </c>
      <c r="E12" s="38"/>
      <c r="F12" s="141" t="s">
        <v>21</v>
      </c>
      <c r="G12" s="38"/>
      <c r="H12" s="38"/>
      <c r="I12" s="150" t="s">
        <v>22</v>
      </c>
      <c r="J12" s="153" t="str">
        <f>'Rekapitulace stavby'!AN8</f>
        <v>30. 6. 2020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24</v>
      </c>
      <c r="E14" s="38"/>
      <c r="F14" s="38"/>
      <c r="G14" s="38"/>
      <c r="H14" s="38"/>
      <c r="I14" s="150" t="s">
        <v>25</v>
      </c>
      <c r="J14" s="141" t="str">
        <f>IF('Rekapitulace stavby'!AN10="","",'Rekapitulace stavby'!AN10)</f>
        <v/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1" t="str">
        <f>IF('Rekapitulace stavby'!E11="","",'Rekapitulace stavby'!E11)</f>
        <v xml:space="preserve"> </v>
      </c>
      <c r="F15" s="38"/>
      <c r="G15" s="38"/>
      <c r="H15" s="38"/>
      <c r="I15" s="150" t="s">
        <v>26</v>
      </c>
      <c r="J15" s="141" t="str">
        <f>IF('Rekapitulace stavby'!AN11="","",'Rekapitulace stavby'!AN11)</f>
        <v/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50" t="s">
        <v>27</v>
      </c>
      <c r="E17" s="38"/>
      <c r="F17" s="38"/>
      <c r="G17" s="38"/>
      <c r="H17" s="38"/>
      <c r="I17" s="15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1"/>
      <c r="G18" s="141"/>
      <c r="H18" s="141"/>
      <c r="I18" s="150" t="s">
        <v>26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50" t="s">
        <v>29</v>
      </c>
      <c r="E20" s="38"/>
      <c r="F20" s="38"/>
      <c r="G20" s="38"/>
      <c r="H20" s="38"/>
      <c r="I20" s="150" t="s">
        <v>25</v>
      </c>
      <c r="J20" s="141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1" t="str">
        <f>IF('Rekapitulace stavby'!E17="","",'Rekapitulace stavby'!E17)</f>
        <v xml:space="preserve"> </v>
      </c>
      <c r="F21" s="38"/>
      <c r="G21" s="38"/>
      <c r="H21" s="38"/>
      <c r="I21" s="150" t="s">
        <v>26</v>
      </c>
      <c r="J21" s="141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50" t="s">
        <v>31</v>
      </c>
      <c r="E23" s="38"/>
      <c r="F23" s="38"/>
      <c r="G23" s="38"/>
      <c r="H23" s="38"/>
      <c r="I23" s="150" t="s">
        <v>25</v>
      </c>
      <c r="J23" s="141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1" t="str">
        <f>IF('Rekapitulace stavby'!E20="","",'Rekapitulace stavby'!E20)</f>
        <v xml:space="preserve"> </v>
      </c>
      <c r="F24" s="38"/>
      <c r="G24" s="38"/>
      <c r="H24" s="38"/>
      <c r="I24" s="150" t="s">
        <v>26</v>
      </c>
      <c r="J24" s="141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50" t="s">
        <v>32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54"/>
      <c r="B27" s="155"/>
      <c r="C27" s="154"/>
      <c r="D27" s="154"/>
      <c r="E27" s="156" t="s">
        <v>1</v>
      </c>
      <c r="F27" s="156"/>
      <c r="G27" s="156"/>
      <c r="H27" s="156"/>
      <c r="I27" s="154"/>
      <c r="J27" s="154"/>
      <c r="K27" s="154"/>
      <c r="L27" s="157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8"/>
      <c r="E29" s="158"/>
      <c r="F29" s="158"/>
      <c r="G29" s="158"/>
      <c r="H29" s="158"/>
      <c r="I29" s="158"/>
      <c r="J29" s="158"/>
      <c r="K29" s="15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9" t="s">
        <v>33</v>
      </c>
      <c r="E30" s="38"/>
      <c r="F30" s="38"/>
      <c r="G30" s="38"/>
      <c r="H30" s="38"/>
      <c r="I30" s="38"/>
      <c r="J30" s="160">
        <f>ROUND(J118,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61" t="s">
        <v>35</v>
      </c>
      <c r="G32" s="38"/>
      <c r="H32" s="38"/>
      <c r="I32" s="161" t="s">
        <v>34</v>
      </c>
      <c r="J32" s="161" t="s">
        <v>36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2" t="s">
        <v>37</v>
      </c>
      <c r="E33" s="150" t="s">
        <v>38</v>
      </c>
      <c r="F33" s="163">
        <f>ROUND((SUM(BE118:BE157)),  2)</f>
        <v>0</v>
      </c>
      <c r="G33" s="38"/>
      <c r="H33" s="38"/>
      <c r="I33" s="164">
        <v>0.20999999999999999</v>
      </c>
      <c r="J33" s="163">
        <f>ROUND(((SUM(BE118:BE157))*I33),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50" t="s">
        <v>39</v>
      </c>
      <c r="F34" s="163">
        <f>ROUND((SUM(BF118:BF157)),  2)</f>
        <v>0</v>
      </c>
      <c r="G34" s="38"/>
      <c r="H34" s="38"/>
      <c r="I34" s="164">
        <v>0.14999999999999999</v>
      </c>
      <c r="J34" s="163">
        <f>ROUND(((SUM(BF118:BF157))*I34),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50" t="s">
        <v>40</v>
      </c>
      <c r="F35" s="163">
        <f>ROUND((SUM(BG118:BG157)),  2)</f>
        <v>0</v>
      </c>
      <c r="G35" s="38"/>
      <c r="H35" s="38"/>
      <c r="I35" s="164">
        <v>0.20999999999999999</v>
      </c>
      <c r="J35" s="163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50" t="s">
        <v>41</v>
      </c>
      <c r="F36" s="163">
        <f>ROUND((SUM(BH118:BH157)),  2)</f>
        <v>0</v>
      </c>
      <c r="G36" s="38"/>
      <c r="H36" s="38"/>
      <c r="I36" s="164">
        <v>0.14999999999999999</v>
      </c>
      <c r="J36" s="163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42</v>
      </c>
      <c r="F37" s="163">
        <f>ROUND((SUM(BI118:BI157)),  2)</f>
        <v>0</v>
      </c>
      <c r="G37" s="38"/>
      <c r="H37" s="38"/>
      <c r="I37" s="164">
        <v>0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5"/>
      <c r="D39" s="166" t="s">
        <v>43</v>
      </c>
      <c r="E39" s="167"/>
      <c r="F39" s="167"/>
      <c r="G39" s="168" t="s">
        <v>44</v>
      </c>
      <c r="H39" s="169" t="s">
        <v>45</v>
      </c>
      <c r="I39" s="167"/>
      <c r="J39" s="170">
        <f>SUM(J30:J37)</f>
        <v>0</v>
      </c>
      <c r="K39" s="171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110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SO 06 - Vzduchotechnika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30. 6. 2020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 xml:space="preserve"> </v>
      </c>
      <c r="G91" s="40"/>
      <c r="H91" s="40"/>
      <c r="I91" s="32" t="s">
        <v>29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40"/>
      <c r="E92" s="40"/>
      <c r="F92" s="27" t="str">
        <f>IF(E18="","",E18)</f>
        <v>Vyplň údaj</v>
      </c>
      <c r="G92" s="40"/>
      <c r="H92" s="40"/>
      <c r="I92" s="32" t="s">
        <v>31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4" t="s">
        <v>113</v>
      </c>
      <c r="D94" s="185"/>
      <c r="E94" s="185"/>
      <c r="F94" s="185"/>
      <c r="G94" s="185"/>
      <c r="H94" s="185"/>
      <c r="I94" s="185"/>
      <c r="J94" s="186" t="s">
        <v>114</v>
      </c>
      <c r="K94" s="185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87" t="s">
        <v>115</v>
      </c>
      <c r="D96" s="40"/>
      <c r="E96" s="40"/>
      <c r="F96" s="40"/>
      <c r="G96" s="40"/>
      <c r="H96" s="40"/>
      <c r="I96" s="40"/>
      <c r="J96" s="110">
        <f>J118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116</v>
      </c>
    </row>
    <row r="97" s="9" customFormat="1" ht="24.96" customHeight="1">
      <c r="A97" s="9"/>
      <c r="B97" s="188"/>
      <c r="C97" s="189"/>
      <c r="D97" s="190" t="s">
        <v>121</v>
      </c>
      <c r="E97" s="191"/>
      <c r="F97" s="191"/>
      <c r="G97" s="191"/>
      <c r="H97" s="191"/>
      <c r="I97" s="191"/>
      <c r="J97" s="192">
        <f>J119</f>
        <v>0</v>
      </c>
      <c r="K97" s="189"/>
      <c r="L97" s="19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4"/>
      <c r="C98" s="133"/>
      <c r="D98" s="195" t="s">
        <v>1121</v>
      </c>
      <c r="E98" s="196"/>
      <c r="F98" s="196"/>
      <c r="G98" s="196"/>
      <c r="H98" s="196"/>
      <c r="I98" s="196"/>
      <c r="J98" s="197">
        <f>J120</f>
        <v>0</v>
      </c>
      <c r="K98" s="13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2" customFormat="1" ht="21.84" customHeight="1">
      <c r="A99" s="38"/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63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6.96" customHeight="1">
      <c r="A100" s="38"/>
      <c r="B100" s="66"/>
      <c r="C100" s="67"/>
      <c r="D100" s="67"/>
      <c r="E100" s="67"/>
      <c r="F100" s="67"/>
      <c r="G100" s="67"/>
      <c r="H100" s="67"/>
      <c r="I100" s="67"/>
      <c r="J100" s="67"/>
      <c r="K100" s="67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4" s="2" customFormat="1" ht="6.96" customHeight="1">
      <c r="A104" s="38"/>
      <c r="B104" s="68"/>
      <c r="C104" s="69"/>
      <c r="D104" s="69"/>
      <c r="E104" s="69"/>
      <c r="F104" s="69"/>
      <c r="G104" s="69"/>
      <c r="H104" s="69"/>
      <c r="I104" s="69"/>
      <c r="J104" s="69"/>
      <c r="K104" s="69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24.96" customHeight="1">
      <c r="A105" s="38"/>
      <c r="B105" s="39"/>
      <c r="C105" s="23" t="s">
        <v>133</v>
      </c>
      <c r="D105" s="40"/>
      <c r="E105" s="40"/>
      <c r="F105" s="40"/>
      <c r="G105" s="40"/>
      <c r="H105" s="40"/>
      <c r="I105" s="40"/>
      <c r="J105" s="40"/>
      <c r="K105" s="40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12" customHeight="1">
      <c r="A107" s="38"/>
      <c r="B107" s="39"/>
      <c r="C107" s="32" t="s">
        <v>16</v>
      </c>
      <c r="D107" s="40"/>
      <c r="E107" s="40"/>
      <c r="F107" s="40"/>
      <c r="G107" s="40"/>
      <c r="H107" s="40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6.5" customHeight="1">
      <c r="A108" s="38"/>
      <c r="B108" s="39"/>
      <c r="C108" s="40"/>
      <c r="D108" s="40"/>
      <c r="E108" s="183" t="str">
        <f>E7</f>
        <v>Bylnice - vestavba prostor provozního střediska</v>
      </c>
      <c r="F108" s="32"/>
      <c r="G108" s="32"/>
      <c r="H108" s="32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110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40"/>
      <c r="D110" s="40"/>
      <c r="E110" s="76" t="str">
        <f>E9</f>
        <v>SO 06 - Vzduchotechnika</v>
      </c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20</v>
      </c>
      <c r="D112" s="40"/>
      <c r="E112" s="40"/>
      <c r="F112" s="27" t="str">
        <f>F12</f>
        <v xml:space="preserve"> </v>
      </c>
      <c r="G112" s="40"/>
      <c r="H112" s="40"/>
      <c r="I112" s="32" t="s">
        <v>22</v>
      </c>
      <c r="J112" s="79" t="str">
        <f>IF(J12="","",J12)</f>
        <v>30. 6. 2020</v>
      </c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40"/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5.15" customHeight="1">
      <c r="A114" s="38"/>
      <c r="B114" s="39"/>
      <c r="C114" s="32" t="s">
        <v>24</v>
      </c>
      <c r="D114" s="40"/>
      <c r="E114" s="40"/>
      <c r="F114" s="27" t="str">
        <f>E15</f>
        <v xml:space="preserve"> </v>
      </c>
      <c r="G114" s="40"/>
      <c r="H114" s="40"/>
      <c r="I114" s="32" t="s">
        <v>29</v>
      </c>
      <c r="J114" s="36" t="str">
        <f>E21</f>
        <v xml:space="preserve"> </v>
      </c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5.15" customHeight="1">
      <c r="A115" s="38"/>
      <c r="B115" s="39"/>
      <c r="C115" s="32" t="s">
        <v>27</v>
      </c>
      <c r="D115" s="40"/>
      <c r="E115" s="40"/>
      <c r="F115" s="27" t="str">
        <f>IF(E18="","",E18)</f>
        <v>Vyplň údaj</v>
      </c>
      <c r="G115" s="40"/>
      <c r="H115" s="40"/>
      <c r="I115" s="32" t="s">
        <v>31</v>
      </c>
      <c r="J115" s="36" t="str">
        <f>E24</f>
        <v xml:space="preserve"> 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0.32" customHeight="1">
      <c r="A116" s="38"/>
      <c r="B116" s="39"/>
      <c r="C116" s="40"/>
      <c r="D116" s="40"/>
      <c r="E116" s="40"/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1" customFormat="1" ht="29.28" customHeight="1">
      <c r="A117" s="199"/>
      <c r="B117" s="200"/>
      <c r="C117" s="201" t="s">
        <v>134</v>
      </c>
      <c r="D117" s="202" t="s">
        <v>58</v>
      </c>
      <c r="E117" s="202" t="s">
        <v>54</v>
      </c>
      <c r="F117" s="202" t="s">
        <v>55</v>
      </c>
      <c r="G117" s="202" t="s">
        <v>135</v>
      </c>
      <c r="H117" s="202" t="s">
        <v>136</v>
      </c>
      <c r="I117" s="202" t="s">
        <v>137</v>
      </c>
      <c r="J117" s="202" t="s">
        <v>114</v>
      </c>
      <c r="K117" s="203" t="s">
        <v>138</v>
      </c>
      <c r="L117" s="204"/>
      <c r="M117" s="100" t="s">
        <v>1</v>
      </c>
      <c r="N117" s="101" t="s">
        <v>37</v>
      </c>
      <c r="O117" s="101" t="s">
        <v>139</v>
      </c>
      <c r="P117" s="101" t="s">
        <v>140</v>
      </c>
      <c r="Q117" s="101" t="s">
        <v>141</v>
      </c>
      <c r="R117" s="101" t="s">
        <v>142</v>
      </c>
      <c r="S117" s="101" t="s">
        <v>143</v>
      </c>
      <c r="T117" s="102" t="s">
        <v>144</v>
      </c>
      <c r="U117" s="199"/>
      <c r="V117" s="199"/>
      <c r="W117" s="199"/>
      <c r="X117" s="199"/>
      <c r="Y117" s="199"/>
      <c r="Z117" s="199"/>
      <c r="AA117" s="199"/>
      <c r="AB117" s="199"/>
      <c r="AC117" s="199"/>
      <c r="AD117" s="199"/>
      <c r="AE117" s="199"/>
    </row>
    <row r="118" s="2" customFormat="1" ht="22.8" customHeight="1">
      <c r="A118" s="38"/>
      <c r="B118" s="39"/>
      <c r="C118" s="107" t="s">
        <v>145</v>
      </c>
      <c r="D118" s="40"/>
      <c r="E118" s="40"/>
      <c r="F118" s="40"/>
      <c r="G118" s="40"/>
      <c r="H118" s="40"/>
      <c r="I118" s="40"/>
      <c r="J118" s="205">
        <f>BK118</f>
        <v>0</v>
      </c>
      <c r="K118" s="40"/>
      <c r="L118" s="44"/>
      <c r="M118" s="103"/>
      <c r="N118" s="206"/>
      <c r="O118" s="104"/>
      <c r="P118" s="207">
        <f>P119</f>
        <v>0</v>
      </c>
      <c r="Q118" s="104"/>
      <c r="R118" s="207">
        <f>R119</f>
        <v>0.10512000000000001</v>
      </c>
      <c r="S118" s="104"/>
      <c r="T118" s="208">
        <f>T119</f>
        <v>0.011939999999999999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7" t="s">
        <v>72</v>
      </c>
      <c r="AU118" s="17" t="s">
        <v>116</v>
      </c>
      <c r="BK118" s="209">
        <f>BK119</f>
        <v>0</v>
      </c>
    </row>
    <row r="119" s="12" customFormat="1" ht="25.92" customHeight="1">
      <c r="A119" s="12"/>
      <c r="B119" s="210"/>
      <c r="C119" s="211"/>
      <c r="D119" s="212" t="s">
        <v>72</v>
      </c>
      <c r="E119" s="213" t="s">
        <v>248</v>
      </c>
      <c r="F119" s="213" t="s">
        <v>249</v>
      </c>
      <c r="G119" s="211"/>
      <c r="H119" s="211"/>
      <c r="I119" s="214"/>
      <c r="J119" s="215">
        <f>BK119</f>
        <v>0</v>
      </c>
      <c r="K119" s="211"/>
      <c r="L119" s="216"/>
      <c r="M119" s="217"/>
      <c r="N119" s="218"/>
      <c r="O119" s="218"/>
      <c r="P119" s="219">
        <f>P120</f>
        <v>0</v>
      </c>
      <c r="Q119" s="218"/>
      <c r="R119" s="219">
        <f>R120</f>
        <v>0.10512000000000001</v>
      </c>
      <c r="S119" s="218"/>
      <c r="T119" s="220">
        <f>T120</f>
        <v>0.011939999999999999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221" t="s">
        <v>83</v>
      </c>
      <c r="AT119" s="222" t="s">
        <v>72</v>
      </c>
      <c r="AU119" s="222" t="s">
        <v>73</v>
      </c>
      <c r="AY119" s="221" t="s">
        <v>148</v>
      </c>
      <c r="BK119" s="223">
        <f>BK120</f>
        <v>0</v>
      </c>
    </row>
    <row r="120" s="12" customFormat="1" ht="22.8" customHeight="1">
      <c r="A120" s="12"/>
      <c r="B120" s="210"/>
      <c r="C120" s="211"/>
      <c r="D120" s="212" t="s">
        <v>72</v>
      </c>
      <c r="E120" s="224" t="s">
        <v>1122</v>
      </c>
      <c r="F120" s="224" t="s">
        <v>101</v>
      </c>
      <c r="G120" s="211"/>
      <c r="H120" s="211"/>
      <c r="I120" s="214"/>
      <c r="J120" s="225">
        <f>BK120</f>
        <v>0</v>
      </c>
      <c r="K120" s="211"/>
      <c r="L120" s="216"/>
      <c r="M120" s="217"/>
      <c r="N120" s="218"/>
      <c r="O120" s="218"/>
      <c r="P120" s="219">
        <f>SUM(P121:P157)</f>
        <v>0</v>
      </c>
      <c r="Q120" s="218"/>
      <c r="R120" s="219">
        <f>SUM(R121:R157)</f>
        <v>0.10512000000000001</v>
      </c>
      <c r="S120" s="218"/>
      <c r="T120" s="220">
        <f>SUM(T121:T157)</f>
        <v>0.011939999999999999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221" t="s">
        <v>83</v>
      </c>
      <c r="AT120" s="222" t="s">
        <v>72</v>
      </c>
      <c r="AU120" s="222" t="s">
        <v>81</v>
      </c>
      <c r="AY120" s="221" t="s">
        <v>148</v>
      </c>
      <c r="BK120" s="223">
        <f>SUM(BK121:BK157)</f>
        <v>0</v>
      </c>
    </row>
    <row r="121" s="2" customFormat="1" ht="24.15" customHeight="1">
      <c r="A121" s="38"/>
      <c r="B121" s="39"/>
      <c r="C121" s="226" t="s">
        <v>81</v>
      </c>
      <c r="D121" s="226" t="s">
        <v>151</v>
      </c>
      <c r="E121" s="227" t="s">
        <v>1123</v>
      </c>
      <c r="F121" s="228" t="s">
        <v>1124</v>
      </c>
      <c r="G121" s="229" t="s">
        <v>201</v>
      </c>
      <c r="H121" s="230">
        <v>3</v>
      </c>
      <c r="I121" s="231"/>
      <c r="J121" s="232">
        <f>ROUND(I121*H121,2)</f>
        <v>0</v>
      </c>
      <c r="K121" s="228" t="s">
        <v>155</v>
      </c>
      <c r="L121" s="44"/>
      <c r="M121" s="233" t="s">
        <v>1</v>
      </c>
      <c r="N121" s="234" t="s">
        <v>38</v>
      </c>
      <c r="O121" s="91"/>
      <c r="P121" s="235">
        <f>O121*H121</f>
        <v>0</v>
      </c>
      <c r="Q121" s="235">
        <v>0</v>
      </c>
      <c r="R121" s="235">
        <f>Q121*H121</f>
        <v>0</v>
      </c>
      <c r="S121" s="235">
        <v>0</v>
      </c>
      <c r="T121" s="236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237" t="s">
        <v>236</v>
      </c>
      <c r="AT121" s="237" t="s">
        <v>151</v>
      </c>
      <c r="AU121" s="237" t="s">
        <v>83</v>
      </c>
      <c r="AY121" s="17" t="s">
        <v>148</v>
      </c>
      <c r="BE121" s="238">
        <f>IF(N121="základní",J121,0)</f>
        <v>0</v>
      </c>
      <c r="BF121" s="238">
        <f>IF(N121="snížená",J121,0)</f>
        <v>0</v>
      </c>
      <c r="BG121" s="238">
        <f>IF(N121="zákl. přenesená",J121,0)</f>
        <v>0</v>
      </c>
      <c r="BH121" s="238">
        <f>IF(N121="sníž. přenesená",J121,0)</f>
        <v>0</v>
      </c>
      <c r="BI121" s="238">
        <f>IF(N121="nulová",J121,0)</f>
        <v>0</v>
      </c>
      <c r="BJ121" s="17" t="s">
        <v>81</v>
      </c>
      <c r="BK121" s="238">
        <f>ROUND(I121*H121,2)</f>
        <v>0</v>
      </c>
      <c r="BL121" s="17" t="s">
        <v>236</v>
      </c>
      <c r="BM121" s="237" t="s">
        <v>1125</v>
      </c>
    </row>
    <row r="122" s="2" customFormat="1">
      <c r="A122" s="38"/>
      <c r="B122" s="39"/>
      <c r="C122" s="40"/>
      <c r="D122" s="239" t="s">
        <v>158</v>
      </c>
      <c r="E122" s="40"/>
      <c r="F122" s="240" t="s">
        <v>1126</v>
      </c>
      <c r="G122" s="40"/>
      <c r="H122" s="40"/>
      <c r="I122" s="241"/>
      <c r="J122" s="40"/>
      <c r="K122" s="40"/>
      <c r="L122" s="44"/>
      <c r="M122" s="242"/>
      <c r="N122" s="243"/>
      <c r="O122" s="91"/>
      <c r="P122" s="91"/>
      <c r="Q122" s="91"/>
      <c r="R122" s="91"/>
      <c r="S122" s="91"/>
      <c r="T122" s="92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158</v>
      </c>
      <c r="AU122" s="17" t="s">
        <v>83</v>
      </c>
    </row>
    <row r="123" s="13" customFormat="1">
      <c r="A123" s="13"/>
      <c r="B123" s="244"/>
      <c r="C123" s="245"/>
      <c r="D123" s="239" t="s">
        <v>160</v>
      </c>
      <c r="E123" s="246" t="s">
        <v>1</v>
      </c>
      <c r="F123" s="247" t="s">
        <v>1127</v>
      </c>
      <c r="G123" s="245"/>
      <c r="H123" s="246" t="s">
        <v>1</v>
      </c>
      <c r="I123" s="248"/>
      <c r="J123" s="245"/>
      <c r="K123" s="245"/>
      <c r="L123" s="249"/>
      <c r="M123" s="250"/>
      <c r="N123" s="251"/>
      <c r="O123" s="251"/>
      <c r="P123" s="251"/>
      <c r="Q123" s="251"/>
      <c r="R123" s="251"/>
      <c r="S123" s="251"/>
      <c r="T123" s="252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53" t="s">
        <v>160</v>
      </c>
      <c r="AU123" s="253" t="s">
        <v>83</v>
      </c>
      <c r="AV123" s="13" t="s">
        <v>81</v>
      </c>
      <c r="AW123" s="13" t="s">
        <v>30</v>
      </c>
      <c r="AX123" s="13" t="s">
        <v>73</v>
      </c>
      <c r="AY123" s="253" t="s">
        <v>148</v>
      </c>
    </row>
    <row r="124" s="14" customFormat="1">
      <c r="A124" s="14"/>
      <c r="B124" s="254"/>
      <c r="C124" s="255"/>
      <c r="D124" s="239" t="s">
        <v>160</v>
      </c>
      <c r="E124" s="256" t="s">
        <v>1</v>
      </c>
      <c r="F124" s="257" t="s">
        <v>629</v>
      </c>
      <c r="G124" s="255"/>
      <c r="H124" s="258">
        <v>3</v>
      </c>
      <c r="I124" s="259"/>
      <c r="J124" s="255"/>
      <c r="K124" s="255"/>
      <c r="L124" s="260"/>
      <c r="M124" s="261"/>
      <c r="N124" s="262"/>
      <c r="O124" s="262"/>
      <c r="P124" s="262"/>
      <c r="Q124" s="262"/>
      <c r="R124" s="262"/>
      <c r="S124" s="262"/>
      <c r="T124" s="263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T124" s="264" t="s">
        <v>160</v>
      </c>
      <c r="AU124" s="264" t="s">
        <v>83</v>
      </c>
      <c r="AV124" s="14" t="s">
        <v>83</v>
      </c>
      <c r="AW124" s="14" t="s">
        <v>30</v>
      </c>
      <c r="AX124" s="14" t="s">
        <v>73</v>
      </c>
      <c r="AY124" s="264" t="s">
        <v>148</v>
      </c>
    </row>
    <row r="125" s="15" customFormat="1">
      <c r="A125" s="15"/>
      <c r="B125" s="265"/>
      <c r="C125" s="266"/>
      <c r="D125" s="239" t="s">
        <v>160</v>
      </c>
      <c r="E125" s="267" t="s">
        <v>1</v>
      </c>
      <c r="F125" s="268" t="s">
        <v>167</v>
      </c>
      <c r="G125" s="266"/>
      <c r="H125" s="269">
        <v>3</v>
      </c>
      <c r="I125" s="270"/>
      <c r="J125" s="266"/>
      <c r="K125" s="266"/>
      <c r="L125" s="271"/>
      <c r="M125" s="272"/>
      <c r="N125" s="273"/>
      <c r="O125" s="273"/>
      <c r="P125" s="273"/>
      <c r="Q125" s="273"/>
      <c r="R125" s="273"/>
      <c r="S125" s="273"/>
      <c r="T125" s="274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T125" s="275" t="s">
        <v>160</v>
      </c>
      <c r="AU125" s="275" t="s">
        <v>83</v>
      </c>
      <c r="AV125" s="15" t="s">
        <v>156</v>
      </c>
      <c r="AW125" s="15" t="s">
        <v>30</v>
      </c>
      <c r="AX125" s="15" t="s">
        <v>81</v>
      </c>
      <c r="AY125" s="275" t="s">
        <v>148</v>
      </c>
    </row>
    <row r="126" s="2" customFormat="1" ht="24.15" customHeight="1">
      <c r="A126" s="38"/>
      <c r="B126" s="39"/>
      <c r="C126" s="276" t="s">
        <v>83</v>
      </c>
      <c r="D126" s="276" t="s">
        <v>237</v>
      </c>
      <c r="E126" s="277" t="s">
        <v>1128</v>
      </c>
      <c r="F126" s="278" t="s">
        <v>1129</v>
      </c>
      <c r="G126" s="279" t="s">
        <v>201</v>
      </c>
      <c r="H126" s="280">
        <v>3</v>
      </c>
      <c r="I126" s="281"/>
      <c r="J126" s="282">
        <f>ROUND(I126*H126,2)</f>
        <v>0</v>
      </c>
      <c r="K126" s="278" t="s">
        <v>1</v>
      </c>
      <c r="L126" s="283"/>
      <c r="M126" s="284" t="s">
        <v>1</v>
      </c>
      <c r="N126" s="285" t="s">
        <v>38</v>
      </c>
      <c r="O126" s="91"/>
      <c r="P126" s="235">
        <f>O126*H126</f>
        <v>0</v>
      </c>
      <c r="Q126" s="235">
        <v>0.00089999999999999998</v>
      </c>
      <c r="R126" s="235">
        <f>Q126*H126</f>
        <v>0.0027000000000000001</v>
      </c>
      <c r="S126" s="235">
        <v>0</v>
      </c>
      <c r="T126" s="236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37" t="s">
        <v>267</v>
      </c>
      <c r="AT126" s="237" t="s">
        <v>237</v>
      </c>
      <c r="AU126" s="237" t="s">
        <v>83</v>
      </c>
      <c r="AY126" s="17" t="s">
        <v>148</v>
      </c>
      <c r="BE126" s="238">
        <f>IF(N126="základní",J126,0)</f>
        <v>0</v>
      </c>
      <c r="BF126" s="238">
        <f>IF(N126="snížená",J126,0)</f>
        <v>0</v>
      </c>
      <c r="BG126" s="238">
        <f>IF(N126="zákl. přenesená",J126,0)</f>
        <v>0</v>
      </c>
      <c r="BH126" s="238">
        <f>IF(N126="sníž. přenesená",J126,0)</f>
        <v>0</v>
      </c>
      <c r="BI126" s="238">
        <f>IF(N126="nulová",J126,0)</f>
        <v>0</v>
      </c>
      <c r="BJ126" s="17" t="s">
        <v>81</v>
      </c>
      <c r="BK126" s="238">
        <f>ROUND(I126*H126,2)</f>
        <v>0</v>
      </c>
      <c r="BL126" s="17" t="s">
        <v>236</v>
      </c>
      <c r="BM126" s="237" t="s">
        <v>1130</v>
      </c>
    </row>
    <row r="127" s="2" customFormat="1">
      <c r="A127" s="38"/>
      <c r="B127" s="39"/>
      <c r="C127" s="40"/>
      <c r="D127" s="239" t="s">
        <v>158</v>
      </c>
      <c r="E127" s="40"/>
      <c r="F127" s="240" t="s">
        <v>1131</v>
      </c>
      <c r="G127" s="40"/>
      <c r="H127" s="40"/>
      <c r="I127" s="241"/>
      <c r="J127" s="40"/>
      <c r="K127" s="40"/>
      <c r="L127" s="44"/>
      <c r="M127" s="242"/>
      <c r="N127" s="243"/>
      <c r="O127" s="91"/>
      <c r="P127" s="91"/>
      <c r="Q127" s="91"/>
      <c r="R127" s="91"/>
      <c r="S127" s="91"/>
      <c r="T127" s="92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7" t="s">
        <v>158</v>
      </c>
      <c r="AU127" s="17" t="s">
        <v>83</v>
      </c>
    </row>
    <row r="128" s="2" customFormat="1" ht="14.4" customHeight="1">
      <c r="A128" s="38"/>
      <c r="B128" s="39"/>
      <c r="C128" s="226" t="s">
        <v>221</v>
      </c>
      <c r="D128" s="226" t="s">
        <v>151</v>
      </c>
      <c r="E128" s="227" t="s">
        <v>1132</v>
      </c>
      <c r="F128" s="228" t="s">
        <v>1133</v>
      </c>
      <c r="G128" s="229" t="s">
        <v>201</v>
      </c>
      <c r="H128" s="230">
        <v>2</v>
      </c>
      <c r="I128" s="231"/>
      <c r="J128" s="232">
        <f>ROUND(I128*H128,2)</f>
        <v>0</v>
      </c>
      <c r="K128" s="228" t="s">
        <v>155</v>
      </c>
      <c r="L128" s="44"/>
      <c r="M128" s="233" t="s">
        <v>1</v>
      </c>
      <c r="N128" s="234" t="s">
        <v>38</v>
      </c>
      <c r="O128" s="91"/>
      <c r="P128" s="235">
        <f>O128*H128</f>
        <v>0</v>
      </c>
      <c r="Q128" s="235">
        <v>0</v>
      </c>
      <c r="R128" s="235">
        <f>Q128*H128</f>
        <v>0</v>
      </c>
      <c r="S128" s="235">
        <v>0</v>
      </c>
      <c r="T128" s="236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7" t="s">
        <v>236</v>
      </c>
      <c r="AT128" s="237" t="s">
        <v>151</v>
      </c>
      <c r="AU128" s="237" t="s">
        <v>83</v>
      </c>
      <c r="AY128" s="17" t="s">
        <v>148</v>
      </c>
      <c r="BE128" s="238">
        <f>IF(N128="základní",J128,0)</f>
        <v>0</v>
      </c>
      <c r="BF128" s="238">
        <f>IF(N128="snížená",J128,0)</f>
        <v>0</v>
      </c>
      <c r="BG128" s="238">
        <f>IF(N128="zákl. přenesená",J128,0)</f>
        <v>0</v>
      </c>
      <c r="BH128" s="238">
        <f>IF(N128="sníž. přenesená",J128,0)</f>
        <v>0</v>
      </c>
      <c r="BI128" s="238">
        <f>IF(N128="nulová",J128,0)</f>
        <v>0</v>
      </c>
      <c r="BJ128" s="17" t="s">
        <v>81</v>
      </c>
      <c r="BK128" s="238">
        <f>ROUND(I128*H128,2)</f>
        <v>0</v>
      </c>
      <c r="BL128" s="17" t="s">
        <v>236</v>
      </c>
      <c r="BM128" s="237" t="s">
        <v>1134</v>
      </c>
    </row>
    <row r="129" s="2" customFormat="1">
      <c r="A129" s="38"/>
      <c r="B129" s="39"/>
      <c r="C129" s="40"/>
      <c r="D129" s="239" t="s">
        <v>158</v>
      </c>
      <c r="E129" s="40"/>
      <c r="F129" s="240" t="s">
        <v>1133</v>
      </c>
      <c r="G129" s="40"/>
      <c r="H129" s="40"/>
      <c r="I129" s="241"/>
      <c r="J129" s="40"/>
      <c r="K129" s="40"/>
      <c r="L129" s="44"/>
      <c r="M129" s="242"/>
      <c r="N129" s="243"/>
      <c r="O129" s="91"/>
      <c r="P129" s="91"/>
      <c r="Q129" s="91"/>
      <c r="R129" s="91"/>
      <c r="S129" s="91"/>
      <c r="T129" s="92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158</v>
      </c>
      <c r="AU129" s="17" t="s">
        <v>83</v>
      </c>
    </row>
    <row r="130" s="2" customFormat="1" ht="24.15" customHeight="1">
      <c r="A130" s="38"/>
      <c r="B130" s="39"/>
      <c r="C130" s="276" t="s">
        <v>210</v>
      </c>
      <c r="D130" s="276" t="s">
        <v>237</v>
      </c>
      <c r="E130" s="277" t="s">
        <v>1135</v>
      </c>
      <c r="F130" s="278" t="s">
        <v>1136</v>
      </c>
      <c r="G130" s="279" t="s">
        <v>201</v>
      </c>
      <c r="H130" s="280">
        <v>2</v>
      </c>
      <c r="I130" s="281"/>
      <c r="J130" s="282">
        <f>ROUND(I130*H130,2)</f>
        <v>0</v>
      </c>
      <c r="K130" s="278" t="s">
        <v>1</v>
      </c>
      <c r="L130" s="283"/>
      <c r="M130" s="284" t="s">
        <v>1</v>
      </c>
      <c r="N130" s="285" t="s">
        <v>38</v>
      </c>
      <c r="O130" s="91"/>
      <c r="P130" s="235">
        <f>O130*H130</f>
        <v>0</v>
      </c>
      <c r="Q130" s="235">
        <v>0.01</v>
      </c>
      <c r="R130" s="235">
        <f>Q130*H130</f>
        <v>0.02</v>
      </c>
      <c r="S130" s="235">
        <v>0</v>
      </c>
      <c r="T130" s="236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37" t="s">
        <v>267</v>
      </c>
      <c r="AT130" s="237" t="s">
        <v>237</v>
      </c>
      <c r="AU130" s="237" t="s">
        <v>83</v>
      </c>
      <c r="AY130" s="17" t="s">
        <v>148</v>
      </c>
      <c r="BE130" s="238">
        <f>IF(N130="základní",J130,0)</f>
        <v>0</v>
      </c>
      <c r="BF130" s="238">
        <f>IF(N130="snížená",J130,0)</f>
        <v>0</v>
      </c>
      <c r="BG130" s="238">
        <f>IF(N130="zákl. přenesená",J130,0)</f>
        <v>0</v>
      </c>
      <c r="BH130" s="238">
        <f>IF(N130="sníž. přenesená",J130,0)</f>
        <v>0</v>
      </c>
      <c r="BI130" s="238">
        <f>IF(N130="nulová",J130,0)</f>
        <v>0</v>
      </c>
      <c r="BJ130" s="17" t="s">
        <v>81</v>
      </c>
      <c r="BK130" s="238">
        <f>ROUND(I130*H130,2)</f>
        <v>0</v>
      </c>
      <c r="BL130" s="17" t="s">
        <v>236</v>
      </c>
      <c r="BM130" s="237" t="s">
        <v>1137</v>
      </c>
    </row>
    <row r="131" s="2" customFormat="1">
      <c r="A131" s="38"/>
      <c r="B131" s="39"/>
      <c r="C131" s="40"/>
      <c r="D131" s="239" t="s">
        <v>158</v>
      </c>
      <c r="E131" s="40"/>
      <c r="F131" s="240" t="s">
        <v>1136</v>
      </c>
      <c r="G131" s="40"/>
      <c r="H131" s="40"/>
      <c r="I131" s="241"/>
      <c r="J131" s="40"/>
      <c r="K131" s="40"/>
      <c r="L131" s="44"/>
      <c r="M131" s="242"/>
      <c r="N131" s="243"/>
      <c r="O131" s="91"/>
      <c r="P131" s="91"/>
      <c r="Q131" s="91"/>
      <c r="R131" s="91"/>
      <c r="S131" s="91"/>
      <c r="T131" s="92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7" t="s">
        <v>158</v>
      </c>
      <c r="AU131" s="17" t="s">
        <v>83</v>
      </c>
    </row>
    <row r="132" s="2" customFormat="1" ht="14.4" customHeight="1">
      <c r="A132" s="38"/>
      <c r="B132" s="39"/>
      <c r="C132" s="226" t="s">
        <v>8</v>
      </c>
      <c r="D132" s="226" t="s">
        <v>151</v>
      </c>
      <c r="E132" s="227" t="s">
        <v>1138</v>
      </c>
      <c r="F132" s="228" t="s">
        <v>1139</v>
      </c>
      <c r="G132" s="229" t="s">
        <v>201</v>
      </c>
      <c r="H132" s="230">
        <v>2</v>
      </c>
      <c r="I132" s="231"/>
      <c r="J132" s="232">
        <f>ROUND(I132*H132,2)</f>
        <v>0</v>
      </c>
      <c r="K132" s="228" t="s">
        <v>155</v>
      </c>
      <c r="L132" s="44"/>
      <c r="M132" s="233" t="s">
        <v>1</v>
      </c>
      <c r="N132" s="234" t="s">
        <v>38</v>
      </c>
      <c r="O132" s="91"/>
      <c r="P132" s="235">
        <f>O132*H132</f>
        <v>0</v>
      </c>
      <c r="Q132" s="235">
        <v>0</v>
      </c>
      <c r="R132" s="235">
        <f>Q132*H132</f>
        <v>0</v>
      </c>
      <c r="S132" s="235">
        <v>0</v>
      </c>
      <c r="T132" s="236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37" t="s">
        <v>236</v>
      </c>
      <c r="AT132" s="237" t="s">
        <v>151</v>
      </c>
      <c r="AU132" s="237" t="s">
        <v>83</v>
      </c>
      <c r="AY132" s="17" t="s">
        <v>148</v>
      </c>
      <c r="BE132" s="238">
        <f>IF(N132="základní",J132,0)</f>
        <v>0</v>
      </c>
      <c r="BF132" s="238">
        <f>IF(N132="snížená",J132,0)</f>
        <v>0</v>
      </c>
      <c r="BG132" s="238">
        <f>IF(N132="zákl. přenesená",J132,0)</f>
        <v>0</v>
      </c>
      <c r="BH132" s="238">
        <f>IF(N132="sníž. přenesená",J132,0)</f>
        <v>0</v>
      </c>
      <c r="BI132" s="238">
        <f>IF(N132="nulová",J132,0)</f>
        <v>0</v>
      </c>
      <c r="BJ132" s="17" t="s">
        <v>81</v>
      </c>
      <c r="BK132" s="238">
        <f>ROUND(I132*H132,2)</f>
        <v>0</v>
      </c>
      <c r="BL132" s="17" t="s">
        <v>236</v>
      </c>
      <c r="BM132" s="237" t="s">
        <v>1140</v>
      </c>
    </row>
    <row r="133" s="2" customFormat="1">
      <c r="A133" s="38"/>
      <c r="B133" s="39"/>
      <c r="C133" s="40"/>
      <c r="D133" s="239" t="s">
        <v>158</v>
      </c>
      <c r="E133" s="40"/>
      <c r="F133" s="240" t="s">
        <v>1141</v>
      </c>
      <c r="G133" s="40"/>
      <c r="H133" s="40"/>
      <c r="I133" s="241"/>
      <c r="J133" s="40"/>
      <c r="K133" s="40"/>
      <c r="L133" s="44"/>
      <c r="M133" s="242"/>
      <c r="N133" s="243"/>
      <c r="O133" s="91"/>
      <c r="P133" s="91"/>
      <c r="Q133" s="91"/>
      <c r="R133" s="91"/>
      <c r="S133" s="91"/>
      <c r="T133" s="92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7" t="s">
        <v>158</v>
      </c>
      <c r="AU133" s="17" t="s">
        <v>83</v>
      </c>
    </row>
    <row r="134" s="2" customFormat="1" ht="14.4" customHeight="1">
      <c r="A134" s="38"/>
      <c r="B134" s="39"/>
      <c r="C134" s="276" t="s">
        <v>236</v>
      </c>
      <c r="D134" s="276" t="s">
        <v>237</v>
      </c>
      <c r="E134" s="277" t="s">
        <v>1142</v>
      </c>
      <c r="F134" s="278" t="s">
        <v>1143</v>
      </c>
      <c r="G134" s="279" t="s">
        <v>201</v>
      </c>
      <c r="H134" s="280">
        <v>2</v>
      </c>
      <c r="I134" s="281"/>
      <c r="J134" s="282">
        <f>ROUND(I134*H134,2)</f>
        <v>0</v>
      </c>
      <c r="K134" s="278" t="s">
        <v>155</v>
      </c>
      <c r="L134" s="283"/>
      <c r="M134" s="284" t="s">
        <v>1</v>
      </c>
      <c r="N134" s="285" t="s">
        <v>38</v>
      </c>
      <c r="O134" s="91"/>
      <c r="P134" s="235">
        <f>O134*H134</f>
        <v>0</v>
      </c>
      <c r="Q134" s="235">
        <v>0.0018</v>
      </c>
      <c r="R134" s="235">
        <f>Q134*H134</f>
        <v>0.0035999999999999999</v>
      </c>
      <c r="S134" s="235">
        <v>0</v>
      </c>
      <c r="T134" s="236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7" t="s">
        <v>267</v>
      </c>
      <c r="AT134" s="237" t="s">
        <v>237</v>
      </c>
      <c r="AU134" s="237" t="s">
        <v>83</v>
      </c>
      <c r="AY134" s="17" t="s">
        <v>148</v>
      </c>
      <c r="BE134" s="238">
        <f>IF(N134="základní",J134,0)</f>
        <v>0</v>
      </c>
      <c r="BF134" s="238">
        <f>IF(N134="snížená",J134,0)</f>
        <v>0</v>
      </c>
      <c r="BG134" s="238">
        <f>IF(N134="zákl. přenesená",J134,0)</f>
        <v>0</v>
      </c>
      <c r="BH134" s="238">
        <f>IF(N134="sníž. přenesená",J134,0)</f>
        <v>0</v>
      </c>
      <c r="BI134" s="238">
        <f>IF(N134="nulová",J134,0)</f>
        <v>0</v>
      </c>
      <c r="BJ134" s="17" t="s">
        <v>81</v>
      </c>
      <c r="BK134" s="238">
        <f>ROUND(I134*H134,2)</f>
        <v>0</v>
      </c>
      <c r="BL134" s="17" t="s">
        <v>236</v>
      </c>
      <c r="BM134" s="237" t="s">
        <v>1144</v>
      </c>
    </row>
    <row r="135" s="2" customFormat="1">
      <c r="A135" s="38"/>
      <c r="B135" s="39"/>
      <c r="C135" s="40"/>
      <c r="D135" s="239" t="s">
        <v>158</v>
      </c>
      <c r="E135" s="40"/>
      <c r="F135" s="240" t="s">
        <v>1143</v>
      </c>
      <c r="G135" s="40"/>
      <c r="H135" s="40"/>
      <c r="I135" s="241"/>
      <c r="J135" s="40"/>
      <c r="K135" s="40"/>
      <c r="L135" s="44"/>
      <c r="M135" s="242"/>
      <c r="N135" s="243"/>
      <c r="O135" s="91"/>
      <c r="P135" s="91"/>
      <c r="Q135" s="91"/>
      <c r="R135" s="91"/>
      <c r="S135" s="91"/>
      <c r="T135" s="92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158</v>
      </c>
      <c r="AU135" s="17" t="s">
        <v>83</v>
      </c>
    </row>
    <row r="136" s="2" customFormat="1" ht="24.15" customHeight="1">
      <c r="A136" s="38"/>
      <c r="B136" s="39"/>
      <c r="C136" s="226" t="s">
        <v>204</v>
      </c>
      <c r="D136" s="226" t="s">
        <v>151</v>
      </c>
      <c r="E136" s="227" t="s">
        <v>1145</v>
      </c>
      <c r="F136" s="228" t="s">
        <v>1146</v>
      </c>
      <c r="G136" s="229" t="s">
        <v>218</v>
      </c>
      <c r="H136" s="230">
        <v>2</v>
      </c>
      <c r="I136" s="231"/>
      <c r="J136" s="232">
        <f>ROUND(I136*H136,2)</f>
        <v>0</v>
      </c>
      <c r="K136" s="228" t="s">
        <v>155</v>
      </c>
      <c r="L136" s="44"/>
      <c r="M136" s="233" t="s">
        <v>1</v>
      </c>
      <c r="N136" s="234" t="s">
        <v>38</v>
      </c>
      <c r="O136" s="91"/>
      <c r="P136" s="235">
        <f>O136*H136</f>
        <v>0</v>
      </c>
      <c r="Q136" s="235">
        <v>0</v>
      </c>
      <c r="R136" s="235">
        <f>Q136*H136</f>
        <v>0</v>
      </c>
      <c r="S136" s="235">
        <v>0.0050699999999999999</v>
      </c>
      <c r="T136" s="236">
        <f>S136*H136</f>
        <v>0.01014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37" t="s">
        <v>236</v>
      </c>
      <c r="AT136" s="237" t="s">
        <v>151</v>
      </c>
      <c r="AU136" s="237" t="s">
        <v>83</v>
      </c>
      <c r="AY136" s="17" t="s">
        <v>148</v>
      </c>
      <c r="BE136" s="238">
        <f>IF(N136="základní",J136,0)</f>
        <v>0</v>
      </c>
      <c r="BF136" s="238">
        <f>IF(N136="snížená",J136,0)</f>
        <v>0</v>
      </c>
      <c r="BG136" s="238">
        <f>IF(N136="zákl. přenesená",J136,0)</f>
        <v>0</v>
      </c>
      <c r="BH136" s="238">
        <f>IF(N136="sníž. přenesená",J136,0)</f>
        <v>0</v>
      </c>
      <c r="BI136" s="238">
        <f>IF(N136="nulová",J136,0)</f>
        <v>0</v>
      </c>
      <c r="BJ136" s="17" t="s">
        <v>81</v>
      </c>
      <c r="BK136" s="238">
        <f>ROUND(I136*H136,2)</f>
        <v>0</v>
      </c>
      <c r="BL136" s="17" t="s">
        <v>236</v>
      </c>
      <c r="BM136" s="237" t="s">
        <v>1147</v>
      </c>
    </row>
    <row r="137" s="2" customFormat="1">
      <c r="A137" s="38"/>
      <c r="B137" s="39"/>
      <c r="C137" s="40"/>
      <c r="D137" s="239" t="s">
        <v>158</v>
      </c>
      <c r="E137" s="40"/>
      <c r="F137" s="240" t="s">
        <v>1148</v>
      </c>
      <c r="G137" s="40"/>
      <c r="H137" s="40"/>
      <c r="I137" s="241"/>
      <c r="J137" s="40"/>
      <c r="K137" s="40"/>
      <c r="L137" s="44"/>
      <c r="M137" s="242"/>
      <c r="N137" s="243"/>
      <c r="O137" s="91"/>
      <c r="P137" s="91"/>
      <c r="Q137" s="91"/>
      <c r="R137" s="91"/>
      <c r="S137" s="91"/>
      <c r="T137" s="92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7" t="s">
        <v>158</v>
      </c>
      <c r="AU137" s="17" t="s">
        <v>83</v>
      </c>
    </row>
    <row r="138" s="2" customFormat="1" ht="24.15" customHeight="1">
      <c r="A138" s="38"/>
      <c r="B138" s="39"/>
      <c r="C138" s="226" t="s">
        <v>156</v>
      </c>
      <c r="D138" s="226" t="s">
        <v>151</v>
      </c>
      <c r="E138" s="227" t="s">
        <v>1149</v>
      </c>
      <c r="F138" s="228" t="s">
        <v>1150</v>
      </c>
      <c r="G138" s="229" t="s">
        <v>218</v>
      </c>
      <c r="H138" s="230">
        <v>22</v>
      </c>
      <c r="I138" s="231"/>
      <c r="J138" s="232">
        <f>ROUND(I138*H138,2)</f>
        <v>0</v>
      </c>
      <c r="K138" s="228" t="s">
        <v>155</v>
      </c>
      <c r="L138" s="44"/>
      <c r="M138" s="233" t="s">
        <v>1</v>
      </c>
      <c r="N138" s="234" t="s">
        <v>38</v>
      </c>
      <c r="O138" s="91"/>
      <c r="P138" s="235">
        <f>O138*H138</f>
        <v>0</v>
      </c>
      <c r="Q138" s="235">
        <v>0</v>
      </c>
      <c r="R138" s="235">
        <f>Q138*H138</f>
        <v>0</v>
      </c>
      <c r="S138" s="235">
        <v>0</v>
      </c>
      <c r="T138" s="236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37" t="s">
        <v>236</v>
      </c>
      <c r="AT138" s="237" t="s">
        <v>151</v>
      </c>
      <c r="AU138" s="237" t="s">
        <v>83</v>
      </c>
      <c r="AY138" s="17" t="s">
        <v>148</v>
      </c>
      <c r="BE138" s="238">
        <f>IF(N138="základní",J138,0)</f>
        <v>0</v>
      </c>
      <c r="BF138" s="238">
        <f>IF(N138="snížená",J138,0)</f>
        <v>0</v>
      </c>
      <c r="BG138" s="238">
        <f>IF(N138="zákl. přenesená",J138,0)</f>
        <v>0</v>
      </c>
      <c r="BH138" s="238">
        <f>IF(N138="sníž. přenesená",J138,0)</f>
        <v>0</v>
      </c>
      <c r="BI138" s="238">
        <f>IF(N138="nulová",J138,0)</f>
        <v>0</v>
      </c>
      <c r="BJ138" s="17" t="s">
        <v>81</v>
      </c>
      <c r="BK138" s="238">
        <f>ROUND(I138*H138,2)</f>
        <v>0</v>
      </c>
      <c r="BL138" s="17" t="s">
        <v>236</v>
      </c>
      <c r="BM138" s="237" t="s">
        <v>1151</v>
      </c>
    </row>
    <row r="139" s="2" customFormat="1">
      <c r="A139" s="38"/>
      <c r="B139" s="39"/>
      <c r="C139" s="40"/>
      <c r="D139" s="239" t="s">
        <v>158</v>
      </c>
      <c r="E139" s="40"/>
      <c r="F139" s="240" t="s">
        <v>1152</v>
      </c>
      <c r="G139" s="40"/>
      <c r="H139" s="40"/>
      <c r="I139" s="241"/>
      <c r="J139" s="40"/>
      <c r="K139" s="40"/>
      <c r="L139" s="44"/>
      <c r="M139" s="242"/>
      <c r="N139" s="243"/>
      <c r="O139" s="91"/>
      <c r="P139" s="91"/>
      <c r="Q139" s="91"/>
      <c r="R139" s="91"/>
      <c r="S139" s="91"/>
      <c r="T139" s="92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7" t="s">
        <v>158</v>
      </c>
      <c r="AU139" s="17" t="s">
        <v>83</v>
      </c>
    </row>
    <row r="140" s="14" customFormat="1">
      <c r="A140" s="14"/>
      <c r="B140" s="254"/>
      <c r="C140" s="255"/>
      <c r="D140" s="239" t="s">
        <v>160</v>
      </c>
      <c r="E140" s="256" t="s">
        <v>1</v>
      </c>
      <c r="F140" s="257" t="s">
        <v>1153</v>
      </c>
      <c r="G140" s="255"/>
      <c r="H140" s="258">
        <v>22</v>
      </c>
      <c r="I140" s="259"/>
      <c r="J140" s="255"/>
      <c r="K140" s="255"/>
      <c r="L140" s="260"/>
      <c r="M140" s="261"/>
      <c r="N140" s="262"/>
      <c r="O140" s="262"/>
      <c r="P140" s="262"/>
      <c r="Q140" s="262"/>
      <c r="R140" s="262"/>
      <c r="S140" s="262"/>
      <c r="T140" s="263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64" t="s">
        <v>160</v>
      </c>
      <c r="AU140" s="264" t="s">
        <v>83</v>
      </c>
      <c r="AV140" s="14" t="s">
        <v>83</v>
      </c>
      <c r="AW140" s="14" t="s">
        <v>30</v>
      </c>
      <c r="AX140" s="14" t="s">
        <v>73</v>
      </c>
      <c r="AY140" s="264" t="s">
        <v>148</v>
      </c>
    </row>
    <row r="141" s="15" customFormat="1">
      <c r="A141" s="15"/>
      <c r="B141" s="265"/>
      <c r="C141" s="266"/>
      <c r="D141" s="239" t="s">
        <v>160</v>
      </c>
      <c r="E141" s="267" t="s">
        <v>1</v>
      </c>
      <c r="F141" s="268" t="s">
        <v>167</v>
      </c>
      <c r="G141" s="266"/>
      <c r="H141" s="269">
        <v>22</v>
      </c>
      <c r="I141" s="270"/>
      <c r="J141" s="266"/>
      <c r="K141" s="266"/>
      <c r="L141" s="271"/>
      <c r="M141" s="272"/>
      <c r="N141" s="273"/>
      <c r="O141" s="273"/>
      <c r="P141" s="273"/>
      <c r="Q141" s="273"/>
      <c r="R141" s="273"/>
      <c r="S141" s="273"/>
      <c r="T141" s="274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T141" s="275" t="s">
        <v>160</v>
      </c>
      <c r="AU141" s="275" t="s">
        <v>83</v>
      </c>
      <c r="AV141" s="15" t="s">
        <v>156</v>
      </c>
      <c r="AW141" s="15" t="s">
        <v>30</v>
      </c>
      <c r="AX141" s="15" t="s">
        <v>81</v>
      </c>
      <c r="AY141" s="275" t="s">
        <v>148</v>
      </c>
    </row>
    <row r="142" s="2" customFormat="1" ht="24.15" customHeight="1">
      <c r="A142" s="38"/>
      <c r="B142" s="39"/>
      <c r="C142" s="276" t="s">
        <v>149</v>
      </c>
      <c r="D142" s="276" t="s">
        <v>237</v>
      </c>
      <c r="E142" s="277" t="s">
        <v>1154</v>
      </c>
      <c r="F142" s="278" t="s">
        <v>1155</v>
      </c>
      <c r="G142" s="279" t="s">
        <v>218</v>
      </c>
      <c r="H142" s="280">
        <v>4</v>
      </c>
      <c r="I142" s="281"/>
      <c r="J142" s="282">
        <f>ROUND(I142*H142,2)</f>
        <v>0</v>
      </c>
      <c r="K142" s="278" t="s">
        <v>155</v>
      </c>
      <c r="L142" s="283"/>
      <c r="M142" s="284" t="s">
        <v>1</v>
      </c>
      <c r="N142" s="285" t="s">
        <v>38</v>
      </c>
      <c r="O142" s="91"/>
      <c r="P142" s="235">
        <f>O142*H142</f>
        <v>0</v>
      </c>
      <c r="Q142" s="235">
        <v>0.0012999999999999999</v>
      </c>
      <c r="R142" s="235">
        <f>Q142*H142</f>
        <v>0.0051999999999999998</v>
      </c>
      <c r="S142" s="235">
        <v>0</v>
      </c>
      <c r="T142" s="236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37" t="s">
        <v>267</v>
      </c>
      <c r="AT142" s="237" t="s">
        <v>237</v>
      </c>
      <c r="AU142" s="237" t="s">
        <v>83</v>
      </c>
      <c r="AY142" s="17" t="s">
        <v>148</v>
      </c>
      <c r="BE142" s="238">
        <f>IF(N142="základní",J142,0)</f>
        <v>0</v>
      </c>
      <c r="BF142" s="238">
        <f>IF(N142="snížená",J142,0)</f>
        <v>0</v>
      </c>
      <c r="BG142" s="238">
        <f>IF(N142="zákl. přenesená",J142,0)</f>
        <v>0</v>
      </c>
      <c r="BH142" s="238">
        <f>IF(N142="sníž. přenesená",J142,0)</f>
        <v>0</v>
      </c>
      <c r="BI142" s="238">
        <f>IF(N142="nulová",J142,0)</f>
        <v>0</v>
      </c>
      <c r="BJ142" s="17" t="s">
        <v>81</v>
      </c>
      <c r="BK142" s="238">
        <f>ROUND(I142*H142,2)</f>
        <v>0</v>
      </c>
      <c r="BL142" s="17" t="s">
        <v>236</v>
      </c>
      <c r="BM142" s="237" t="s">
        <v>1156</v>
      </c>
    </row>
    <row r="143" s="2" customFormat="1">
      <c r="A143" s="38"/>
      <c r="B143" s="39"/>
      <c r="C143" s="40"/>
      <c r="D143" s="239" t="s">
        <v>158</v>
      </c>
      <c r="E143" s="40"/>
      <c r="F143" s="240" t="s">
        <v>1155</v>
      </c>
      <c r="G143" s="40"/>
      <c r="H143" s="40"/>
      <c r="I143" s="241"/>
      <c r="J143" s="40"/>
      <c r="K143" s="40"/>
      <c r="L143" s="44"/>
      <c r="M143" s="242"/>
      <c r="N143" s="243"/>
      <c r="O143" s="91"/>
      <c r="P143" s="91"/>
      <c r="Q143" s="91"/>
      <c r="R143" s="91"/>
      <c r="S143" s="91"/>
      <c r="T143" s="92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7" t="s">
        <v>158</v>
      </c>
      <c r="AU143" s="17" t="s">
        <v>83</v>
      </c>
    </row>
    <row r="144" s="2" customFormat="1" ht="24.15" customHeight="1">
      <c r="A144" s="38"/>
      <c r="B144" s="39"/>
      <c r="C144" s="276" t="s">
        <v>215</v>
      </c>
      <c r="D144" s="276" t="s">
        <v>237</v>
      </c>
      <c r="E144" s="277" t="s">
        <v>1157</v>
      </c>
      <c r="F144" s="278" t="s">
        <v>1158</v>
      </c>
      <c r="G144" s="279" t="s">
        <v>218</v>
      </c>
      <c r="H144" s="280">
        <v>18</v>
      </c>
      <c r="I144" s="281"/>
      <c r="J144" s="282">
        <f>ROUND(I144*H144,2)</f>
        <v>0</v>
      </c>
      <c r="K144" s="278" t="s">
        <v>155</v>
      </c>
      <c r="L144" s="283"/>
      <c r="M144" s="284" t="s">
        <v>1</v>
      </c>
      <c r="N144" s="285" t="s">
        <v>38</v>
      </c>
      <c r="O144" s="91"/>
      <c r="P144" s="235">
        <f>O144*H144</f>
        <v>0</v>
      </c>
      <c r="Q144" s="235">
        <v>0.0023999999999999998</v>
      </c>
      <c r="R144" s="235">
        <f>Q144*H144</f>
        <v>0.043199999999999995</v>
      </c>
      <c r="S144" s="235">
        <v>0</v>
      </c>
      <c r="T144" s="236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37" t="s">
        <v>267</v>
      </c>
      <c r="AT144" s="237" t="s">
        <v>237</v>
      </c>
      <c r="AU144" s="237" t="s">
        <v>83</v>
      </c>
      <c r="AY144" s="17" t="s">
        <v>148</v>
      </c>
      <c r="BE144" s="238">
        <f>IF(N144="základní",J144,0)</f>
        <v>0</v>
      </c>
      <c r="BF144" s="238">
        <f>IF(N144="snížená",J144,0)</f>
        <v>0</v>
      </c>
      <c r="BG144" s="238">
        <f>IF(N144="zákl. přenesená",J144,0)</f>
        <v>0</v>
      </c>
      <c r="BH144" s="238">
        <f>IF(N144="sníž. přenesená",J144,0)</f>
        <v>0</v>
      </c>
      <c r="BI144" s="238">
        <f>IF(N144="nulová",J144,0)</f>
        <v>0</v>
      </c>
      <c r="BJ144" s="17" t="s">
        <v>81</v>
      </c>
      <c r="BK144" s="238">
        <f>ROUND(I144*H144,2)</f>
        <v>0</v>
      </c>
      <c r="BL144" s="17" t="s">
        <v>236</v>
      </c>
      <c r="BM144" s="237" t="s">
        <v>1159</v>
      </c>
    </row>
    <row r="145" s="2" customFormat="1">
      <c r="A145" s="38"/>
      <c r="B145" s="39"/>
      <c r="C145" s="40"/>
      <c r="D145" s="239" t="s">
        <v>158</v>
      </c>
      <c r="E145" s="40"/>
      <c r="F145" s="240" t="s">
        <v>1158</v>
      </c>
      <c r="G145" s="40"/>
      <c r="H145" s="40"/>
      <c r="I145" s="241"/>
      <c r="J145" s="40"/>
      <c r="K145" s="40"/>
      <c r="L145" s="44"/>
      <c r="M145" s="242"/>
      <c r="N145" s="243"/>
      <c r="O145" s="91"/>
      <c r="P145" s="91"/>
      <c r="Q145" s="91"/>
      <c r="R145" s="91"/>
      <c r="S145" s="91"/>
      <c r="T145" s="92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7" t="s">
        <v>158</v>
      </c>
      <c r="AU145" s="17" t="s">
        <v>83</v>
      </c>
    </row>
    <row r="146" s="2" customFormat="1" ht="24.15" customHeight="1">
      <c r="A146" s="38"/>
      <c r="B146" s="39"/>
      <c r="C146" s="226" t="s">
        <v>227</v>
      </c>
      <c r="D146" s="226" t="s">
        <v>151</v>
      </c>
      <c r="E146" s="227" t="s">
        <v>1160</v>
      </c>
      <c r="F146" s="228" t="s">
        <v>1161</v>
      </c>
      <c r="G146" s="229" t="s">
        <v>201</v>
      </c>
      <c r="H146" s="230">
        <v>2</v>
      </c>
      <c r="I146" s="231"/>
      <c r="J146" s="232">
        <f>ROUND(I146*H146,2)</f>
        <v>0</v>
      </c>
      <c r="K146" s="228" t="s">
        <v>155</v>
      </c>
      <c r="L146" s="44"/>
      <c r="M146" s="233" t="s">
        <v>1</v>
      </c>
      <c r="N146" s="234" t="s">
        <v>38</v>
      </c>
      <c r="O146" s="91"/>
      <c r="P146" s="235">
        <f>O146*H146</f>
        <v>0</v>
      </c>
      <c r="Q146" s="235">
        <v>0</v>
      </c>
      <c r="R146" s="235">
        <f>Q146*H146</f>
        <v>0</v>
      </c>
      <c r="S146" s="235">
        <v>0.00089999999999999998</v>
      </c>
      <c r="T146" s="236">
        <f>S146*H146</f>
        <v>0.0018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37" t="s">
        <v>236</v>
      </c>
      <c r="AT146" s="237" t="s">
        <v>151</v>
      </c>
      <c r="AU146" s="237" t="s">
        <v>83</v>
      </c>
      <c r="AY146" s="17" t="s">
        <v>148</v>
      </c>
      <c r="BE146" s="238">
        <f>IF(N146="základní",J146,0)</f>
        <v>0</v>
      </c>
      <c r="BF146" s="238">
        <f>IF(N146="snížená",J146,0)</f>
        <v>0</v>
      </c>
      <c r="BG146" s="238">
        <f>IF(N146="zákl. přenesená",J146,0)</f>
        <v>0</v>
      </c>
      <c r="BH146" s="238">
        <f>IF(N146="sníž. přenesená",J146,0)</f>
        <v>0</v>
      </c>
      <c r="BI146" s="238">
        <f>IF(N146="nulová",J146,0)</f>
        <v>0</v>
      </c>
      <c r="BJ146" s="17" t="s">
        <v>81</v>
      </c>
      <c r="BK146" s="238">
        <f>ROUND(I146*H146,2)</f>
        <v>0</v>
      </c>
      <c r="BL146" s="17" t="s">
        <v>236</v>
      </c>
      <c r="BM146" s="237" t="s">
        <v>1162</v>
      </c>
    </row>
    <row r="147" s="2" customFormat="1">
      <c r="A147" s="38"/>
      <c r="B147" s="39"/>
      <c r="C147" s="40"/>
      <c r="D147" s="239" t="s">
        <v>158</v>
      </c>
      <c r="E147" s="40"/>
      <c r="F147" s="240" t="s">
        <v>1163</v>
      </c>
      <c r="G147" s="40"/>
      <c r="H147" s="40"/>
      <c r="I147" s="241"/>
      <c r="J147" s="40"/>
      <c r="K147" s="40"/>
      <c r="L147" s="44"/>
      <c r="M147" s="242"/>
      <c r="N147" s="243"/>
      <c r="O147" s="91"/>
      <c r="P147" s="91"/>
      <c r="Q147" s="91"/>
      <c r="R147" s="91"/>
      <c r="S147" s="91"/>
      <c r="T147" s="92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7" t="s">
        <v>158</v>
      </c>
      <c r="AU147" s="17" t="s">
        <v>83</v>
      </c>
    </row>
    <row r="148" s="2" customFormat="1" ht="24.15" customHeight="1">
      <c r="A148" s="38"/>
      <c r="B148" s="39"/>
      <c r="C148" s="226" t="s">
        <v>629</v>
      </c>
      <c r="D148" s="226" t="s">
        <v>151</v>
      </c>
      <c r="E148" s="227" t="s">
        <v>1164</v>
      </c>
      <c r="F148" s="228" t="s">
        <v>1165</v>
      </c>
      <c r="G148" s="229" t="s">
        <v>201</v>
      </c>
      <c r="H148" s="230">
        <v>3</v>
      </c>
      <c r="I148" s="231"/>
      <c r="J148" s="232">
        <f>ROUND(I148*H148,2)</f>
        <v>0</v>
      </c>
      <c r="K148" s="228" t="s">
        <v>155</v>
      </c>
      <c r="L148" s="44"/>
      <c r="M148" s="233" t="s">
        <v>1</v>
      </c>
      <c r="N148" s="234" t="s">
        <v>38</v>
      </c>
      <c r="O148" s="91"/>
      <c r="P148" s="235">
        <f>O148*H148</f>
        <v>0</v>
      </c>
      <c r="Q148" s="235">
        <v>0</v>
      </c>
      <c r="R148" s="235">
        <f>Q148*H148</f>
        <v>0</v>
      </c>
      <c r="S148" s="235">
        <v>0</v>
      </c>
      <c r="T148" s="236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37" t="s">
        <v>236</v>
      </c>
      <c r="AT148" s="237" t="s">
        <v>151</v>
      </c>
      <c r="AU148" s="237" t="s">
        <v>83</v>
      </c>
      <c r="AY148" s="17" t="s">
        <v>148</v>
      </c>
      <c r="BE148" s="238">
        <f>IF(N148="základní",J148,0)</f>
        <v>0</v>
      </c>
      <c r="BF148" s="238">
        <f>IF(N148="snížená",J148,0)</f>
        <v>0</v>
      </c>
      <c r="BG148" s="238">
        <f>IF(N148="zákl. přenesená",J148,0)</f>
        <v>0</v>
      </c>
      <c r="BH148" s="238">
        <f>IF(N148="sníž. přenesená",J148,0)</f>
        <v>0</v>
      </c>
      <c r="BI148" s="238">
        <f>IF(N148="nulová",J148,0)</f>
        <v>0</v>
      </c>
      <c r="BJ148" s="17" t="s">
        <v>81</v>
      </c>
      <c r="BK148" s="238">
        <f>ROUND(I148*H148,2)</f>
        <v>0</v>
      </c>
      <c r="BL148" s="17" t="s">
        <v>236</v>
      </c>
      <c r="BM148" s="237" t="s">
        <v>1166</v>
      </c>
    </row>
    <row r="149" s="2" customFormat="1">
      <c r="A149" s="38"/>
      <c r="B149" s="39"/>
      <c r="C149" s="40"/>
      <c r="D149" s="239" t="s">
        <v>158</v>
      </c>
      <c r="E149" s="40"/>
      <c r="F149" s="240" t="s">
        <v>1167</v>
      </c>
      <c r="G149" s="40"/>
      <c r="H149" s="40"/>
      <c r="I149" s="241"/>
      <c r="J149" s="40"/>
      <c r="K149" s="40"/>
      <c r="L149" s="44"/>
      <c r="M149" s="242"/>
      <c r="N149" s="243"/>
      <c r="O149" s="91"/>
      <c r="P149" s="91"/>
      <c r="Q149" s="91"/>
      <c r="R149" s="91"/>
      <c r="S149" s="91"/>
      <c r="T149" s="92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158</v>
      </c>
      <c r="AU149" s="17" t="s">
        <v>83</v>
      </c>
    </row>
    <row r="150" s="2" customFormat="1" ht="14.4" customHeight="1">
      <c r="A150" s="38"/>
      <c r="B150" s="39"/>
      <c r="C150" s="276" t="s">
        <v>168</v>
      </c>
      <c r="D150" s="276" t="s">
        <v>237</v>
      </c>
      <c r="E150" s="277" t="s">
        <v>1168</v>
      </c>
      <c r="F150" s="278" t="s">
        <v>1169</v>
      </c>
      <c r="G150" s="279" t="s">
        <v>201</v>
      </c>
      <c r="H150" s="280">
        <v>3</v>
      </c>
      <c r="I150" s="281"/>
      <c r="J150" s="282">
        <f>ROUND(I150*H150,2)</f>
        <v>0</v>
      </c>
      <c r="K150" s="278" t="s">
        <v>155</v>
      </c>
      <c r="L150" s="283"/>
      <c r="M150" s="284" t="s">
        <v>1</v>
      </c>
      <c r="N150" s="285" t="s">
        <v>38</v>
      </c>
      <c r="O150" s="91"/>
      <c r="P150" s="235">
        <f>O150*H150</f>
        <v>0</v>
      </c>
      <c r="Q150" s="235">
        <v>0.0025999999999999999</v>
      </c>
      <c r="R150" s="235">
        <f>Q150*H150</f>
        <v>0.0077999999999999996</v>
      </c>
      <c r="S150" s="235">
        <v>0</v>
      </c>
      <c r="T150" s="236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37" t="s">
        <v>267</v>
      </c>
      <c r="AT150" s="237" t="s">
        <v>237</v>
      </c>
      <c r="AU150" s="237" t="s">
        <v>83</v>
      </c>
      <c r="AY150" s="17" t="s">
        <v>148</v>
      </c>
      <c r="BE150" s="238">
        <f>IF(N150="základní",J150,0)</f>
        <v>0</v>
      </c>
      <c r="BF150" s="238">
        <f>IF(N150="snížená",J150,0)</f>
        <v>0</v>
      </c>
      <c r="BG150" s="238">
        <f>IF(N150="zákl. přenesená",J150,0)</f>
        <v>0</v>
      </c>
      <c r="BH150" s="238">
        <f>IF(N150="sníž. přenesená",J150,0)</f>
        <v>0</v>
      </c>
      <c r="BI150" s="238">
        <f>IF(N150="nulová",J150,0)</f>
        <v>0</v>
      </c>
      <c r="BJ150" s="17" t="s">
        <v>81</v>
      </c>
      <c r="BK150" s="238">
        <f>ROUND(I150*H150,2)</f>
        <v>0</v>
      </c>
      <c r="BL150" s="17" t="s">
        <v>236</v>
      </c>
      <c r="BM150" s="237" t="s">
        <v>1170</v>
      </c>
    </row>
    <row r="151" s="2" customFormat="1">
      <c r="A151" s="38"/>
      <c r="B151" s="39"/>
      <c r="C151" s="40"/>
      <c r="D151" s="239" t="s">
        <v>158</v>
      </c>
      <c r="E151" s="40"/>
      <c r="F151" s="240" t="s">
        <v>1169</v>
      </c>
      <c r="G151" s="40"/>
      <c r="H151" s="40"/>
      <c r="I151" s="241"/>
      <c r="J151" s="40"/>
      <c r="K151" s="40"/>
      <c r="L151" s="44"/>
      <c r="M151" s="242"/>
      <c r="N151" s="243"/>
      <c r="O151" s="91"/>
      <c r="P151" s="91"/>
      <c r="Q151" s="91"/>
      <c r="R151" s="91"/>
      <c r="S151" s="91"/>
      <c r="T151" s="92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7" t="s">
        <v>158</v>
      </c>
      <c r="AU151" s="17" t="s">
        <v>83</v>
      </c>
    </row>
    <row r="152" s="2" customFormat="1" ht="24.15" customHeight="1">
      <c r="A152" s="38"/>
      <c r="B152" s="39"/>
      <c r="C152" s="226" t="s">
        <v>182</v>
      </c>
      <c r="D152" s="226" t="s">
        <v>151</v>
      </c>
      <c r="E152" s="227" t="s">
        <v>1171</v>
      </c>
      <c r="F152" s="228" t="s">
        <v>1172</v>
      </c>
      <c r="G152" s="229" t="s">
        <v>218</v>
      </c>
      <c r="H152" s="230">
        <v>26</v>
      </c>
      <c r="I152" s="231"/>
      <c r="J152" s="232">
        <f>ROUND(I152*H152,2)</f>
        <v>0</v>
      </c>
      <c r="K152" s="228" t="s">
        <v>155</v>
      </c>
      <c r="L152" s="44"/>
      <c r="M152" s="233" t="s">
        <v>1</v>
      </c>
      <c r="N152" s="234" t="s">
        <v>38</v>
      </c>
      <c r="O152" s="91"/>
      <c r="P152" s="235">
        <f>O152*H152</f>
        <v>0</v>
      </c>
      <c r="Q152" s="235">
        <v>0.00080999999999999996</v>
      </c>
      <c r="R152" s="235">
        <f>Q152*H152</f>
        <v>0.021059999999999999</v>
      </c>
      <c r="S152" s="235">
        <v>0</v>
      </c>
      <c r="T152" s="236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37" t="s">
        <v>236</v>
      </c>
      <c r="AT152" s="237" t="s">
        <v>151</v>
      </c>
      <c r="AU152" s="237" t="s">
        <v>83</v>
      </c>
      <c r="AY152" s="17" t="s">
        <v>148</v>
      </c>
      <c r="BE152" s="238">
        <f>IF(N152="základní",J152,0)</f>
        <v>0</v>
      </c>
      <c r="BF152" s="238">
        <f>IF(N152="snížená",J152,0)</f>
        <v>0</v>
      </c>
      <c r="BG152" s="238">
        <f>IF(N152="zákl. přenesená",J152,0)</f>
        <v>0</v>
      </c>
      <c r="BH152" s="238">
        <f>IF(N152="sníž. přenesená",J152,0)</f>
        <v>0</v>
      </c>
      <c r="BI152" s="238">
        <f>IF(N152="nulová",J152,0)</f>
        <v>0</v>
      </c>
      <c r="BJ152" s="17" t="s">
        <v>81</v>
      </c>
      <c r="BK152" s="238">
        <f>ROUND(I152*H152,2)</f>
        <v>0</v>
      </c>
      <c r="BL152" s="17" t="s">
        <v>236</v>
      </c>
      <c r="BM152" s="237" t="s">
        <v>1173</v>
      </c>
    </row>
    <row r="153" s="2" customFormat="1">
      <c r="A153" s="38"/>
      <c r="B153" s="39"/>
      <c r="C153" s="40"/>
      <c r="D153" s="239" t="s">
        <v>158</v>
      </c>
      <c r="E153" s="40"/>
      <c r="F153" s="240" t="s">
        <v>1174</v>
      </c>
      <c r="G153" s="40"/>
      <c r="H153" s="40"/>
      <c r="I153" s="241"/>
      <c r="J153" s="40"/>
      <c r="K153" s="40"/>
      <c r="L153" s="44"/>
      <c r="M153" s="242"/>
      <c r="N153" s="243"/>
      <c r="O153" s="91"/>
      <c r="P153" s="91"/>
      <c r="Q153" s="91"/>
      <c r="R153" s="91"/>
      <c r="S153" s="91"/>
      <c r="T153" s="92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7" t="s">
        <v>158</v>
      </c>
      <c r="AU153" s="17" t="s">
        <v>83</v>
      </c>
    </row>
    <row r="154" s="2" customFormat="1" ht="24.15" customHeight="1">
      <c r="A154" s="38"/>
      <c r="B154" s="39"/>
      <c r="C154" s="226" t="s">
        <v>190</v>
      </c>
      <c r="D154" s="226" t="s">
        <v>151</v>
      </c>
      <c r="E154" s="227" t="s">
        <v>1175</v>
      </c>
      <c r="F154" s="228" t="s">
        <v>1176</v>
      </c>
      <c r="G154" s="229" t="s">
        <v>201</v>
      </c>
      <c r="H154" s="230">
        <v>3</v>
      </c>
      <c r="I154" s="231"/>
      <c r="J154" s="232">
        <f>ROUND(I154*H154,2)</f>
        <v>0</v>
      </c>
      <c r="K154" s="228" t="s">
        <v>155</v>
      </c>
      <c r="L154" s="44"/>
      <c r="M154" s="233" t="s">
        <v>1</v>
      </c>
      <c r="N154" s="234" t="s">
        <v>38</v>
      </c>
      <c r="O154" s="91"/>
      <c r="P154" s="235">
        <f>O154*H154</f>
        <v>0</v>
      </c>
      <c r="Q154" s="235">
        <v>0.00051999999999999995</v>
      </c>
      <c r="R154" s="235">
        <f>Q154*H154</f>
        <v>0.0015599999999999998</v>
      </c>
      <c r="S154" s="235">
        <v>0</v>
      </c>
      <c r="T154" s="236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37" t="s">
        <v>236</v>
      </c>
      <c r="AT154" s="237" t="s">
        <v>151</v>
      </c>
      <c r="AU154" s="237" t="s">
        <v>83</v>
      </c>
      <c r="AY154" s="17" t="s">
        <v>148</v>
      </c>
      <c r="BE154" s="238">
        <f>IF(N154="základní",J154,0)</f>
        <v>0</v>
      </c>
      <c r="BF154" s="238">
        <f>IF(N154="snížená",J154,0)</f>
        <v>0</v>
      </c>
      <c r="BG154" s="238">
        <f>IF(N154="zákl. přenesená",J154,0)</f>
        <v>0</v>
      </c>
      <c r="BH154" s="238">
        <f>IF(N154="sníž. přenesená",J154,0)</f>
        <v>0</v>
      </c>
      <c r="BI154" s="238">
        <f>IF(N154="nulová",J154,0)</f>
        <v>0</v>
      </c>
      <c r="BJ154" s="17" t="s">
        <v>81</v>
      </c>
      <c r="BK154" s="238">
        <f>ROUND(I154*H154,2)</f>
        <v>0</v>
      </c>
      <c r="BL154" s="17" t="s">
        <v>236</v>
      </c>
      <c r="BM154" s="237" t="s">
        <v>1177</v>
      </c>
    </row>
    <row r="155" s="2" customFormat="1">
      <c r="A155" s="38"/>
      <c r="B155" s="39"/>
      <c r="C155" s="40"/>
      <c r="D155" s="239" t="s">
        <v>158</v>
      </c>
      <c r="E155" s="40"/>
      <c r="F155" s="240" t="s">
        <v>1178</v>
      </c>
      <c r="G155" s="40"/>
      <c r="H155" s="40"/>
      <c r="I155" s="241"/>
      <c r="J155" s="40"/>
      <c r="K155" s="40"/>
      <c r="L155" s="44"/>
      <c r="M155" s="242"/>
      <c r="N155" s="243"/>
      <c r="O155" s="91"/>
      <c r="P155" s="91"/>
      <c r="Q155" s="91"/>
      <c r="R155" s="91"/>
      <c r="S155" s="91"/>
      <c r="T155" s="92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7" t="s">
        <v>158</v>
      </c>
      <c r="AU155" s="17" t="s">
        <v>83</v>
      </c>
    </row>
    <row r="156" s="2" customFormat="1" ht="24.15" customHeight="1">
      <c r="A156" s="38"/>
      <c r="B156" s="39"/>
      <c r="C156" s="226" t="s">
        <v>197</v>
      </c>
      <c r="D156" s="226" t="s">
        <v>151</v>
      </c>
      <c r="E156" s="227" t="s">
        <v>1179</v>
      </c>
      <c r="F156" s="228" t="s">
        <v>1180</v>
      </c>
      <c r="G156" s="229" t="s">
        <v>185</v>
      </c>
      <c r="H156" s="230">
        <v>0.105</v>
      </c>
      <c r="I156" s="231"/>
      <c r="J156" s="232">
        <f>ROUND(I156*H156,2)</f>
        <v>0</v>
      </c>
      <c r="K156" s="228" t="s">
        <v>155</v>
      </c>
      <c r="L156" s="44"/>
      <c r="M156" s="233" t="s">
        <v>1</v>
      </c>
      <c r="N156" s="234" t="s">
        <v>38</v>
      </c>
      <c r="O156" s="91"/>
      <c r="P156" s="235">
        <f>O156*H156</f>
        <v>0</v>
      </c>
      <c r="Q156" s="235">
        <v>0</v>
      </c>
      <c r="R156" s="235">
        <f>Q156*H156</f>
        <v>0</v>
      </c>
      <c r="S156" s="235">
        <v>0</v>
      </c>
      <c r="T156" s="236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37" t="s">
        <v>236</v>
      </c>
      <c r="AT156" s="237" t="s">
        <v>151</v>
      </c>
      <c r="AU156" s="237" t="s">
        <v>83</v>
      </c>
      <c r="AY156" s="17" t="s">
        <v>148</v>
      </c>
      <c r="BE156" s="238">
        <f>IF(N156="základní",J156,0)</f>
        <v>0</v>
      </c>
      <c r="BF156" s="238">
        <f>IF(N156="snížená",J156,0)</f>
        <v>0</v>
      </c>
      <c r="BG156" s="238">
        <f>IF(N156="zákl. přenesená",J156,0)</f>
        <v>0</v>
      </c>
      <c r="BH156" s="238">
        <f>IF(N156="sníž. přenesená",J156,0)</f>
        <v>0</v>
      </c>
      <c r="BI156" s="238">
        <f>IF(N156="nulová",J156,0)</f>
        <v>0</v>
      </c>
      <c r="BJ156" s="17" t="s">
        <v>81</v>
      </c>
      <c r="BK156" s="238">
        <f>ROUND(I156*H156,2)</f>
        <v>0</v>
      </c>
      <c r="BL156" s="17" t="s">
        <v>236</v>
      </c>
      <c r="BM156" s="237" t="s">
        <v>1181</v>
      </c>
    </row>
    <row r="157" s="2" customFormat="1">
      <c r="A157" s="38"/>
      <c r="B157" s="39"/>
      <c r="C157" s="40"/>
      <c r="D157" s="239" t="s">
        <v>158</v>
      </c>
      <c r="E157" s="40"/>
      <c r="F157" s="240" t="s">
        <v>1182</v>
      </c>
      <c r="G157" s="40"/>
      <c r="H157" s="40"/>
      <c r="I157" s="241"/>
      <c r="J157" s="40"/>
      <c r="K157" s="40"/>
      <c r="L157" s="44"/>
      <c r="M157" s="287"/>
      <c r="N157" s="288"/>
      <c r="O157" s="289"/>
      <c r="P157" s="289"/>
      <c r="Q157" s="289"/>
      <c r="R157" s="289"/>
      <c r="S157" s="289"/>
      <c r="T157" s="290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7" t="s">
        <v>158</v>
      </c>
      <c r="AU157" s="17" t="s">
        <v>83</v>
      </c>
    </row>
    <row r="158" s="2" customFormat="1" ht="6.96" customHeight="1">
      <c r="A158" s="38"/>
      <c r="B158" s="66"/>
      <c r="C158" s="67"/>
      <c r="D158" s="67"/>
      <c r="E158" s="67"/>
      <c r="F158" s="67"/>
      <c r="G158" s="67"/>
      <c r="H158" s="67"/>
      <c r="I158" s="67"/>
      <c r="J158" s="67"/>
      <c r="K158" s="67"/>
      <c r="L158" s="44"/>
      <c r="M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</row>
  </sheetData>
  <sheetProtection sheet="1" autoFilter="0" formatColumns="0" formatRows="0" objects="1" scenarios="1" spinCount="100000" saltValue="Krx9WKsyuE6k5w8exiYhvZmrIV9j1WmC7rXqkFle00gia1zoFP2cYaBd38uMcWlDoWtlMyAVZKqtiAbfFy9eNQ==" hashValue="fXmOGlhZ50p2EWHqIp2gno6MxjL/6ehkmRluYIHC+HOlPLp+RbB2uHQNhGRev0wpj8wkuW2mqYE4OoK8KpNAVA==" algorithmName="SHA-512" password="CC35"/>
  <autoFilter ref="C117:K157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105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2" customFormat="1" ht="12" customHeight="1">
      <c r="A8" s="38"/>
      <c r="B8" s="44"/>
      <c r="C8" s="38"/>
      <c r="D8" s="150" t="s">
        <v>110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52" t="s">
        <v>1183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50" t="s">
        <v>18</v>
      </c>
      <c r="E11" s="38"/>
      <c r="F11" s="141" t="s">
        <v>1</v>
      </c>
      <c r="G11" s="38"/>
      <c r="H11" s="38"/>
      <c r="I11" s="150" t="s">
        <v>19</v>
      </c>
      <c r="J11" s="141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50" t="s">
        <v>20</v>
      </c>
      <c r="E12" s="38"/>
      <c r="F12" s="141" t="s">
        <v>21</v>
      </c>
      <c r="G12" s="38"/>
      <c r="H12" s="38"/>
      <c r="I12" s="150" t="s">
        <v>22</v>
      </c>
      <c r="J12" s="153" t="str">
        <f>'Rekapitulace stavby'!AN8</f>
        <v>30. 6. 2020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24</v>
      </c>
      <c r="E14" s="38"/>
      <c r="F14" s="38"/>
      <c r="G14" s="38"/>
      <c r="H14" s="38"/>
      <c r="I14" s="150" t="s">
        <v>25</v>
      </c>
      <c r="J14" s="141" t="str">
        <f>IF('Rekapitulace stavby'!AN10="","",'Rekapitulace stavby'!AN10)</f>
        <v/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1" t="str">
        <f>IF('Rekapitulace stavby'!E11="","",'Rekapitulace stavby'!E11)</f>
        <v xml:space="preserve"> </v>
      </c>
      <c r="F15" s="38"/>
      <c r="G15" s="38"/>
      <c r="H15" s="38"/>
      <c r="I15" s="150" t="s">
        <v>26</v>
      </c>
      <c r="J15" s="141" t="str">
        <f>IF('Rekapitulace stavby'!AN11="","",'Rekapitulace stavby'!AN11)</f>
        <v/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50" t="s">
        <v>27</v>
      </c>
      <c r="E17" s="38"/>
      <c r="F17" s="38"/>
      <c r="G17" s="38"/>
      <c r="H17" s="38"/>
      <c r="I17" s="15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1"/>
      <c r="G18" s="141"/>
      <c r="H18" s="141"/>
      <c r="I18" s="150" t="s">
        <v>26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50" t="s">
        <v>29</v>
      </c>
      <c r="E20" s="38"/>
      <c r="F20" s="38"/>
      <c r="G20" s="38"/>
      <c r="H20" s="38"/>
      <c r="I20" s="150" t="s">
        <v>25</v>
      </c>
      <c r="J20" s="141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1" t="str">
        <f>IF('Rekapitulace stavby'!E17="","",'Rekapitulace stavby'!E17)</f>
        <v xml:space="preserve"> </v>
      </c>
      <c r="F21" s="38"/>
      <c r="G21" s="38"/>
      <c r="H21" s="38"/>
      <c r="I21" s="150" t="s">
        <v>26</v>
      </c>
      <c r="J21" s="141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50" t="s">
        <v>31</v>
      </c>
      <c r="E23" s="38"/>
      <c r="F23" s="38"/>
      <c r="G23" s="38"/>
      <c r="H23" s="38"/>
      <c r="I23" s="150" t="s">
        <v>25</v>
      </c>
      <c r="J23" s="141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1" t="str">
        <f>IF('Rekapitulace stavby'!E20="","",'Rekapitulace stavby'!E20)</f>
        <v xml:space="preserve"> </v>
      </c>
      <c r="F24" s="38"/>
      <c r="G24" s="38"/>
      <c r="H24" s="38"/>
      <c r="I24" s="150" t="s">
        <v>26</v>
      </c>
      <c r="J24" s="141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50" t="s">
        <v>32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54"/>
      <c r="B27" s="155"/>
      <c r="C27" s="154"/>
      <c r="D27" s="154"/>
      <c r="E27" s="156" t="s">
        <v>1</v>
      </c>
      <c r="F27" s="156"/>
      <c r="G27" s="156"/>
      <c r="H27" s="156"/>
      <c r="I27" s="154"/>
      <c r="J27" s="154"/>
      <c r="K27" s="154"/>
      <c r="L27" s="157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58"/>
      <c r="E29" s="158"/>
      <c r="F29" s="158"/>
      <c r="G29" s="158"/>
      <c r="H29" s="158"/>
      <c r="I29" s="158"/>
      <c r="J29" s="158"/>
      <c r="K29" s="158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9" t="s">
        <v>33</v>
      </c>
      <c r="E30" s="38"/>
      <c r="F30" s="38"/>
      <c r="G30" s="38"/>
      <c r="H30" s="38"/>
      <c r="I30" s="38"/>
      <c r="J30" s="160">
        <f>ROUND(J122,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61" t="s">
        <v>35</v>
      </c>
      <c r="G32" s="38"/>
      <c r="H32" s="38"/>
      <c r="I32" s="161" t="s">
        <v>34</v>
      </c>
      <c r="J32" s="161" t="s">
        <v>36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62" t="s">
        <v>37</v>
      </c>
      <c r="E33" s="150" t="s">
        <v>38</v>
      </c>
      <c r="F33" s="163">
        <f>ROUND((SUM(BE122:BE138)),  2)</f>
        <v>0</v>
      </c>
      <c r="G33" s="38"/>
      <c r="H33" s="38"/>
      <c r="I33" s="164">
        <v>0.20999999999999999</v>
      </c>
      <c r="J33" s="163">
        <f>ROUND(((SUM(BE122:BE138))*I33),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50" t="s">
        <v>39</v>
      </c>
      <c r="F34" s="163">
        <f>ROUND((SUM(BF122:BF138)),  2)</f>
        <v>0</v>
      </c>
      <c r="G34" s="38"/>
      <c r="H34" s="38"/>
      <c r="I34" s="164">
        <v>0.14999999999999999</v>
      </c>
      <c r="J34" s="163">
        <f>ROUND(((SUM(BF122:BF138))*I34),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50" t="s">
        <v>40</v>
      </c>
      <c r="F35" s="163">
        <f>ROUND((SUM(BG122:BG138)),  2)</f>
        <v>0</v>
      </c>
      <c r="G35" s="38"/>
      <c r="H35" s="38"/>
      <c r="I35" s="164">
        <v>0.20999999999999999</v>
      </c>
      <c r="J35" s="163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50" t="s">
        <v>41</v>
      </c>
      <c r="F36" s="163">
        <f>ROUND((SUM(BH122:BH138)),  2)</f>
        <v>0</v>
      </c>
      <c r="G36" s="38"/>
      <c r="H36" s="38"/>
      <c r="I36" s="164">
        <v>0.14999999999999999</v>
      </c>
      <c r="J36" s="163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42</v>
      </c>
      <c r="F37" s="163">
        <f>ROUND((SUM(BI122:BI138)),  2)</f>
        <v>0</v>
      </c>
      <c r="G37" s="38"/>
      <c r="H37" s="38"/>
      <c r="I37" s="164">
        <v>0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65"/>
      <c r="D39" s="166" t="s">
        <v>43</v>
      </c>
      <c r="E39" s="167"/>
      <c r="F39" s="167"/>
      <c r="G39" s="168" t="s">
        <v>44</v>
      </c>
      <c r="H39" s="169" t="s">
        <v>45</v>
      </c>
      <c r="I39" s="167"/>
      <c r="J39" s="170">
        <f>SUM(J30:J37)</f>
        <v>0</v>
      </c>
      <c r="K39" s="171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110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SO 07 - VRN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30. 6. 2020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 xml:space="preserve"> </v>
      </c>
      <c r="G91" s="40"/>
      <c r="H91" s="40"/>
      <c r="I91" s="32" t="s">
        <v>29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40"/>
      <c r="E92" s="40"/>
      <c r="F92" s="27" t="str">
        <f>IF(E18="","",E18)</f>
        <v>Vyplň údaj</v>
      </c>
      <c r="G92" s="40"/>
      <c r="H92" s="40"/>
      <c r="I92" s="32" t="s">
        <v>31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84" t="s">
        <v>113</v>
      </c>
      <c r="D94" s="185"/>
      <c r="E94" s="185"/>
      <c r="F94" s="185"/>
      <c r="G94" s="185"/>
      <c r="H94" s="185"/>
      <c r="I94" s="185"/>
      <c r="J94" s="186" t="s">
        <v>114</v>
      </c>
      <c r="K94" s="185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87" t="s">
        <v>115</v>
      </c>
      <c r="D96" s="40"/>
      <c r="E96" s="40"/>
      <c r="F96" s="40"/>
      <c r="G96" s="40"/>
      <c r="H96" s="40"/>
      <c r="I96" s="40"/>
      <c r="J96" s="110">
        <f>J122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116</v>
      </c>
    </row>
    <row r="97" s="9" customFormat="1" ht="24.96" customHeight="1">
      <c r="A97" s="9"/>
      <c r="B97" s="188"/>
      <c r="C97" s="189"/>
      <c r="D97" s="190" t="s">
        <v>1184</v>
      </c>
      <c r="E97" s="191"/>
      <c r="F97" s="191"/>
      <c r="G97" s="191"/>
      <c r="H97" s="191"/>
      <c r="I97" s="191"/>
      <c r="J97" s="192">
        <f>J123</f>
        <v>0</v>
      </c>
      <c r="K97" s="189"/>
      <c r="L97" s="19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4"/>
      <c r="C98" s="133"/>
      <c r="D98" s="195" t="s">
        <v>1185</v>
      </c>
      <c r="E98" s="196"/>
      <c r="F98" s="196"/>
      <c r="G98" s="196"/>
      <c r="H98" s="196"/>
      <c r="I98" s="196"/>
      <c r="J98" s="197">
        <f>J124</f>
        <v>0</v>
      </c>
      <c r="K98" s="13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4"/>
      <c r="C99" s="133"/>
      <c r="D99" s="195" t="s">
        <v>1186</v>
      </c>
      <c r="E99" s="196"/>
      <c r="F99" s="196"/>
      <c r="G99" s="196"/>
      <c r="H99" s="196"/>
      <c r="I99" s="196"/>
      <c r="J99" s="197">
        <f>J127</f>
        <v>0</v>
      </c>
      <c r="K99" s="133"/>
      <c r="L99" s="19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4"/>
      <c r="C100" s="133"/>
      <c r="D100" s="195" t="s">
        <v>1187</v>
      </c>
      <c r="E100" s="196"/>
      <c r="F100" s="196"/>
      <c r="G100" s="196"/>
      <c r="H100" s="196"/>
      <c r="I100" s="196"/>
      <c r="J100" s="197">
        <f>J130</f>
        <v>0</v>
      </c>
      <c r="K100" s="133"/>
      <c r="L100" s="198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4"/>
      <c r="C101" s="133"/>
      <c r="D101" s="195" t="s">
        <v>1188</v>
      </c>
      <c r="E101" s="196"/>
      <c r="F101" s="196"/>
      <c r="G101" s="196"/>
      <c r="H101" s="196"/>
      <c r="I101" s="196"/>
      <c r="J101" s="197">
        <f>J133</f>
        <v>0</v>
      </c>
      <c r="K101" s="133"/>
      <c r="L101" s="198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4"/>
      <c r="C102" s="133"/>
      <c r="D102" s="195" t="s">
        <v>1189</v>
      </c>
      <c r="E102" s="196"/>
      <c r="F102" s="196"/>
      <c r="G102" s="196"/>
      <c r="H102" s="196"/>
      <c r="I102" s="196"/>
      <c r="J102" s="197">
        <f>J136</f>
        <v>0</v>
      </c>
      <c r="K102" s="133"/>
      <c r="L102" s="19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40"/>
      <c r="D103" s="40"/>
      <c r="E103" s="40"/>
      <c r="F103" s="40"/>
      <c r="G103" s="40"/>
      <c r="H103" s="40"/>
      <c r="I103" s="40"/>
      <c r="J103" s="40"/>
      <c r="K103" s="40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6"/>
      <c r="C104" s="67"/>
      <c r="D104" s="67"/>
      <c r="E104" s="67"/>
      <c r="F104" s="67"/>
      <c r="G104" s="67"/>
      <c r="H104" s="67"/>
      <c r="I104" s="67"/>
      <c r="J104" s="67"/>
      <c r="K104" s="67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8"/>
      <c r="C108" s="69"/>
      <c r="D108" s="69"/>
      <c r="E108" s="69"/>
      <c r="F108" s="69"/>
      <c r="G108" s="69"/>
      <c r="H108" s="69"/>
      <c r="I108" s="69"/>
      <c r="J108" s="69"/>
      <c r="K108" s="69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133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40"/>
      <c r="D110" s="40"/>
      <c r="E110" s="40"/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16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40"/>
      <c r="D112" s="40"/>
      <c r="E112" s="183" t="str">
        <f>E7</f>
        <v>Bylnice - vestavba prostor provozního střediska</v>
      </c>
      <c r="F112" s="32"/>
      <c r="G112" s="32"/>
      <c r="H112" s="32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110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76" t="str">
        <f>E9</f>
        <v>SO 07 - VRN</v>
      </c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20</v>
      </c>
      <c r="D116" s="40"/>
      <c r="E116" s="40"/>
      <c r="F116" s="27" t="str">
        <f>F12</f>
        <v xml:space="preserve"> </v>
      </c>
      <c r="G116" s="40"/>
      <c r="H116" s="40"/>
      <c r="I116" s="32" t="s">
        <v>22</v>
      </c>
      <c r="J116" s="79" t="str">
        <f>IF(J12="","",J12)</f>
        <v>30. 6. 2020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24</v>
      </c>
      <c r="D118" s="40"/>
      <c r="E118" s="40"/>
      <c r="F118" s="27" t="str">
        <f>E15</f>
        <v xml:space="preserve"> </v>
      </c>
      <c r="G118" s="40"/>
      <c r="H118" s="40"/>
      <c r="I118" s="32" t="s">
        <v>29</v>
      </c>
      <c r="J118" s="36" t="str">
        <f>E21</f>
        <v xml:space="preserve"> 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5.15" customHeight="1">
      <c r="A119" s="38"/>
      <c r="B119" s="39"/>
      <c r="C119" s="32" t="s">
        <v>27</v>
      </c>
      <c r="D119" s="40"/>
      <c r="E119" s="40"/>
      <c r="F119" s="27" t="str">
        <f>IF(E18="","",E18)</f>
        <v>Vyplň údaj</v>
      </c>
      <c r="G119" s="40"/>
      <c r="H119" s="40"/>
      <c r="I119" s="32" t="s">
        <v>31</v>
      </c>
      <c r="J119" s="36" t="str">
        <f>E24</f>
        <v xml:space="preserve"> </v>
      </c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0.32" customHeight="1">
      <c r="A120" s="38"/>
      <c r="B120" s="39"/>
      <c r="C120" s="40"/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11" customFormat="1" ht="29.28" customHeight="1">
      <c r="A121" s="199"/>
      <c r="B121" s="200"/>
      <c r="C121" s="201" t="s">
        <v>134</v>
      </c>
      <c r="D121" s="202" t="s">
        <v>58</v>
      </c>
      <c r="E121" s="202" t="s">
        <v>54</v>
      </c>
      <c r="F121" s="202" t="s">
        <v>55</v>
      </c>
      <c r="G121" s="202" t="s">
        <v>135</v>
      </c>
      <c r="H121" s="202" t="s">
        <v>136</v>
      </c>
      <c r="I121" s="202" t="s">
        <v>137</v>
      </c>
      <c r="J121" s="202" t="s">
        <v>114</v>
      </c>
      <c r="K121" s="203" t="s">
        <v>138</v>
      </c>
      <c r="L121" s="204"/>
      <c r="M121" s="100" t="s">
        <v>1</v>
      </c>
      <c r="N121" s="101" t="s">
        <v>37</v>
      </c>
      <c r="O121" s="101" t="s">
        <v>139</v>
      </c>
      <c r="P121" s="101" t="s">
        <v>140</v>
      </c>
      <c r="Q121" s="101" t="s">
        <v>141</v>
      </c>
      <c r="R121" s="101" t="s">
        <v>142</v>
      </c>
      <c r="S121" s="101" t="s">
        <v>143</v>
      </c>
      <c r="T121" s="102" t="s">
        <v>144</v>
      </c>
      <c r="U121" s="199"/>
      <c r="V121" s="199"/>
      <c r="W121" s="199"/>
      <c r="X121" s="199"/>
      <c r="Y121" s="199"/>
      <c r="Z121" s="199"/>
      <c r="AA121" s="199"/>
      <c r="AB121" s="199"/>
      <c r="AC121" s="199"/>
      <c r="AD121" s="199"/>
      <c r="AE121" s="199"/>
    </row>
    <row r="122" s="2" customFormat="1" ht="22.8" customHeight="1">
      <c r="A122" s="38"/>
      <c r="B122" s="39"/>
      <c r="C122" s="107" t="s">
        <v>145</v>
      </c>
      <c r="D122" s="40"/>
      <c r="E122" s="40"/>
      <c r="F122" s="40"/>
      <c r="G122" s="40"/>
      <c r="H122" s="40"/>
      <c r="I122" s="40"/>
      <c r="J122" s="205">
        <f>BK122</f>
        <v>0</v>
      </c>
      <c r="K122" s="40"/>
      <c r="L122" s="44"/>
      <c r="M122" s="103"/>
      <c r="N122" s="206"/>
      <c r="O122" s="104"/>
      <c r="P122" s="207">
        <f>P123</f>
        <v>0</v>
      </c>
      <c r="Q122" s="104"/>
      <c r="R122" s="207">
        <f>R123</f>
        <v>0</v>
      </c>
      <c r="S122" s="104"/>
      <c r="T122" s="208">
        <f>T123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72</v>
      </c>
      <c r="AU122" s="17" t="s">
        <v>116</v>
      </c>
      <c r="BK122" s="209">
        <f>BK123</f>
        <v>0</v>
      </c>
    </row>
    <row r="123" s="12" customFormat="1" ht="25.92" customHeight="1">
      <c r="A123" s="12"/>
      <c r="B123" s="210"/>
      <c r="C123" s="211"/>
      <c r="D123" s="212" t="s">
        <v>72</v>
      </c>
      <c r="E123" s="213" t="s">
        <v>104</v>
      </c>
      <c r="F123" s="213" t="s">
        <v>1190</v>
      </c>
      <c r="G123" s="211"/>
      <c r="H123" s="211"/>
      <c r="I123" s="214"/>
      <c r="J123" s="215">
        <f>BK123</f>
        <v>0</v>
      </c>
      <c r="K123" s="211"/>
      <c r="L123" s="216"/>
      <c r="M123" s="217"/>
      <c r="N123" s="218"/>
      <c r="O123" s="218"/>
      <c r="P123" s="219">
        <f>P124+P127+P130+P133+P136</f>
        <v>0</v>
      </c>
      <c r="Q123" s="218"/>
      <c r="R123" s="219">
        <f>R124+R127+R130+R133+R136</f>
        <v>0</v>
      </c>
      <c r="S123" s="218"/>
      <c r="T123" s="220">
        <f>T124+T127+T130+T133+T136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21" t="s">
        <v>168</v>
      </c>
      <c r="AT123" s="222" t="s">
        <v>72</v>
      </c>
      <c r="AU123" s="222" t="s">
        <v>73</v>
      </c>
      <c r="AY123" s="221" t="s">
        <v>148</v>
      </c>
      <c r="BK123" s="223">
        <f>BK124+BK127+BK130+BK133+BK136</f>
        <v>0</v>
      </c>
    </row>
    <row r="124" s="12" customFormat="1" ht="22.8" customHeight="1">
      <c r="A124" s="12"/>
      <c r="B124" s="210"/>
      <c r="C124" s="211"/>
      <c r="D124" s="212" t="s">
        <v>72</v>
      </c>
      <c r="E124" s="224" t="s">
        <v>1191</v>
      </c>
      <c r="F124" s="224" t="s">
        <v>1192</v>
      </c>
      <c r="G124" s="211"/>
      <c r="H124" s="211"/>
      <c r="I124" s="214"/>
      <c r="J124" s="225">
        <f>BK124</f>
        <v>0</v>
      </c>
      <c r="K124" s="211"/>
      <c r="L124" s="216"/>
      <c r="M124" s="217"/>
      <c r="N124" s="218"/>
      <c r="O124" s="218"/>
      <c r="P124" s="219">
        <f>SUM(P125:P126)</f>
        <v>0</v>
      </c>
      <c r="Q124" s="218"/>
      <c r="R124" s="219">
        <f>SUM(R125:R126)</f>
        <v>0</v>
      </c>
      <c r="S124" s="218"/>
      <c r="T124" s="220">
        <f>SUM(T125:T126)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1" t="s">
        <v>168</v>
      </c>
      <c r="AT124" s="222" t="s">
        <v>72</v>
      </c>
      <c r="AU124" s="222" t="s">
        <v>81</v>
      </c>
      <c r="AY124" s="221" t="s">
        <v>148</v>
      </c>
      <c r="BK124" s="223">
        <f>SUM(BK125:BK126)</f>
        <v>0</v>
      </c>
    </row>
    <row r="125" s="2" customFormat="1" ht="14.4" customHeight="1">
      <c r="A125" s="38"/>
      <c r="B125" s="39"/>
      <c r="C125" s="226" t="s">
        <v>168</v>
      </c>
      <c r="D125" s="226" t="s">
        <v>151</v>
      </c>
      <c r="E125" s="227" t="s">
        <v>1193</v>
      </c>
      <c r="F125" s="228" t="s">
        <v>1194</v>
      </c>
      <c r="G125" s="229" t="s">
        <v>329</v>
      </c>
      <c r="H125" s="230">
        <v>1</v>
      </c>
      <c r="I125" s="231"/>
      <c r="J125" s="232">
        <f>ROUND(I125*H125,2)</f>
        <v>0</v>
      </c>
      <c r="K125" s="228" t="s">
        <v>155</v>
      </c>
      <c r="L125" s="44"/>
      <c r="M125" s="233" t="s">
        <v>1</v>
      </c>
      <c r="N125" s="234" t="s">
        <v>38</v>
      </c>
      <c r="O125" s="91"/>
      <c r="P125" s="235">
        <f>O125*H125</f>
        <v>0</v>
      </c>
      <c r="Q125" s="235">
        <v>0</v>
      </c>
      <c r="R125" s="235">
        <f>Q125*H125</f>
        <v>0</v>
      </c>
      <c r="S125" s="235">
        <v>0</v>
      </c>
      <c r="T125" s="236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7" t="s">
        <v>1195</v>
      </c>
      <c r="AT125" s="237" t="s">
        <v>151</v>
      </c>
      <c r="AU125" s="237" t="s">
        <v>83</v>
      </c>
      <c r="AY125" s="17" t="s">
        <v>148</v>
      </c>
      <c r="BE125" s="238">
        <f>IF(N125="základní",J125,0)</f>
        <v>0</v>
      </c>
      <c r="BF125" s="238">
        <f>IF(N125="snížená",J125,0)</f>
        <v>0</v>
      </c>
      <c r="BG125" s="238">
        <f>IF(N125="zákl. přenesená",J125,0)</f>
        <v>0</v>
      </c>
      <c r="BH125" s="238">
        <f>IF(N125="sníž. přenesená",J125,0)</f>
        <v>0</v>
      </c>
      <c r="BI125" s="238">
        <f>IF(N125="nulová",J125,0)</f>
        <v>0</v>
      </c>
      <c r="BJ125" s="17" t="s">
        <v>81</v>
      </c>
      <c r="BK125" s="238">
        <f>ROUND(I125*H125,2)</f>
        <v>0</v>
      </c>
      <c r="BL125" s="17" t="s">
        <v>1195</v>
      </c>
      <c r="BM125" s="237" t="s">
        <v>1196</v>
      </c>
    </row>
    <row r="126" s="2" customFormat="1">
      <c r="A126" s="38"/>
      <c r="B126" s="39"/>
      <c r="C126" s="40"/>
      <c r="D126" s="239" t="s">
        <v>158</v>
      </c>
      <c r="E126" s="40"/>
      <c r="F126" s="240" t="s">
        <v>1194</v>
      </c>
      <c r="G126" s="40"/>
      <c r="H126" s="40"/>
      <c r="I126" s="241"/>
      <c r="J126" s="40"/>
      <c r="K126" s="40"/>
      <c r="L126" s="44"/>
      <c r="M126" s="242"/>
      <c r="N126" s="243"/>
      <c r="O126" s="91"/>
      <c r="P126" s="91"/>
      <c r="Q126" s="91"/>
      <c r="R126" s="91"/>
      <c r="S126" s="91"/>
      <c r="T126" s="92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158</v>
      </c>
      <c r="AU126" s="17" t="s">
        <v>83</v>
      </c>
    </row>
    <row r="127" s="12" customFormat="1" ht="22.8" customHeight="1">
      <c r="A127" s="12"/>
      <c r="B127" s="210"/>
      <c r="C127" s="211"/>
      <c r="D127" s="212" t="s">
        <v>72</v>
      </c>
      <c r="E127" s="224" t="s">
        <v>1197</v>
      </c>
      <c r="F127" s="224" t="s">
        <v>1198</v>
      </c>
      <c r="G127" s="211"/>
      <c r="H127" s="211"/>
      <c r="I127" s="214"/>
      <c r="J127" s="225">
        <f>BK127</f>
        <v>0</v>
      </c>
      <c r="K127" s="211"/>
      <c r="L127" s="216"/>
      <c r="M127" s="217"/>
      <c r="N127" s="218"/>
      <c r="O127" s="218"/>
      <c r="P127" s="219">
        <f>SUM(P128:P129)</f>
        <v>0</v>
      </c>
      <c r="Q127" s="218"/>
      <c r="R127" s="219">
        <f>SUM(R128:R129)</f>
        <v>0</v>
      </c>
      <c r="S127" s="218"/>
      <c r="T127" s="220">
        <f>SUM(T128:T129)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1" t="s">
        <v>168</v>
      </c>
      <c r="AT127" s="222" t="s">
        <v>72</v>
      </c>
      <c r="AU127" s="222" t="s">
        <v>81</v>
      </c>
      <c r="AY127" s="221" t="s">
        <v>148</v>
      </c>
      <c r="BK127" s="223">
        <f>SUM(BK128:BK129)</f>
        <v>0</v>
      </c>
    </row>
    <row r="128" s="2" customFormat="1" ht="14.4" customHeight="1">
      <c r="A128" s="38"/>
      <c r="B128" s="39"/>
      <c r="C128" s="226" t="s">
        <v>81</v>
      </c>
      <c r="D128" s="226" t="s">
        <v>151</v>
      </c>
      <c r="E128" s="227" t="s">
        <v>1199</v>
      </c>
      <c r="F128" s="228" t="s">
        <v>1198</v>
      </c>
      <c r="G128" s="229" t="s">
        <v>329</v>
      </c>
      <c r="H128" s="230">
        <v>1</v>
      </c>
      <c r="I128" s="231"/>
      <c r="J128" s="232">
        <f>ROUND(I128*H128,2)</f>
        <v>0</v>
      </c>
      <c r="K128" s="228" t="s">
        <v>155</v>
      </c>
      <c r="L128" s="44"/>
      <c r="M128" s="233" t="s">
        <v>1</v>
      </c>
      <c r="N128" s="234" t="s">
        <v>38</v>
      </c>
      <c r="O128" s="91"/>
      <c r="P128" s="235">
        <f>O128*H128</f>
        <v>0</v>
      </c>
      <c r="Q128" s="235">
        <v>0</v>
      </c>
      <c r="R128" s="235">
        <f>Q128*H128</f>
        <v>0</v>
      </c>
      <c r="S128" s="235">
        <v>0</v>
      </c>
      <c r="T128" s="236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37" t="s">
        <v>1195</v>
      </c>
      <c r="AT128" s="237" t="s">
        <v>151</v>
      </c>
      <c r="AU128" s="237" t="s">
        <v>83</v>
      </c>
      <c r="AY128" s="17" t="s">
        <v>148</v>
      </c>
      <c r="BE128" s="238">
        <f>IF(N128="základní",J128,0)</f>
        <v>0</v>
      </c>
      <c r="BF128" s="238">
        <f>IF(N128="snížená",J128,0)</f>
        <v>0</v>
      </c>
      <c r="BG128" s="238">
        <f>IF(N128="zákl. přenesená",J128,0)</f>
        <v>0</v>
      </c>
      <c r="BH128" s="238">
        <f>IF(N128="sníž. přenesená",J128,0)</f>
        <v>0</v>
      </c>
      <c r="BI128" s="238">
        <f>IF(N128="nulová",J128,0)</f>
        <v>0</v>
      </c>
      <c r="BJ128" s="17" t="s">
        <v>81</v>
      </c>
      <c r="BK128" s="238">
        <f>ROUND(I128*H128,2)</f>
        <v>0</v>
      </c>
      <c r="BL128" s="17" t="s">
        <v>1195</v>
      </c>
      <c r="BM128" s="237" t="s">
        <v>1200</v>
      </c>
    </row>
    <row r="129" s="2" customFormat="1">
      <c r="A129" s="38"/>
      <c r="B129" s="39"/>
      <c r="C129" s="40"/>
      <c r="D129" s="239" t="s">
        <v>158</v>
      </c>
      <c r="E129" s="40"/>
      <c r="F129" s="240" t="s">
        <v>1198</v>
      </c>
      <c r="G129" s="40"/>
      <c r="H129" s="40"/>
      <c r="I129" s="241"/>
      <c r="J129" s="40"/>
      <c r="K129" s="40"/>
      <c r="L129" s="44"/>
      <c r="M129" s="242"/>
      <c r="N129" s="243"/>
      <c r="O129" s="91"/>
      <c r="P129" s="91"/>
      <c r="Q129" s="91"/>
      <c r="R129" s="91"/>
      <c r="S129" s="91"/>
      <c r="T129" s="92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7" t="s">
        <v>158</v>
      </c>
      <c r="AU129" s="17" t="s">
        <v>83</v>
      </c>
    </row>
    <row r="130" s="12" customFormat="1" ht="22.8" customHeight="1">
      <c r="A130" s="12"/>
      <c r="B130" s="210"/>
      <c r="C130" s="211"/>
      <c r="D130" s="212" t="s">
        <v>72</v>
      </c>
      <c r="E130" s="224" t="s">
        <v>1201</v>
      </c>
      <c r="F130" s="224" t="s">
        <v>1202</v>
      </c>
      <c r="G130" s="211"/>
      <c r="H130" s="211"/>
      <c r="I130" s="214"/>
      <c r="J130" s="225">
        <f>BK130</f>
        <v>0</v>
      </c>
      <c r="K130" s="211"/>
      <c r="L130" s="216"/>
      <c r="M130" s="217"/>
      <c r="N130" s="218"/>
      <c r="O130" s="218"/>
      <c r="P130" s="219">
        <f>SUM(P131:P132)</f>
        <v>0</v>
      </c>
      <c r="Q130" s="218"/>
      <c r="R130" s="219">
        <f>SUM(R131:R132)</f>
        <v>0</v>
      </c>
      <c r="S130" s="218"/>
      <c r="T130" s="220">
        <f>SUM(T131:T132)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1" t="s">
        <v>168</v>
      </c>
      <c r="AT130" s="222" t="s">
        <v>72</v>
      </c>
      <c r="AU130" s="222" t="s">
        <v>81</v>
      </c>
      <c r="AY130" s="221" t="s">
        <v>148</v>
      </c>
      <c r="BK130" s="223">
        <f>SUM(BK131:BK132)</f>
        <v>0</v>
      </c>
    </row>
    <row r="131" s="2" customFormat="1" ht="14.4" customHeight="1">
      <c r="A131" s="38"/>
      <c r="B131" s="39"/>
      <c r="C131" s="226" t="s">
        <v>83</v>
      </c>
      <c r="D131" s="226" t="s">
        <v>151</v>
      </c>
      <c r="E131" s="227" t="s">
        <v>1203</v>
      </c>
      <c r="F131" s="228" t="s">
        <v>1202</v>
      </c>
      <c r="G131" s="229" t="s">
        <v>329</v>
      </c>
      <c r="H131" s="230">
        <v>1</v>
      </c>
      <c r="I131" s="231"/>
      <c r="J131" s="232">
        <f>ROUND(I131*H131,2)</f>
        <v>0</v>
      </c>
      <c r="K131" s="228" t="s">
        <v>155</v>
      </c>
      <c r="L131" s="44"/>
      <c r="M131" s="233" t="s">
        <v>1</v>
      </c>
      <c r="N131" s="234" t="s">
        <v>38</v>
      </c>
      <c r="O131" s="91"/>
      <c r="P131" s="235">
        <f>O131*H131</f>
        <v>0</v>
      </c>
      <c r="Q131" s="235">
        <v>0</v>
      </c>
      <c r="R131" s="235">
        <f>Q131*H131</f>
        <v>0</v>
      </c>
      <c r="S131" s="235">
        <v>0</v>
      </c>
      <c r="T131" s="236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37" t="s">
        <v>1195</v>
      </c>
      <c r="AT131" s="237" t="s">
        <v>151</v>
      </c>
      <c r="AU131" s="237" t="s">
        <v>83</v>
      </c>
      <c r="AY131" s="17" t="s">
        <v>148</v>
      </c>
      <c r="BE131" s="238">
        <f>IF(N131="základní",J131,0)</f>
        <v>0</v>
      </c>
      <c r="BF131" s="238">
        <f>IF(N131="snížená",J131,0)</f>
        <v>0</v>
      </c>
      <c r="BG131" s="238">
        <f>IF(N131="zákl. přenesená",J131,0)</f>
        <v>0</v>
      </c>
      <c r="BH131" s="238">
        <f>IF(N131="sníž. přenesená",J131,0)</f>
        <v>0</v>
      </c>
      <c r="BI131" s="238">
        <f>IF(N131="nulová",J131,0)</f>
        <v>0</v>
      </c>
      <c r="BJ131" s="17" t="s">
        <v>81</v>
      </c>
      <c r="BK131" s="238">
        <f>ROUND(I131*H131,2)</f>
        <v>0</v>
      </c>
      <c r="BL131" s="17" t="s">
        <v>1195</v>
      </c>
      <c r="BM131" s="237" t="s">
        <v>1204</v>
      </c>
    </row>
    <row r="132" s="2" customFormat="1">
      <c r="A132" s="38"/>
      <c r="B132" s="39"/>
      <c r="C132" s="40"/>
      <c r="D132" s="239" t="s">
        <v>158</v>
      </c>
      <c r="E132" s="40"/>
      <c r="F132" s="240" t="s">
        <v>1202</v>
      </c>
      <c r="G132" s="40"/>
      <c r="H132" s="40"/>
      <c r="I132" s="241"/>
      <c r="J132" s="40"/>
      <c r="K132" s="40"/>
      <c r="L132" s="44"/>
      <c r="M132" s="242"/>
      <c r="N132" s="243"/>
      <c r="O132" s="91"/>
      <c r="P132" s="91"/>
      <c r="Q132" s="91"/>
      <c r="R132" s="91"/>
      <c r="S132" s="91"/>
      <c r="T132" s="92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7" t="s">
        <v>158</v>
      </c>
      <c r="AU132" s="17" t="s">
        <v>83</v>
      </c>
    </row>
    <row r="133" s="12" customFormat="1" ht="22.8" customHeight="1">
      <c r="A133" s="12"/>
      <c r="B133" s="210"/>
      <c r="C133" s="211"/>
      <c r="D133" s="212" t="s">
        <v>72</v>
      </c>
      <c r="E133" s="224" t="s">
        <v>1205</v>
      </c>
      <c r="F133" s="224" t="s">
        <v>1206</v>
      </c>
      <c r="G133" s="211"/>
      <c r="H133" s="211"/>
      <c r="I133" s="214"/>
      <c r="J133" s="225">
        <f>BK133</f>
        <v>0</v>
      </c>
      <c r="K133" s="211"/>
      <c r="L133" s="216"/>
      <c r="M133" s="217"/>
      <c r="N133" s="218"/>
      <c r="O133" s="218"/>
      <c r="P133" s="219">
        <f>SUM(P134:P135)</f>
        <v>0</v>
      </c>
      <c r="Q133" s="218"/>
      <c r="R133" s="219">
        <f>SUM(R134:R135)</f>
        <v>0</v>
      </c>
      <c r="S133" s="218"/>
      <c r="T133" s="220">
        <f>SUM(T134:T135)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21" t="s">
        <v>168</v>
      </c>
      <c r="AT133" s="222" t="s">
        <v>72</v>
      </c>
      <c r="AU133" s="222" t="s">
        <v>81</v>
      </c>
      <c r="AY133" s="221" t="s">
        <v>148</v>
      </c>
      <c r="BK133" s="223">
        <f>SUM(BK134:BK135)</f>
        <v>0</v>
      </c>
    </row>
    <row r="134" s="2" customFormat="1" ht="14.4" customHeight="1">
      <c r="A134" s="38"/>
      <c r="B134" s="39"/>
      <c r="C134" s="226" t="s">
        <v>629</v>
      </c>
      <c r="D134" s="226" t="s">
        <v>151</v>
      </c>
      <c r="E134" s="227" t="s">
        <v>1207</v>
      </c>
      <c r="F134" s="228" t="s">
        <v>1206</v>
      </c>
      <c r="G134" s="229" t="s">
        <v>329</v>
      </c>
      <c r="H134" s="230">
        <v>1</v>
      </c>
      <c r="I134" s="231"/>
      <c r="J134" s="232">
        <f>ROUND(I134*H134,2)</f>
        <v>0</v>
      </c>
      <c r="K134" s="228" t="s">
        <v>155</v>
      </c>
      <c r="L134" s="44"/>
      <c r="M134" s="233" t="s">
        <v>1</v>
      </c>
      <c r="N134" s="234" t="s">
        <v>38</v>
      </c>
      <c r="O134" s="91"/>
      <c r="P134" s="235">
        <f>O134*H134</f>
        <v>0</v>
      </c>
      <c r="Q134" s="235">
        <v>0</v>
      </c>
      <c r="R134" s="235">
        <f>Q134*H134</f>
        <v>0</v>
      </c>
      <c r="S134" s="235">
        <v>0</v>
      </c>
      <c r="T134" s="236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37" t="s">
        <v>1195</v>
      </c>
      <c r="AT134" s="237" t="s">
        <v>151</v>
      </c>
      <c r="AU134" s="237" t="s">
        <v>83</v>
      </c>
      <c r="AY134" s="17" t="s">
        <v>148</v>
      </c>
      <c r="BE134" s="238">
        <f>IF(N134="základní",J134,0)</f>
        <v>0</v>
      </c>
      <c r="BF134" s="238">
        <f>IF(N134="snížená",J134,0)</f>
        <v>0</v>
      </c>
      <c r="BG134" s="238">
        <f>IF(N134="zákl. přenesená",J134,0)</f>
        <v>0</v>
      </c>
      <c r="BH134" s="238">
        <f>IF(N134="sníž. přenesená",J134,0)</f>
        <v>0</v>
      </c>
      <c r="BI134" s="238">
        <f>IF(N134="nulová",J134,0)</f>
        <v>0</v>
      </c>
      <c r="BJ134" s="17" t="s">
        <v>81</v>
      </c>
      <c r="BK134" s="238">
        <f>ROUND(I134*H134,2)</f>
        <v>0</v>
      </c>
      <c r="BL134" s="17" t="s">
        <v>1195</v>
      </c>
      <c r="BM134" s="237" t="s">
        <v>1208</v>
      </c>
    </row>
    <row r="135" s="2" customFormat="1">
      <c r="A135" s="38"/>
      <c r="B135" s="39"/>
      <c r="C135" s="40"/>
      <c r="D135" s="239" t="s">
        <v>158</v>
      </c>
      <c r="E135" s="40"/>
      <c r="F135" s="240" t="s">
        <v>1206</v>
      </c>
      <c r="G135" s="40"/>
      <c r="H135" s="40"/>
      <c r="I135" s="241"/>
      <c r="J135" s="40"/>
      <c r="K135" s="40"/>
      <c r="L135" s="44"/>
      <c r="M135" s="242"/>
      <c r="N135" s="243"/>
      <c r="O135" s="91"/>
      <c r="P135" s="91"/>
      <c r="Q135" s="91"/>
      <c r="R135" s="91"/>
      <c r="S135" s="91"/>
      <c r="T135" s="92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7" t="s">
        <v>158</v>
      </c>
      <c r="AU135" s="17" t="s">
        <v>83</v>
      </c>
    </row>
    <row r="136" s="12" customFormat="1" ht="22.8" customHeight="1">
      <c r="A136" s="12"/>
      <c r="B136" s="210"/>
      <c r="C136" s="211"/>
      <c r="D136" s="212" t="s">
        <v>72</v>
      </c>
      <c r="E136" s="224" t="s">
        <v>1209</v>
      </c>
      <c r="F136" s="224" t="s">
        <v>1210</v>
      </c>
      <c r="G136" s="211"/>
      <c r="H136" s="211"/>
      <c r="I136" s="214"/>
      <c r="J136" s="225">
        <f>BK136</f>
        <v>0</v>
      </c>
      <c r="K136" s="211"/>
      <c r="L136" s="216"/>
      <c r="M136" s="217"/>
      <c r="N136" s="218"/>
      <c r="O136" s="218"/>
      <c r="P136" s="219">
        <f>SUM(P137:P138)</f>
        <v>0</v>
      </c>
      <c r="Q136" s="218"/>
      <c r="R136" s="219">
        <f>SUM(R137:R138)</f>
        <v>0</v>
      </c>
      <c r="S136" s="218"/>
      <c r="T136" s="220">
        <f>SUM(T137:T138)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1" t="s">
        <v>168</v>
      </c>
      <c r="AT136" s="222" t="s">
        <v>72</v>
      </c>
      <c r="AU136" s="222" t="s">
        <v>81</v>
      </c>
      <c r="AY136" s="221" t="s">
        <v>148</v>
      </c>
      <c r="BK136" s="223">
        <f>SUM(BK137:BK138)</f>
        <v>0</v>
      </c>
    </row>
    <row r="137" s="2" customFormat="1" ht="14.4" customHeight="1">
      <c r="A137" s="38"/>
      <c r="B137" s="39"/>
      <c r="C137" s="226" t="s">
        <v>156</v>
      </c>
      <c r="D137" s="226" t="s">
        <v>151</v>
      </c>
      <c r="E137" s="227" t="s">
        <v>1211</v>
      </c>
      <c r="F137" s="228" t="s">
        <v>1210</v>
      </c>
      <c r="G137" s="229" t="s">
        <v>329</v>
      </c>
      <c r="H137" s="230">
        <v>1</v>
      </c>
      <c r="I137" s="231"/>
      <c r="J137" s="232">
        <f>ROUND(I137*H137,2)</f>
        <v>0</v>
      </c>
      <c r="K137" s="228" t="s">
        <v>155</v>
      </c>
      <c r="L137" s="44"/>
      <c r="M137" s="233" t="s">
        <v>1</v>
      </c>
      <c r="N137" s="234" t="s">
        <v>38</v>
      </c>
      <c r="O137" s="91"/>
      <c r="P137" s="235">
        <f>O137*H137</f>
        <v>0</v>
      </c>
      <c r="Q137" s="235">
        <v>0</v>
      </c>
      <c r="R137" s="235">
        <f>Q137*H137</f>
        <v>0</v>
      </c>
      <c r="S137" s="235">
        <v>0</v>
      </c>
      <c r="T137" s="236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37" t="s">
        <v>1195</v>
      </c>
      <c r="AT137" s="237" t="s">
        <v>151</v>
      </c>
      <c r="AU137" s="237" t="s">
        <v>83</v>
      </c>
      <c r="AY137" s="17" t="s">
        <v>148</v>
      </c>
      <c r="BE137" s="238">
        <f>IF(N137="základní",J137,0)</f>
        <v>0</v>
      </c>
      <c r="BF137" s="238">
        <f>IF(N137="snížená",J137,0)</f>
        <v>0</v>
      </c>
      <c r="BG137" s="238">
        <f>IF(N137="zákl. přenesená",J137,0)</f>
        <v>0</v>
      </c>
      <c r="BH137" s="238">
        <f>IF(N137="sníž. přenesená",J137,0)</f>
        <v>0</v>
      </c>
      <c r="BI137" s="238">
        <f>IF(N137="nulová",J137,0)</f>
        <v>0</v>
      </c>
      <c r="BJ137" s="17" t="s">
        <v>81</v>
      </c>
      <c r="BK137" s="238">
        <f>ROUND(I137*H137,2)</f>
        <v>0</v>
      </c>
      <c r="BL137" s="17" t="s">
        <v>1195</v>
      </c>
      <c r="BM137" s="237" t="s">
        <v>1212</v>
      </c>
    </row>
    <row r="138" s="2" customFormat="1">
      <c r="A138" s="38"/>
      <c r="B138" s="39"/>
      <c r="C138" s="40"/>
      <c r="D138" s="239" t="s">
        <v>158</v>
      </c>
      <c r="E138" s="40"/>
      <c r="F138" s="240" t="s">
        <v>1210</v>
      </c>
      <c r="G138" s="40"/>
      <c r="H138" s="40"/>
      <c r="I138" s="241"/>
      <c r="J138" s="40"/>
      <c r="K138" s="40"/>
      <c r="L138" s="44"/>
      <c r="M138" s="287"/>
      <c r="N138" s="288"/>
      <c r="O138" s="289"/>
      <c r="P138" s="289"/>
      <c r="Q138" s="289"/>
      <c r="R138" s="289"/>
      <c r="S138" s="289"/>
      <c r="T138" s="290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7" t="s">
        <v>158</v>
      </c>
      <c r="AU138" s="17" t="s">
        <v>83</v>
      </c>
    </row>
    <row r="139" s="2" customFormat="1" ht="6.96" customHeight="1">
      <c r="A139" s="38"/>
      <c r="B139" s="66"/>
      <c r="C139" s="67"/>
      <c r="D139" s="67"/>
      <c r="E139" s="67"/>
      <c r="F139" s="67"/>
      <c r="G139" s="67"/>
      <c r="H139" s="67"/>
      <c r="I139" s="67"/>
      <c r="J139" s="67"/>
      <c r="K139" s="67"/>
      <c r="L139" s="44"/>
      <c r="M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</row>
  </sheetData>
  <sheetProtection sheet="1" autoFilter="0" formatColumns="0" formatRows="0" objects="1" scenarios="1" spinCount="100000" saltValue="IsP78fd4Q7ML38dKfXkdrr+qURYbRRgZsTl3l2WwQ5jmIwFqELAeJIda2qLw+aElM9M7M84iHS5yy0aqYIsJGg==" hashValue="u7aj2/zGFCkqv5wZD2tGmtWzV5nmQp3Q/jo+JyEcCwCD16MhwulmOvlJPxVXn5nn2sa0lO5JVsx1gWjWt4YMVw==" algorithmName="SHA-512" password="CC35"/>
  <autoFilter ref="C121:K138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108</v>
      </c>
    </row>
    <row r="3" s="1" customFormat="1" ht="6.96" customHeight="1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20"/>
      <c r="AT3" s="17" t="s">
        <v>83</v>
      </c>
    </row>
    <row r="4" s="1" customFormat="1" ht="24.96" customHeight="1">
      <c r="B4" s="20"/>
      <c r="D4" s="148" t="s">
        <v>109</v>
      </c>
      <c r="L4" s="20"/>
      <c r="M4" s="14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50" t="s">
        <v>16</v>
      </c>
      <c r="L6" s="20"/>
    </row>
    <row r="7" s="1" customFormat="1" ht="16.5" customHeight="1">
      <c r="B7" s="20"/>
      <c r="E7" s="151" t="str">
        <f>'Rekapitulace stavby'!K6</f>
        <v>Bylnice - vestavba prostor provozního střediska</v>
      </c>
      <c r="F7" s="150"/>
      <c r="G7" s="150"/>
      <c r="H7" s="150"/>
      <c r="L7" s="20"/>
    </row>
    <row r="8" s="1" customFormat="1" ht="12" customHeight="1">
      <c r="B8" s="20"/>
      <c r="D8" s="150" t="s">
        <v>110</v>
      </c>
      <c r="L8" s="20"/>
    </row>
    <row r="9" s="2" customFormat="1" ht="16.5" customHeight="1">
      <c r="A9" s="38"/>
      <c r="B9" s="44"/>
      <c r="C9" s="38"/>
      <c r="D9" s="38"/>
      <c r="E9" s="151" t="s">
        <v>1183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44"/>
      <c r="C10" s="38"/>
      <c r="D10" s="150" t="s">
        <v>879</v>
      </c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44"/>
      <c r="C11" s="38"/>
      <c r="D11" s="38"/>
      <c r="E11" s="152" t="s">
        <v>1213</v>
      </c>
      <c r="F11" s="38"/>
      <c r="G11" s="38"/>
      <c r="H11" s="38"/>
      <c r="I11" s="38"/>
      <c r="J11" s="38"/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44"/>
      <c r="C12" s="38"/>
      <c r="D12" s="38"/>
      <c r="E12" s="38"/>
      <c r="F12" s="38"/>
      <c r="G12" s="38"/>
      <c r="H12" s="38"/>
      <c r="I12" s="38"/>
      <c r="J12" s="38"/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44"/>
      <c r="C13" s="38"/>
      <c r="D13" s="150" t="s">
        <v>18</v>
      </c>
      <c r="E13" s="38"/>
      <c r="F13" s="141" t="s">
        <v>1</v>
      </c>
      <c r="G13" s="38"/>
      <c r="H13" s="38"/>
      <c r="I13" s="150" t="s">
        <v>19</v>
      </c>
      <c r="J13" s="141" t="s">
        <v>1</v>
      </c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50" t="s">
        <v>20</v>
      </c>
      <c r="E14" s="38"/>
      <c r="F14" s="141" t="s">
        <v>21</v>
      </c>
      <c r="G14" s="38"/>
      <c r="H14" s="38"/>
      <c r="I14" s="150" t="s">
        <v>22</v>
      </c>
      <c r="J14" s="153" t="str">
        <f>'Rekapitulace stavby'!AN8</f>
        <v>30. 6. 2020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44"/>
      <c r="C15" s="38"/>
      <c r="D15" s="38"/>
      <c r="E15" s="38"/>
      <c r="F15" s="38"/>
      <c r="G15" s="38"/>
      <c r="H15" s="38"/>
      <c r="I15" s="38"/>
      <c r="J15" s="38"/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44"/>
      <c r="C16" s="38"/>
      <c r="D16" s="150" t="s">
        <v>24</v>
      </c>
      <c r="E16" s="38"/>
      <c r="F16" s="38"/>
      <c r="G16" s="38"/>
      <c r="H16" s="38"/>
      <c r="I16" s="150" t="s">
        <v>25</v>
      </c>
      <c r="J16" s="141" t="s">
        <v>1</v>
      </c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44"/>
      <c r="C17" s="38"/>
      <c r="D17" s="38"/>
      <c r="E17" s="141" t="s">
        <v>21</v>
      </c>
      <c r="F17" s="38"/>
      <c r="G17" s="38"/>
      <c r="H17" s="38"/>
      <c r="I17" s="150" t="s">
        <v>26</v>
      </c>
      <c r="J17" s="141" t="s">
        <v>1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44"/>
      <c r="C18" s="38"/>
      <c r="D18" s="38"/>
      <c r="E18" s="38"/>
      <c r="F18" s="38"/>
      <c r="G18" s="38"/>
      <c r="H18" s="38"/>
      <c r="I18" s="38"/>
      <c r="J18" s="38"/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44"/>
      <c r="C19" s="38"/>
      <c r="D19" s="150" t="s">
        <v>27</v>
      </c>
      <c r="E19" s="38"/>
      <c r="F19" s="38"/>
      <c r="G19" s="38"/>
      <c r="H19" s="38"/>
      <c r="I19" s="150" t="s">
        <v>25</v>
      </c>
      <c r="J19" s="33" t="str">
        <f>'Rekapitulace stavby'!AN13</f>
        <v>Vyplň údaj</v>
      </c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44"/>
      <c r="C20" s="38"/>
      <c r="D20" s="38"/>
      <c r="E20" s="33" t="str">
        <f>'Rekapitulace stavby'!E14</f>
        <v>Vyplň údaj</v>
      </c>
      <c r="F20" s="141"/>
      <c r="G20" s="141"/>
      <c r="H20" s="141"/>
      <c r="I20" s="150" t="s">
        <v>26</v>
      </c>
      <c r="J20" s="33" t="str">
        <f>'Rekapitulace stavby'!AN14</f>
        <v>Vyplň údaj</v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44"/>
      <c r="C22" s="38"/>
      <c r="D22" s="150" t="s">
        <v>29</v>
      </c>
      <c r="E22" s="38"/>
      <c r="F22" s="38"/>
      <c r="G22" s="38"/>
      <c r="H22" s="38"/>
      <c r="I22" s="150" t="s">
        <v>25</v>
      </c>
      <c r="J22" s="141" t="s">
        <v>1</v>
      </c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44"/>
      <c r="C23" s="38"/>
      <c r="D23" s="38"/>
      <c r="E23" s="141" t="s">
        <v>21</v>
      </c>
      <c r="F23" s="38"/>
      <c r="G23" s="38"/>
      <c r="H23" s="38"/>
      <c r="I23" s="150" t="s">
        <v>26</v>
      </c>
      <c r="J23" s="141" t="s">
        <v>1</v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44"/>
      <c r="C25" s="38"/>
      <c r="D25" s="150" t="s">
        <v>31</v>
      </c>
      <c r="E25" s="38"/>
      <c r="F25" s="38"/>
      <c r="G25" s="38"/>
      <c r="H25" s="38"/>
      <c r="I25" s="150" t="s">
        <v>25</v>
      </c>
      <c r="J25" s="141" t="s">
        <v>1</v>
      </c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44"/>
      <c r="C26" s="38"/>
      <c r="D26" s="38"/>
      <c r="E26" s="141" t="s">
        <v>21</v>
      </c>
      <c r="F26" s="38"/>
      <c r="G26" s="38"/>
      <c r="H26" s="38"/>
      <c r="I26" s="150" t="s">
        <v>26</v>
      </c>
      <c r="J26" s="141" t="s">
        <v>1</v>
      </c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44"/>
      <c r="C27" s="38"/>
      <c r="D27" s="38"/>
      <c r="E27" s="38"/>
      <c r="F27" s="38"/>
      <c r="G27" s="38"/>
      <c r="H27" s="38"/>
      <c r="I27" s="38"/>
      <c r="J27" s="38"/>
      <c r="K27" s="38"/>
      <c r="L27" s="63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44"/>
      <c r="C28" s="38"/>
      <c r="D28" s="150" t="s">
        <v>32</v>
      </c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54"/>
      <c r="B29" s="155"/>
      <c r="C29" s="154"/>
      <c r="D29" s="154"/>
      <c r="E29" s="156" t="s">
        <v>1</v>
      </c>
      <c r="F29" s="156"/>
      <c r="G29" s="156"/>
      <c r="H29" s="156"/>
      <c r="I29" s="154"/>
      <c r="J29" s="154"/>
      <c r="K29" s="154"/>
      <c r="L29" s="157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</row>
    <row r="30" s="2" customFormat="1" ht="6.96" customHeight="1">
      <c r="A30" s="38"/>
      <c r="B30" s="44"/>
      <c r="C30" s="38"/>
      <c r="D30" s="38"/>
      <c r="E30" s="38"/>
      <c r="F30" s="38"/>
      <c r="G30" s="38"/>
      <c r="H30" s="38"/>
      <c r="I30" s="38"/>
      <c r="J30" s="38"/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58"/>
      <c r="E31" s="158"/>
      <c r="F31" s="158"/>
      <c r="G31" s="158"/>
      <c r="H31" s="158"/>
      <c r="I31" s="158"/>
      <c r="J31" s="158"/>
      <c r="K31" s="158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44"/>
      <c r="C32" s="38"/>
      <c r="D32" s="159" t="s">
        <v>33</v>
      </c>
      <c r="E32" s="38"/>
      <c r="F32" s="38"/>
      <c r="G32" s="38"/>
      <c r="H32" s="38"/>
      <c r="I32" s="38"/>
      <c r="J32" s="160">
        <f>ROUND(J121, 2)</f>
        <v>0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44"/>
      <c r="C33" s="38"/>
      <c r="D33" s="158"/>
      <c r="E33" s="158"/>
      <c r="F33" s="158"/>
      <c r="G33" s="158"/>
      <c r="H33" s="158"/>
      <c r="I33" s="158"/>
      <c r="J33" s="158"/>
      <c r="K33" s="15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38"/>
      <c r="F34" s="161" t="s">
        <v>35</v>
      </c>
      <c r="G34" s="38"/>
      <c r="H34" s="38"/>
      <c r="I34" s="161" t="s">
        <v>34</v>
      </c>
      <c r="J34" s="161" t="s">
        <v>36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44"/>
      <c r="C35" s="38"/>
      <c r="D35" s="162" t="s">
        <v>37</v>
      </c>
      <c r="E35" s="150" t="s">
        <v>38</v>
      </c>
      <c r="F35" s="163">
        <f>ROUND((SUM(BE121:BE126)),  2)</f>
        <v>0</v>
      </c>
      <c r="G35" s="38"/>
      <c r="H35" s="38"/>
      <c r="I35" s="164">
        <v>0.20999999999999999</v>
      </c>
      <c r="J35" s="163">
        <f>ROUND(((SUM(BE121:BE126))*I35),  2)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44"/>
      <c r="C36" s="38"/>
      <c r="D36" s="38"/>
      <c r="E36" s="150" t="s">
        <v>39</v>
      </c>
      <c r="F36" s="163">
        <f>ROUND((SUM(BF121:BF126)),  2)</f>
        <v>0</v>
      </c>
      <c r="G36" s="38"/>
      <c r="H36" s="38"/>
      <c r="I36" s="164">
        <v>0.14999999999999999</v>
      </c>
      <c r="J36" s="163">
        <f>ROUND(((SUM(BF121:BF126))*I36),  2)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50" t="s">
        <v>40</v>
      </c>
      <c r="F37" s="163">
        <f>ROUND((SUM(BG121:BG126)),  2)</f>
        <v>0</v>
      </c>
      <c r="G37" s="38"/>
      <c r="H37" s="38"/>
      <c r="I37" s="164">
        <v>0.20999999999999999</v>
      </c>
      <c r="J37" s="163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44"/>
      <c r="C38" s="38"/>
      <c r="D38" s="38"/>
      <c r="E38" s="150" t="s">
        <v>41</v>
      </c>
      <c r="F38" s="163">
        <f>ROUND((SUM(BH121:BH126)),  2)</f>
        <v>0</v>
      </c>
      <c r="G38" s="38"/>
      <c r="H38" s="38"/>
      <c r="I38" s="164">
        <v>0.14999999999999999</v>
      </c>
      <c r="J38" s="163">
        <f>0</f>
        <v>0</v>
      </c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44"/>
      <c r="C39" s="38"/>
      <c r="D39" s="38"/>
      <c r="E39" s="150" t="s">
        <v>42</v>
      </c>
      <c r="F39" s="163">
        <f>ROUND((SUM(BI121:BI126)),  2)</f>
        <v>0</v>
      </c>
      <c r="G39" s="38"/>
      <c r="H39" s="38"/>
      <c r="I39" s="164">
        <v>0</v>
      </c>
      <c r="J39" s="163">
        <f>0</f>
        <v>0</v>
      </c>
      <c r="K39" s="3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44"/>
      <c r="C41" s="165"/>
      <c r="D41" s="166" t="s">
        <v>43</v>
      </c>
      <c r="E41" s="167"/>
      <c r="F41" s="167"/>
      <c r="G41" s="168" t="s">
        <v>44</v>
      </c>
      <c r="H41" s="169" t="s">
        <v>45</v>
      </c>
      <c r="I41" s="167"/>
      <c r="J41" s="170">
        <f>SUM(J32:J39)</f>
        <v>0</v>
      </c>
      <c r="K41" s="171"/>
      <c r="L41" s="63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44"/>
      <c r="C42" s="38"/>
      <c r="D42" s="38"/>
      <c r="E42" s="38"/>
      <c r="F42" s="38"/>
      <c r="G42" s="38"/>
      <c r="H42" s="38"/>
      <c r="I42" s="38"/>
      <c r="J42" s="38"/>
      <c r="K42" s="38"/>
      <c r="L42" s="63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72" t="s">
        <v>46</v>
      </c>
      <c r="E50" s="173"/>
      <c r="F50" s="173"/>
      <c r="G50" s="172" t="s">
        <v>47</v>
      </c>
      <c r="H50" s="173"/>
      <c r="I50" s="173"/>
      <c r="J50" s="173"/>
      <c r="K50" s="173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74" t="s">
        <v>48</v>
      </c>
      <c r="E61" s="175"/>
      <c r="F61" s="176" t="s">
        <v>49</v>
      </c>
      <c r="G61" s="174" t="s">
        <v>48</v>
      </c>
      <c r="H61" s="175"/>
      <c r="I61" s="175"/>
      <c r="J61" s="177" t="s">
        <v>49</v>
      </c>
      <c r="K61" s="175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72" t="s">
        <v>50</v>
      </c>
      <c r="E65" s="178"/>
      <c r="F65" s="178"/>
      <c r="G65" s="172" t="s">
        <v>51</v>
      </c>
      <c r="H65" s="178"/>
      <c r="I65" s="178"/>
      <c r="J65" s="178"/>
      <c r="K65" s="178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74" t="s">
        <v>48</v>
      </c>
      <c r="E76" s="175"/>
      <c r="F76" s="176" t="s">
        <v>49</v>
      </c>
      <c r="G76" s="174" t="s">
        <v>48</v>
      </c>
      <c r="H76" s="175"/>
      <c r="I76" s="175"/>
      <c r="J76" s="177" t="s">
        <v>49</v>
      </c>
      <c r="K76" s="175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81"/>
      <c r="C81" s="182"/>
      <c r="D81" s="182"/>
      <c r="E81" s="182"/>
      <c r="F81" s="182"/>
      <c r="G81" s="182"/>
      <c r="H81" s="182"/>
      <c r="I81" s="182"/>
      <c r="J81" s="182"/>
      <c r="K81" s="182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112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40"/>
      <c r="D85" s="40"/>
      <c r="E85" s="183" t="str">
        <f>E7</f>
        <v>Bylnice - vestavba prostor provozního střediska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1"/>
      <c r="C86" s="32" t="s">
        <v>110</v>
      </c>
      <c r="D86" s="22"/>
      <c r="E86" s="22"/>
      <c r="F86" s="22"/>
      <c r="G86" s="22"/>
      <c r="H86" s="22"/>
      <c r="I86" s="22"/>
      <c r="J86" s="22"/>
      <c r="K86" s="22"/>
      <c r="L86" s="20"/>
    </row>
    <row r="87" s="2" customFormat="1" ht="16.5" customHeight="1">
      <c r="A87" s="38"/>
      <c r="B87" s="39"/>
      <c r="C87" s="40"/>
      <c r="D87" s="40"/>
      <c r="E87" s="183" t="s">
        <v>1183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879</v>
      </c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40"/>
      <c r="D89" s="40"/>
      <c r="E89" s="76" t="str">
        <f>E11</f>
        <v xml:space="preserve">18-V - PS – ROZVODY ELEKTRO  v 2.NP</v>
      </c>
      <c r="F89" s="40"/>
      <c r="G89" s="40"/>
      <c r="H89" s="40"/>
      <c r="I89" s="40"/>
      <c r="J89" s="40"/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40"/>
      <c r="E91" s="40"/>
      <c r="F91" s="27" t="str">
        <f>F14</f>
        <v xml:space="preserve"> </v>
      </c>
      <c r="G91" s="40"/>
      <c r="H91" s="40"/>
      <c r="I91" s="32" t="s">
        <v>22</v>
      </c>
      <c r="J91" s="79" t="str">
        <f>IF(J14="","",J14)</f>
        <v>30. 6. 2020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40"/>
      <c r="E93" s="40"/>
      <c r="F93" s="27" t="str">
        <f>E17</f>
        <v xml:space="preserve"> </v>
      </c>
      <c r="G93" s="40"/>
      <c r="H93" s="40"/>
      <c r="I93" s="32" t="s">
        <v>29</v>
      </c>
      <c r="J93" s="36" t="str">
        <f>E23</f>
        <v xml:space="preserve"> </v>
      </c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40"/>
      <c r="E94" s="40"/>
      <c r="F94" s="27" t="str">
        <f>IF(E20="","",E20)</f>
        <v>Vyplň údaj</v>
      </c>
      <c r="G94" s="40"/>
      <c r="H94" s="40"/>
      <c r="I94" s="32" t="s">
        <v>31</v>
      </c>
      <c r="J94" s="36" t="str">
        <f>E26</f>
        <v xml:space="preserve"> </v>
      </c>
      <c r="K94" s="40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84" t="s">
        <v>113</v>
      </c>
      <c r="D96" s="185"/>
      <c r="E96" s="185"/>
      <c r="F96" s="185"/>
      <c r="G96" s="185"/>
      <c r="H96" s="185"/>
      <c r="I96" s="185"/>
      <c r="J96" s="186" t="s">
        <v>114</v>
      </c>
      <c r="K96" s="185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63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87" t="s">
        <v>115</v>
      </c>
      <c r="D98" s="40"/>
      <c r="E98" s="40"/>
      <c r="F98" s="40"/>
      <c r="G98" s="40"/>
      <c r="H98" s="40"/>
      <c r="I98" s="40"/>
      <c r="J98" s="110">
        <f>J121</f>
        <v>0</v>
      </c>
      <c r="K98" s="40"/>
      <c r="L98" s="63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7" t="s">
        <v>116</v>
      </c>
    </row>
    <row r="99" s="9" customFormat="1" ht="24.96" customHeight="1">
      <c r="A99" s="9"/>
      <c r="B99" s="188"/>
      <c r="C99" s="189"/>
      <c r="D99" s="190" t="s">
        <v>1184</v>
      </c>
      <c r="E99" s="191"/>
      <c r="F99" s="191"/>
      <c r="G99" s="191"/>
      <c r="H99" s="191"/>
      <c r="I99" s="191"/>
      <c r="J99" s="192">
        <f>J122</f>
        <v>0</v>
      </c>
      <c r="K99" s="189"/>
      <c r="L99" s="193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2" customFormat="1" ht="21.84" customHeight="1">
      <c r="A100" s="38"/>
      <c r="B100" s="39"/>
      <c r="C100" s="40"/>
      <c r="D100" s="40"/>
      <c r="E100" s="40"/>
      <c r="F100" s="40"/>
      <c r="G100" s="40"/>
      <c r="H100" s="40"/>
      <c r="I100" s="40"/>
      <c r="J100" s="40"/>
      <c r="K100" s="40"/>
      <c r="L100" s="63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1" s="2" customFormat="1" ht="6.96" customHeight="1">
      <c r="A101" s="38"/>
      <c r="B101" s="66"/>
      <c r="C101" s="67"/>
      <c r="D101" s="67"/>
      <c r="E101" s="67"/>
      <c r="F101" s="67"/>
      <c r="G101" s="67"/>
      <c r="H101" s="67"/>
      <c r="I101" s="67"/>
      <c r="J101" s="67"/>
      <c r="K101" s="67"/>
      <c r="L101" s="63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5" s="2" customFormat="1" ht="6.96" customHeight="1">
      <c r="A105" s="38"/>
      <c r="B105" s="68"/>
      <c r="C105" s="69"/>
      <c r="D105" s="69"/>
      <c r="E105" s="69"/>
      <c r="F105" s="69"/>
      <c r="G105" s="69"/>
      <c r="H105" s="69"/>
      <c r="I105" s="69"/>
      <c r="J105" s="69"/>
      <c r="K105" s="69"/>
      <c r="L105" s="63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24.96" customHeight="1">
      <c r="A106" s="38"/>
      <c r="B106" s="39"/>
      <c r="C106" s="23" t="s">
        <v>133</v>
      </c>
      <c r="D106" s="40"/>
      <c r="E106" s="40"/>
      <c r="F106" s="40"/>
      <c r="G106" s="40"/>
      <c r="H106" s="40"/>
      <c r="I106" s="40"/>
      <c r="J106" s="40"/>
      <c r="K106" s="40"/>
      <c r="L106" s="63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6.96" customHeight="1">
      <c r="A107" s="38"/>
      <c r="B107" s="39"/>
      <c r="C107" s="40"/>
      <c r="D107" s="40"/>
      <c r="E107" s="40"/>
      <c r="F107" s="40"/>
      <c r="G107" s="40"/>
      <c r="H107" s="40"/>
      <c r="I107" s="40"/>
      <c r="J107" s="40"/>
      <c r="K107" s="40"/>
      <c r="L107" s="63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2" customHeight="1">
      <c r="A108" s="38"/>
      <c r="B108" s="39"/>
      <c r="C108" s="32" t="s">
        <v>16</v>
      </c>
      <c r="D108" s="40"/>
      <c r="E108" s="40"/>
      <c r="F108" s="40"/>
      <c r="G108" s="40"/>
      <c r="H108" s="40"/>
      <c r="I108" s="40"/>
      <c r="J108" s="40"/>
      <c r="K108" s="40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6.5" customHeight="1">
      <c r="A109" s="38"/>
      <c r="B109" s="39"/>
      <c r="C109" s="40"/>
      <c r="D109" s="40"/>
      <c r="E109" s="183" t="str">
        <f>E7</f>
        <v>Bylnice - vestavba prostor provozního střediska</v>
      </c>
      <c r="F109" s="32"/>
      <c r="G109" s="32"/>
      <c r="H109" s="32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1" customFormat="1" ht="12" customHeight="1">
      <c r="B110" s="21"/>
      <c r="C110" s="32" t="s">
        <v>110</v>
      </c>
      <c r="D110" s="22"/>
      <c r="E110" s="22"/>
      <c r="F110" s="22"/>
      <c r="G110" s="22"/>
      <c r="H110" s="22"/>
      <c r="I110" s="22"/>
      <c r="J110" s="22"/>
      <c r="K110" s="22"/>
      <c r="L110" s="20"/>
    </row>
    <row r="111" s="2" customFormat="1" ht="16.5" customHeight="1">
      <c r="A111" s="38"/>
      <c r="B111" s="39"/>
      <c r="C111" s="40"/>
      <c r="D111" s="40"/>
      <c r="E111" s="183" t="s">
        <v>1183</v>
      </c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879</v>
      </c>
      <c r="D112" s="40"/>
      <c r="E112" s="40"/>
      <c r="F112" s="40"/>
      <c r="G112" s="40"/>
      <c r="H112" s="40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40"/>
      <c r="D113" s="40"/>
      <c r="E113" s="76" t="str">
        <f>E11</f>
        <v xml:space="preserve">18-V - PS – ROZVODY ELEKTRO  v 2.NP</v>
      </c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40"/>
      <c r="D114" s="40"/>
      <c r="E114" s="40"/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20</v>
      </c>
      <c r="D115" s="40"/>
      <c r="E115" s="40"/>
      <c r="F115" s="27" t="str">
        <f>F14</f>
        <v xml:space="preserve"> </v>
      </c>
      <c r="G115" s="40"/>
      <c r="H115" s="40"/>
      <c r="I115" s="32" t="s">
        <v>22</v>
      </c>
      <c r="J115" s="79" t="str">
        <f>IF(J14="","",J14)</f>
        <v>30. 6. 2020</v>
      </c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40"/>
      <c r="D116" s="40"/>
      <c r="E116" s="40"/>
      <c r="F116" s="40"/>
      <c r="G116" s="40"/>
      <c r="H116" s="40"/>
      <c r="I116" s="40"/>
      <c r="J116" s="40"/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5.15" customHeight="1">
      <c r="A117" s="38"/>
      <c r="B117" s="39"/>
      <c r="C117" s="32" t="s">
        <v>24</v>
      </c>
      <c r="D117" s="40"/>
      <c r="E117" s="40"/>
      <c r="F117" s="27" t="str">
        <f>E17</f>
        <v xml:space="preserve"> </v>
      </c>
      <c r="G117" s="40"/>
      <c r="H117" s="40"/>
      <c r="I117" s="32" t="s">
        <v>29</v>
      </c>
      <c r="J117" s="36" t="str">
        <f>E23</f>
        <v xml:space="preserve"> </v>
      </c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27</v>
      </c>
      <c r="D118" s="40"/>
      <c r="E118" s="40"/>
      <c r="F118" s="27" t="str">
        <f>IF(E20="","",E20)</f>
        <v>Vyplň údaj</v>
      </c>
      <c r="G118" s="40"/>
      <c r="H118" s="40"/>
      <c r="I118" s="32" t="s">
        <v>31</v>
      </c>
      <c r="J118" s="36" t="str">
        <f>E26</f>
        <v xml:space="preserve"> 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40"/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199"/>
      <c r="B120" s="200"/>
      <c r="C120" s="201" t="s">
        <v>134</v>
      </c>
      <c r="D120" s="202" t="s">
        <v>58</v>
      </c>
      <c r="E120" s="202" t="s">
        <v>54</v>
      </c>
      <c r="F120" s="202" t="s">
        <v>55</v>
      </c>
      <c r="G120" s="202" t="s">
        <v>135</v>
      </c>
      <c r="H120" s="202" t="s">
        <v>136</v>
      </c>
      <c r="I120" s="202" t="s">
        <v>137</v>
      </c>
      <c r="J120" s="202" t="s">
        <v>114</v>
      </c>
      <c r="K120" s="203" t="s">
        <v>138</v>
      </c>
      <c r="L120" s="204"/>
      <c r="M120" s="100" t="s">
        <v>1</v>
      </c>
      <c r="N120" s="101" t="s">
        <v>37</v>
      </c>
      <c r="O120" s="101" t="s">
        <v>139</v>
      </c>
      <c r="P120" s="101" t="s">
        <v>140</v>
      </c>
      <c r="Q120" s="101" t="s">
        <v>141</v>
      </c>
      <c r="R120" s="101" t="s">
        <v>142</v>
      </c>
      <c r="S120" s="101" t="s">
        <v>143</v>
      </c>
      <c r="T120" s="102" t="s">
        <v>144</v>
      </c>
      <c r="U120" s="199"/>
      <c r="V120" s="199"/>
      <c r="W120" s="199"/>
      <c r="X120" s="199"/>
      <c r="Y120" s="199"/>
      <c r="Z120" s="199"/>
      <c r="AA120" s="199"/>
      <c r="AB120" s="199"/>
      <c r="AC120" s="199"/>
      <c r="AD120" s="199"/>
      <c r="AE120" s="199"/>
    </row>
    <row r="121" s="2" customFormat="1" ht="22.8" customHeight="1">
      <c r="A121" s="38"/>
      <c r="B121" s="39"/>
      <c r="C121" s="107" t="s">
        <v>145</v>
      </c>
      <c r="D121" s="40"/>
      <c r="E121" s="40"/>
      <c r="F121" s="40"/>
      <c r="G121" s="40"/>
      <c r="H121" s="40"/>
      <c r="I121" s="40"/>
      <c r="J121" s="205">
        <f>BK121</f>
        <v>0</v>
      </c>
      <c r="K121" s="40"/>
      <c r="L121" s="44"/>
      <c r="M121" s="103"/>
      <c r="N121" s="206"/>
      <c r="O121" s="104"/>
      <c r="P121" s="207">
        <f>P122</f>
        <v>0</v>
      </c>
      <c r="Q121" s="104"/>
      <c r="R121" s="207">
        <f>R122</f>
        <v>0</v>
      </c>
      <c r="S121" s="104"/>
      <c r="T121" s="208">
        <f>T122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7" t="s">
        <v>72</v>
      </c>
      <c r="AU121" s="17" t="s">
        <v>116</v>
      </c>
      <c r="BK121" s="209">
        <f>BK122</f>
        <v>0</v>
      </c>
    </row>
    <row r="122" s="12" customFormat="1" ht="25.92" customHeight="1">
      <c r="A122" s="12"/>
      <c r="B122" s="210"/>
      <c r="C122" s="211"/>
      <c r="D122" s="212" t="s">
        <v>72</v>
      </c>
      <c r="E122" s="213" t="s">
        <v>104</v>
      </c>
      <c r="F122" s="213" t="s">
        <v>1190</v>
      </c>
      <c r="G122" s="211"/>
      <c r="H122" s="211"/>
      <c r="I122" s="214"/>
      <c r="J122" s="215">
        <f>BK122</f>
        <v>0</v>
      </c>
      <c r="K122" s="211"/>
      <c r="L122" s="216"/>
      <c r="M122" s="217"/>
      <c r="N122" s="218"/>
      <c r="O122" s="218"/>
      <c r="P122" s="219">
        <f>SUM(P123:P126)</f>
        <v>0</v>
      </c>
      <c r="Q122" s="218"/>
      <c r="R122" s="219">
        <f>SUM(R123:R126)</f>
        <v>0</v>
      </c>
      <c r="S122" s="218"/>
      <c r="T122" s="220">
        <f>SUM(T123:T126)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1" t="s">
        <v>168</v>
      </c>
      <c r="AT122" s="222" t="s">
        <v>72</v>
      </c>
      <c r="AU122" s="222" t="s">
        <v>73</v>
      </c>
      <c r="AY122" s="221" t="s">
        <v>148</v>
      </c>
      <c r="BK122" s="223">
        <f>SUM(BK123:BK126)</f>
        <v>0</v>
      </c>
    </row>
    <row r="123" s="2" customFormat="1" ht="24.15" customHeight="1">
      <c r="A123" s="38"/>
      <c r="B123" s="39"/>
      <c r="C123" s="226" t="s">
        <v>629</v>
      </c>
      <c r="D123" s="226" t="s">
        <v>151</v>
      </c>
      <c r="E123" s="227" t="s">
        <v>1214</v>
      </c>
      <c r="F123" s="228" t="s">
        <v>1215</v>
      </c>
      <c r="G123" s="229" t="s">
        <v>423</v>
      </c>
      <c r="H123" s="286"/>
      <c r="I123" s="231"/>
      <c r="J123" s="232">
        <f>ROUND(I123*H123,2)</f>
        <v>0</v>
      </c>
      <c r="K123" s="228" t="s">
        <v>907</v>
      </c>
      <c r="L123" s="44"/>
      <c r="M123" s="233" t="s">
        <v>1</v>
      </c>
      <c r="N123" s="234" t="s">
        <v>38</v>
      </c>
      <c r="O123" s="91"/>
      <c r="P123" s="235">
        <f>O123*H123</f>
        <v>0</v>
      </c>
      <c r="Q123" s="235">
        <v>0</v>
      </c>
      <c r="R123" s="235">
        <f>Q123*H123</f>
        <v>0</v>
      </c>
      <c r="S123" s="235">
        <v>0</v>
      </c>
      <c r="T123" s="236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237" t="s">
        <v>156</v>
      </c>
      <c r="AT123" s="237" t="s">
        <v>151</v>
      </c>
      <c r="AU123" s="237" t="s">
        <v>81</v>
      </c>
      <c r="AY123" s="17" t="s">
        <v>148</v>
      </c>
      <c r="BE123" s="238">
        <f>IF(N123="základní",J123,0)</f>
        <v>0</v>
      </c>
      <c r="BF123" s="238">
        <f>IF(N123="snížená",J123,0)</f>
        <v>0</v>
      </c>
      <c r="BG123" s="238">
        <f>IF(N123="zákl. přenesená",J123,0)</f>
        <v>0</v>
      </c>
      <c r="BH123" s="238">
        <f>IF(N123="sníž. přenesená",J123,0)</f>
        <v>0</v>
      </c>
      <c r="BI123" s="238">
        <f>IF(N123="nulová",J123,0)</f>
        <v>0</v>
      </c>
      <c r="BJ123" s="17" t="s">
        <v>81</v>
      </c>
      <c r="BK123" s="238">
        <f>ROUND(I123*H123,2)</f>
        <v>0</v>
      </c>
      <c r="BL123" s="17" t="s">
        <v>156</v>
      </c>
      <c r="BM123" s="237" t="s">
        <v>1216</v>
      </c>
    </row>
    <row r="124" s="2" customFormat="1">
      <c r="A124" s="38"/>
      <c r="B124" s="39"/>
      <c r="C124" s="40"/>
      <c r="D124" s="239" t="s">
        <v>158</v>
      </c>
      <c r="E124" s="40"/>
      <c r="F124" s="240" t="s">
        <v>1217</v>
      </c>
      <c r="G124" s="40"/>
      <c r="H124" s="40"/>
      <c r="I124" s="241"/>
      <c r="J124" s="40"/>
      <c r="K124" s="40"/>
      <c r="L124" s="44"/>
      <c r="M124" s="242"/>
      <c r="N124" s="243"/>
      <c r="O124" s="91"/>
      <c r="P124" s="91"/>
      <c r="Q124" s="91"/>
      <c r="R124" s="91"/>
      <c r="S124" s="91"/>
      <c r="T124" s="92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7" t="s">
        <v>158</v>
      </c>
      <c r="AU124" s="17" t="s">
        <v>81</v>
      </c>
    </row>
    <row r="125" s="2" customFormat="1" ht="24.15" customHeight="1">
      <c r="A125" s="38"/>
      <c r="B125" s="39"/>
      <c r="C125" s="226" t="s">
        <v>156</v>
      </c>
      <c r="D125" s="226" t="s">
        <v>151</v>
      </c>
      <c r="E125" s="227" t="s">
        <v>1218</v>
      </c>
      <c r="F125" s="228" t="s">
        <v>1219</v>
      </c>
      <c r="G125" s="229" t="s">
        <v>423</v>
      </c>
      <c r="H125" s="286"/>
      <c r="I125" s="231"/>
      <c r="J125" s="232">
        <f>ROUND(I125*H125,2)</f>
        <v>0</v>
      </c>
      <c r="K125" s="228" t="s">
        <v>907</v>
      </c>
      <c r="L125" s="44"/>
      <c r="M125" s="233" t="s">
        <v>1</v>
      </c>
      <c r="N125" s="234" t="s">
        <v>38</v>
      </c>
      <c r="O125" s="91"/>
      <c r="P125" s="235">
        <f>O125*H125</f>
        <v>0</v>
      </c>
      <c r="Q125" s="235">
        <v>0</v>
      </c>
      <c r="R125" s="235">
        <f>Q125*H125</f>
        <v>0</v>
      </c>
      <c r="S125" s="235">
        <v>0</v>
      </c>
      <c r="T125" s="236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37" t="s">
        <v>156</v>
      </c>
      <c r="AT125" s="237" t="s">
        <v>151</v>
      </c>
      <c r="AU125" s="237" t="s">
        <v>81</v>
      </c>
      <c r="AY125" s="17" t="s">
        <v>148</v>
      </c>
      <c r="BE125" s="238">
        <f>IF(N125="základní",J125,0)</f>
        <v>0</v>
      </c>
      <c r="BF125" s="238">
        <f>IF(N125="snížená",J125,0)</f>
        <v>0</v>
      </c>
      <c r="BG125" s="238">
        <f>IF(N125="zákl. přenesená",J125,0)</f>
        <v>0</v>
      </c>
      <c r="BH125" s="238">
        <f>IF(N125="sníž. přenesená",J125,0)</f>
        <v>0</v>
      </c>
      <c r="BI125" s="238">
        <f>IF(N125="nulová",J125,0)</f>
        <v>0</v>
      </c>
      <c r="BJ125" s="17" t="s">
        <v>81</v>
      </c>
      <c r="BK125" s="238">
        <f>ROUND(I125*H125,2)</f>
        <v>0</v>
      </c>
      <c r="BL125" s="17" t="s">
        <v>156</v>
      </c>
      <c r="BM125" s="237" t="s">
        <v>1220</v>
      </c>
    </row>
    <row r="126" s="2" customFormat="1">
      <c r="A126" s="38"/>
      <c r="B126" s="39"/>
      <c r="C126" s="40"/>
      <c r="D126" s="239" t="s">
        <v>158</v>
      </c>
      <c r="E126" s="40"/>
      <c r="F126" s="240" t="s">
        <v>1219</v>
      </c>
      <c r="G126" s="40"/>
      <c r="H126" s="40"/>
      <c r="I126" s="241"/>
      <c r="J126" s="40"/>
      <c r="K126" s="40"/>
      <c r="L126" s="44"/>
      <c r="M126" s="287"/>
      <c r="N126" s="288"/>
      <c r="O126" s="289"/>
      <c r="P126" s="289"/>
      <c r="Q126" s="289"/>
      <c r="R126" s="289"/>
      <c r="S126" s="289"/>
      <c r="T126" s="290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7" t="s">
        <v>158</v>
      </c>
      <c r="AU126" s="17" t="s">
        <v>81</v>
      </c>
    </row>
    <row r="127" s="2" customFormat="1" ht="6.96" customHeight="1">
      <c r="A127" s="38"/>
      <c r="B127" s="66"/>
      <c r="C127" s="67"/>
      <c r="D127" s="67"/>
      <c r="E127" s="67"/>
      <c r="F127" s="67"/>
      <c r="G127" s="67"/>
      <c r="H127" s="67"/>
      <c r="I127" s="67"/>
      <c r="J127" s="67"/>
      <c r="K127" s="67"/>
      <c r="L127" s="44"/>
      <c r="M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</sheetData>
  <sheetProtection sheet="1" autoFilter="0" formatColumns="0" formatRows="0" objects="1" scenarios="1" spinCount="100000" saltValue="LhXAEIhP7Kqum8BhmrjYMEbbPjsGt/XGpaZEBrWv/cjDI7ibnbNR4jggz+rTBQQ6IWzUb3apLiklttS7leClPw==" hashValue="4bOGBMAhSbM/r087OgsfIVYknpuEKSs/BNeh+x2BYnnSwJPXyD23Enf6JvBqP1Jx3gx7C6jY45Pyvq/rK2xujw==" algorithmName="SHA-512" password="CC35"/>
  <autoFilter ref="C120:K126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09:H109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Šnejdrla Antonín</dc:creator>
  <cp:lastModifiedBy>Šnejdrla Antonín</cp:lastModifiedBy>
  <dcterms:created xsi:type="dcterms:W3CDTF">2020-10-01T11:32:20Z</dcterms:created>
  <dcterms:modified xsi:type="dcterms:W3CDTF">2020-10-01T11:32:29Z</dcterms:modified>
</cp:coreProperties>
</file>