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0-17 - Výměna pražců a..." sheetId="2" r:id="rId2"/>
  </sheets>
  <definedNames>
    <definedName name="_xlnm.Print_Area" localSheetId="0">'Rekapitulace stavby'!$D$4:$AO$76,'Rekapitulace stavby'!$C$82:$AQ$96</definedName>
    <definedName name="_xlnm._FilterDatabase" localSheetId="1" hidden="1">'2020-17 - Výměna pražců a...'!$C$115:$K$356</definedName>
    <definedName name="_xlnm.Print_Area" localSheetId="1">'2020-17 - Výměna pražců a...'!$C$4:$J$76,'2020-17 - Výměna pražců a...'!$C$82:$J$99,'2020-17 - Výměna pražců a...'!$C$105:$J$356</definedName>
    <definedName name="_xlnm.Print_Titles" localSheetId="0">'Rekapitulace stavby'!$92:$92</definedName>
    <definedName name="_xlnm.Print_Titles" localSheetId="1">'2020-17 - Výměna pražců a...'!$115:$115</definedName>
  </definedNames>
  <calcPr fullCalcOnLoad="1"/>
</workbook>
</file>

<file path=xl/sharedStrings.xml><?xml version="1.0" encoding="utf-8"?>
<sst xmlns="http://schemas.openxmlformats.org/spreadsheetml/2006/main" count="2391" uniqueCount="584">
  <si>
    <t>Export Komplet</t>
  </si>
  <si>
    <t/>
  </si>
  <si>
    <t>2.0</t>
  </si>
  <si>
    <t>False</t>
  </si>
  <si>
    <t>{5bce2462-a591-4e97-b6c9-51033f634fb0}</t>
  </si>
  <si>
    <t>&gt;&gt;  skryté sloupce  &lt;&lt;</t>
  </si>
  <si>
    <t>0,01</t>
  </si>
  <si>
    <t>21</t>
  </si>
  <si>
    <t>15</t>
  </si>
  <si>
    <t>REKAPITULACE STAVBY</t>
  </si>
  <si>
    <t>v ---  níže se nacházejí doplnkové a pomocné údaje k sestavám  --- v</t>
  </si>
  <si>
    <t>Návod na vyplnění</t>
  </si>
  <si>
    <t>0,001</t>
  </si>
  <si>
    <t>Kód:</t>
  </si>
  <si>
    <t>2020-17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</si>
  <si>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</si>
  <si>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</si>
  <si>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Výměna pražců a kolejnic Moravské Budějovice K - Jemnice</t>
  </si>
  <si>
    <t>KSO:</t>
  </si>
  <si>
    <t>CC-CZ:</t>
  </si>
  <si>
    <t>Místo:</t>
  </si>
  <si>
    <t xml:space="preserve"> </t>
  </si>
  <si>
    <t>Datum:</t>
  </si>
  <si>
    <t>1. 9. 2020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</si>
  <si>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</si>
  <si>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</si>
  <si>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</si>
  <si>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</si>
  <si>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</si>
  <si>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</si>
  <si>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</si>
  <si>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</si>
  <si>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</si>
  <si>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</si>
  <si>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</si>
  <si>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</si>
  <si>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</si>
  <si>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</si>
  <si>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</si>
  <si>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</si>
  <si>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</si>
  <si>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</si>
  <si>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</si>
  <si>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</si>
  <si>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</si>
  <si>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</si>
  <si>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</si>
  <si>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</si>
  <si>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</si>
  <si>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</si>
  <si>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</si>
  <si>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</si>
  <si>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</si>
  <si>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</si>
  <si>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</si>
  <si>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</si>
  <si>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</si>
  <si>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</si>
  <si>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</si>
  <si>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</si>
  <si>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</si>
  <si>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</si>
  <si>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</si>
  <si>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</si>
  <si>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</si>
  <si>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</si>
  <si>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</si>
  <si>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</si>
  <si>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</si>
  <si>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</si>
  <si>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</si>
  <si>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</si>
  <si>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</si>
  <si>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</si>
  <si>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</si>
  <si>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</si>
  <si>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</si>
  <si>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</si>
  <si>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</si>
  <si>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</si>
  <si>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</si>
  <si>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</si>
  <si>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</si>
  <si>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</si>
  <si>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</si>
  <si>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</si>
  <si>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</si>
  <si>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</si>
  <si>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5 - Komunikace pozemní</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</si>
  <si>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</si>
  <si>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</si>
  <si>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</si>
  <si>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</si>
  <si>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</si>
  <si>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</si>
  <si>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</si>
  <si>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</si>
  <si>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</si>
  <si>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</si>
  <si>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</si>
  <si>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</si>
  <si>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</si>
  <si>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</si>
  <si>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</si>
  <si>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</si>
  <si>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</si>
  <si>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</si>
  <si>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</si>
  <si>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</si>
  <si>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</si>
  <si>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5905055010</t>
  </si>
  <si>
    <t>Odstranění stávajícího kolejového lože odtěžením v koleji</t>
  </si>
  <si>
    <t>m3</t>
  </si>
  <si>
    <t>4</t>
  </si>
  <si>
    <t>1305385974</t>
  </si>
  <si>
    <t>PP</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</si>
  <si>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</si>
  <si>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VV</t>
  </si>
  <si>
    <t>((15+25+25+25)*4*0,4)+(8*4*0,5)</t>
  </si>
  <si>
    <t>5905060010</t>
  </si>
  <si>
    <t>Zřízení nového kolejového lože v koleji</t>
  </si>
  <si>
    <t>1527565796</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</si>
  <si>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</si>
  <si>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160</t>
  </si>
  <si>
    <t>3</t>
  </si>
  <si>
    <t>5905105030</t>
  </si>
  <si>
    <t>Doplnění KL kamenivem souvisle strojně v koleji</t>
  </si>
  <si>
    <t>-1473090404</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</si>
  <si>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</si>
  <si>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13870*0,15"m3/m"</t>
  </si>
  <si>
    <t>M</t>
  </si>
  <si>
    <t>5955101000</t>
  </si>
  <si>
    <t>Kamenivo drcené štěrk frakce 31,5/63 třídy BI</t>
  </si>
  <si>
    <t>t</t>
  </si>
  <si>
    <t>8</t>
  </si>
  <si>
    <t>1822111950</t>
  </si>
  <si>
    <t>(2080,5+160)*1,8</t>
  </si>
  <si>
    <t>5906015010</t>
  </si>
  <si>
    <t>Výměna pražce malou těžící mechanizací v KL otevřeném i zapuštěném pražec dřevěný příčný nevystrojený</t>
  </si>
  <si>
    <t>kus</t>
  </si>
  <si>
    <t>1731653651</t>
  </si>
  <si>
    <t>Výměna pražce malou těžící mechanizací v KL otevřeném i zapuštěném pražec dřevěný příčný nevystrojený.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</si>
  <si>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3340-24-38-38-24"rošty u přejezdů"</t>
  </si>
  <si>
    <t>6</t>
  </si>
  <si>
    <t>5906015020</t>
  </si>
  <si>
    <t>Výměna pražce malou těžící mechanizací v KL otevřeném i zapuštěném pražec dřevěný příčný vystrojený</t>
  </si>
  <si>
    <t>840359991</t>
  </si>
  <si>
    <t>Výměna pražce malou těžící mechanizací v KL otevřeném i zapuštěném pražec dřevěný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</si>
  <si>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950-40"propustky"</t>
  </si>
  <si>
    <t>7</t>
  </si>
  <si>
    <t>5906045010</t>
  </si>
  <si>
    <t>Příplatek za překážku po jedné straně koleje</t>
  </si>
  <si>
    <t>m</t>
  </si>
  <si>
    <t>-1846872116</t>
  </si>
  <si>
    <t>Příplatek za překážku po jedné straně koleje. Poznámka: 1. V cenách jsou započteny náklady na obtížnou manipulaci u překážky dlouhé alespoň 0,5 metru a vzdálené méně než 2,5 metru od osy koleje. Pro výkon se stanoví délka nezbytně nutná.</t>
  </si>
  <si>
    <t>4+15</t>
  </si>
  <si>
    <t>5906055020</t>
  </si>
  <si>
    <t>Příplatek za současnou výměnu pražce s podkladnicovým upevněním a kompletů a pryžových podložek</t>
  </si>
  <si>
    <t>1874295082</t>
  </si>
  <si>
    <t>Příplatek za současnou výměnu pražce s podkladnicovým upevněním a kompletů a pryžových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</si>
  <si>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9</t>
  </si>
  <si>
    <t>5906055030</t>
  </si>
  <si>
    <t>Příplatek za současnou výměnu pražce s podkladnicovým upevněním a kompletů, pryžových a polyetylenových podložek</t>
  </si>
  <si>
    <t>209826720</t>
  </si>
  <si>
    <t>Příplatek za současnou výměnu pražce s podkladnicovým upevněním a kompletů, pryžových a polyetylenových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</si>
  <si>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3340-24-38-38-24"přejezdy"</t>
  </si>
  <si>
    <t>10</t>
  </si>
  <si>
    <t>5906105010</t>
  </si>
  <si>
    <t>Demontáž pražce dřevěný</t>
  </si>
  <si>
    <t>-1169424346</t>
  </si>
  <si>
    <t>Demontáž pražce dřevěný. Poznámka: 1. V cenách jsou započteny náklady na manipulaci, demontáž, odstrojení do součástí a uložení pražců.</t>
  </si>
  <si>
    <t>950-40</t>
  </si>
  <si>
    <t>11</t>
  </si>
  <si>
    <t>5906130170</t>
  </si>
  <si>
    <t>Montáž kolejového roštu v ose koleje pražce dřevěné vystrojené tv. S49 rozdělení "c"</t>
  </si>
  <si>
    <t>km</t>
  </si>
  <si>
    <t>-809865437</t>
  </si>
  <si>
    <t>Montáž kolejového roštu v ose koleje pražce dřevěné vystrojené tv. S49 rozdělení "c". Poznámka: 1. V cenách jsou započteny náklady na manipulaci a montáž KR, u pražců dřevěných nevystrojených i na vrtání pražců. 2. V cenách nejsou obsaženy náklady na dodávku materiálu.</t>
  </si>
  <si>
    <t>(25+25+25-8+25+25+25-9)/1000</t>
  </si>
  <si>
    <t>12</t>
  </si>
  <si>
    <t>5906130380</t>
  </si>
  <si>
    <t>Montáž kolejového roštu v ose koleje pražce betonové vystrojené tv. S49 rozdělení "c"</t>
  </si>
  <si>
    <t>-898870034</t>
  </si>
  <si>
    <t>Montáž kolejového roštu v ose koleje pražce betonové vystrojené tv. S49 rozdělení "c". Poznámka: 1. V cenách jsou započteny náklady na manipulaci a montáž KR, u pražců dřevěných nevystrojených i na vrtání pražců. 2. V cenách nejsou obsaženy náklady na dodávku materiálu.</t>
  </si>
  <si>
    <t>0,008+0,009</t>
  </si>
  <si>
    <t>13</t>
  </si>
  <si>
    <t>5906140070</t>
  </si>
  <si>
    <t>Demontáž kolejového roštu koleje v ose koleje pražce dřevěné tv. S49 rozdělení "c"</t>
  </si>
  <si>
    <t>-1593631669</t>
  </si>
  <si>
    <t>Demontáž kolejového roštu koleje v ose koleje pražce dřevěné tv. S49 rozdělení "c". Poznámka: 1. V cenách jsou započteny náklady na případné odstranění kameniva, rozebrání roštu do součástí, manipulaci, naložení výzisku na dopravní prostředek a uložení na úložišti. 2. V cenách nejsou obsaženy náklady na dopravu a vytřídění.</t>
  </si>
  <si>
    <t>(25+25+25+25+25+25)/1000</t>
  </si>
  <si>
    <t>14</t>
  </si>
  <si>
    <t>5957110030</t>
  </si>
  <si>
    <t>Kolejnice tv. 49 E 1, třídy R260-dodá zhotovitel</t>
  </si>
  <si>
    <t>1208110704</t>
  </si>
  <si>
    <t>Kolejnice tv. 49 E 1, třídy R260</t>
  </si>
  <si>
    <t>5958158005</t>
  </si>
  <si>
    <t>Podložka pryžová pod patu kolejnice S49  183/126/6</t>
  </si>
  <si>
    <t>1978458350</t>
  </si>
  <si>
    <t>(3340-23+950+1676+1148)*2</t>
  </si>
  <si>
    <t>Součet</t>
  </si>
  <si>
    <t>16</t>
  </si>
  <si>
    <t>5958134080</t>
  </si>
  <si>
    <t>Součásti upevňovací vrtule R2 (160)</t>
  </si>
  <si>
    <t>-1616243796</t>
  </si>
  <si>
    <t>(3340-23)*8</t>
  </si>
  <si>
    <t>17</t>
  </si>
  <si>
    <t>5958101005</t>
  </si>
  <si>
    <t>Součásti spojovací kolejnicové spojky tv. S 730 mm</t>
  </si>
  <si>
    <t>1448430955</t>
  </si>
  <si>
    <t>18</t>
  </si>
  <si>
    <t>5958101000</t>
  </si>
  <si>
    <t>Součásti spojovací kolejnicové spojky tv. T4 730 mm</t>
  </si>
  <si>
    <t>1011393614</t>
  </si>
  <si>
    <t>19</t>
  </si>
  <si>
    <t>5958101195</t>
  </si>
  <si>
    <t>Součásti spojovací plastové spojky pro IS (alkamid) tv. T</t>
  </si>
  <si>
    <t>-1288108580</t>
  </si>
  <si>
    <t>20</t>
  </si>
  <si>
    <t>5958104010</t>
  </si>
  <si>
    <t>Izolační profilové vložky pro IS tv. S 49,T - 5mm</t>
  </si>
  <si>
    <t>101159587</t>
  </si>
  <si>
    <t>5958104050</t>
  </si>
  <si>
    <t>Izolační profilové vložky pro IS ocelové podložky pro plastové spojky IS P1 50x50mm pod pružné kroužky</t>
  </si>
  <si>
    <t>1046979245</t>
  </si>
  <si>
    <t>22</t>
  </si>
  <si>
    <t>5958104030</t>
  </si>
  <si>
    <t>Izolační profilové vložky pro IS ocelové podložky pro plastové spojky IS PT pro izolovaný styk T  A=250 mm,  B=306mm</t>
  </si>
  <si>
    <t>1781243003</t>
  </si>
  <si>
    <t>23</t>
  </si>
  <si>
    <t>5958125010</t>
  </si>
  <si>
    <t>Komplety s antikorozní úpravou ŽS 4 (svěrka ŽS4, šroub RS 1, matice M24, podložka Fe6)</t>
  </si>
  <si>
    <t>175648227</t>
  </si>
  <si>
    <t>24</t>
  </si>
  <si>
    <t>5958131050</t>
  </si>
  <si>
    <t>Součásti upevňovací s antikorozní úpravou vrtule R1(145)</t>
  </si>
  <si>
    <t>2035302146</t>
  </si>
  <si>
    <t>72+112</t>
  </si>
  <si>
    <t>25</t>
  </si>
  <si>
    <t>5958134041</t>
  </si>
  <si>
    <t>Součásti upevňovací šroub svěrkový T5</t>
  </si>
  <si>
    <t>-935831984</t>
  </si>
  <si>
    <t>(3340-23+950+1676+58)*4</t>
  </si>
  <si>
    <t>26</t>
  </si>
  <si>
    <t>5958134042</t>
  </si>
  <si>
    <t>Součásti upevňovací šroub svěrkový T10 M24x80</t>
  </si>
  <si>
    <t>1814628313</t>
  </si>
  <si>
    <t>27</t>
  </si>
  <si>
    <t>5958107000</t>
  </si>
  <si>
    <t>Šroub spojkový M24 x 120 mm</t>
  </si>
  <si>
    <t>-2059259805</t>
  </si>
  <si>
    <t>28</t>
  </si>
  <si>
    <t>5958107005</t>
  </si>
  <si>
    <t>Šroub spojkový M24 x 140 mm</t>
  </si>
  <si>
    <t>949519093</t>
  </si>
  <si>
    <t>344+16</t>
  </si>
  <si>
    <t>29</t>
  </si>
  <si>
    <t>5958134115</t>
  </si>
  <si>
    <t>Součásti upevňovací matice M24</t>
  </si>
  <si>
    <t>73428224</t>
  </si>
  <si>
    <t>(3340-23+950+1676+58)*4+1000+728</t>
  </si>
  <si>
    <t>30</t>
  </si>
  <si>
    <t>5958134040</t>
  </si>
  <si>
    <t>Součásti upevňovací kroužek pružný dvojitý Fe 6</t>
  </si>
  <si>
    <t>-1857081555</t>
  </si>
  <si>
    <t>(3340-23)*8+(3340-23+950+1676+1148)*4+728</t>
  </si>
  <si>
    <t>31</t>
  </si>
  <si>
    <t>5958131070</t>
  </si>
  <si>
    <t>Součásti upevňovací s antikorozní úpravou kroužek pružný dvojitý Fe 6</t>
  </si>
  <si>
    <t>-1325910352</t>
  </si>
  <si>
    <t>32</t>
  </si>
  <si>
    <t>5958134140</t>
  </si>
  <si>
    <t>Součásti upevňovací vložka M</t>
  </si>
  <si>
    <t>278508190</t>
  </si>
  <si>
    <t>33</t>
  </si>
  <si>
    <t>5907020410</t>
  </si>
  <si>
    <t>Souvislá výměna kolejnic současně s výměnou kompletů a pryžové podložky tv. S49 rozdělení "c"</t>
  </si>
  <si>
    <t>-127681013</t>
  </si>
  <si>
    <t>Souvislá výměna kolejnic současně s výměnou kompletů a pryžové podložky tv. S49 rozdělení "c".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</si>
  <si>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900-50"přejezdy"</t>
  </si>
  <si>
    <t>34</t>
  </si>
  <si>
    <t>5907020415</t>
  </si>
  <si>
    <t>Souvislá výměna kolejnic současně s výměnou kompletů a pryžové podložky tv. S49 rozdělení "d"</t>
  </si>
  <si>
    <t>300450652</t>
  </si>
  <si>
    <t>Souvislá výměna kolejnic současně s výměnou kompletů a pryžové podložky tv. S49 rozdělení "d".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</si>
  <si>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35</t>
  </si>
  <si>
    <t>5907030410</t>
  </si>
  <si>
    <t>Záměna kolejnic současně s výměnou kompletů a pryžové podložky tv. S49 rozdělení "c"</t>
  </si>
  <si>
    <t>-2015421250</t>
  </si>
  <si>
    <t>Záměna kolejnic současně s výměnou kompletů a pryžové podložky tv. S49 rozdělení "c".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</si>
  <si>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36</t>
  </si>
  <si>
    <t>5907030415</t>
  </si>
  <si>
    <t>Záměna kolejnic současně s výměnou kompletů a pryžové podložky tv. S49 rozdělení "d"</t>
  </si>
  <si>
    <t>-893324723</t>
  </si>
  <si>
    <t>Záměna kolejnic současně s výměnou kompletů a pryžové podložky tv. S49 rozdělení "d".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</si>
  <si>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37</t>
  </si>
  <si>
    <t>5907045120</t>
  </si>
  <si>
    <t>Příplatek za obtížnost při výměně kolejnic na rozponových podkladnicích tv. S49</t>
  </si>
  <si>
    <t>1965019907</t>
  </si>
  <si>
    <t>Příplatek za obtížnost při výměně kolejnic na rozponových podkladnicích tv. S49. Poznámka: 1. V cenách jsou započteny náklady za obtížné podmínky výměny kolejnic.</t>
  </si>
  <si>
    <t>38</t>
  </si>
  <si>
    <t>5907050020</t>
  </si>
  <si>
    <t>Dělení kolejnic řezáním nebo rozbroušením tv. S49</t>
  </si>
  <si>
    <t>829221314</t>
  </si>
  <si>
    <t>Dělení kolejnic řezáním nebo rozbroušením tv. S49. Poznámka: 1. V cenách jsou započteny náklady na manipulaci, podložení, označení a provedení řezu kolejnice.</t>
  </si>
  <si>
    <t>75</t>
  </si>
  <si>
    <t>39</t>
  </si>
  <si>
    <t>5907055010</t>
  </si>
  <si>
    <t>Vrtání kolejnic otvor o průměru do 10 mm</t>
  </si>
  <si>
    <t>871535261</t>
  </si>
  <si>
    <t>Vrtání kolejnic otvor o průměru do 10 mm. Poznámka: 1. V cenách jsou započteny náklady na manipulaci, podložení, označení a provedení vrtu ve stojině kolejnice.</t>
  </si>
  <si>
    <t>4+4</t>
  </si>
  <si>
    <t>40</t>
  </si>
  <si>
    <t>5907055030</t>
  </si>
  <si>
    <t>Vrtání kolejnic otvor o průměru přes 23 mm</t>
  </si>
  <si>
    <t>1144515529</t>
  </si>
  <si>
    <t>Vrtání kolejnic otvor o průměru přes 23 mm. Poznámka: 1. V cenách jsou započteny náklady na manipulaci, podložení, označení a provedení vrtu ve stojině kolejnice.</t>
  </si>
  <si>
    <t>225+8</t>
  </si>
  <si>
    <t>41</t>
  </si>
  <si>
    <t>5908005430</t>
  </si>
  <si>
    <t>Oprava kolejnicového styku demontáž spojek tv. S49</t>
  </si>
  <si>
    <t>styk</t>
  </si>
  <si>
    <t>1089643684</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</si>
  <si>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</si>
  <si>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42</t>
  </si>
  <si>
    <t>5908005530</t>
  </si>
  <si>
    <t>Oprava kolejnicového styku montáž spojek tv. S49</t>
  </si>
  <si>
    <t>2126438463</t>
  </si>
  <si>
    <t>Oprava kolejnicového styku 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</si>
  <si>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43</t>
  </si>
  <si>
    <t>5958140000</t>
  </si>
  <si>
    <t>Podkladnice žebrová tv. S4</t>
  </si>
  <si>
    <t>322019821</t>
  </si>
  <si>
    <t>44</t>
  </si>
  <si>
    <t>5958140007</t>
  </si>
  <si>
    <t>Podkladnice žebrová tv. S4 dvojitá</t>
  </si>
  <si>
    <t>-954458989</t>
  </si>
  <si>
    <t>45</t>
  </si>
  <si>
    <t>5958158060</t>
  </si>
  <si>
    <t>Podložka polyetylenová pod podkladnici 330/170/2 (tv. T5)</t>
  </si>
  <si>
    <t>1164090324</t>
  </si>
  <si>
    <t>(3340-23)*2</t>
  </si>
  <si>
    <t>46</t>
  </si>
  <si>
    <t>5958158070</t>
  </si>
  <si>
    <t>Podložka polyetylenová pod podkladnici 380/160/2 (S4, R4)</t>
  </si>
  <si>
    <t>53139655</t>
  </si>
  <si>
    <t>47</t>
  </si>
  <si>
    <t>5958173000</t>
  </si>
  <si>
    <t>Polyetylenové pásy v kotoučích</t>
  </si>
  <si>
    <t>m2</t>
  </si>
  <si>
    <t>1826632189</t>
  </si>
  <si>
    <t>48</t>
  </si>
  <si>
    <t>5909031010</t>
  </si>
  <si>
    <t>Úprava GPK koleje směrové a výškové uspořádání pražce dřevěné nebo ocelové</t>
  </si>
  <si>
    <t>1479115489</t>
  </si>
  <si>
    <t>Úprava GPK koleje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</si>
  <si>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49</t>
  </si>
  <si>
    <t>5913135040</t>
  </si>
  <si>
    <t>Montáž dílů přejezdové konstrukce se silničními panely náběhový klín</t>
  </si>
  <si>
    <t>-1400288981</t>
  </si>
  <si>
    <t>Montáž dílů přejezdové konstrukce se silničními panely náběhový klín. Poznámka: 1. V cenách jsou započteny náklady na montáž dílů. 2. V cenách nejsou obsaženy náklady na dodávku materiálu.</t>
  </si>
  <si>
    <t>2+2</t>
  </si>
  <si>
    <t>50</t>
  </si>
  <si>
    <t>5956140045</t>
  </si>
  <si>
    <t>Přejezdový pražec VPS vystrojený dvojitou podkladnicí včetně kompletů upevnění tuhé-ŽS4-antikorozní</t>
  </si>
  <si>
    <t>-1806370906</t>
  </si>
  <si>
    <t>Pražec betonový příčný vystrojený včetně kompletů tv. SB 8 P upevnění tuhé-ŽS4</t>
  </si>
  <si>
    <t>12+14</t>
  </si>
  <si>
    <t>51</t>
  </si>
  <si>
    <t>5913140010</t>
  </si>
  <si>
    <t>Demontáž přejezdové konstrukce se silničními panely vnější i vnitřní část</t>
  </si>
  <si>
    <t>1518767199</t>
  </si>
  <si>
    <t>Demontáž přejezdové konstrukce se silničními panely vnější i vnitřní část. Poznámka: 1. V cenách jsou započteny náklady na demontáž a naložení na dopravní prostředek.</t>
  </si>
  <si>
    <t>8+8+4+8+(5*4)"před podbíjením"</t>
  </si>
  <si>
    <t>52</t>
  </si>
  <si>
    <t>5913145020</t>
  </si>
  <si>
    <t>Montáž přejezdové konstrukce se silničními panely vnitřní část</t>
  </si>
  <si>
    <t>-1414483597</t>
  </si>
  <si>
    <t>Montáž přejezdové konstrukce se silničními panely vnitřní část. Poznámka: 1. V cenách jsou započteny náklady na montáž konstrukce. 2. V cenách nejsou obsaženy náklady na dodávku materiálu.</t>
  </si>
  <si>
    <t>53</t>
  </si>
  <si>
    <t>5963110010</t>
  </si>
  <si>
    <t>Přejezd Intermont panel 1285x3000x170 ŽPP 1</t>
  </si>
  <si>
    <t>472582727</t>
  </si>
  <si>
    <t>54</t>
  </si>
  <si>
    <t>5913215040</t>
  </si>
  <si>
    <t>Demontáž kolejnicových dílů přejezdu náběhový klín</t>
  </si>
  <si>
    <t>123294561</t>
  </si>
  <si>
    <t>Demontáž kolejnicových dílů přejezdu náběhový klín. Poznámka: 1. V cenách jsou započteny náklady na demontáž a naložení na dopravní prostředek.</t>
  </si>
  <si>
    <t>2+2+2+2</t>
  </si>
  <si>
    <t>55</t>
  </si>
  <si>
    <t>5913220020</t>
  </si>
  <si>
    <t>Montáž kolejnicových dílů přejezdu ochranná kolejnice</t>
  </si>
  <si>
    <t>-86640744</t>
  </si>
  <si>
    <t>Montáž kolejnicových dílů přejezdu ochranná kolejnice. Poznámka: 1. V cenách jsou započteny náklady na montáž a manipulaci. 2. V cenách nejsou obsaženy náklady na dodávku materiálu.</t>
  </si>
  <si>
    <t>(2*9)+(2*8)+(2*9)</t>
  </si>
  <si>
    <t>56</t>
  </si>
  <si>
    <t>5913220040</t>
  </si>
  <si>
    <t>Montáž kolejnicových dílů přejezdu náběhový klín</t>
  </si>
  <si>
    <t>-1817168344</t>
  </si>
  <si>
    <t>Montáž kolejnicových dílů přejezdu náběhový klín. Poznámka: 1. V cenách jsou započteny náklady na montáž a manipulaci. 2. V cenách nejsou obsaženy náklady na dodávku materiálu.</t>
  </si>
  <si>
    <t>57</t>
  </si>
  <si>
    <t>5963104050</t>
  </si>
  <si>
    <t>Přejezd železobetonový náběhový klín</t>
  </si>
  <si>
    <t>1944308526</t>
  </si>
  <si>
    <t>58</t>
  </si>
  <si>
    <t>5913235020</t>
  </si>
  <si>
    <t>Dělení AB komunikace řezáním hloubky do 20 cm</t>
  </si>
  <si>
    <t>1953236912</t>
  </si>
  <si>
    <t>Dělení AB komunikace řezáním hloubky do 20 cm. Poznámka: 1. V cenách jsou započteny náklady na provedení úkolu.</t>
  </si>
  <si>
    <t>12+14+4+14</t>
  </si>
  <si>
    <t>59</t>
  </si>
  <si>
    <t>5963146025</t>
  </si>
  <si>
    <t>Asfaltový beton ACP 22S 50/70 hrubozrnný podkladní vrstva</t>
  </si>
  <si>
    <t>-421607133</t>
  </si>
  <si>
    <t>(160,2*0,01)*1,7</t>
  </si>
  <si>
    <t>60</t>
  </si>
  <si>
    <t>5963146015</t>
  </si>
  <si>
    <t>Asfaltový beton ACL 22S 50/70 velmi hrubozrnný-ložní vrstva</t>
  </si>
  <si>
    <t>1731296127</t>
  </si>
  <si>
    <t>(160,2*0,005)*1,7</t>
  </si>
  <si>
    <t>61</t>
  </si>
  <si>
    <t>5963146000</t>
  </si>
  <si>
    <t>Asfaltový beton ACO 11S 50/70 střednězrnný-obrusná vrstva</t>
  </si>
  <si>
    <t>1330240477</t>
  </si>
  <si>
    <t>62</t>
  </si>
  <si>
    <t>5913240010R</t>
  </si>
  <si>
    <t>Odstranění štěrkodrtě komunikace odtěžením do hloubky 10 cm</t>
  </si>
  <si>
    <t>1064349104</t>
  </si>
  <si>
    <t>Odstranění AB komunikace odtěžením nebo frézováním hloubky do 10 cm. Poznámka: 1. V cenách jsou započteny náklady na odtěžení nebo frézování a naložení výzisku na dopravní prostředek.</t>
  </si>
  <si>
    <t>2*4</t>
  </si>
  <si>
    <t>63</t>
  </si>
  <si>
    <t>5913240020</t>
  </si>
  <si>
    <t>Odstranění AB komunikace odtěžením nebo frézováním hloubky do 20 cm</t>
  </si>
  <si>
    <t>-161905204</t>
  </si>
  <si>
    <t>Odstranění AB komunikace odtěžením nebo frézováním hloubky do 20 cm. Poznámka: 1. V cenách jsou započteny náklady na odtěžení nebo frézování a naložení výzisku na dopravní prostředek.</t>
  </si>
  <si>
    <t>(2*6*2)+(2*7+3*7)+(1*4)+(7*2*2)</t>
  </si>
  <si>
    <t>64</t>
  </si>
  <si>
    <t>5913245010</t>
  </si>
  <si>
    <t>Oprava komunikace vyplněním trhlin zálivkovou hmotou</t>
  </si>
  <si>
    <t>-448408486</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</si>
  <si>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</si>
  <si>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65</t>
  </si>
  <si>
    <t>5963152000</t>
  </si>
  <si>
    <t>Asfaltová zálivka pro trhliny a spáry</t>
  </si>
  <si>
    <t>kg</t>
  </si>
  <si>
    <t>391982630</t>
  </si>
  <si>
    <t>44*1,6</t>
  </si>
  <si>
    <t>66</t>
  </si>
  <si>
    <t>5913245010R</t>
  </si>
  <si>
    <t>Spojovací postřik asfaltový</t>
  </si>
  <si>
    <t>-1067125280</t>
  </si>
  <si>
    <t>160,2*3</t>
  </si>
  <si>
    <t>67</t>
  </si>
  <si>
    <t>5913255040</t>
  </si>
  <si>
    <t>Zřízení konstrukce vozovky asfaltobetonové s podkladní, ložní a obrusnou vrstvou tloušťky do 20 cm</t>
  </si>
  <si>
    <t>1600417392</t>
  </si>
  <si>
    <t>Zřízení konstrukce vozovky asfaltobetonové s podkladní, ložní a obrusnou vrstvou tloušťky do 20 cm. Poznámka: 1. V cenách jsou započteny náklady na zřízení vozovky s živičným na podkladu ze stmelených vrstev a na manipulaci. 2. V cenách nejsou obsaženy náklady na dodávku materiálu.</t>
  </si>
  <si>
    <t>(3*6*2)+(3*7+4*7)+(2*4*2)+(2*7*2)+(9+9+8)*1,2</t>
  </si>
  <si>
    <t>68</t>
  </si>
  <si>
    <t>5914110030</t>
  </si>
  <si>
    <t>Oprava nástupiště sypaného z kameniva úprava profilu v šíři 1 m</t>
  </si>
  <si>
    <t>730901981</t>
  </si>
  <si>
    <t>Oprava nástupiště sypaného z kameniva úprava profilu v šíři 1 m. Poznámka: 1. V cenách jsou započteny náklady na manipulaci a naložení výzisku kameniva na dopravní prostředek. 2. V cenách nejsou obsaženy náklady na dodávku materiálu.</t>
  </si>
  <si>
    <t>69</t>
  </si>
  <si>
    <t>5955101020</t>
  </si>
  <si>
    <t>Kamenivo drcené štěrkodrť frakce 0/32</t>
  </si>
  <si>
    <t>2020795079</t>
  </si>
  <si>
    <t>(30*1,5*0,05)*1,8</t>
  </si>
  <si>
    <t>70</t>
  </si>
  <si>
    <t>5999005010</t>
  </si>
  <si>
    <t>Třídění spojovacích a upevňovacích součástí</t>
  </si>
  <si>
    <t>-1894150945</t>
  </si>
  <si>
    <t>Třídění spojovacích a upevňovacích součástí. Poznámka: 1. V cenách jsou započteny náklady na manipulaci, vytřídění a uložení materiálu na úložiště nebo do skladu.</t>
  </si>
  <si>
    <t>43-0,327-0,017-0,096-0,42</t>
  </si>
  <si>
    <t>71</t>
  </si>
  <si>
    <t>5999005020</t>
  </si>
  <si>
    <t>Třídění pražců a kolejnicových podpor</t>
  </si>
  <si>
    <t>1532676302</t>
  </si>
  <si>
    <t>Třídění pražců a kolejnicových podpor. Poznámka: 1. V cenách jsou započteny náklady na manipulaci, vytřídění a uložení materiálu na úložiště nebo do skladu.</t>
  </si>
  <si>
    <t>333</t>
  </si>
  <si>
    <t>OST</t>
  </si>
  <si>
    <t>Ostatní</t>
  </si>
  <si>
    <t>72</t>
  </si>
  <si>
    <t>7594110710</t>
  </si>
  <si>
    <t>Lanové propojení s kolíkovým ukončením LDI 1xFe9/400</t>
  </si>
  <si>
    <t>128</t>
  </si>
  <si>
    <t>-796749349</t>
  </si>
  <si>
    <t>73</t>
  </si>
  <si>
    <t>7594110705</t>
  </si>
  <si>
    <t>Lanové propojení s kolíkovým ukončením LDI 1xFe9/220</t>
  </si>
  <si>
    <t>709763692</t>
  </si>
  <si>
    <t>74</t>
  </si>
  <si>
    <t>9902300200</t>
  </si>
  <si>
    <t>Doprava jednosměrná (např. nakupovaného materiálu) mechanizací o nosnosti přes 3,5 t sypanin (kameniva, písku, suti, dlažebních kostek, atd.) do 20 km</t>
  </si>
  <si>
    <t>512</t>
  </si>
  <si>
    <t>592511644</t>
  </si>
  <si>
    <t>Doprava jednosměrná (např. nakupovaného materiálu)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</si>
  <si>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"odvoz upeňovací materiál"43</t>
  </si>
  <si>
    <t>9902300700</t>
  </si>
  <si>
    <t>Doprava jednosměrná (např. nakupovaného materiálu) mechanizací o nosnosti přes 3,5 t sypanin (kameniva, písku, suti, dlažebních kostek, atd.) do 100 km</t>
  </si>
  <si>
    <t>2097188289</t>
  </si>
  <si>
    <t>Doprava jednosměrná (např. nakupovaného materiálu) mechanizací o nosnosti přes 3,5 t sypanin (kameniva, písku, suti, dlažebních kostek,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</si>
  <si>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"dovoz kameniva +asfalt"4032,9+4,05+2,723+1,362+1,362</t>
  </si>
  <si>
    <t>"odvoz asfalt"5,447</t>
  </si>
  <si>
    <t>76</t>
  </si>
  <si>
    <t>9902400200</t>
  </si>
  <si>
    <t>Doprava jednosměrná (např. nakupovaného materiálu) mechanizací o nosnosti přes 3,5 t objemnějšího kusového materiálu (prefabrikátů, stožárů, výhybek, rozvaděčů, vybouraných hmot atd.) do 20 km</t>
  </si>
  <si>
    <t>1555361285</t>
  </si>
  <si>
    <t>Doprava jednosměrná (např. nakupovaného materiálu)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</si>
  <si>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"nové kolejnice a pražce"(3340*0,09)+119,771</t>
  </si>
  <si>
    <t>77</t>
  </si>
  <si>
    <t>9902400500</t>
  </si>
  <si>
    <t>Doprava jednosměrná (např. nakupovaného materiálu) mechanizací o nosnosti přes 3,5 t objemnějšího kusového materiálu (prefabrikátů, stožárů, výhybek, rozvaděčů, vybouraných hmot atd.) do 60 km</t>
  </si>
  <si>
    <t>1183770610</t>
  </si>
  <si>
    <t>Doprava jednosměrná (např. nakupovaného materiálu) mechanizací o nosnosti přes 3,5 t objemnějšího kusového materiálu (prefabrikátů, stožárů, výhybek, rozvaděčů, vybouraných hmot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</si>
  <si>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250*0,283"pražce Vel.Mez"</t>
  </si>
  <si>
    <t>78</t>
  </si>
  <si>
    <t>9902400700</t>
  </si>
  <si>
    <t>Doprava jednosměrná (např. nakupovaného materiálu) mechanizací o nosnosti přes 3,5 t objemnějšího kusového materiálu (prefabrikátů, stožárů, výhybek, rozvaděčů, vybouraných hmot atd.) do 100 km</t>
  </si>
  <si>
    <t>148363630</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</si>
  <si>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</si>
  <si>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"dovoz pražců a panelů" 3,11+(0,280*950)+8,51</t>
  </si>
  <si>
    <t>79</t>
  </si>
  <si>
    <t>9902900100</t>
  </si>
  <si>
    <t>Naložení sypanin, drobného kusového materiálu, suti</t>
  </si>
  <si>
    <t>-1568680402</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</si>
  <si>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</si>
  <si>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43+323,98+119,771+3,11+4,05</t>
  </si>
  <si>
    <t>80</t>
  </si>
  <si>
    <t>9902900200</t>
  </si>
  <si>
    <t>Naložení objemnějšího kusového materiálu, vybouraných hmot</t>
  </si>
  <si>
    <t>1135517498</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</si>
  <si>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</si>
  <si>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333+119,771+3,11</t>
  </si>
  <si>
    <t>81</t>
  </si>
  <si>
    <t>9903100100</t>
  </si>
  <si>
    <t>Přeprava mechanizace na místo prováděných prací o hmotnosti do 12 t přes 50 do 100 km</t>
  </si>
  <si>
    <t>1002406615</t>
  </si>
  <si>
    <t>Přeprava mechanizace na místo prováděných prací o hmotnosti do 12 t přes 50 do 100 km . Poznámka: 1. Ceny jsou určeny pro dopravu mechanizmů na místo prováděných prací po silnici i po kolejích.2. V ceně jsou započteny i náklady na zpáteční cestu dopravního prostředku. Měrnou jednotkou je kus přepravovaného stroje.</t>
  </si>
  <si>
    <t>82</t>
  </si>
  <si>
    <t>9903200100</t>
  </si>
  <si>
    <t>Přeprava mechanizace na místo prováděných prací o hmotnosti přes 12 t přes 50 do 100 km</t>
  </si>
  <si>
    <t>-110855100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</si>
  <si>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dopravního prostředku. Měrnou jednotkou je kus přepravovaného stroje.</t>
  </si>
  <si>
    <t>83</t>
  </si>
  <si>
    <t>9909000100</t>
  </si>
  <si>
    <t>Poplatek za uložení suti nebo hmot na oficiální skládku</t>
  </si>
  <si>
    <t>-1596637804</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</si>
  <si>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</si>
  <si>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84</t>
  </si>
  <si>
    <t>9909000300</t>
  </si>
  <si>
    <t>Poplatek za likvidaci dřevěných kolejnicových podpor</t>
  </si>
  <si>
    <t>-929053772</t>
  </si>
  <si>
    <t>Poplatek za likvidaci dřevěných kolejnicových podpor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</si>
  <si>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0,283*105</t>
  </si>
  <si>
    <t>85</t>
  </si>
  <si>
    <t>9909000400</t>
  </si>
  <si>
    <t>Poplatek za likvidaci plastových součástí</t>
  </si>
  <si>
    <t>-1549327138</t>
  </si>
  <si>
    <t>Poplatek za likvidaci plastových součástí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</si>
  <si>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0,531+2,318+0,002+0,003</t>
  </si>
  <si>
    <t>VRN</t>
  </si>
  <si>
    <t>Vedlejší rozpočtové náklady</t>
  </si>
  <si>
    <t>86</t>
  </si>
  <si>
    <t>022101001</t>
  </si>
  <si>
    <t>Geodetické práce Geodetické práce před opravou</t>
  </si>
  <si>
    <t>kpl</t>
  </si>
  <si>
    <t>-465961907</t>
  </si>
  <si>
    <t>87</t>
  </si>
  <si>
    <t>022101011</t>
  </si>
  <si>
    <t>Geodetické práce Geodetické práce v průběhu opravy</t>
  </si>
  <si>
    <t>31622487</t>
  </si>
  <si>
    <t>88</t>
  </si>
  <si>
    <t>022101021</t>
  </si>
  <si>
    <t>Geodetické práce Geodetické práce po ukončení opravy</t>
  </si>
  <si>
    <t>-321645170</t>
  </si>
  <si>
    <t>89</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</si>
  <si>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</si>
  <si>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</si>
  <si>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1228578635</t>
  </si>
  <si>
    <t>90</t>
  </si>
  <si>
    <t>VRN1</t>
  </si>
  <si>
    <t>Nezadatelné práce SEE a SSZT</t>
  </si>
  <si>
    <t>1240218949</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</si>
</sst>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6"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6"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4" fontId="17"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8" fillId="0" borderId="0" xfId="0" applyNumberFormat="1" applyFont="1" applyAlignment="1">
      <alignment vertical="center"/>
    </xf>
    <xf numFmtId="0" fontId="18"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7"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0" fillId="5" borderId="7" xfId="0" applyFont="1" applyFill="1" applyBorder="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right" vertical="center"/>
    </xf>
    <xf numFmtId="0" fontId="22" fillId="5" borderId="8" xfId="0" applyFont="1" applyFill="1" applyBorder="1" applyAlignment="1">
      <alignment horizontal="lef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4" fontId="27" fillId="0" borderId="0" xfId="0" applyNumberFormat="1" applyFont="1" applyAlignment="1">
      <alignment vertical="center"/>
    </xf>
    <xf numFmtId="0" fontId="4" fillId="0" borderId="0" xfId="0" applyFont="1" applyAlignment="1">
      <alignment horizontal="center"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6" fillId="0" borderId="0" xfId="0" applyFont="1" applyAlignment="1">
      <alignment horizontal="left" vertical="center"/>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1" fillId="0" borderId="12" xfId="0" applyNumberFormat="1" applyFont="1" applyBorder="1" applyAlignment="1">
      <alignment/>
    </xf>
    <xf numFmtId="166" fontId="31" fillId="0" borderId="13"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3"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22" xfId="0" applyFont="1" applyBorder="1" applyAlignment="1" applyProtection="1">
      <alignment vertical="center"/>
      <protection locked="0"/>
    </xf>
    <xf numFmtId="0" fontId="36" fillId="0" borderId="3" xfId="0" applyFont="1" applyBorder="1" applyAlignment="1">
      <alignment vertical="center"/>
    </xf>
    <xf numFmtId="0" fontId="35" fillId="3" borderId="14"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L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1</v>
      </c>
      <c r="BT1" s="15" t="s">
        <v>3</v>
      </c>
      <c r="BU1" s="15" t="s">
        <v>3</v>
      </c>
      <c r="BV1" s="15" t="s">
        <v>4</v>
      </c>
    </row>
    <row r="2" spans="44:72" s="1" customFormat="1" ht="36.95" customHeight="1">
      <c r="AR2" s="16" t="s">
        <v>5</v>
      </c>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5"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0"/>
      <c r="BE5" s="26" t="s">
        <v>15</v>
      </c>
      <c r="BS5" s="17" t="s">
        <v>6</v>
      </c>
    </row>
    <row r="6" spans="2:71" s="1" customFormat="1" ht="36.95" customHeight="1">
      <c r="B6" s="20"/>
      <c r="D6" s="27" t="s">
        <v>16</v>
      </c>
      <c r="K6" s="28"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0"/>
      <c r="BE6" s="29"/>
      <c r="BS6" s="17" t="s">
        <v>6</v>
      </c>
    </row>
    <row r="7" spans="2:71" s="1" customFormat="1" ht="12" customHeight="1">
      <c r="B7" s="20"/>
      <c r="D7" s="30" t="s">
        <v>18</v>
      </c>
      <c r="K7" s="25" t="s">
        <v>1</v>
      </c>
      <c r="AK7" s="30" t="s">
        <v>19</v>
      </c>
      <c r="AN7" s="25" t="s">
        <v>1</v>
      </c>
      <c r="AR7" s="20"/>
      <c r="BE7" s="29"/>
      <c r="BS7" s="17" t="s">
        <v>6</v>
      </c>
    </row>
    <row r="8" spans="2:71" s="1" customFormat="1" ht="12" customHeight="1">
      <c r="B8" s="20"/>
      <c r="D8" s="30" t="s">
        <v>20</v>
      </c>
      <c r="K8" s="25" t="s">
        <v>21</v>
      </c>
      <c r="AK8" s="30" t="s">
        <v>22</v>
      </c>
      <c r="AN8" s="31" t="s">
        <v>23</v>
      </c>
      <c r="AR8" s="20"/>
      <c r="BE8" s="29"/>
      <c r="BS8" s="17" t="s">
        <v>6</v>
      </c>
    </row>
    <row r="9" spans="2:71" s="1" customFormat="1" ht="14.4" customHeight="1">
      <c r="B9" s="20"/>
      <c r="AR9" s="20"/>
      <c r="BE9" s="29"/>
      <c r="BS9" s="17" t="s">
        <v>6</v>
      </c>
    </row>
    <row r="10" spans="2:71" s="1" customFormat="1" ht="12" customHeight="1">
      <c r="B10" s="20"/>
      <c r="D10" s="30" t="s">
        <v>24</v>
      </c>
      <c r="AK10" s="30" t="s">
        <v>25</v>
      </c>
      <c r="AN10" s="25" t="s">
        <v>1</v>
      </c>
      <c r="AR10" s="20"/>
      <c r="BE10" s="29"/>
      <c r="BS10" s="17" t="s">
        <v>6</v>
      </c>
    </row>
    <row r="11" spans="2:71" s="1" customFormat="1" ht="18.45" customHeight="1">
      <c r="B11" s="20"/>
      <c r="E11" s="25" t="s">
        <v>21</v>
      </c>
      <c r="AK11" s="30" t="s">
        <v>26</v>
      </c>
      <c r="AN11" s="25" t="s">
        <v>1</v>
      </c>
      <c r="AR11" s="20"/>
      <c r="BE11" s="29"/>
      <c r="BS11" s="17" t="s">
        <v>6</v>
      </c>
    </row>
    <row r="12" spans="2:71" s="1" customFormat="1" ht="6.95" customHeight="1">
      <c r="B12" s="20"/>
      <c r="AR12" s="20"/>
      <c r="BE12" s="29"/>
      <c r="BS12" s="17" t="s">
        <v>6</v>
      </c>
    </row>
    <row r="13" spans="2:71" s="1" customFormat="1" ht="12" customHeight="1">
      <c r="B13" s="20"/>
      <c r="D13" s="30" t="s">
        <v>27</v>
      </c>
      <c r="AK13" s="30" t="s">
        <v>25</v>
      </c>
      <c r="AN13" s="32" t="s">
        <v>28</v>
      </c>
      <c r="AR13" s="20"/>
      <c r="BE13" s="29"/>
      <c r="BS13" s="17" t="s">
        <v>6</v>
      </c>
    </row>
    <row r="14" spans="2:71" ht="12">
      <c r="B14" s="20"/>
      <c r="E14" s="32" t="s">
        <v>28</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26</v>
      </c>
      <c r="AN14" s="32" t="s">
        <v>28</v>
      </c>
      <c r="AR14" s="20"/>
      <c r="BE14" s="29"/>
      <c r="BS14" s="17" t="s">
        <v>6</v>
      </c>
    </row>
    <row r="15" spans="2:71" s="1" customFormat="1" ht="6.95" customHeight="1">
      <c r="B15" s="20"/>
      <c r="AR15" s="20"/>
      <c r="BE15" s="29"/>
      <c r="BS15" s="17" t="s">
        <v>3</v>
      </c>
    </row>
    <row r="16" spans="2:71" s="1" customFormat="1" ht="12" customHeight="1">
      <c r="B16" s="20"/>
      <c r="D16" s="30" t="s">
        <v>29</v>
      </c>
      <c r="AK16" s="30" t="s">
        <v>25</v>
      </c>
      <c r="AN16" s="25" t="s">
        <v>1</v>
      </c>
      <c r="AR16" s="20"/>
      <c r="BE16" s="29"/>
      <c r="BS16" s="17" t="s">
        <v>3</v>
      </c>
    </row>
    <row r="17" spans="2:71" s="1" customFormat="1" ht="18.45" customHeight="1">
      <c r="B17" s="20"/>
      <c r="E17" s="25" t="s">
        <v>21</v>
      </c>
      <c r="AK17" s="30" t="s">
        <v>26</v>
      </c>
      <c r="AN17" s="25" t="s">
        <v>1</v>
      </c>
      <c r="AR17" s="20"/>
      <c r="BE17" s="29"/>
      <c r="BS17" s="17" t="s">
        <v>30</v>
      </c>
    </row>
    <row r="18" spans="2:71" s="1" customFormat="1" ht="6.95" customHeight="1">
      <c r="B18" s="20"/>
      <c r="AR18" s="20"/>
      <c r="BE18" s="29"/>
      <c r="BS18" s="17" t="s">
        <v>6</v>
      </c>
    </row>
    <row r="19" spans="2:71" s="1" customFormat="1" ht="12" customHeight="1">
      <c r="B19" s="20"/>
      <c r="D19" s="30" t="s">
        <v>31</v>
      </c>
      <c r="AK19" s="30" t="s">
        <v>25</v>
      </c>
      <c r="AN19" s="25" t="s">
        <v>1</v>
      </c>
      <c r="AR19" s="20"/>
      <c r="BE19" s="29"/>
      <c r="BS19" s="17" t="s">
        <v>6</v>
      </c>
    </row>
    <row r="20" spans="2:71" s="1" customFormat="1" ht="18.45" customHeight="1">
      <c r="B20" s="20"/>
      <c r="E20" s="25" t="s">
        <v>21</v>
      </c>
      <c r="AK20" s="30" t="s">
        <v>26</v>
      </c>
      <c r="AN20" s="25" t="s">
        <v>1</v>
      </c>
      <c r="AR20" s="20"/>
      <c r="BE20" s="29"/>
      <c r="BS20" s="17" t="s">
        <v>30</v>
      </c>
    </row>
    <row r="21" spans="2:57" s="1" customFormat="1" ht="6.95" customHeight="1">
      <c r="B21" s="20"/>
      <c r="AR21" s="20"/>
      <c r="BE21" s="29"/>
    </row>
    <row r="22" spans="2:57" s="1" customFormat="1" ht="12" customHeight="1">
      <c r="B22" s="20"/>
      <c r="D22" s="30" t="s">
        <v>32</v>
      </c>
      <c r="AR22" s="20"/>
      <c r="BE22" s="29"/>
    </row>
    <row r="23" spans="2:57" s="1" customFormat="1" ht="16.5" customHeight="1">
      <c r="B23" s="20"/>
      <c r="E23" s="34" t="s">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R23" s="20"/>
      <c r="BE23" s="29"/>
    </row>
    <row r="24" spans="2:57" s="1" customFormat="1" ht="6.95" customHeight="1">
      <c r="B24" s="20"/>
      <c r="AR24" s="20"/>
      <c r="BE24" s="29"/>
    </row>
    <row r="25" spans="2:57" s="1" customFormat="1" ht="6.95" customHeight="1">
      <c r="B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R25" s="20"/>
      <c r="BE25" s="29"/>
    </row>
    <row r="26" spans="1:57" s="2" customFormat="1" ht="25.9" customHeight="1">
      <c r="A26" s="36"/>
      <c r="B26" s="37"/>
      <c r="C26" s="36"/>
      <c r="D26" s="38" t="s">
        <v>33</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ROUND(AG94,2)</f>
        <v>0</v>
      </c>
      <c r="AL26" s="39"/>
      <c r="AM26" s="39"/>
      <c r="AN26" s="39"/>
      <c r="AO26" s="39"/>
      <c r="AP26" s="36"/>
      <c r="AQ26" s="36"/>
      <c r="AR26" s="37"/>
      <c r="BE26" s="29"/>
    </row>
    <row r="27" spans="1:57" s="2" customFormat="1" ht="6.95" customHeight="1">
      <c r="A27" s="36"/>
      <c r="B27" s="37"/>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7"/>
      <c r="BE27" s="29"/>
    </row>
    <row r="28" spans="1:57" s="2" customFormat="1" ht="12">
      <c r="A28" s="36"/>
      <c r="B28" s="37"/>
      <c r="C28" s="36"/>
      <c r="D28" s="36"/>
      <c r="E28" s="36"/>
      <c r="F28" s="36"/>
      <c r="G28" s="36"/>
      <c r="H28" s="36"/>
      <c r="I28" s="36"/>
      <c r="J28" s="36"/>
      <c r="K28" s="36"/>
      <c r="L28" s="41" t="s">
        <v>34</v>
      </c>
      <c r="M28" s="41"/>
      <c r="N28" s="41"/>
      <c r="O28" s="41"/>
      <c r="P28" s="41"/>
      <c r="Q28" s="36"/>
      <c r="R28" s="36"/>
      <c r="S28" s="36"/>
      <c r="T28" s="36"/>
      <c r="U28" s="36"/>
      <c r="V28" s="36"/>
      <c r="W28" s="41" t="s">
        <v>35</v>
      </c>
      <c r="X28" s="41"/>
      <c r="Y28" s="41"/>
      <c r="Z28" s="41"/>
      <c r="AA28" s="41"/>
      <c r="AB28" s="41"/>
      <c r="AC28" s="41"/>
      <c r="AD28" s="41"/>
      <c r="AE28" s="41"/>
      <c r="AF28" s="36"/>
      <c r="AG28" s="36"/>
      <c r="AH28" s="36"/>
      <c r="AI28" s="36"/>
      <c r="AJ28" s="36"/>
      <c r="AK28" s="41" t="s">
        <v>36</v>
      </c>
      <c r="AL28" s="41"/>
      <c r="AM28" s="41"/>
      <c r="AN28" s="41"/>
      <c r="AO28" s="41"/>
      <c r="AP28" s="36"/>
      <c r="AQ28" s="36"/>
      <c r="AR28" s="37"/>
      <c r="BE28" s="29"/>
    </row>
    <row r="29" spans="1:57" s="3" customFormat="1" ht="14.4" customHeight="1">
      <c r="A29" s="3"/>
      <c r="B29" s="42"/>
      <c r="C29" s="3"/>
      <c r="D29" s="30" t="s">
        <v>37</v>
      </c>
      <c r="E29" s="3"/>
      <c r="F29" s="30" t="s">
        <v>38</v>
      </c>
      <c r="G29" s="3"/>
      <c r="H29" s="3"/>
      <c r="I29" s="3"/>
      <c r="J29" s="3"/>
      <c r="K29" s="3"/>
      <c r="L29" s="43">
        <v>0.21</v>
      </c>
      <c r="M29" s="3"/>
      <c r="N29" s="3"/>
      <c r="O29" s="3"/>
      <c r="P29" s="3"/>
      <c r="Q29" s="3"/>
      <c r="R29" s="3"/>
      <c r="S29" s="3"/>
      <c r="T29" s="3"/>
      <c r="U29" s="3"/>
      <c r="V29" s="3"/>
      <c r="W29" s="44">
        <f>ROUND(AZ94,2)</f>
        <v>0</v>
      </c>
      <c r="X29" s="3"/>
      <c r="Y29" s="3"/>
      <c r="Z29" s="3"/>
      <c r="AA29" s="3"/>
      <c r="AB29" s="3"/>
      <c r="AC29" s="3"/>
      <c r="AD29" s="3"/>
      <c r="AE29" s="3"/>
      <c r="AF29" s="3"/>
      <c r="AG29" s="3"/>
      <c r="AH29" s="3"/>
      <c r="AI29" s="3"/>
      <c r="AJ29" s="3"/>
      <c r="AK29" s="44">
        <f>ROUND(AV94,2)</f>
        <v>0</v>
      </c>
      <c r="AL29" s="3"/>
      <c r="AM29" s="3"/>
      <c r="AN29" s="3"/>
      <c r="AO29" s="3"/>
      <c r="AP29" s="3"/>
      <c r="AQ29" s="3"/>
      <c r="AR29" s="42"/>
      <c r="BE29" s="45"/>
    </row>
    <row r="30" spans="1:57" s="3" customFormat="1" ht="14.4" customHeight="1">
      <c r="A30" s="3"/>
      <c r="B30" s="42"/>
      <c r="C30" s="3"/>
      <c r="D30" s="3"/>
      <c r="E30" s="3"/>
      <c r="F30" s="30" t="s">
        <v>39</v>
      </c>
      <c r="G30" s="3"/>
      <c r="H30" s="3"/>
      <c r="I30" s="3"/>
      <c r="J30" s="3"/>
      <c r="K30" s="3"/>
      <c r="L30" s="43">
        <v>0.15</v>
      </c>
      <c r="M30" s="3"/>
      <c r="N30" s="3"/>
      <c r="O30" s="3"/>
      <c r="P30" s="3"/>
      <c r="Q30" s="3"/>
      <c r="R30" s="3"/>
      <c r="S30" s="3"/>
      <c r="T30" s="3"/>
      <c r="U30" s="3"/>
      <c r="V30" s="3"/>
      <c r="W30" s="44">
        <f>ROUND(BA94,2)</f>
        <v>0</v>
      </c>
      <c r="X30" s="3"/>
      <c r="Y30" s="3"/>
      <c r="Z30" s="3"/>
      <c r="AA30" s="3"/>
      <c r="AB30" s="3"/>
      <c r="AC30" s="3"/>
      <c r="AD30" s="3"/>
      <c r="AE30" s="3"/>
      <c r="AF30" s="3"/>
      <c r="AG30" s="3"/>
      <c r="AH30" s="3"/>
      <c r="AI30" s="3"/>
      <c r="AJ30" s="3"/>
      <c r="AK30" s="44">
        <f>ROUND(AW94,2)</f>
        <v>0</v>
      </c>
      <c r="AL30" s="3"/>
      <c r="AM30" s="3"/>
      <c r="AN30" s="3"/>
      <c r="AO30" s="3"/>
      <c r="AP30" s="3"/>
      <c r="AQ30" s="3"/>
      <c r="AR30" s="42"/>
      <c r="BE30" s="45"/>
    </row>
    <row r="31" spans="1:57" s="3" customFormat="1" ht="14.4" customHeight="1" hidden="1">
      <c r="A31" s="3"/>
      <c r="B31" s="42"/>
      <c r="C31" s="3"/>
      <c r="D31" s="3"/>
      <c r="E31" s="3"/>
      <c r="F31" s="30" t="s">
        <v>40</v>
      </c>
      <c r="G31" s="3"/>
      <c r="H31" s="3"/>
      <c r="I31" s="3"/>
      <c r="J31" s="3"/>
      <c r="K31" s="3"/>
      <c r="L31" s="43">
        <v>0.21</v>
      </c>
      <c r="M31" s="3"/>
      <c r="N31" s="3"/>
      <c r="O31" s="3"/>
      <c r="P31" s="3"/>
      <c r="Q31" s="3"/>
      <c r="R31" s="3"/>
      <c r="S31" s="3"/>
      <c r="T31" s="3"/>
      <c r="U31" s="3"/>
      <c r="V31" s="3"/>
      <c r="W31" s="44">
        <f>ROUND(BB94,2)</f>
        <v>0</v>
      </c>
      <c r="X31" s="3"/>
      <c r="Y31" s="3"/>
      <c r="Z31" s="3"/>
      <c r="AA31" s="3"/>
      <c r="AB31" s="3"/>
      <c r="AC31" s="3"/>
      <c r="AD31" s="3"/>
      <c r="AE31" s="3"/>
      <c r="AF31" s="3"/>
      <c r="AG31" s="3"/>
      <c r="AH31" s="3"/>
      <c r="AI31" s="3"/>
      <c r="AJ31" s="3"/>
      <c r="AK31" s="44">
        <v>0</v>
      </c>
      <c r="AL31" s="3"/>
      <c r="AM31" s="3"/>
      <c r="AN31" s="3"/>
      <c r="AO31" s="3"/>
      <c r="AP31" s="3"/>
      <c r="AQ31" s="3"/>
      <c r="AR31" s="42"/>
      <c r="BE31" s="45"/>
    </row>
    <row r="32" spans="1:57" s="3" customFormat="1" ht="14.4" customHeight="1" hidden="1">
      <c r="A32" s="3"/>
      <c r="B32" s="42"/>
      <c r="C32" s="3"/>
      <c r="D32" s="3"/>
      <c r="E32" s="3"/>
      <c r="F32" s="30" t="s">
        <v>41</v>
      </c>
      <c r="G32" s="3"/>
      <c r="H32" s="3"/>
      <c r="I32" s="3"/>
      <c r="J32" s="3"/>
      <c r="K32" s="3"/>
      <c r="L32" s="43">
        <v>0.15</v>
      </c>
      <c r="M32" s="3"/>
      <c r="N32" s="3"/>
      <c r="O32" s="3"/>
      <c r="P32" s="3"/>
      <c r="Q32" s="3"/>
      <c r="R32" s="3"/>
      <c r="S32" s="3"/>
      <c r="T32" s="3"/>
      <c r="U32" s="3"/>
      <c r="V32" s="3"/>
      <c r="W32" s="44">
        <f>ROUND(BC94,2)</f>
        <v>0</v>
      </c>
      <c r="X32" s="3"/>
      <c r="Y32" s="3"/>
      <c r="Z32" s="3"/>
      <c r="AA32" s="3"/>
      <c r="AB32" s="3"/>
      <c r="AC32" s="3"/>
      <c r="AD32" s="3"/>
      <c r="AE32" s="3"/>
      <c r="AF32" s="3"/>
      <c r="AG32" s="3"/>
      <c r="AH32" s="3"/>
      <c r="AI32" s="3"/>
      <c r="AJ32" s="3"/>
      <c r="AK32" s="44">
        <v>0</v>
      </c>
      <c r="AL32" s="3"/>
      <c r="AM32" s="3"/>
      <c r="AN32" s="3"/>
      <c r="AO32" s="3"/>
      <c r="AP32" s="3"/>
      <c r="AQ32" s="3"/>
      <c r="AR32" s="42"/>
      <c r="BE32" s="45"/>
    </row>
    <row r="33" spans="1:57" s="3" customFormat="1" ht="14.4" customHeight="1" hidden="1">
      <c r="A33" s="3"/>
      <c r="B33" s="42"/>
      <c r="C33" s="3"/>
      <c r="D33" s="3"/>
      <c r="E33" s="3"/>
      <c r="F33" s="30" t="s">
        <v>42</v>
      </c>
      <c r="G33" s="3"/>
      <c r="H33" s="3"/>
      <c r="I33" s="3"/>
      <c r="J33" s="3"/>
      <c r="K33" s="3"/>
      <c r="L33" s="43">
        <v>0</v>
      </c>
      <c r="M33" s="3"/>
      <c r="N33" s="3"/>
      <c r="O33" s="3"/>
      <c r="P33" s="3"/>
      <c r="Q33" s="3"/>
      <c r="R33" s="3"/>
      <c r="S33" s="3"/>
      <c r="T33" s="3"/>
      <c r="U33" s="3"/>
      <c r="V33" s="3"/>
      <c r="W33" s="44">
        <f>ROUND(BD94,2)</f>
        <v>0</v>
      </c>
      <c r="X33" s="3"/>
      <c r="Y33" s="3"/>
      <c r="Z33" s="3"/>
      <c r="AA33" s="3"/>
      <c r="AB33" s="3"/>
      <c r="AC33" s="3"/>
      <c r="AD33" s="3"/>
      <c r="AE33" s="3"/>
      <c r="AF33" s="3"/>
      <c r="AG33" s="3"/>
      <c r="AH33" s="3"/>
      <c r="AI33" s="3"/>
      <c r="AJ33" s="3"/>
      <c r="AK33" s="44">
        <v>0</v>
      </c>
      <c r="AL33" s="3"/>
      <c r="AM33" s="3"/>
      <c r="AN33" s="3"/>
      <c r="AO33" s="3"/>
      <c r="AP33" s="3"/>
      <c r="AQ33" s="3"/>
      <c r="AR33" s="42"/>
      <c r="BE33" s="45"/>
    </row>
    <row r="34" spans="1:57" s="2" customFormat="1" ht="6.95" customHeight="1">
      <c r="A34" s="36"/>
      <c r="B34" s="37"/>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7"/>
      <c r="BE34" s="29"/>
    </row>
    <row r="35" spans="1:57" s="2" customFormat="1" ht="25.9" customHeight="1">
      <c r="A35" s="36"/>
      <c r="B35" s="37"/>
      <c r="C35" s="46"/>
      <c r="D35" s="47" t="s">
        <v>43</v>
      </c>
      <c r="E35" s="48"/>
      <c r="F35" s="48"/>
      <c r="G35" s="48"/>
      <c r="H35" s="48"/>
      <c r="I35" s="48"/>
      <c r="J35" s="48"/>
      <c r="K35" s="48"/>
      <c r="L35" s="48"/>
      <c r="M35" s="48"/>
      <c r="N35" s="48"/>
      <c r="O35" s="48"/>
      <c r="P35" s="48"/>
      <c r="Q35" s="48"/>
      <c r="R35" s="48"/>
      <c r="S35" s="48"/>
      <c r="T35" s="49" t="s">
        <v>44</v>
      </c>
      <c r="U35" s="48"/>
      <c r="V35" s="48"/>
      <c r="W35" s="48"/>
      <c r="X35" s="50" t="s">
        <v>45</v>
      </c>
      <c r="Y35" s="48"/>
      <c r="Z35" s="48"/>
      <c r="AA35" s="48"/>
      <c r="AB35" s="48"/>
      <c r="AC35" s="48"/>
      <c r="AD35" s="48"/>
      <c r="AE35" s="48"/>
      <c r="AF35" s="48"/>
      <c r="AG35" s="48"/>
      <c r="AH35" s="48"/>
      <c r="AI35" s="48"/>
      <c r="AJ35" s="48"/>
      <c r="AK35" s="51">
        <f>SUM(AK26:AK33)</f>
        <v>0</v>
      </c>
      <c r="AL35" s="48"/>
      <c r="AM35" s="48"/>
      <c r="AN35" s="48"/>
      <c r="AO35" s="52"/>
      <c r="AP35" s="46"/>
      <c r="AQ35" s="46"/>
      <c r="AR35" s="37"/>
      <c r="BE35" s="36"/>
    </row>
    <row r="36" spans="1:57" s="2" customFormat="1" ht="6.95" customHeight="1">
      <c r="A36" s="36"/>
      <c r="B36" s="37"/>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7"/>
      <c r="BE36" s="36"/>
    </row>
    <row r="37" spans="1:57" s="2" customFormat="1" ht="14.4" customHeight="1">
      <c r="A37" s="36"/>
      <c r="B37" s="37"/>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7"/>
      <c r="BE37" s="36"/>
    </row>
    <row r="38" spans="2:44" s="1" customFormat="1" ht="14.4" customHeight="1">
      <c r="B38" s="20"/>
      <c r="AR38" s="20"/>
    </row>
    <row r="39" spans="2:44" s="1" customFormat="1" ht="14.4" customHeight="1">
      <c r="B39" s="20"/>
      <c r="AR39" s="20"/>
    </row>
    <row r="40" spans="2:44" s="1" customFormat="1" ht="14.4" customHeight="1">
      <c r="B40" s="20"/>
      <c r="AR40" s="20"/>
    </row>
    <row r="41" spans="2:44" s="1" customFormat="1" ht="14.4" customHeight="1">
      <c r="B41" s="20"/>
      <c r="AR41" s="20"/>
    </row>
    <row r="42" spans="2:44" s="1" customFormat="1" ht="14.4" customHeight="1">
      <c r="B42" s="20"/>
      <c r="AR42" s="20"/>
    </row>
    <row r="43" spans="2:44" s="1" customFormat="1" ht="14.4" customHeight="1">
      <c r="B43" s="20"/>
      <c r="AR43" s="20"/>
    </row>
    <row r="44" spans="2:44" s="1" customFormat="1" ht="14.4" customHeight="1">
      <c r="B44" s="20"/>
      <c r="AR44" s="20"/>
    </row>
    <row r="45" spans="2:44" s="1" customFormat="1" ht="14.4" customHeight="1">
      <c r="B45" s="20"/>
      <c r="AR45" s="20"/>
    </row>
    <row r="46" spans="2:44" s="1" customFormat="1" ht="14.4" customHeight="1">
      <c r="B46" s="20"/>
      <c r="AR46" s="20"/>
    </row>
    <row r="47" spans="2:44" s="1" customFormat="1" ht="14.4" customHeight="1">
      <c r="B47" s="20"/>
      <c r="AR47" s="20"/>
    </row>
    <row r="48" spans="2:44" s="1" customFormat="1" ht="14.4" customHeight="1">
      <c r="B48" s="20"/>
      <c r="AR48" s="20"/>
    </row>
    <row r="49" spans="2:44" s="2" customFormat="1" ht="14.4" customHeight="1">
      <c r="B49" s="53"/>
      <c r="D49" s="54" t="s">
        <v>46</v>
      </c>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4" t="s">
        <v>47</v>
      </c>
      <c r="AI49" s="55"/>
      <c r="AJ49" s="55"/>
      <c r="AK49" s="55"/>
      <c r="AL49" s="55"/>
      <c r="AM49" s="55"/>
      <c r="AN49" s="55"/>
      <c r="AO49" s="55"/>
      <c r="AR49" s="53"/>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
      <c r="A60" s="36"/>
      <c r="B60" s="37"/>
      <c r="C60" s="36"/>
      <c r="D60" s="56" t="s">
        <v>48</v>
      </c>
      <c r="E60" s="39"/>
      <c r="F60" s="39"/>
      <c r="G60" s="39"/>
      <c r="H60" s="39"/>
      <c r="I60" s="39"/>
      <c r="J60" s="39"/>
      <c r="K60" s="39"/>
      <c r="L60" s="39"/>
      <c r="M60" s="39"/>
      <c r="N60" s="39"/>
      <c r="O60" s="39"/>
      <c r="P60" s="39"/>
      <c r="Q60" s="39"/>
      <c r="R60" s="39"/>
      <c r="S60" s="39"/>
      <c r="T60" s="39"/>
      <c r="U60" s="39"/>
      <c r="V60" s="56" t="s">
        <v>49</v>
      </c>
      <c r="W60" s="39"/>
      <c r="X60" s="39"/>
      <c r="Y60" s="39"/>
      <c r="Z60" s="39"/>
      <c r="AA60" s="39"/>
      <c r="AB60" s="39"/>
      <c r="AC60" s="39"/>
      <c r="AD60" s="39"/>
      <c r="AE60" s="39"/>
      <c r="AF60" s="39"/>
      <c r="AG60" s="39"/>
      <c r="AH60" s="56" t="s">
        <v>48</v>
      </c>
      <c r="AI60" s="39"/>
      <c r="AJ60" s="39"/>
      <c r="AK60" s="39"/>
      <c r="AL60" s="39"/>
      <c r="AM60" s="56" t="s">
        <v>49</v>
      </c>
      <c r="AN60" s="39"/>
      <c r="AO60" s="39"/>
      <c r="AP60" s="36"/>
      <c r="AQ60" s="36"/>
      <c r="AR60" s="37"/>
      <c r="BE60" s="36"/>
    </row>
    <row r="61" spans="2:44" ht="12">
      <c r="B61" s="20"/>
      <c r="AR61" s="20"/>
    </row>
    <row r="62" spans="2:44" ht="12">
      <c r="B62" s="20"/>
      <c r="AR62" s="20"/>
    </row>
    <row r="63" spans="2:44" ht="12">
      <c r="B63" s="20"/>
      <c r="AR63" s="20"/>
    </row>
    <row r="64" spans="1:57" s="2" customFormat="1" ht="12">
      <c r="A64" s="36"/>
      <c r="B64" s="37"/>
      <c r="C64" s="36"/>
      <c r="D64" s="54" t="s">
        <v>50</v>
      </c>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4" t="s">
        <v>51</v>
      </c>
      <c r="AI64" s="57"/>
      <c r="AJ64" s="57"/>
      <c r="AK64" s="57"/>
      <c r="AL64" s="57"/>
      <c r="AM64" s="57"/>
      <c r="AN64" s="57"/>
      <c r="AO64" s="57"/>
      <c r="AP64" s="36"/>
      <c r="AQ64" s="36"/>
      <c r="AR64" s="37"/>
      <c r="BE64" s="36"/>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
      <c r="A75" s="36"/>
      <c r="B75" s="37"/>
      <c r="C75" s="36"/>
      <c r="D75" s="56" t="s">
        <v>48</v>
      </c>
      <c r="E75" s="39"/>
      <c r="F75" s="39"/>
      <c r="G75" s="39"/>
      <c r="H75" s="39"/>
      <c r="I75" s="39"/>
      <c r="J75" s="39"/>
      <c r="K75" s="39"/>
      <c r="L75" s="39"/>
      <c r="M75" s="39"/>
      <c r="N75" s="39"/>
      <c r="O75" s="39"/>
      <c r="P75" s="39"/>
      <c r="Q75" s="39"/>
      <c r="R75" s="39"/>
      <c r="S75" s="39"/>
      <c r="T75" s="39"/>
      <c r="U75" s="39"/>
      <c r="V75" s="56" t="s">
        <v>49</v>
      </c>
      <c r="W75" s="39"/>
      <c r="X75" s="39"/>
      <c r="Y75" s="39"/>
      <c r="Z75" s="39"/>
      <c r="AA75" s="39"/>
      <c r="AB75" s="39"/>
      <c r="AC75" s="39"/>
      <c r="AD75" s="39"/>
      <c r="AE75" s="39"/>
      <c r="AF75" s="39"/>
      <c r="AG75" s="39"/>
      <c r="AH75" s="56" t="s">
        <v>48</v>
      </c>
      <c r="AI75" s="39"/>
      <c r="AJ75" s="39"/>
      <c r="AK75" s="39"/>
      <c r="AL75" s="39"/>
      <c r="AM75" s="56" t="s">
        <v>49</v>
      </c>
      <c r="AN75" s="39"/>
      <c r="AO75" s="39"/>
      <c r="AP75" s="36"/>
      <c r="AQ75" s="36"/>
      <c r="AR75" s="37"/>
      <c r="BE75" s="36"/>
    </row>
    <row r="76" spans="1:57" s="2" customFormat="1" ht="12">
      <c r="A76" s="36"/>
      <c r="B76" s="37"/>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7"/>
      <c r="BE76" s="36"/>
    </row>
    <row r="77" spans="1:57" s="2" customFormat="1" ht="6.95" customHeight="1">
      <c r="A77" s="36"/>
      <c r="B77" s="58"/>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37"/>
      <c r="BE77" s="36"/>
    </row>
    <row r="81" spans="1:57" s="2" customFormat="1" ht="6.95" customHeight="1">
      <c r="A81" s="36"/>
      <c r="B81" s="60"/>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37"/>
      <c r="BE81" s="36"/>
    </row>
    <row r="82" spans="1:57" s="2" customFormat="1" ht="24.95" customHeight="1">
      <c r="A82" s="36"/>
      <c r="B82" s="37"/>
      <c r="C82" s="21"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7"/>
      <c r="BE82" s="36"/>
    </row>
    <row r="83" spans="1:57" s="2" customFormat="1" ht="6.95" customHeight="1">
      <c r="A83" s="36"/>
      <c r="B83" s="37"/>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7"/>
      <c r="BE83" s="36"/>
    </row>
    <row r="84" spans="1:57" s="4" customFormat="1" ht="12" customHeight="1">
      <c r="A84" s="4"/>
      <c r="B84" s="62"/>
      <c r="C84" s="30" t="s">
        <v>13</v>
      </c>
      <c r="D84" s="4"/>
      <c r="E84" s="4"/>
      <c r="F84" s="4"/>
      <c r="G84" s="4"/>
      <c r="H84" s="4"/>
      <c r="I84" s="4"/>
      <c r="J84" s="4"/>
      <c r="K84" s="4"/>
      <c r="L84" s="4" t="str">
        <f>K5</f>
        <v>2020-17</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2"/>
      <c r="BE84" s="4"/>
    </row>
    <row r="85" spans="1:57" s="5" customFormat="1" ht="36.95" customHeight="1">
      <c r="A85" s="5"/>
      <c r="B85" s="63"/>
      <c r="C85" s="64" t="s">
        <v>16</v>
      </c>
      <c r="D85" s="5"/>
      <c r="E85" s="5"/>
      <c r="F85" s="5"/>
      <c r="G85" s="5"/>
      <c r="H85" s="5"/>
      <c r="I85" s="5"/>
      <c r="J85" s="5"/>
      <c r="K85" s="5"/>
      <c r="L85" s="65" t="str">
        <f>K6</f>
        <v>Výměna pražců a kolejnic Moravské Budějovice K - Jemnice</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3"/>
      <c r="BE85" s="5"/>
    </row>
    <row r="86" spans="1:57" s="2" customFormat="1" ht="6.95" customHeight="1">
      <c r="A86" s="36"/>
      <c r="B86" s="37"/>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7"/>
      <c r="BE86" s="36"/>
    </row>
    <row r="87" spans="1:57" s="2" customFormat="1" ht="12" customHeight="1">
      <c r="A87" s="36"/>
      <c r="B87" s="37"/>
      <c r="C87" s="30" t="s">
        <v>20</v>
      </c>
      <c r="D87" s="36"/>
      <c r="E87" s="36"/>
      <c r="F87" s="36"/>
      <c r="G87" s="36"/>
      <c r="H87" s="36"/>
      <c r="I87" s="36"/>
      <c r="J87" s="36"/>
      <c r="K87" s="36"/>
      <c r="L87" s="66"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30" t="s">
        <v>22</v>
      </c>
      <c r="AJ87" s="36"/>
      <c r="AK87" s="36"/>
      <c r="AL87" s="36"/>
      <c r="AM87" s="67" t="str">
        <f>IF(AN8="","",AN8)</f>
        <v>1. 9. 2020</v>
      </c>
      <c r="AN87" s="67"/>
      <c r="AO87" s="36"/>
      <c r="AP87" s="36"/>
      <c r="AQ87" s="36"/>
      <c r="AR87" s="37"/>
      <c r="BE87" s="36"/>
    </row>
    <row r="88" spans="1:57" s="2" customFormat="1" ht="6.95" customHeight="1">
      <c r="A88" s="36"/>
      <c r="B88" s="37"/>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7"/>
      <c r="BE88" s="36"/>
    </row>
    <row r="89" spans="1:57" s="2" customFormat="1" ht="15.15" customHeight="1">
      <c r="A89" s="36"/>
      <c r="B89" s="37"/>
      <c r="C89" s="30" t="s">
        <v>24</v>
      </c>
      <c r="D89" s="36"/>
      <c r="E89" s="36"/>
      <c r="F89" s="36"/>
      <c r="G89" s="36"/>
      <c r="H89" s="36"/>
      <c r="I89" s="36"/>
      <c r="J89" s="36"/>
      <c r="K89" s="36"/>
      <c r="L89" s="4"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30" t="s">
        <v>29</v>
      </c>
      <c r="AJ89" s="36"/>
      <c r="AK89" s="36"/>
      <c r="AL89" s="36"/>
      <c r="AM89" s="68" t="str">
        <f>IF(E17="","",E17)</f>
        <v xml:space="preserve"> </v>
      </c>
      <c r="AN89" s="4"/>
      <c r="AO89" s="4"/>
      <c r="AP89" s="4"/>
      <c r="AQ89" s="36"/>
      <c r="AR89" s="37"/>
      <c r="AS89" s="69" t="s">
        <v>53</v>
      </c>
      <c r="AT89" s="70"/>
      <c r="AU89" s="71"/>
      <c r="AV89" s="71"/>
      <c r="AW89" s="71"/>
      <c r="AX89" s="71"/>
      <c r="AY89" s="71"/>
      <c r="AZ89" s="71"/>
      <c r="BA89" s="71"/>
      <c r="BB89" s="71"/>
      <c r="BC89" s="71"/>
      <c r="BD89" s="72"/>
      <c r="BE89" s="36"/>
    </row>
    <row r="90" spans="1:57" s="2" customFormat="1" ht="15.15" customHeight="1">
      <c r="A90" s="36"/>
      <c r="B90" s="37"/>
      <c r="C90" s="30" t="s">
        <v>27</v>
      </c>
      <c r="D90" s="36"/>
      <c r="E90" s="36"/>
      <c r="F90" s="36"/>
      <c r="G90" s="36"/>
      <c r="H90" s="36"/>
      <c r="I90" s="36"/>
      <c r="J90" s="36"/>
      <c r="K90" s="36"/>
      <c r="L90" s="4"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30" t="s">
        <v>31</v>
      </c>
      <c r="AJ90" s="36"/>
      <c r="AK90" s="36"/>
      <c r="AL90" s="36"/>
      <c r="AM90" s="68" t="str">
        <f>IF(E20="","",E20)</f>
        <v xml:space="preserve"> </v>
      </c>
      <c r="AN90" s="4"/>
      <c r="AO90" s="4"/>
      <c r="AP90" s="4"/>
      <c r="AQ90" s="36"/>
      <c r="AR90" s="37"/>
      <c r="AS90" s="73"/>
      <c r="AT90" s="74"/>
      <c r="AU90" s="75"/>
      <c r="AV90" s="75"/>
      <c r="AW90" s="75"/>
      <c r="AX90" s="75"/>
      <c r="AY90" s="75"/>
      <c r="AZ90" s="75"/>
      <c r="BA90" s="75"/>
      <c r="BB90" s="75"/>
      <c r="BC90" s="75"/>
      <c r="BD90" s="76"/>
      <c r="BE90" s="36"/>
    </row>
    <row r="91" spans="1:57" s="2" customFormat="1" ht="10.8" customHeight="1">
      <c r="A91" s="36"/>
      <c r="B91" s="37"/>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7"/>
      <c r="AS91" s="73"/>
      <c r="AT91" s="74"/>
      <c r="AU91" s="75"/>
      <c r="AV91" s="75"/>
      <c r="AW91" s="75"/>
      <c r="AX91" s="75"/>
      <c r="AY91" s="75"/>
      <c r="AZ91" s="75"/>
      <c r="BA91" s="75"/>
      <c r="BB91" s="75"/>
      <c r="BC91" s="75"/>
      <c r="BD91" s="76"/>
      <c r="BE91" s="36"/>
    </row>
    <row r="92" spans="1:57" s="2" customFormat="1" ht="29.25" customHeight="1">
      <c r="A92" s="36"/>
      <c r="B92" s="37"/>
      <c r="C92" s="77" t="s">
        <v>54</v>
      </c>
      <c r="D92" s="78"/>
      <c r="E92" s="78"/>
      <c r="F92" s="78"/>
      <c r="G92" s="78"/>
      <c r="H92" s="79"/>
      <c r="I92" s="80" t="s">
        <v>55</v>
      </c>
      <c r="J92" s="78"/>
      <c r="K92" s="78"/>
      <c r="L92" s="78"/>
      <c r="M92" s="78"/>
      <c r="N92" s="78"/>
      <c r="O92" s="78"/>
      <c r="P92" s="78"/>
      <c r="Q92" s="78"/>
      <c r="R92" s="78"/>
      <c r="S92" s="78"/>
      <c r="T92" s="78"/>
      <c r="U92" s="78"/>
      <c r="V92" s="78"/>
      <c r="W92" s="78"/>
      <c r="X92" s="78"/>
      <c r="Y92" s="78"/>
      <c r="Z92" s="78"/>
      <c r="AA92" s="78"/>
      <c r="AB92" s="78"/>
      <c r="AC92" s="78"/>
      <c r="AD92" s="78"/>
      <c r="AE92" s="78"/>
      <c r="AF92" s="78"/>
      <c r="AG92" s="81" t="s">
        <v>56</v>
      </c>
      <c r="AH92" s="78"/>
      <c r="AI92" s="78"/>
      <c r="AJ92" s="78"/>
      <c r="AK92" s="78"/>
      <c r="AL92" s="78"/>
      <c r="AM92" s="78"/>
      <c r="AN92" s="80" t="s">
        <v>57</v>
      </c>
      <c r="AO92" s="78"/>
      <c r="AP92" s="82"/>
      <c r="AQ92" s="83" t="s">
        <v>58</v>
      </c>
      <c r="AR92" s="37"/>
      <c r="AS92" s="84" t="s">
        <v>59</v>
      </c>
      <c r="AT92" s="85" t="s">
        <v>60</v>
      </c>
      <c r="AU92" s="85" t="s">
        <v>61</v>
      </c>
      <c r="AV92" s="85" t="s">
        <v>62</v>
      </c>
      <c r="AW92" s="85" t="s">
        <v>63</v>
      </c>
      <c r="AX92" s="85" t="s">
        <v>64</v>
      </c>
      <c r="AY92" s="85" t="s">
        <v>65</v>
      </c>
      <c r="AZ92" s="85" t="s">
        <v>66</v>
      </c>
      <c r="BA92" s="85" t="s">
        <v>67</v>
      </c>
      <c r="BB92" s="85" t="s">
        <v>68</v>
      </c>
      <c r="BC92" s="85" t="s">
        <v>69</v>
      </c>
      <c r="BD92" s="86" t="s">
        <v>70</v>
      </c>
      <c r="BE92" s="36"/>
    </row>
    <row r="93" spans="1:57" s="2" customFormat="1" ht="10.8" customHeight="1">
      <c r="A93" s="36"/>
      <c r="B93" s="37"/>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7"/>
      <c r="AS93" s="87"/>
      <c r="AT93" s="88"/>
      <c r="AU93" s="88"/>
      <c r="AV93" s="88"/>
      <c r="AW93" s="88"/>
      <c r="AX93" s="88"/>
      <c r="AY93" s="88"/>
      <c r="AZ93" s="88"/>
      <c r="BA93" s="88"/>
      <c r="BB93" s="88"/>
      <c r="BC93" s="88"/>
      <c r="BD93" s="89"/>
      <c r="BE93" s="36"/>
    </row>
    <row r="94" spans="1:90" s="6" customFormat="1" ht="32.4" customHeight="1">
      <c r="A94" s="6"/>
      <c r="B94" s="90"/>
      <c r="C94" s="91" t="s">
        <v>71</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3">
        <f>ROUND(AG95,2)</f>
        <v>0</v>
      </c>
      <c r="AH94" s="93"/>
      <c r="AI94" s="93"/>
      <c r="AJ94" s="93"/>
      <c r="AK94" s="93"/>
      <c r="AL94" s="93"/>
      <c r="AM94" s="93"/>
      <c r="AN94" s="94">
        <f>SUM(AG94,AT94)</f>
        <v>0</v>
      </c>
      <c r="AO94" s="94"/>
      <c r="AP94" s="94"/>
      <c r="AQ94" s="95" t="s">
        <v>1</v>
      </c>
      <c r="AR94" s="90"/>
      <c r="AS94" s="96">
        <f>ROUND(AS95,2)</f>
        <v>0</v>
      </c>
      <c r="AT94" s="97">
        <f>ROUND(SUM(AV94:AW94),2)</f>
        <v>0</v>
      </c>
      <c r="AU94" s="98">
        <f>ROUND(AU95,5)</f>
        <v>0</v>
      </c>
      <c r="AV94" s="97">
        <f>ROUND(AZ94*L29,2)</f>
        <v>0</v>
      </c>
      <c r="AW94" s="97">
        <f>ROUND(BA94*L30,2)</f>
        <v>0</v>
      </c>
      <c r="AX94" s="97">
        <f>ROUND(BB94*L29,2)</f>
        <v>0</v>
      </c>
      <c r="AY94" s="97">
        <f>ROUND(BC94*L30,2)</f>
        <v>0</v>
      </c>
      <c r="AZ94" s="97">
        <f>ROUND(AZ95,2)</f>
        <v>0</v>
      </c>
      <c r="BA94" s="97">
        <f>ROUND(BA95,2)</f>
        <v>0</v>
      </c>
      <c r="BB94" s="97">
        <f>ROUND(BB95,2)</f>
        <v>0</v>
      </c>
      <c r="BC94" s="97">
        <f>ROUND(BC95,2)</f>
        <v>0</v>
      </c>
      <c r="BD94" s="99">
        <f>ROUND(BD95,2)</f>
        <v>0</v>
      </c>
      <c r="BE94" s="6"/>
      <c r="BS94" s="100" t="s">
        <v>72</v>
      </c>
      <c r="BT94" s="100" t="s">
        <v>73</v>
      </c>
      <c r="BV94" s="100" t="s">
        <v>74</v>
      </c>
      <c r="BW94" s="100" t="s">
        <v>4</v>
      </c>
      <c r="BX94" s="100" t="s">
        <v>75</v>
      </c>
      <c r="CL94" s="100" t="s">
        <v>1</v>
      </c>
    </row>
    <row r="95" spans="1:90" s="7" customFormat="1" ht="24.75" customHeight="1">
      <c r="A95" s="101" t="s">
        <v>76</v>
      </c>
      <c r="B95" s="102"/>
      <c r="C95" s="103"/>
      <c r="D95" s="104" t="s">
        <v>14</v>
      </c>
      <c r="E95" s="104"/>
      <c r="F95" s="104"/>
      <c r="G95" s="104"/>
      <c r="H95" s="104"/>
      <c r="I95" s="105"/>
      <c r="J95" s="104" t="s">
        <v>17</v>
      </c>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6">
        <f>'2020-17 - Výměna pražců a...'!J28</f>
        <v>0</v>
      </c>
      <c r="AH95" s="105"/>
      <c r="AI95" s="105"/>
      <c r="AJ95" s="105"/>
      <c r="AK95" s="105"/>
      <c r="AL95" s="105"/>
      <c r="AM95" s="105"/>
      <c r="AN95" s="106">
        <f>SUM(AG95,AT95)</f>
        <v>0</v>
      </c>
      <c r="AO95" s="105"/>
      <c r="AP95" s="105"/>
      <c r="AQ95" s="107" t="s">
        <v>77</v>
      </c>
      <c r="AR95" s="102"/>
      <c r="AS95" s="108">
        <v>0</v>
      </c>
      <c r="AT95" s="109">
        <f>ROUND(SUM(AV95:AW95),2)</f>
        <v>0</v>
      </c>
      <c r="AU95" s="110">
        <f>'2020-17 - Výměna pražců a...'!P116</f>
        <v>0</v>
      </c>
      <c r="AV95" s="109">
        <f>'2020-17 - Výměna pražců a...'!J31</f>
        <v>0</v>
      </c>
      <c r="AW95" s="109">
        <f>'2020-17 - Výměna pražců a...'!J32</f>
        <v>0</v>
      </c>
      <c r="AX95" s="109">
        <f>'2020-17 - Výměna pražců a...'!J33</f>
        <v>0</v>
      </c>
      <c r="AY95" s="109">
        <f>'2020-17 - Výměna pražců a...'!J34</f>
        <v>0</v>
      </c>
      <c r="AZ95" s="109">
        <f>'2020-17 - Výměna pražců a...'!F31</f>
        <v>0</v>
      </c>
      <c r="BA95" s="109">
        <f>'2020-17 - Výměna pražců a...'!F32</f>
        <v>0</v>
      </c>
      <c r="BB95" s="109">
        <f>'2020-17 - Výměna pražců a...'!F33</f>
        <v>0</v>
      </c>
      <c r="BC95" s="109">
        <f>'2020-17 - Výměna pražců a...'!F34</f>
        <v>0</v>
      </c>
      <c r="BD95" s="111">
        <f>'2020-17 - Výměna pražců a...'!F35</f>
        <v>0</v>
      </c>
      <c r="BE95" s="7"/>
      <c r="BT95" s="112" t="s">
        <v>78</v>
      </c>
      <c r="BU95" s="112" t="s">
        <v>79</v>
      </c>
      <c r="BV95" s="112" t="s">
        <v>74</v>
      </c>
      <c r="BW95" s="112" t="s">
        <v>4</v>
      </c>
      <c r="BX95" s="112" t="s">
        <v>75</v>
      </c>
      <c r="CL95" s="112" t="s">
        <v>1</v>
      </c>
    </row>
    <row r="96" spans="1:57" s="2" customFormat="1" ht="30" customHeight="1">
      <c r="A96" s="36"/>
      <c r="B96" s="37"/>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7"/>
      <c r="AS96" s="36"/>
      <c r="AT96" s="36"/>
      <c r="AU96" s="36"/>
      <c r="AV96" s="36"/>
      <c r="AW96" s="36"/>
      <c r="AX96" s="36"/>
      <c r="AY96" s="36"/>
      <c r="AZ96" s="36"/>
      <c r="BA96" s="36"/>
      <c r="BB96" s="36"/>
      <c r="BC96" s="36"/>
      <c r="BD96" s="36"/>
      <c r="BE96" s="36"/>
    </row>
    <row r="97" spans="1:57" s="2" customFormat="1" ht="6.95" customHeight="1">
      <c r="A97" s="36"/>
      <c r="B97" s="58"/>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37"/>
      <c r="AS97" s="36"/>
      <c r="AT97" s="36"/>
      <c r="AU97" s="36"/>
      <c r="AV97" s="36"/>
      <c r="AW97" s="36"/>
      <c r="AX97" s="36"/>
      <c r="AY97" s="36"/>
      <c r="AZ97" s="36"/>
      <c r="BA97" s="36"/>
      <c r="BB97" s="36"/>
      <c r="BC97" s="36"/>
      <c r="BD97" s="36"/>
      <c r="BE97" s="36"/>
    </row>
  </sheetData>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2020-17 - Výměna pražců 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6" t="s">
        <v>5</v>
      </c>
      <c r="M2" s="1"/>
      <c r="N2" s="1"/>
      <c r="O2" s="1"/>
      <c r="P2" s="1"/>
      <c r="Q2" s="1"/>
      <c r="R2" s="1"/>
      <c r="S2" s="1"/>
      <c r="T2" s="1"/>
      <c r="U2" s="1"/>
      <c r="V2" s="1"/>
      <c r="AT2" s="17" t="s">
        <v>4</v>
      </c>
    </row>
    <row r="3" spans="2:46" s="1" customFormat="1" ht="6.95" customHeight="1">
      <c r="B3" s="18"/>
      <c r="C3" s="19"/>
      <c r="D3" s="19"/>
      <c r="E3" s="19"/>
      <c r="F3" s="19"/>
      <c r="G3" s="19"/>
      <c r="H3" s="19"/>
      <c r="I3" s="19"/>
      <c r="J3" s="19"/>
      <c r="K3" s="19"/>
      <c r="L3" s="20"/>
      <c r="AT3" s="17" t="s">
        <v>80</v>
      </c>
    </row>
    <row r="4" spans="2:46" s="1" customFormat="1" ht="24.95" customHeight="1">
      <c r="B4" s="20"/>
      <c r="D4" s="21" t="s">
        <v>81</v>
      </c>
      <c r="L4" s="20"/>
      <c r="M4" s="113" t="s">
        <v>10</v>
      </c>
      <c r="AT4" s="17" t="s">
        <v>3</v>
      </c>
    </row>
    <row r="5" spans="2:12" s="1" customFormat="1" ht="6.95" customHeight="1">
      <c r="B5" s="20"/>
      <c r="L5" s="20"/>
    </row>
    <row r="6" spans="1:31" s="2" customFormat="1" ht="12" customHeight="1">
      <c r="A6" s="36"/>
      <c r="B6" s="37"/>
      <c r="C6" s="36"/>
      <c r="D6" s="30" t="s">
        <v>16</v>
      </c>
      <c r="E6" s="36"/>
      <c r="F6" s="36"/>
      <c r="G6" s="36"/>
      <c r="H6" s="36"/>
      <c r="I6" s="36"/>
      <c r="J6" s="36"/>
      <c r="K6" s="36"/>
      <c r="L6" s="53"/>
      <c r="S6" s="36"/>
      <c r="T6" s="36"/>
      <c r="U6" s="36"/>
      <c r="V6" s="36"/>
      <c r="W6" s="36"/>
      <c r="X6" s="36"/>
      <c r="Y6" s="36"/>
      <c r="Z6" s="36"/>
      <c r="AA6" s="36"/>
      <c r="AB6" s="36"/>
      <c r="AC6" s="36"/>
      <c r="AD6" s="36"/>
      <c r="AE6" s="36"/>
    </row>
    <row r="7" spans="1:31" s="2" customFormat="1" ht="16.5" customHeight="1">
      <c r="A7" s="36"/>
      <c r="B7" s="37"/>
      <c r="C7" s="36"/>
      <c r="D7" s="36"/>
      <c r="E7" s="65" t="s">
        <v>17</v>
      </c>
      <c r="F7" s="36"/>
      <c r="G7" s="36"/>
      <c r="H7" s="36"/>
      <c r="I7" s="36"/>
      <c r="J7" s="36"/>
      <c r="K7" s="36"/>
      <c r="L7" s="53"/>
      <c r="S7" s="36"/>
      <c r="T7" s="36"/>
      <c r="U7" s="36"/>
      <c r="V7" s="36"/>
      <c r="W7" s="36"/>
      <c r="X7" s="36"/>
      <c r="Y7" s="36"/>
      <c r="Z7" s="36"/>
      <c r="AA7" s="36"/>
      <c r="AB7" s="36"/>
      <c r="AC7" s="36"/>
      <c r="AD7" s="36"/>
      <c r="AE7" s="36"/>
    </row>
    <row r="8" spans="1:31" s="2" customFormat="1" ht="12">
      <c r="A8" s="36"/>
      <c r="B8" s="37"/>
      <c r="C8" s="36"/>
      <c r="D8" s="36"/>
      <c r="E8" s="36"/>
      <c r="F8" s="36"/>
      <c r="G8" s="36"/>
      <c r="H8" s="36"/>
      <c r="I8" s="36"/>
      <c r="J8" s="36"/>
      <c r="K8" s="36"/>
      <c r="L8" s="53"/>
      <c r="S8" s="36"/>
      <c r="T8" s="36"/>
      <c r="U8" s="36"/>
      <c r="V8" s="36"/>
      <c r="W8" s="36"/>
      <c r="X8" s="36"/>
      <c r="Y8" s="36"/>
      <c r="Z8" s="36"/>
      <c r="AA8" s="36"/>
      <c r="AB8" s="36"/>
      <c r="AC8" s="36"/>
      <c r="AD8" s="36"/>
      <c r="AE8" s="36"/>
    </row>
    <row r="9" spans="1:31" s="2" customFormat="1" ht="12" customHeight="1">
      <c r="A9" s="36"/>
      <c r="B9" s="37"/>
      <c r="C9" s="36"/>
      <c r="D9" s="30" t="s">
        <v>18</v>
      </c>
      <c r="E9" s="36"/>
      <c r="F9" s="25" t="s">
        <v>1</v>
      </c>
      <c r="G9" s="36"/>
      <c r="H9" s="36"/>
      <c r="I9" s="30" t="s">
        <v>19</v>
      </c>
      <c r="J9" s="25" t="s">
        <v>1</v>
      </c>
      <c r="K9" s="36"/>
      <c r="L9" s="53"/>
      <c r="S9" s="36"/>
      <c r="T9" s="36"/>
      <c r="U9" s="36"/>
      <c r="V9" s="36"/>
      <c r="W9" s="36"/>
      <c r="X9" s="36"/>
      <c r="Y9" s="36"/>
      <c r="Z9" s="36"/>
      <c r="AA9" s="36"/>
      <c r="AB9" s="36"/>
      <c r="AC9" s="36"/>
      <c r="AD9" s="36"/>
      <c r="AE9" s="36"/>
    </row>
    <row r="10" spans="1:31" s="2" customFormat="1" ht="12" customHeight="1">
      <c r="A10" s="36"/>
      <c r="B10" s="37"/>
      <c r="C10" s="36"/>
      <c r="D10" s="30" t="s">
        <v>20</v>
      </c>
      <c r="E10" s="36"/>
      <c r="F10" s="25" t="s">
        <v>21</v>
      </c>
      <c r="G10" s="36"/>
      <c r="H10" s="36"/>
      <c r="I10" s="30" t="s">
        <v>22</v>
      </c>
      <c r="J10" s="67" t="str">
        <f>'Rekapitulace stavby'!AN8</f>
        <v>1. 9. 2020</v>
      </c>
      <c r="K10" s="36"/>
      <c r="L10" s="53"/>
      <c r="S10" s="36"/>
      <c r="T10" s="36"/>
      <c r="U10" s="36"/>
      <c r="V10" s="36"/>
      <c r="W10" s="36"/>
      <c r="X10" s="36"/>
      <c r="Y10" s="36"/>
      <c r="Z10" s="36"/>
      <c r="AA10" s="36"/>
      <c r="AB10" s="36"/>
      <c r="AC10" s="36"/>
      <c r="AD10" s="36"/>
      <c r="AE10" s="36"/>
    </row>
    <row r="11" spans="1:31" s="2" customFormat="1" ht="10.8" customHeight="1">
      <c r="A11" s="36"/>
      <c r="B11" s="37"/>
      <c r="C11" s="36"/>
      <c r="D11" s="36"/>
      <c r="E11" s="36"/>
      <c r="F11" s="36"/>
      <c r="G11" s="36"/>
      <c r="H11" s="36"/>
      <c r="I11" s="36"/>
      <c r="J11" s="36"/>
      <c r="K11" s="36"/>
      <c r="L11" s="53"/>
      <c r="S11" s="36"/>
      <c r="T11" s="36"/>
      <c r="U11" s="36"/>
      <c r="V11" s="36"/>
      <c r="W11" s="36"/>
      <c r="X11" s="36"/>
      <c r="Y11" s="36"/>
      <c r="Z11" s="36"/>
      <c r="AA11" s="36"/>
      <c r="AB11" s="36"/>
      <c r="AC11" s="36"/>
      <c r="AD11" s="36"/>
      <c r="AE11" s="36"/>
    </row>
    <row r="12" spans="1:31" s="2" customFormat="1" ht="12" customHeight="1">
      <c r="A12" s="36"/>
      <c r="B12" s="37"/>
      <c r="C12" s="36"/>
      <c r="D12" s="30" t="s">
        <v>24</v>
      </c>
      <c r="E12" s="36"/>
      <c r="F12" s="36"/>
      <c r="G12" s="36"/>
      <c r="H12" s="36"/>
      <c r="I12" s="30" t="s">
        <v>25</v>
      </c>
      <c r="J12" s="25" t="str">
        <f>IF('Rekapitulace stavby'!AN10="","",'Rekapitulace stavby'!AN10)</f>
        <v/>
      </c>
      <c r="K12" s="36"/>
      <c r="L12" s="53"/>
      <c r="S12" s="36"/>
      <c r="T12" s="36"/>
      <c r="U12" s="36"/>
      <c r="V12" s="36"/>
      <c r="W12" s="36"/>
      <c r="X12" s="36"/>
      <c r="Y12" s="36"/>
      <c r="Z12" s="36"/>
      <c r="AA12" s="36"/>
      <c r="AB12" s="36"/>
      <c r="AC12" s="36"/>
      <c r="AD12" s="36"/>
      <c r="AE12" s="36"/>
    </row>
    <row r="13" spans="1:31" s="2" customFormat="1" ht="18" customHeight="1">
      <c r="A13" s="36"/>
      <c r="B13" s="37"/>
      <c r="C13" s="36"/>
      <c r="D13" s="36"/>
      <c r="E13" s="25" t="str">
        <f>IF('Rekapitulace stavby'!E11="","",'Rekapitulace stavby'!E11)</f>
        <v xml:space="preserve"> </v>
      </c>
      <c r="F13" s="36"/>
      <c r="G13" s="36"/>
      <c r="H13" s="36"/>
      <c r="I13" s="30" t="s">
        <v>26</v>
      </c>
      <c r="J13" s="25" t="str">
        <f>IF('Rekapitulace stavby'!AN11="","",'Rekapitulace stavby'!AN11)</f>
        <v/>
      </c>
      <c r="K13" s="36"/>
      <c r="L13" s="53"/>
      <c r="S13" s="36"/>
      <c r="T13" s="36"/>
      <c r="U13" s="36"/>
      <c r="V13" s="36"/>
      <c r="W13" s="36"/>
      <c r="X13" s="36"/>
      <c r="Y13" s="36"/>
      <c r="Z13" s="36"/>
      <c r="AA13" s="36"/>
      <c r="AB13" s="36"/>
      <c r="AC13" s="36"/>
      <c r="AD13" s="36"/>
      <c r="AE13" s="36"/>
    </row>
    <row r="14" spans="1:31" s="2" customFormat="1" ht="6.95" customHeight="1">
      <c r="A14" s="36"/>
      <c r="B14" s="37"/>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37"/>
      <c r="C15" s="36"/>
      <c r="D15" s="30" t="s">
        <v>27</v>
      </c>
      <c r="E15" s="36"/>
      <c r="F15" s="36"/>
      <c r="G15" s="36"/>
      <c r="H15" s="36"/>
      <c r="I15" s="30" t="s">
        <v>25</v>
      </c>
      <c r="J15" s="31" t="str">
        <f>'Rekapitulace stavby'!AN13</f>
        <v>Vyplň údaj</v>
      </c>
      <c r="K15" s="36"/>
      <c r="L15" s="53"/>
      <c r="S15" s="36"/>
      <c r="T15" s="36"/>
      <c r="U15" s="36"/>
      <c r="V15" s="36"/>
      <c r="W15" s="36"/>
      <c r="X15" s="36"/>
      <c r="Y15" s="36"/>
      <c r="Z15" s="36"/>
      <c r="AA15" s="36"/>
      <c r="AB15" s="36"/>
      <c r="AC15" s="36"/>
      <c r="AD15" s="36"/>
      <c r="AE15" s="36"/>
    </row>
    <row r="16" spans="1:31" s="2" customFormat="1" ht="18" customHeight="1">
      <c r="A16" s="36"/>
      <c r="B16" s="37"/>
      <c r="C16" s="36"/>
      <c r="D16" s="36"/>
      <c r="E16" s="31" t="str">
        <f>'Rekapitulace stavby'!E14</f>
        <v>Vyplň údaj</v>
      </c>
      <c r="F16" s="25"/>
      <c r="G16" s="25"/>
      <c r="H16" s="25"/>
      <c r="I16" s="30" t="s">
        <v>26</v>
      </c>
      <c r="J16" s="31" t="str">
        <f>'Rekapitulace stavby'!AN14</f>
        <v>Vyplň údaj</v>
      </c>
      <c r="K16" s="36"/>
      <c r="L16" s="53"/>
      <c r="S16" s="36"/>
      <c r="T16" s="36"/>
      <c r="U16" s="36"/>
      <c r="V16" s="36"/>
      <c r="W16" s="36"/>
      <c r="X16" s="36"/>
      <c r="Y16" s="36"/>
      <c r="Z16" s="36"/>
      <c r="AA16" s="36"/>
      <c r="AB16" s="36"/>
      <c r="AC16" s="36"/>
      <c r="AD16" s="36"/>
      <c r="AE16" s="36"/>
    </row>
    <row r="17" spans="1:31" s="2" customFormat="1" ht="6.95" customHeight="1">
      <c r="A17" s="36"/>
      <c r="B17" s="37"/>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37"/>
      <c r="C18" s="36"/>
      <c r="D18" s="30" t="s">
        <v>29</v>
      </c>
      <c r="E18" s="36"/>
      <c r="F18" s="36"/>
      <c r="G18" s="36"/>
      <c r="H18" s="36"/>
      <c r="I18" s="30" t="s">
        <v>25</v>
      </c>
      <c r="J18" s="25" t="str">
        <f>IF('Rekapitulace stavby'!AN16="","",'Rekapitulace stavby'!AN16)</f>
        <v/>
      </c>
      <c r="K18" s="36"/>
      <c r="L18" s="53"/>
      <c r="S18" s="36"/>
      <c r="T18" s="36"/>
      <c r="U18" s="36"/>
      <c r="V18" s="36"/>
      <c r="W18" s="36"/>
      <c r="X18" s="36"/>
      <c r="Y18" s="36"/>
      <c r="Z18" s="36"/>
      <c r="AA18" s="36"/>
      <c r="AB18" s="36"/>
      <c r="AC18" s="36"/>
      <c r="AD18" s="36"/>
      <c r="AE18" s="36"/>
    </row>
    <row r="19" spans="1:31" s="2" customFormat="1" ht="18" customHeight="1">
      <c r="A19" s="36"/>
      <c r="B19" s="37"/>
      <c r="C19" s="36"/>
      <c r="D19" s="36"/>
      <c r="E19" s="25" t="str">
        <f>IF('Rekapitulace stavby'!E17="","",'Rekapitulace stavby'!E17)</f>
        <v xml:space="preserve"> </v>
      </c>
      <c r="F19" s="36"/>
      <c r="G19" s="36"/>
      <c r="H19" s="36"/>
      <c r="I19" s="30" t="s">
        <v>26</v>
      </c>
      <c r="J19" s="25" t="str">
        <f>IF('Rekapitulace stavby'!AN17="","",'Rekapitulace stavby'!AN17)</f>
        <v/>
      </c>
      <c r="K19" s="36"/>
      <c r="L19" s="53"/>
      <c r="S19" s="36"/>
      <c r="T19" s="36"/>
      <c r="U19" s="36"/>
      <c r="V19" s="36"/>
      <c r="W19" s="36"/>
      <c r="X19" s="36"/>
      <c r="Y19" s="36"/>
      <c r="Z19" s="36"/>
      <c r="AA19" s="36"/>
      <c r="AB19" s="36"/>
      <c r="AC19" s="36"/>
      <c r="AD19" s="36"/>
      <c r="AE19" s="36"/>
    </row>
    <row r="20" spans="1:31" s="2" customFormat="1" ht="6.95" customHeight="1">
      <c r="A20" s="36"/>
      <c r="B20" s="37"/>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37"/>
      <c r="C21" s="36"/>
      <c r="D21" s="30" t="s">
        <v>31</v>
      </c>
      <c r="E21" s="36"/>
      <c r="F21" s="36"/>
      <c r="G21" s="36"/>
      <c r="H21" s="36"/>
      <c r="I21" s="30" t="s">
        <v>25</v>
      </c>
      <c r="J21" s="25" t="str">
        <f>IF('Rekapitulace stavby'!AN19="","",'Rekapitulace stavby'!AN19)</f>
        <v/>
      </c>
      <c r="K21" s="36"/>
      <c r="L21" s="53"/>
      <c r="S21" s="36"/>
      <c r="T21" s="36"/>
      <c r="U21" s="36"/>
      <c r="V21" s="36"/>
      <c r="W21" s="36"/>
      <c r="X21" s="36"/>
      <c r="Y21" s="36"/>
      <c r="Z21" s="36"/>
      <c r="AA21" s="36"/>
      <c r="AB21" s="36"/>
      <c r="AC21" s="36"/>
      <c r="AD21" s="36"/>
      <c r="AE21" s="36"/>
    </row>
    <row r="22" spans="1:31" s="2" customFormat="1" ht="18" customHeight="1">
      <c r="A22" s="36"/>
      <c r="B22" s="37"/>
      <c r="C22" s="36"/>
      <c r="D22" s="36"/>
      <c r="E22" s="25" t="str">
        <f>IF('Rekapitulace stavby'!E20="","",'Rekapitulace stavby'!E20)</f>
        <v xml:space="preserve"> </v>
      </c>
      <c r="F22" s="36"/>
      <c r="G22" s="36"/>
      <c r="H22" s="36"/>
      <c r="I22" s="30" t="s">
        <v>26</v>
      </c>
      <c r="J22" s="25" t="str">
        <f>IF('Rekapitulace stavby'!AN20="","",'Rekapitulace stavby'!AN20)</f>
        <v/>
      </c>
      <c r="K22" s="36"/>
      <c r="L22" s="53"/>
      <c r="S22" s="36"/>
      <c r="T22" s="36"/>
      <c r="U22" s="36"/>
      <c r="V22" s="36"/>
      <c r="W22" s="36"/>
      <c r="X22" s="36"/>
      <c r="Y22" s="36"/>
      <c r="Z22" s="36"/>
      <c r="AA22" s="36"/>
      <c r="AB22" s="36"/>
      <c r="AC22" s="36"/>
      <c r="AD22" s="36"/>
      <c r="AE22" s="36"/>
    </row>
    <row r="23" spans="1:31" s="2" customFormat="1" ht="6.95" customHeight="1">
      <c r="A23" s="36"/>
      <c r="B23" s="37"/>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37"/>
      <c r="C24" s="36"/>
      <c r="D24" s="30" t="s">
        <v>32</v>
      </c>
      <c r="E24" s="36"/>
      <c r="F24" s="36"/>
      <c r="G24" s="36"/>
      <c r="H24" s="36"/>
      <c r="I24" s="36"/>
      <c r="J24" s="36"/>
      <c r="K24" s="36"/>
      <c r="L24" s="53"/>
      <c r="S24" s="36"/>
      <c r="T24" s="36"/>
      <c r="U24" s="36"/>
      <c r="V24" s="36"/>
      <c r="W24" s="36"/>
      <c r="X24" s="36"/>
      <c r="Y24" s="36"/>
      <c r="Z24" s="36"/>
      <c r="AA24" s="36"/>
      <c r="AB24" s="36"/>
      <c r="AC24" s="36"/>
      <c r="AD24" s="36"/>
      <c r="AE24" s="36"/>
    </row>
    <row r="25" spans="1:31" s="8" customFormat="1" ht="16.5" customHeight="1">
      <c r="A25" s="114"/>
      <c r="B25" s="115"/>
      <c r="C25" s="114"/>
      <c r="D25" s="114"/>
      <c r="E25" s="34" t="s">
        <v>1</v>
      </c>
      <c r="F25" s="34"/>
      <c r="G25" s="34"/>
      <c r="H25" s="34"/>
      <c r="I25" s="114"/>
      <c r="J25" s="114"/>
      <c r="K25" s="114"/>
      <c r="L25" s="116"/>
      <c r="S25" s="114"/>
      <c r="T25" s="114"/>
      <c r="U25" s="114"/>
      <c r="V25" s="114"/>
      <c r="W25" s="114"/>
      <c r="X25" s="114"/>
      <c r="Y25" s="114"/>
      <c r="Z25" s="114"/>
      <c r="AA25" s="114"/>
      <c r="AB25" s="114"/>
      <c r="AC25" s="114"/>
      <c r="AD25" s="114"/>
      <c r="AE25" s="114"/>
    </row>
    <row r="26" spans="1:31" s="2" customFormat="1" ht="6.95" customHeight="1">
      <c r="A26" s="36"/>
      <c r="B26" s="37"/>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6.95" customHeight="1">
      <c r="A27" s="36"/>
      <c r="B27" s="37"/>
      <c r="C27" s="36"/>
      <c r="D27" s="88"/>
      <c r="E27" s="88"/>
      <c r="F27" s="88"/>
      <c r="G27" s="88"/>
      <c r="H27" s="88"/>
      <c r="I27" s="88"/>
      <c r="J27" s="88"/>
      <c r="K27" s="88"/>
      <c r="L27" s="53"/>
      <c r="S27" s="36"/>
      <c r="T27" s="36"/>
      <c r="U27" s="36"/>
      <c r="V27" s="36"/>
      <c r="W27" s="36"/>
      <c r="X27" s="36"/>
      <c r="Y27" s="36"/>
      <c r="Z27" s="36"/>
      <c r="AA27" s="36"/>
      <c r="AB27" s="36"/>
      <c r="AC27" s="36"/>
      <c r="AD27" s="36"/>
      <c r="AE27" s="36"/>
    </row>
    <row r="28" spans="1:31" s="2" customFormat="1" ht="25.4" customHeight="1">
      <c r="A28" s="36"/>
      <c r="B28" s="37"/>
      <c r="C28" s="36"/>
      <c r="D28" s="117" t="s">
        <v>33</v>
      </c>
      <c r="E28" s="36"/>
      <c r="F28" s="36"/>
      <c r="G28" s="36"/>
      <c r="H28" s="36"/>
      <c r="I28" s="36"/>
      <c r="J28" s="94">
        <f>ROUND(J116,2)</f>
        <v>0</v>
      </c>
      <c r="K28" s="36"/>
      <c r="L28" s="53"/>
      <c r="S28" s="36"/>
      <c r="T28" s="36"/>
      <c r="U28" s="36"/>
      <c r="V28" s="36"/>
      <c r="W28" s="36"/>
      <c r="X28" s="36"/>
      <c r="Y28" s="36"/>
      <c r="Z28" s="36"/>
      <c r="AA28" s="36"/>
      <c r="AB28" s="36"/>
      <c r="AC28" s="36"/>
      <c r="AD28" s="36"/>
      <c r="AE28" s="36"/>
    </row>
    <row r="29" spans="1:31" s="2" customFormat="1" ht="6.95" customHeight="1">
      <c r="A29" s="36"/>
      <c r="B29" s="37"/>
      <c r="C29" s="36"/>
      <c r="D29" s="88"/>
      <c r="E29" s="88"/>
      <c r="F29" s="88"/>
      <c r="G29" s="88"/>
      <c r="H29" s="88"/>
      <c r="I29" s="88"/>
      <c r="J29" s="88"/>
      <c r="K29" s="88"/>
      <c r="L29" s="53"/>
      <c r="S29" s="36"/>
      <c r="T29" s="36"/>
      <c r="U29" s="36"/>
      <c r="V29" s="36"/>
      <c r="W29" s="36"/>
      <c r="X29" s="36"/>
      <c r="Y29" s="36"/>
      <c r="Z29" s="36"/>
      <c r="AA29" s="36"/>
      <c r="AB29" s="36"/>
      <c r="AC29" s="36"/>
      <c r="AD29" s="36"/>
      <c r="AE29" s="36"/>
    </row>
    <row r="30" spans="1:31" s="2" customFormat="1" ht="14.4" customHeight="1">
      <c r="A30" s="36"/>
      <c r="B30" s="37"/>
      <c r="C30" s="36"/>
      <c r="D30" s="36"/>
      <c r="E30" s="36"/>
      <c r="F30" s="41" t="s">
        <v>35</v>
      </c>
      <c r="G30" s="36"/>
      <c r="H30" s="36"/>
      <c r="I30" s="41" t="s">
        <v>34</v>
      </c>
      <c r="J30" s="41" t="s">
        <v>36</v>
      </c>
      <c r="K30" s="36"/>
      <c r="L30" s="53"/>
      <c r="S30" s="36"/>
      <c r="T30" s="36"/>
      <c r="U30" s="36"/>
      <c r="V30" s="36"/>
      <c r="W30" s="36"/>
      <c r="X30" s="36"/>
      <c r="Y30" s="36"/>
      <c r="Z30" s="36"/>
      <c r="AA30" s="36"/>
      <c r="AB30" s="36"/>
      <c r="AC30" s="36"/>
      <c r="AD30" s="36"/>
      <c r="AE30" s="36"/>
    </row>
    <row r="31" spans="1:31" s="2" customFormat="1" ht="14.4" customHeight="1">
      <c r="A31" s="36"/>
      <c r="B31" s="37"/>
      <c r="C31" s="36"/>
      <c r="D31" s="118" t="s">
        <v>37</v>
      </c>
      <c r="E31" s="30" t="s">
        <v>38</v>
      </c>
      <c r="F31" s="119">
        <f>ROUND((SUM(BE116:BE356)),2)</f>
        <v>0</v>
      </c>
      <c r="G31" s="36"/>
      <c r="H31" s="36"/>
      <c r="I31" s="120">
        <v>0.21</v>
      </c>
      <c r="J31" s="119">
        <f>ROUND(((SUM(BE116:BE356))*I31),2)</f>
        <v>0</v>
      </c>
      <c r="K31" s="36"/>
      <c r="L31" s="53"/>
      <c r="S31" s="36"/>
      <c r="T31" s="36"/>
      <c r="U31" s="36"/>
      <c r="V31" s="36"/>
      <c r="W31" s="36"/>
      <c r="X31" s="36"/>
      <c r="Y31" s="36"/>
      <c r="Z31" s="36"/>
      <c r="AA31" s="36"/>
      <c r="AB31" s="36"/>
      <c r="AC31" s="36"/>
      <c r="AD31" s="36"/>
      <c r="AE31" s="36"/>
    </row>
    <row r="32" spans="1:31" s="2" customFormat="1" ht="14.4" customHeight="1">
      <c r="A32" s="36"/>
      <c r="B32" s="37"/>
      <c r="C32" s="36"/>
      <c r="D32" s="36"/>
      <c r="E32" s="30" t="s">
        <v>39</v>
      </c>
      <c r="F32" s="119">
        <f>ROUND((SUM(BF116:BF356)),2)</f>
        <v>0</v>
      </c>
      <c r="G32" s="36"/>
      <c r="H32" s="36"/>
      <c r="I32" s="120">
        <v>0.15</v>
      </c>
      <c r="J32" s="119">
        <f>ROUND(((SUM(BF116:BF356))*I32),2)</f>
        <v>0</v>
      </c>
      <c r="K32" s="36"/>
      <c r="L32" s="53"/>
      <c r="S32" s="36"/>
      <c r="T32" s="36"/>
      <c r="U32" s="36"/>
      <c r="V32" s="36"/>
      <c r="W32" s="36"/>
      <c r="X32" s="36"/>
      <c r="Y32" s="36"/>
      <c r="Z32" s="36"/>
      <c r="AA32" s="36"/>
      <c r="AB32" s="36"/>
      <c r="AC32" s="36"/>
      <c r="AD32" s="36"/>
      <c r="AE32" s="36"/>
    </row>
    <row r="33" spans="1:31" s="2" customFormat="1" ht="14.4" customHeight="1" hidden="1">
      <c r="A33" s="36"/>
      <c r="B33" s="37"/>
      <c r="C33" s="36"/>
      <c r="D33" s="36"/>
      <c r="E33" s="30" t="s">
        <v>40</v>
      </c>
      <c r="F33" s="119">
        <f>ROUND((SUM(BG116:BG356)),2)</f>
        <v>0</v>
      </c>
      <c r="G33" s="36"/>
      <c r="H33" s="36"/>
      <c r="I33" s="120">
        <v>0.21</v>
      </c>
      <c r="J33" s="119">
        <f>0</f>
        <v>0</v>
      </c>
      <c r="K33" s="36"/>
      <c r="L33" s="53"/>
      <c r="S33" s="36"/>
      <c r="T33" s="36"/>
      <c r="U33" s="36"/>
      <c r="V33" s="36"/>
      <c r="W33" s="36"/>
      <c r="X33" s="36"/>
      <c r="Y33" s="36"/>
      <c r="Z33" s="36"/>
      <c r="AA33" s="36"/>
      <c r="AB33" s="36"/>
      <c r="AC33" s="36"/>
      <c r="AD33" s="36"/>
      <c r="AE33" s="36"/>
    </row>
    <row r="34" spans="1:31" s="2" customFormat="1" ht="14.4" customHeight="1" hidden="1">
      <c r="A34" s="36"/>
      <c r="B34" s="37"/>
      <c r="C34" s="36"/>
      <c r="D34" s="36"/>
      <c r="E34" s="30" t="s">
        <v>41</v>
      </c>
      <c r="F34" s="119">
        <f>ROUND((SUM(BH116:BH356)),2)</f>
        <v>0</v>
      </c>
      <c r="G34" s="36"/>
      <c r="H34" s="36"/>
      <c r="I34" s="120">
        <v>0.15</v>
      </c>
      <c r="J34" s="119">
        <f>0</f>
        <v>0</v>
      </c>
      <c r="K34" s="36"/>
      <c r="L34" s="53"/>
      <c r="S34" s="36"/>
      <c r="T34" s="36"/>
      <c r="U34" s="36"/>
      <c r="V34" s="36"/>
      <c r="W34" s="36"/>
      <c r="X34" s="36"/>
      <c r="Y34" s="36"/>
      <c r="Z34" s="36"/>
      <c r="AA34" s="36"/>
      <c r="AB34" s="36"/>
      <c r="AC34" s="36"/>
      <c r="AD34" s="36"/>
      <c r="AE34" s="36"/>
    </row>
    <row r="35" spans="1:31" s="2" customFormat="1" ht="14.4" customHeight="1" hidden="1">
      <c r="A35" s="36"/>
      <c r="B35" s="37"/>
      <c r="C35" s="36"/>
      <c r="D35" s="36"/>
      <c r="E35" s="30" t="s">
        <v>42</v>
      </c>
      <c r="F35" s="119">
        <f>ROUND((SUM(BI116:BI356)),2)</f>
        <v>0</v>
      </c>
      <c r="G35" s="36"/>
      <c r="H35" s="36"/>
      <c r="I35" s="120">
        <v>0</v>
      </c>
      <c r="J35" s="119">
        <f>0</f>
        <v>0</v>
      </c>
      <c r="K35" s="36"/>
      <c r="L35" s="53"/>
      <c r="S35" s="36"/>
      <c r="T35" s="36"/>
      <c r="U35" s="36"/>
      <c r="V35" s="36"/>
      <c r="W35" s="36"/>
      <c r="X35" s="36"/>
      <c r="Y35" s="36"/>
      <c r="Z35" s="36"/>
      <c r="AA35" s="36"/>
      <c r="AB35" s="36"/>
      <c r="AC35" s="36"/>
      <c r="AD35" s="36"/>
      <c r="AE35" s="36"/>
    </row>
    <row r="36" spans="1:31" s="2" customFormat="1" ht="6.95" customHeight="1">
      <c r="A36" s="36"/>
      <c r="B36" s="37"/>
      <c r="C36" s="36"/>
      <c r="D36" s="36"/>
      <c r="E36" s="36"/>
      <c r="F36" s="36"/>
      <c r="G36" s="36"/>
      <c r="H36" s="36"/>
      <c r="I36" s="36"/>
      <c r="J36" s="36"/>
      <c r="K36" s="36"/>
      <c r="L36" s="53"/>
      <c r="S36" s="36"/>
      <c r="T36" s="36"/>
      <c r="U36" s="36"/>
      <c r="V36" s="36"/>
      <c r="W36" s="36"/>
      <c r="X36" s="36"/>
      <c r="Y36" s="36"/>
      <c r="Z36" s="36"/>
      <c r="AA36" s="36"/>
      <c r="AB36" s="36"/>
      <c r="AC36" s="36"/>
      <c r="AD36" s="36"/>
      <c r="AE36" s="36"/>
    </row>
    <row r="37" spans="1:31" s="2" customFormat="1" ht="25.4" customHeight="1">
      <c r="A37" s="36"/>
      <c r="B37" s="37"/>
      <c r="C37" s="121"/>
      <c r="D37" s="122" t="s">
        <v>43</v>
      </c>
      <c r="E37" s="79"/>
      <c r="F37" s="79"/>
      <c r="G37" s="123" t="s">
        <v>44</v>
      </c>
      <c r="H37" s="124" t="s">
        <v>45</v>
      </c>
      <c r="I37" s="79"/>
      <c r="J37" s="125">
        <f>SUM(J28:J35)</f>
        <v>0</v>
      </c>
      <c r="K37" s="126"/>
      <c r="L37" s="53"/>
      <c r="S37" s="36"/>
      <c r="T37" s="36"/>
      <c r="U37" s="36"/>
      <c r="V37" s="36"/>
      <c r="W37" s="36"/>
      <c r="X37" s="36"/>
      <c r="Y37" s="36"/>
      <c r="Z37" s="36"/>
      <c r="AA37" s="36"/>
      <c r="AB37" s="36"/>
      <c r="AC37" s="36"/>
      <c r="AD37" s="36"/>
      <c r="AE37" s="36"/>
    </row>
    <row r="38" spans="1:31" s="2" customFormat="1" ht="14.4" customHeight="1">
      <c r="A38" s="36"/>
      <c r="B38" s="37"/>
      <c r="C38" s="36"/>
      <c r="D38" s="36"/>
      <c r="E38" s="36"/>
      <c r="F38" s="36"/>
      <c r="G38" s="36"/>
      <c r="H38" s="36"/>
      <c r="I38" s="36"/>
      <c r="J38" s="36"/>
      <c r="K38" s="36"/>
      <c r="L38" s="53"/>
      <c r="S38" s="36"/>
      <c r="T38" s="36"/>
      <c r="U38" s="36"/>
      <c r="V38" s="36"/>
      <c r="W38" s="36"/>
      <c r="X38" s="36"/>
      <c r="Y38" s="36"/>
      <c r="Z38" s="36"/>
      <c r="AA38" s="36"/>
      <c r="AB38" s="36"/>
      <c r="AC38" s="36"/>
      <c r="AD38" s="36"/>
      <c r="AE38" s="36"/>
    </row>
    <row r="39" spans="2:12" s="1" customFormat="1" ht="14.4" customHeight="1">
      <c r="B39" s="20"/>
      <c r="L39" s="20"/>
    </row>
    <row r="40" spans="2:12" s="1" customFormat="1" ht="14.4" customHeight="1">
      <c r="B40" s="20"/>
      <c r="L40" s="20"/>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3"/>
      <c r="D50" s="54" t="s">
        <v>46</v>
      </c>
      <c r="E50" s="55"/>
      <c r="F50" s="55"/>
      <c r="G50" s="54" t="s">
        <v>47</v>
      </c>
      <c r="H50" s="55"/>
      <c r="I50" s="55"/>
      <c r="J50" s="55"/>
      <c r="K50" s="55"/>
      <c r="L50" s="5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6"/>
      <c r="B61" s="37"/>
      <c r="C61" s="36"/>
      <c r="D61" s="56" t="s">
        <v>48</v>
      </c>
      <c r="E61" s="39"/>
      <c r="F61" s="127" t="s">
        <v>49</v>
      </c>
      <c r="G61" s="56" t="s">
        <v>48</v>
      </c>
      <c r="H61" s="39"/>
      <c r="I61" s="39"/>
      <c r="J61" s="128" t="s">
        <v>49</v>
      </c>
      <c r="K61" s="39"/>
      <c r="L61" s="53"/>
      <c r="S61" s="36"/>
      <c r="T61" s="36"/>
      <c r="U61" s="36"/>
      <c r="V61" s="36"/>
      <c r="W61" s="36"/>
      <c r="X61" s="36"/>
      <c r="Y61" s="36"/>
      <c r="Z61" s="36"/>
      <c r="AA61" s="36"/>
      <c r="AB61" s="36"/>
      <c r="AC61" s="36"/>
      <c r="AD61" s="36"/>
      <c r="AE61" s="36"/>
    </row>
    <row r="62" spans="2:12" ht="12">
      <c r="B62" s="20"/>
      <c r="L62" s="20"/>
    </row>
    <row r="63" spans="2:12" ht="12">
      <c r="B63" s="20"/>
      <c r="L63" s="20"/>
    </row>
    <row r="64" spans="2:12" ht="12">
      <c r="B64" s="20"/>
      <c r="L64" s="20"/>
    </row>
    <row r="65" spans="1:31" s="2" customFormat="1" ht="12">
      <c r="A65" s="36"/>
      <c r="B65" s="37"/>
      <c r="C65" s="36"/>
      <c r="D65" s="54" t="s">
        <v>50</v>
      </c>
      <c r="E65" s="57"/>
      <c r="F65" s="57"/>
      <c r="G65" s="54" t="s">
        <v>51</v>
      </c>
      <c r="H65" s="57"/>
      <c r="I65" s="57"/>
      <c r="J65" s="57"/>
      <c r="K65" s="57"/>
      <c r="L65" s="53"/>
      <c r="S65" s="36"/>
      <c r="T65" s="36"/>
      <c r="U65" s="36"/>
      <c r="V65" s="36"/>
      <c r="W65" s="36"/>
      <c r="X65" s="36"/>
      <c r="Y65" s="36"/>
      <c r="Z65" s="36"/>
      <c r="AA65" s="36"/>
      <c r="AB65" s="36"/>
      <c r="AC65" s="36"/>
      <c r="AD65" s="36"/>
      <c r="AE65" s="36"/>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6"/>
      <c r="B76" s="37"/>
      <c r="C76" s="36"/>
      <c r="D76" s="56" t="s">
        <v>48</v>
      </c>
      <c r="E76" s="39"/>
      <c r="F76" s="127" t="s">
        <v>49</v>
      </c>
      <c r="G76" s="56" t="s">
        <v>48</v>
      </c>
      <c r="H76" s="39"/>
      <c r="I76" s="39"/>
      <c r="J76" s="128" t="s">
        <v>49</v>
      </c>
      <c r="K76" s="39"/>
      <c r="L76" s="53"/>
      <c r="S76" s="36"/>
      <c r="T76" s="36"/>
      <c r="U76" s="36"/>
      <c r="V76" s="36"/>
      <c r="W76" s="36"/>
      <c r="X76" s="36"/>
      <c r="Y76" s="36"/>
      <c r="Z76" s="36"/>
      <c r="AA76" s="36"/>
      <c r="AB76" s="36"/>
      <c r="AC76" s="36"/>
      <c r="AD76" s="36"/>
      <c r="AE76" s="36"/>
    </row>
    <row r="77" spans="1:31" s="2" customFormat="1" ht="14.4" customHeight="1">
      <c r="A77" s="36"/>
      <c r="B77" s="58"/>
      <c r="C77" s="59"/>
      <c r="D77" s="59"/>
      <c r="E77" s="59"/>
      <c r="F77" s="59"/>
      <c r="G77" s="59"/>
      <c r="H77" s="59"/>
      <c r="I77" s="59"/>
      <c r="J77" s="59"/>
      <c r="K77" s="59"/>
      <c r="L77" s="53"/>
      <c r="S77" s="36"/>
      <c r="T77" s="36"/>
      <c r="U77" s="36"/>
      <c r="V77" s="36"/>
      <c r="W77" s="36"/>
      <c r="X77" s="36"/>
      <c r="Y77" s="36"/>
      <c r="Z77" s="36"/>
      <c r="AA77" s="36"/>
      <c r="AB77" s="36"/>
      <c r="AC77" s="36"/>
      <c r="AD77" s="36"/>
      <c r="AE77" s="36"/>
    </row>
    <row r="81" spans="1:31" s="2" customFormat="1" ht="6.95" customHeight="1">
      <c r="A81" s="36"/>
      <c r="B81" s="60"/>
      <c r="C81" s="61"/>
      <c r="D81" s="61"/>
      <c r="E81" s="61"/>
      <c r="F81" s="61"/>
      <c r="G81" s="61"/>
      <c r="H81" s="61"/>
      <c r="I81" s="61"/>
      <c r="J81" s="61"/>
      <c r="K81" s="61"/>
      <c r="L81" s="53"/>
      <c r="S81" s="36"/>
      <c r="T81" s="36"/>
      <c r="U81" s="36"/>
      <c r="V81" s="36"/>
      <c r="W81" s="36"/>
      <c r="X81" s="36"/>
      <c r="Y81" s="36"/>
      <c r="Z81" s="36"/>
      <c r="AA81" s="36"/>
      <c r="AB81" s="36"/>
      <c r="AC81" s="36"/>
      <c r="AD81" s="36"/>
      <c r="AE81" s="36"/>
    </row>
    <row r="82" spans="1:31" s="2" customFormat="1" ht="24.95" customHeight="1">
      <c r="A82" s="36"/>
      <c r="B82" s="37"/>
      <c r="C82" s="21" t="s">
        <v>82</v>
      </c>
      <c r="D82" s="36"/>
      <c r="E82" s="36"/>
      <c r="F82" s="36"/>
      <c r="G82" s="36"/>
      <c r="H82" s="36"/>
      <c r="I82" s="36"/>
      <c r="J82" s="36"/>
      <c r="K82" s="36"/>
      <c r="L82" s="53"/>
      <c r="S82" s="36"/>
      <c r="T82" s="36"/>
      <c r="U82" s="36"/>
      <c r="V82" s="36"/>
      <c r="W82" s="36"/>
      <c r="X82" s="36"/>
      <c r="Y82" s="36"/>
      <c r="Z82" s="36"/>
      <c r="AA82" s="36"/>
      <c r="AB82" s="36"/>
      <c r="AC82" s="36"/>
      <c r="AD82" s="36"/>
      <c r="AE82" s="36"/>
    </row>
    <row r="83" spans="1:31" s="2" customFormat="1" ht="6.95" customHeight="1">
      <c r="A83" s="36"/>
      <c r="B83" s="37"/>
      <c r="C83" s="36"/>
      <c r="D83" s="36"/>
      <c r="E83" s="36"/>
      <c r="F83" s="36"/>
      <c r="G83" s="36"/>
      <c r="H83" s="36"/>
      <c r="I83" s="36"/>
      <c r="J83" s="36"/>
      <c r="K83" s="36"/>
      <c r="L83" s="53"/>
      <c r="S83" s="36"/>
      <c r="T83" s="36"/>
      <c r="U83" s="36"/>
      <c r="V83" s="36"/>
      <c r="W83" s="36"/>
      <c r="X83" s="36"/>
      <c r="Y83" s="36"/>
      <c r="Z83" s="36"/>
      <c r="AA83" s="36"/>
      <c r="AB83" s="36"/>
      <c r="AC83" s="36"/>
      <c r="AD83" s="36"/>
      <c r="AE83" s="36"/>
    </row>
    <row r="84" spans="1:31" s="2" customFormat="1" ht="12" customHeight="1">
      <c r="A84" s="36"/>
      <c r="B84" s="37"/>
      <c r="C84" s="30" t="s">
        <v>16</v>
      </c>
      <c r="D84" s="36"/>
      <c r="E84" s="36"/>
      <c r="F84" s="36"/>
      <c r="G84" s="36"/>
      <c r="H84" s="36"/>
      <c r="I84" s="36"/>
      <c r="J84" s="36"/>
      <c r="K84" s="36"/>
      <c r="L84" s="53"/>
      <c r="S84" s="36"/>
      <c r="T84" s="36"/>
      <c r="U84" s="36"/>
      <c r="V84" s="36"/>
      <c r="W84" s="36"/>
      <c r="X84" s="36"/>
      <c r="Y84" s="36"/>
      <c r="Z84" s="36"/>
      <c r="AA84" s="36"/>
      <c r="AB84" s="36"/>
      <c r="AC84" s="36"/>
      <c r="AD84" s="36"/>
      <c r="AE84" s="36"/>
    </row>
    <row r="85" spans="1:31" s="2" customFormat="1" ht="16.5" customHeight="1">
      <c r="A85" s="36"/>
      <c r="B85" s="37"/>
      <c r="C85" s="36"/>
      <c r="D85" s="36"/>
      <c r="E85" s="65" t="str">
        <f>E7</f>
        <v>Výměna pražců a kolejnic Moravské Budějovice K - Jemnice</v>
      </c>
      <c r="F85" s="36"/>
      <c r="G85" s="36"/>
      <c r="H85" s="36"/>
      <c r="I85" s="36"/>
      <c r="J85" s="36"/>
      <c r="K85" s="36"/>
      <c r="L85" s="53"/>
      <c r="S85" s="36"/>
      <c r="T85" s="36"/>
      <c r="U85" s="36"/>
      <c r="V85" s="36"/>
      <c r="W85" s="36"/>
      <c r="X85" s="36"/>
      <c r="Y85" s="36"/>
      <c r="Z85" s="36"/>
      <c r="AA85" s="36"/>
      <c r="AB85" s="36"/>
      <c r="AC85" s="36"/>
      <c r="AD85" s="36"/>
      <c r="AE85" s="36"/>
    </row>
    <row r="86" spans="1:31" s="2" customFormat="1" ht="6.95" customHeight="1">
      <c r="A86" s="36"/>
      <c r="B86" s="37"/>
      <c r="C86" s="36"/>
      <c r="D86" s="36"/>
      <c r="E86" s="36"/>
      <c r="F86" s="36"/>
      <c r="G86" s="36"/>
      <c r="H86" s="36"/>
      <c r="I86" s="36"/>
      <c r="J86" s="36"/>
      <c r="K86" s="36"/>
      <c r="L86" s="53"/>
      <c r="S86" s="36"/>
      <c r="T86" s="36"/>
      <c r="U86" s="36"/>
      <c r="V86" s="36"/>
      <c r="W86" s="36"/>
      <c r="X86" s="36"/>
      <c r="Y86" s="36"/>
      <c r="Z86" s="36"/>
      <c r="AA86" s="36"/>
      <c r="AB86" s="36"/>
      <c r="AC86" s="36"/>
      <c r="AD86" s="36"/>
      <c r="AE86" s="36"/>
    </row>
    <row r="87" spans="1:31" s="2" customFormat="1" ht="12" customHeight="1">
      <c r="A87" s="36"/>
      <c r="B87" s="37"/>
      <c r="C87" s="30" t="s">
        <v>20</v>
      </c>
      <c r="D87" s="36"/>
      <c r="E87" s="36"/>
      <c r="F87" s="25" t="str">
        <f>F10</f>
        <v xml:space="preserve"> </v>
      </c>
      <c r="G87" s="36"/>
      <c r="H87" s="36"/>
      <c r="I87" s="30" t="s">
        <v>22</v>
      </c>
      <c r="J87" s="67" t="str">
        <f>IF(J10="","",J10)</f>
        <v>1. 9. 2020</v>
      </c>
      <c r="K87" s="36"/>
      <c r="L87" s="53"/>
      <c r="S87" s="36"/>
      <c r="T87" s="36"/>
      <c r="U87" s="36"/>
      <c r="V87" s="36"/>
      <c r="W87" s="36"/>
      <c r="X87" s="36"/>
      <c r="Y87" s="36"/>
      <c r="Z87" s="36"/>
      <c r="AA87" s="36"/>
      <c r="AB87" s="36"/>
      <c r="AC87" s="36"/>
      <c r="AD87" s="36"/>
      <c r="AE87" s="36"/>
    </row>
    <row r="88" spans="1:31" s="2" customFormat="1" ht="6.95" customHeight="1">
      <c r="A88" s="36"/>
      <c r="B88" s="37"/>
      <c r="C88" s="36"/>
      <c r="D88" s="36"/>
      <c r="E88" s="36"/>
      <c r="F88" s="36"/>
      <c r="G88" s="36"/>
      <c r="H88" s="36"/>
      <c r="I88" s="36"/>
      <c r="J88" s="36"/>
      <c r="K88" s="36"/>
      <c r="L88" s="53"/>
      <c r="S88" s="36"/>
      <c r="T88" s="36"/>
      <c r="U88" s="36"/>
      <c r="V88" s="36"/>
      <c r="W88" s="36"/>
      <c r="X88" s="36"/>
      <c r="Y88" s="36"/>
      <c r="Z88" s="36"/>
      <c r="AA88" s="36"/>
      <c r="AB88" s="36"/>
      <c r="AC88" s="36"/>
      <c r="AD88" s="36"/>
      <c r="AE88" s="36"/>
    </row>
    <row r="89" spans="1:31" s="2" customFormat="1" ht="15.15" customHeight="1">
      <c r="A89" s="36"/>
      <c r="B89" s="37"/>
      <c r="C89" s="30" t="s">
        <v>24</v>
      </c>
      <c r="D89" s="36"/>
      <c r="E89" s="36"/>
      <c r="F89" s="25" t="str">
        <f>E13</f>
        <v xml:space="preserve"> </v>
      </c>
      <c r="G89" s="36"/>
      <c r="H89" s="36"/>
      <c r="I89" s="30" t="s">
        <v>29</v>
      </c>
      <c r="J89" s="34" t="str">
        <f>E19</f>
        <v xml:space="preserve"> </v>
      </c>
      <c r="K89" s="36"/>
      <c r="L89" s="53"/>
      <c r="S89" s="36"/>
      <c r="T89" s="36"/>
      <c r="U89" s="36"/>
      <c r="V89" s="36"/>
      <c r="W89" s="36"/>
      <c r="X89" s="36"/>
      <c r="Y89" s="36"/>
      <c r="Z89" s="36"/>
      <c r="AA89" s="36"/>
      <c r="AB89" s="36"/>
      <c r="AC89" s="36"/>
      <c r="AD89" s="36"/>
      <c r="AE89" s="36"/>
    </row>
    <row r="90" spans="1:31" s="2" customFormat="1" ht="15.15" customHeight="1">
      <c r="A90" s="36"/>
      <c r="B90" s="37"/>
      <c r="C90" s="30" t="s">
        <v>27</v>
      </c>
      <c r="D90" s="36"/>
      <c r="E90" s="36"/>
      <c r="F90" s="25" t="str">
        <f>IF(E16="","",E16)</f>
        <v>Vyplň údaj</v>
      </c>
      <c r="G90" s="36"/>
      <c r="H90" s="36"/>
      <c r="I90" s="30" t="s">
        <v>31</v>
      </c>
      <c r="J90" s="34" t="str">
        <f>E22</f>
        <v xml:space="preserve"> </v>
      </c>
      <c r="K90" s="36"/>
      <c r="L90" s="53"/>
      <c r="S90" s="36"/>
      <c r="T90" s="36"/>
      <c r="U90" s="36"/>
      <c r="V90" s="36"/>
      <c r="W90" s="36"/>
      <c r="X90" s="36"/>
      <c r="Y90" s="36"/>
      <c r="Z90" s="36"/>
      <c r="AA90" s="36"/>
      <c r="AB90" s="36"/>
      <c r="AC90" s="36"/>
      <c r="AD90" s="36"/>
      <c r="AE90" s="36"/>
    </row>
    <row r="91" spans="1:31" s="2" customFormat="1" ht="10.3" customHeight="1">
      <c r="A91" s="36"/>
      <c r="B91" s="37"/>
      <c r="C91" s="36"/>
      <c r="D91" s="36"/>
      <c r="E91" s="36"/>
      <c r="F91" s="36"/>
      <c r="G91" s="36"/>
      <c r="H91" s="36"/>
      <c r="I91" s="36"/>
      <c r="J91" s="36"/>
      <c r="K91" s="36"/>
      <c r="L91" s="53"/>
      <c r="S91" s="36"/>
      <c r="T91" s="36"/>
      <c r="U91" s="36"/>
      <c r="V91" s="36"/>
      <c r="W91" s="36"/>
      <c r="X91" s="36"/>
      <c r="Y91" s="36"/>
      <c r="Z91" s="36"/>
      <c r="AA91" s="36"/>
      <c r="AB91" s="36"/>
      <c r="AC91" s="36"/>
      <c r="AD91" s="36"/>
      <c r="AE91" s="36"/>
    </row>
    <row r="92" spans="1:31" s="2" customFormat="1" ht="29.25" customHeight="1">
      <c r="A92" s="36"/>
      <c r="B92" s="37"/>
      <c r="C92" s="129" t="s">
        <v>83</v>
      </c>
      <c r="D92" s="121"/>
      <c r="E92" s="121"/>
      <c r="F92" s="121"/>
      <c r="G92" s="121"/>
      <c r="H92" s="121"/>
      <c r="I92" s="121"/>
      <c r="J92" s="130" t="s">
        <v>84</v>
      </c>
      <c r="K92" s="121"/>
      <c r="L92" s="53"/>
      <c r="S92" s="36"/>
      <c r="T92" s="36"/>
      <c r="U92" s="36"/>
      <c r="V92" s="36"/>
      <c r="W92" s="36"/>
      <c r="X92" s="36"/>
      <c r="Y92" s="36"/>
      <c r="Z92" s="36"/>
      <c r="AA92" s="36"/>
      <c r="AB92" s="36"/>
      <c r="AC92" s="36"/>
      <c r="AD92" s="36"/>
      <c r="AE92" s="36"/>
    </row>
    <row r="93" spans="1:31" s="2" customFormat="1" ht="10.3" customHeight="1">
      <c r="A93" s="36"/>
      <c r="B93" s="37"/>
      <c r="C93" s="36"/>
      <c r="D93" s="36"/>
      <c r="E93" s="36"/>
      <c r="F93" s="36"/>
      <c r="G93" s="36"/>
      <c r="H93" s="36"/>
      <c r="I93" s="36"/>
      <c r="J93" s="36"/>
      <c r="K93" s="36"/>
      <c r="L93" s="53"/>
      <c r="S93" s="36"/>
      <c r="T93" s="36"/>
      <c r="U93" s="36"/>
      <c r="V93" s="36"/>
      <c r="W93" s="36"/>
      <c r="X93" s="36"/>
      <c r="Y93" s="36"/>
      <c r="Z93" s="36"/>
      <c r="AA93" s="36"/>
      <c r="AB93" s="36"/>
      <c r="AC93" s="36"/>
      <c r="AD93" s="36"/>
      <c r="AE93" s="36"/>
    </row>
    <row r="94" spans="1:47" s="2" customFormat="1" ht="22.8" customHeight="1">
      <c r="A94" s="36"/>
      <c r="B94" s="37"/>
      <c r="C94" s="131" t="s">
        <v>85</v>
      </c>
      <c r="D94" s="36"/>
      <c r="E94" s="36"/>
      <c r="F94" s="36"/>
      <c r="G94" s="36"/>
      <c r="H94" s="36"/>
      <c r="I94" s="36"/>
      <c r="J94" s="94">
        <f>J116</f>
        <v>0</v>
      </c>
      <c r="K94" s="36"/>
      <c r="L94" s="53"/>
      <c r="S94" s="36"/>
      <c r="T94" s="36"/>
      <c r="U94" s="36"/>
      <c r="V94" s="36"/>
      <c r="W94" s="36"/>
      <c r="X94" s="36"/>
      <c r="Y94" s="36"/>
      <c r="Z94" s="36"/>
      <c r="AA94" s="36"/>
      <c r="AB94" s="36"/>
      <c r="AC94" s="36"/>
      <c r="AD94" s="36"/>
      <c r="AE94" s="36"/>
      <c r="AU94" s="17" t="s">
        <v>86</v>
      </c>
    </row>
    <row r="95" spans="1:31" s="9" customFormat="1" ht="24.95" customHeight="1">
      <c r="A95" s="9"/>
      <c r="B95" s="132"/>
      <c r="C95" s="9"/>
      <c r="D95" s="133" t="s">
        <v>87</v>
      </c>
      <c r="E95" s="134"/>
      <c r="F95" s="134"/>
      <c r="G95" s="134"/>
      <c r="H95" s="134"/>
      <c r="I95" s="134"/>
      <c r="J95" s="135">
        <f>J117</f>
        <v>0</v>
      </c>
      <c r="K95" s="9"/>
      <c r="L95" s="132"/>
      <c r="S95" s="9"/>
      <c r="T95" s="9"/>
      <c r="U95" s="9"/>
      <c r="V95" s="9"/>
      <c r="W95" s="9"/>
      <c r="X95" s="9"/>
      <c r="Y95" s="9"/>
      <c r="Z95" s="9"/>
      <c r="AA95" s="9"/>
      <c r="AB95" s="9"/>
      <c r="AC95" s="9"/>
      <c r="AD95" s="9"/>
      <c r="AE95" s="9"/>
    </row>
    <row r="96" spans="1:31" s="10" customFormat="1" ht="19.9" customHeight="1">
      <c r="A96" s="10"/>
      <c r="B96" s="136"/>
      <c r="C96" s="10"/>
      <c r="D96" s="137" t="s">
        <v>88</v>
      </c>
      <c r="E96" s="138"/>
      <c r="F96" s="138"/>
      <c r="G96" s="138"/>
      <c r="H96" s="138"/>
      <c r="I96" s="138"/>
      <c r="J96" s="139">
        <f>J118</f>
        <v>0</v>
      </c>
      <c r="K96" s="10"/>
      <c r="L96" s="136"/>
      <c r="S96" s="10"/>
      <c r="T96" s="10"/>
      <c r="U96" s="10"/>
      <c r="V96" s="10"/>
      <c r="W96" s="10"/>
      <c r="X96" s="10"/>
      <c r="Y96" s="10"/>
      <c r="Z96" s="10"/>
      <c r="AA96" s="10"/>
      <c r="AB96" s="10"/>
      <c r="AC96" s="10"/>
      <c r="AD96" s="10"/>
      <c r="AE96" s="10"/>
    </row>
    <row r="97" spans="1:31" s="9" customFormat="1" ht="24.95" customHeight="1">
      <c r="A97" s="9"/>
      <c r="B97" s="132"/>
      <c r="C97" s="9"/>
      <c r="D97" s="133" t="s">
        <v>89</v>
      </c>
      <c r="E97" s="134"/>
      <c r="F97" s="134"/>
      <c r="G97" s="134"/>
      <c r="H97" s="134"/>
      <c r="I97" s="134"/>
      <c r="J97" s="135">
        <f>J305</f>
        <v>0</v>
      </c>
      <c r="K97" s="9"/>
      <c r="L97" s="132"/>
      <c r="S97" s="9"/>
      <c r="T97" s="9"/>
      <c r="U97" s="9"/>
      <c r="V97" s="9"/>
      <c r="W97" s="9"/>
      <c r="X97" s="9"/>
      <c r="Y97" s="9"/>
      <c r="Z97" s="9"/>
      <c r="AA97" s="9"/>
      <c r="AB97" s="9"/>
      <c r="AC97" s="9"/>
      <c r="AD97" s="9"/>
      <c r="AE97" s="9"/>
    </row>
    <row r="98" spans="1:31" s="9" customFormat="1" ht="24.95" customHeight="1">
      <c r="A98" s="9"/>
      <c r="B98" s="132"/>
      <c r="C98" s="9"/>
      <c r="D98" s="133" t="s">
        <v>90</v>
      </c>
      <c r="E98" s="134"/>
      <c r="F98" s="134"/>
      <c r="G98" s="134"/>
      <c r="H98" s="134"/>
      <c r="I98" s="134"/>
      <c r="J98" s="135">
        <f>J346</f>
        <v>0</v>
      </c>
      <c r="K98" s="9"/>
      <c r="L98" s="132"/>
      <c r="S98" s="9"/>
      <c r="T98" s="9"/>
      <c r="U98" s="9"/>
      <c r="V98" s="9"/>
      <c r="W98" s="9"/>
      <c r="X98" s="9"/>
      <c r="Y98" s="9"/>
      <c r="Z98" s="9"/>
      <c r="AA98" s="9"/>
      <c r="AB98" s="9"/>
      <c r="AC98" s="9"/>
      <c r="AD98" s="9"/>
      <c r="AE98" s="9"/>
    </row>
    <row r="99" spans="1:31" s="2" customFormat="1" ht="21.8" customHeight="1">
      <c r="A99" s="36"/>
      <c r="B99" s="37"/>
      <c r="C99" s="36"/>
      <c r="D99" s="36"/>
      <c r="E99" s="36"/>
      <c r="F99" s="36"/>
      <c r="G99" s="36"/>
      <c r="H99" s="36"/>
      <c r="I99" s="36"/>
      <c r="J99" s="36"/>
      <c r="K99" s="36"/>
      <c r="L99" s="53"/>
      <c r="S99" s="36"/>
      <c r="T99" s="36"/>
      <c r="U99" s="36"/>
      <c r="V99" s="36"/>
      <c r="W99" s="36"/>
      <c r="X99" s="36"/>
      <c r="Y99" s="36"/>
      <c r="Z99" s="36"/>
      <c r="AA99" s="36"/>
      <c r="AB99" s="36"/>
      <c r="AC99" s="36"/>
      <c r="AD99" s="36"/>
      <c r="AE99" s="36"/>
    </row>
    <row r="100" spans="1:31" s="2" customFormat="1" ht="6.95" customHeight="1">
      <c r="A100" s="36"/>
      <c r="B100" s="58"/>
      <c r="C100" s="59"/>
      <c r="D100" s="59"/>
      <c r="E100" s="59"/>
      <c r="F100" s="59"/>
      <c r="G100" s="59"/>
      <c r="H100" s="59"/>
      <c r="I100" s="59"/>
      <c r="J100" s="59"/>
      <c r="K100" s="59"/>
      <c r="L100" s="53"/>
      <c r="S100" s="36"/>
      <c r="T100" s="36"/>
      <c r="U100" s="36"/>
      <c r="V100" s="36"/>
      <c r="W100" s="36"/>
      <c r="X100" s="36"/>
      <c r="Y100" s="36"/>
      <c r="Z100" s="36"/>
      <c r="AA100" s="36"/>
      <c r="AB100" s="36"/>
      <c r="AC100" s="36"/>
      <c r="AD100" s="36"/>
      <c r="AE100" s="36"/>
    </row>
    <row r="104" spans="1:31" s="2" customFormat="1" ht="6.95" customHeight="1">
      <c r="A104" s="36"/>
      <c r="B104" s="60"/>
      <c r="C104" s="61"/>
      <c r="D104" s="61"/>
      <c r="E104" s="61"/>
      <c r="F104" s="61"/>
      <c r="G104" s="61"/>
      <c r="H104" s="61"/>
      <c r="I104" s="61"/>
      <c r="J104" s="61"/>
      <c r="K104" s="61"/>
      <c r="L104" s="53"/>
      <c r="S104" s="36"/>
      <c r="T104" s="36"/>
      <c r="U104" s="36"/>
      <c r="V104" s="36"/>
      <c r="W104" s="36"/>
      <c r="X104" s="36"/>
      <c r="Y104" s="36"/>
      <c r="Z104" s="36"/>
      <c r="AA104" s="36"/>
      <c r="AB104" s="36"/>
      <c r="AC104" s="36"/>
      <c r="AD104" s="36"/>
      <c r="AE104" s="36"/>
    </row>
    <row r="105" spans="1:31" s="2" customFormat="1" ht="24.95" customHeight="1">
      <c r="A105" s="36"/>
      <c r="B105" s="37"/>
      <c r="C105" s="21" t="s">
        <v>91</v>
      </c>
      <c r="D105" s="36"/>
      <c r="E105" s="36"/>
      <c r="F105" s="36"/>
      <c r="G105" s="36"/>
      <c r="H105" s="36"/>
      <c r="I105" s="36"/>
      <c r="J105" s="36"/>
      <c r="K105" s="36"/>
      <c r="L105" s="53"/>
      <c r="S105" s="36"/>
      <c r="T105" s="36"/>
      <c r="U105" s="36"/>
      <c r="V105" s="36"/>
      <c r="W105" s="36"/>
      <c r="X105" s="36"/>
      <c r="Y105" s="36"/>
      <c r="Z105" s="36"/>
      <c r="AA105" s="36"/>
      <c r="AB105" s="36"/>
      <c r="AC105" s="36"/>
      <c r="AD105" s="36"/>
      <c r="AE105" s="36"/>
    </row>
    <row r="106" spans="1:31" s="2" customFormat="1" ht="6.95" customHeight="1">
      <c r="A106" s="36"/>
      <c r="B106" s="37"/>
      <c r="C106" s="36"/>
      <c r="D106" s="36"/>
      <c r="E106" s="36"/>
      <c r="F106" s="36"/>
      <c r="G106" s="36"/>
      <c r="H106" s="36"/>
      <c r="I106" s="36"/>
      <c r="J106" s="36"/>
      <c r="K106" s="36"/>
      <c r="L106" s="53"/>
      <c r="S106" s="36"/>
      <c r="T106" s="36"/>
      <c r="U106" s="36"/>
      <c r="V106" s="36"/>
      <c r="W106" s="36"/>
      <c r="X106" s="36"/>
      <c r="Y106" s="36"/>
      <c r="Z106" s="36"/>
      <c r="AA106" s="36"/>
      <c r="AB106" s="36"/>
      <c r="AC106" s="36"/>
      <c r="AD106" s="36"/>
      <c r="AE106" s="36"/>
    </row>
    <row r="107" spans="1:31" s="2" customFormat="1" ht="12" customHeight="1">
      <c r="A107" s="36"/>
      <c r="B107" s="37"/>
      <c r="C107" s="30" t="s">
        <v>16</v>
      </c>
      <c r="D107" s="36"/>
      <c r="E107" s="36"/>
      <c r="F107" s="36"/>
      <c r="G107" s="36"/>
      <c r="H107" s="36"/>
      <c r="I107" s="36"/>
      <c r="J107" s="36"/>
      <c r="K107" s="36"/>
      <c r="L107" s="53"/>
      <c r="S107" s="36"/>
      <c r="T107" s="36"/>
      <c r="U107" s="36"/>
      <c r="V107" s="36"/>
      <c r="W107" s="36"/>
      <c r="X107" s="36"/>
      <c r="Y107" s="36"/>
      <c r="Z107" s="36"/>
      <c r="AA107" s="36"/>
      <c r="AB107" s="36"/>
      <c r="AC107" s="36"/>
      <c r="AD107" s="36"/>
      <c r="AE107" s="36"/>
    </row>
    <row r="108" spans="1:31" s="2" customFormat="1" ht="16.5" customHeight="1">
      <c r="A108" s="36"/>
      <c r="B108" s="37"/>
      <c r="C108" s="36"/>
      <c r="D108" s="36"/>
      <c r="E108" s="65" t="str">
        <f>E7</f>
        <v>Výměna pražců a kolejnic Moravské Budějovice K - Jemnice</v>
      </c>
      <c r="F108" s="36"/>
      <c r="G108" s="36"/>
      <c r="H108" s="36"/>
      <c r="I108" s="36"/>
      <c r="J108" s="36"/>
      <c r="K108" s="36"/>
      <c r="L108" s="53"/>
      <c r="S108" s="36"/>
      <c r="T108" s="36"/>
      <c r="U108" s="36"/>
      <c r="V108" s="36"/>
      <c r="W108" s="36"/>
      <c r="X108" s="36"/>
      <c r="Y108" s="36"/>
      <c r="Z108" s="36"/>
      <c r="AA108" s="36"/>
      <c r="AB108" s="36"/>
      <c r="AC108" s="36"/>
      <c r="AD108" s="36"/>
      <c r="AE108" s="36"/>
    </row>
    <row r="109" spans="1:31" s="2" customFormat="1" ht="6.95" customHeight="1">
      <c r="A109" s="36"/>
      <c r="B109" s="37"/>
      <c r="C109" s="36"/>
      <c r="D109" s="36"/>
      <c r="E109" s="36"/>
      <c r="F109" s="36"/>
      <c r="G109" s="36"/>
      <c r="H109" s="36"/>
      <c r="I109" s="36"/>
      <c r="J109" s="36"/>
      <c r="K109" s="36"/>
      <c r="L109" s="53"/>
      <c r="S109" s="36"/>
      <c r="T109" s="36"/>
      <c r="U109" s="36"/>
      <c r="V109" s="36"/>
      <c r="W109" s="36"/>
      <c r="X109" s="36"/>
      <c r="Y109" s="36"/>
      <c r="Z109" s="36"/>
      <c r="AA109" s="36"/>
      <c r="AB109" s="36"/>
      <c r="AC109" s="36"/>
      <c r="AD109" s="36"/>
      <c r="AE109" s="36"/>
    </row>
    <row r="110" spans="1:31" s="2" customFormat="1" ht="12" customHeight="1">
      <c r="A110" s="36"/>
      <c r="B110" s="37"/>
      <c r="C110" s="30" t="s">
        <v>20</v>
      </c>
      <c r="D110" s="36"/>
      <c r="E110" s="36"/>
      <c r="F110" s="25" t="str">
        <f>F10</f>
        <v xml:space="preserve"> </v>
      </c>
      <c r="G110" s="36"/>
      <c r="H110" s="36"/>
      <c r="I110" s="30" t="s">
        <v>22</v>
      </c>
      <c r="J110" s="67" t="str">
        <f>IF(J10="","",J10)</f>
        <v>1. 9. 2020</v>
      </c>
      <c r="K110" s="36"/>
      <c r="L110" s="53"/>
      <c r="S110" s="36"/>
      <c r="T110" s="36"/>
      <c r="U110" s="36"/>
      <c r="V110" s="36"/>
      <c r="W110" s="36"/>
      <c r="X110" s="36"/>
      <c r="Y110" s="36"/>
      <c r="Z110" s="36"/>
      <c r="AA110" s="36"/>
      <c r="AB110" s="36"/>
      <c r="AC110" s="36"/>
      <c r="AD110" s="36"/>
      <c r="AE110" s="36"/>
    </row>
    <row r="111" spans="1:31" s="2" customFormat="1" ht="6.95" customHeight="1">
      <c r="A111" s="36"/>
      <c r="B111" s="37"/>
      <c r="C111" s="36"/>
      <c r="D111" s="36"/>
      <c r="E111" s="36"/>
      <c r="F111" s="36"/>
      <c r="G111" s="36"/>
      <c r="H111" s="36"/>
      <c r="I111" s="36"/>
      <c r="J111" s="36"/>
      <c r="K111" s="36"/>
      <c r="L111" s="53"/>
      <c r="S111" s="36"/>
      <c r="T111" s="36"/>
      <c r="U111" s="36"/>
      <c r="V111" s="36"/>
      <c r="W111" s="36"/>
      <c r="X111" s="36"/>
      <c r="Y111" s="36"/>
      <c r="Z111" s="36"/>
      <c r="AA111" s="36"/>
      <c r="AB111" s="36"/>
      <c r="AC111" s="36"/>
      <c r="AD111" s="36"/>
      <c r="AE111" s="36"/>
    </row>
    <row r="112" spans="1:31" s="2" customFormat="1" ht="15.15" customHeight="1">
      <c r="A112" s="36"/>
      <c r="B112" s="37"/>
      <c r="C112" s="30" t="s">
        <v>24</v>
      </c>
      <c r="D112" s="36"/>
      <c r="E112" s="36"/>
      <c r="F112" s="25" t="str">
        <f>E13</f>
        <v xml:space="preserve"> </v>
      </c>
      <c r="G112" s="36"/>
      <c r="H112" s="36"/>
      <c r="I112" s="30" t="s">
        <v>29</v>
      </c>
      <c r="J112" s="34" t="str">
        <f>E19</f>
        <v xml:space="preserve"> </v>
      </c>
      <c r="K112" s="36"/>
      <c r="L112" s="53"/>
      <c r="S112" s="36"/>
      <c r="T112" s="36"/>
      <c r="U112" s="36"/>
      <c r="V112" s="36"/>
      <c r="W112" s="36"/>
      <c r="X112" s="36"/>
      <c r="Y112" s="36"/>
      <c r="Z112" s="36"/>
      <c r="AA112" s="36"/>
      <c r="AB112" s="36"/>
      <c r="AC112" s="36"/>
      <c r="AD112" s="36"/>
      <c r="AE112" s="36"/>
    </row>
    <row r="113" spans="1:31" s="2" customFormat="1" ht="15.15" customHeight="1">
      <c r="A113" s="36"/>
      <c r="B113" s="37"/>
      <c r="C113" s="30" t="s">
        <v>27</v>
      </c>
      <c r="D113" s="36"/>
      <c r="E113" s="36"/>
      <c r="F113" s="25" t="str">
        <f>IF(E16="","",E16)</f>
        <v>Vyplň údaj</v>
      </c>
      <c r="G113" s="36"/>
      <c r="H113" s="36"/>
      <c r="I113" s="30" t="s">
        <v>31</v>
      </c>
      <c r="J113" s="34" t="str">
        <f>E22</f>
        <v xml:space="preserve"> </v>
      </c>
      <c r="K113" s="36"/>
      <c r="L113" s="53"/>
      <c r="S113" s="36"/>
      <c r="T113" s="36"/>
      <c r="U113" s="36"/>
      <c r="V113" s="36"/>
      <c r="W113" s="36"/>
      <c r="X113" s="36"/>
      <c r="Y113" s="36"/>
      <c r="Z113" s="36"/>
      <c r="AA113" s="36"/>
      <c r="AB113" s="36"/>
      <c r="AC113" s="36"/>
      <c r="AD113" s="36"/>
      <c r="AE113" s="36"/>
    </row>
    <row r="114" spans="1:31" s="2" customFormat="1" ht="10.3" customHeight="1">
      <c r="A114" s="36"/>
      <c r="B114" s="37"/>
      <c r="C114" s="36"/>
      <c r="D114" s="36"/>
      <c r="E114" s="36"/>
      <c r="F114" s="36"/>
      <c r="G114" s="36"/>
      <c r="H114" s="36"/>
      <c r="I114" s="36"/>
      <c r="J114" s="36"/>
      <c r="K114" s="36"/>
      <c r="L114" s="53"/>
      <c r="S114" s="36"/>
      <c r="T114" s="36"/>
      <c r="U114" s="36"/>
      <c r="V114" s="36"/>
      <c r="W114" s="36"/>
      <c r="X114" s="36"/>
      <c r="Y114" s="36"/>
      <c r="Z114" s="36"/>
      <c r="AA114" s="36"/>
      <c r="AB114" s="36"/>
      <c r="AC114" s="36"/>
      <c r="AD114" s="36"/>
      <c r="AE114" s="36"/>
    </row>
    <row r="115" spans="1:31" s="11" customFormat="1" ht="29.25" customHeight="1">
      <c r="A115" s="140"/>
      <c r="B115" s="141"/>
      <c r="C115" s="142" t="s">
        <v>92</v>
      </c>
      <c r="D115" s="143" t="s">
        <v>58</v>
      </c>
      <c r="E115" s="143" t="s">
        <v>54</v>
      </c>
      <c r="F115" s="143" t="s">
        <v>55</v>
      </c>
      <c r="G115" s="143" t="s">
        <v>93</v>
      </c>
      <c r="H115" s="143" t="s">
        <v>94</v>
      </c>
      <c r="I115" s="143" t="s">
        <v>95</v>
      </c>
      <c r="J115" s="144" t="s">
        <v>84</v>
      </c>
      <c r="K115" s="145" t="s">
        <v>96</v>
      </c>
      <c r="L115" s="146"/>
      <c r="M115" s="84" t="s">
        <v>1</v>
      </c>
      <c r="N115" s="85" t="s">
        <v>37</v>
      </c>
      <c r="O115" s="85" t="s">
        <v>97</v>
      </c>
      <c r="P115" s="85" t="s">
        <v>98</v>
      </c>
      <c r="Q115" s="85" t="s">
        <v>99</v>
      </c>
      <c r="R115" s="85" t="s">
        <v>100</v>
      </c>
      <c r="S115" s="85" t="s">
        <v>101</v>
      </c>
      <c r="T115" s="86" t="s">
        <v>102</v>
      </c>
      <c r="U115" s="140"/>
      <c r="V115" s="140"/>
      <c r="W115" s="140"/>
      <c r="X115" s="140"/>
      <c r="Y115" s="140"/>
      <c r="Z115" s="140"/>
      <c r="AA115" s="140"/>
      <c r="AB115" s="140"/>
      <c r="AC115" s="140"/>
      <c r="AD115" s="140"/>
      <c r="AE115" s="140"/>
    </row>
    <row r="116" spans="1:63" s="2" customFormat="1" ht="22.8" customHeight="1">
      <c r="A116" s="36"/>
      <c r="B116" s="37"/>
      <c r="C116" s="91" t="s">
        <v>103</v>
      </c>
      <c r="D116" s="36"/>
      <c r="E116" s="36"/>
      <c r="F116" s="36"/>
      <c r="G116" s="36"/>
      <c r="H116" s="36"/>
      <c r="I116" s="36"/>
      <c r="J116" s="147">
        <f>BK116</f>
        <v>0</v>
      </c>
      <c r="K116" s="36"/>
      <c r="L116" s="37"/>
      <c r="M116" s="87"/>
      <c r="N116" s="71"/>
      <c r="O116" s="88"/>
      <c r="P116" s="148">
        <f>P117+P305+P346</f>
        <v>0</v>
      </c>
      <c r="Q116" s="88"/>
      <c r="R116" s="148">
        <f>R117+R305+R346</f>
        <v>4099.59186</v>
      </c>
      <c r="S116" s="88"/>
      <c r="T116" s="149">
        <f>T117+T305+T346</f>
        <v>0</v>
      </c>
      <c r="U116" s="36"/>
      <c r="V116" s="36"/>
      <c r="W116" s="36"/>
      <c r="X116" s="36"/>
      <c r="Y116" s="36"/>
      <c r="Z116" s="36"/>
      <c r="AA116" s="36"/>
      <c r="AB116" s="36"/>
      <c r="AC116" s="36"/>
      <c r="AD116" s="36"/>
      <c r="AE116" s="36"/>
      <c r="AT116" s="17" t="s">
        <v>72</v>
      </c>
      <c r="AU116" s="17" t="s">
        <v>86</v>
      </c>
      <c r="BK116" s="150">
        <f>BK117+BK305+BK346</f>
        <v>0</v>
      </c>
    </row>
    <row r="117" spans="1:63" s="12" customFormat="1" ht="25.9" customHeight="1">
      <c r="A117" s="12"/>
      <c r="B117" s="151"/>
      <c r="C117" s="12"/>
      <c r="D117" s="152" t="s">
        <v>72</v>
      </c>
      <c r="E117" s="153" t="s">
        <v>104</v>
      </c>
      <c r="F117" s="153" t="s">
        <v>105</v>
      </c>
      <c r="G117" s="12"/>
      <c r="H117" s="12"/>
      <c r="I117" s="154"/>
      <c r="J117" s="155">
        <f>BK117</f>
        <v>0</v>
      </c>
      <c r="K117" s="12"/>
      <c r="L117" s="151"/>
      <c r="M117" s="156"/>
      <c r="N117" s="157"/>
      <c r="O117" s="157"/>
      <c r="P117" s="158">
        <f>P118</f>
        <v>0</v>
      </c>
      <c r="Q117" s="157"/>
      <c r="R117" s="158">
        <f>R118</f>
        <v>4099.59186</v>
      </c>
      <c r="S117" s="157"/>
      <c r="T117" s="159">
        <f>T118</f>
        <v>0</v>
      </c>
      <c r="U117" s="12"/>
      <c r="V117" s="12"/>
      <c r="W117" s="12"/>
      <c r="X117" s="12"/>
      <c r="Y117" s="12"/>
      <c r="Z117" s="12"/>
      <c r="AA117" s="12"/>
      <c r="AB117" s="12"/>
      <c r="AC117" s="12"/>
      <c r="AD117" s="12"/>
      <c r="AE117" s="12"/>
      <c r="AR117" s="152" t="s">
        <v>78</v>
      </c>
      <c r="AT117" s="160" t="s">
        <v>72</v>
      </c>
      <c r="AU117" s="160" t="s">
        <v>73</v>
      </c>
      <c r="AY117" s="152" t="s">
        <v>106</v>
      </c>
      <c r="BK117" s="161">
        <f>BK118</f>
        <v>0</v>
      </c>
    </row>
    <row r="118" spans="1:63" s="12" customFormat="1" ht="22.8" customHeight="1">
      <c r="A118" s="12"/>
      <c r="B118" s="151"/>
      <c r="C118" s="12"/>
      <c r="D118" s="152" t="s">
        <v>72</v>
      </c>
      <c r="E118" s="162" t="s">
        <v>107</v>
      </c>
      <c r="F118" s="162" t="s">
        <v>108</v>
      </c>
      <c r="G118" s="12"/>
      <c r="H118" s="12"/>
      <c r="I118" s="154"/>
      <c r="J118" s="163">
        <f>BK118</f>
        <v>0</v>
      </c>
      <c r="K118" s="12"/>
      <c r="L118" s="151"/>
      <c r="M118" s="156"/>
      <c r="N118" s="157"/>
      <c r="O118" s="157"/>
      <c r="P118" s="158">
        <f>SUM(P119:P304)</f>
        <v>0</v>
      </c>
      <c r="Q118" s="157"/>
      <c r="R118" s="158">
        <f>SUM(R119:R304)</f>
        <v>4099.59186</v>
      </c>
      <c r="S118" s="157"/>
      <c r="T118" s="159">
        <f>SUM(T119:T304)</f>
        <v>0</v>
      </c>
      <c r="U118" s="12"/>
      <c r="V118" s="12"/>
      <c r="W118" s="12"/>
      <c r="X118" s="12"/>
      <c r="Y118" s="12"/>
      <c r="Z118" s="12"/>
      <c r="AA118" s="12"/>
      <c r="AB118" s="12"/>
      <c r="AC118" s="12"/>
      <c r="AD118" s="12"/>
      <c r="AE118" s="12"/>
      <c r="AR118" s="152" t="s">
        <v>78</v>
      </c>
      <c r="AT118" s="160" t="s">
        <v>72</v>
      </c>
      <c r="AU118" s="160" t="s">
        <v>78</v>
      </c>
      <c r="AY118" s="152" t="s">
        <v>106</v>
      </c>
      <c r="BK118" s="161">
        <f>SUM(BK119:BK304)</f>
        <v>0</v>
      </c>
    </row>
    <row r="119" spans="1:65" s="2" customFormat="1" ht="24.15" customHeight="1">
      <c r="A119" s="36"/>
      <c r="B119" s="164"/>
      <c r="C119" s="165" t="s">
        <v>78</v>
      </c>
      <c r="D119" s="165" t="s">
        <v>109</v>
      </c>
      <c r="E119" s="166" t="s">
        <v>110</v>
      </c>
      <c r="F119" s="167" t="s">
        <v>111</v>
      </c>
      <c r="G119" s="168" t="s">
        <v>112</v>
      </c>
      <c r="H119" s="169">
        <v>160</v>
      </c>
      <c r="I119" s="170"/>
      <c r="J119" s="171">
        <f>ROUND(I119*H119,2)</f>
        <v>0</v>
      </c>
      <c r="K119" s="172"/>
      <c r="L119" s="37"/>
      <c r="M119" s="173" t="s">
        <v>1</v>
      </c>
      <c r="N119" s="174" t="s">
        <v>38</v>
      </c>
      <c r="O119" s="75"/>
      <c r="P119" s="175">
        <f>O119*H119</f>
        <v>0</v>
      </c>
      <c r="Q119" s="175">
        <v>0</v>
      </c>
      <c r="R119" s="175">
        <f>Q119*H119</f>
        <v>0</v>
      </c>
      <c r="S119" s="175">
        <v>0</v>
      </c>
      <c r="T119" s="176">
        <f>S119*H119</f>
        <v>0</v>
      </c>
      <c r="U119" s="36"/>
      <c r="V119" s="36"/>
      <c r="W119" s="36"/>
      <c r="X119" s="36"/>
      <c r="Y119" s="36"/>
      <c r="Z119" s="36"/>
      <c r="AA119" s="36"/>
      <c r="AB119" s="36"/>
      <c r="AC119" s="36"/>
      <c r="AD119" s="36"/>
      <c r="AE119" s="36"/>
      <c r="AR119" s="177" t="s">
        <v>113</v>
      </c>
      <c r="AT119" s="177" t="s">
        <v>109</v>
      </c>
      <c r="AU119" s="177" t="s">
        <v>80</v>
      </c>
      <c r="AY119" s="17" t="s">
        <v>106</v>
      </c>
      <c r="BE119" s="178">
        <f>IF(N119="základní",J119,0)</f>
        <v>0</v>
      </c>
      <c r="BF119" s="178">
        <f>IF(N119="snížená",J119,0)</f>
        <v>0</v>
      </c>
      <c r="BG119" s="178">
        <f>IF(N119="zákl. přenesená",J119,0)</f>
        <v>0</v>
      </c>
      <c r="BH119" s="178">
        <f>IF(N119="sníž. přenesená",J119,0)</f>
        <v>0</v>
      </c>
      <c r="BI119" s="178">
        <f>IF(N119="nulová",J119,0)</f>
        <v>0</v>
      </c>
      <c r="BJ119" s="17" t="s">
        <v>78</v>
      </c>
      <c r="BK119" s="178">
        <f>ROUND(I119*H119,2)</f>
        <v>0</v>
      </c>
      <c r="BL119" s="17" t="s">
        <v>113</v>
      </c>
      <c r="BM119" s="177" t="s">
        <v>114</v>
      </c>
    </row>
    <row r="120" spans="1:47" s="2" customFormat="1" ht="12">
      <c r="A120" s="36"/>
      <c r="B120" s="37"/>
      <c r="C120" s="36"/>
      <c r="D120" s="179" t="s">
        <v>115</v>
      </c>
      <c r="E120" s="36"/>
      <c r="F120" s="180" t="s">
        <v>116</v>
      </c>
      <c r="G120" s="36"/>
      <c r="H120" s="36"/>
      <c r="I120" s="181"/>
      <c r="J120" s="36"/>
      <c r="K120" s="36"/>
      <c r="L120" s="37"/>
      <c r="M120" s="182"/>
      <c r="N120" s="183"/>
      <c r="O120" s="75"/>
      <c r="P120" s="75"/>
      <c r="Q120" s="75"/>
      <c r="R120" s="75"/>
      <c r="S120" s="75"/>
      <c r="T120" s="76"/>
      <c r="U120" s="36"/>
      <c r="V120" s="36"/>
      <c r="W120" s="36"/>
      <c r="X120" s="36"/>
      <c r="Y120" s="36"/>
      <c r="Z120" s="36"/>
      <c r="AA120" s="36"/>
      <c r="AB120" s="36"/>
      <c r="AC120" s="36"/>
      <c r="AD120" s="36"/>
      <c r="AE120" s="36"/>
      <c r="AT120" s="17" t="s">
        <v>115</v>
      </c>
      <c r="AU120" s="17" t="s">
        <v>80</v>
      </c>
    </row>
    <row r="121" spans="1:51" s="13" customFormat="1" ht="12">
      <c r="A121" s="13"/>
      <c r="B121" s="184"/>
      <c r="C121" s="13"/>
      <c r="D121" s="179" t="s">
        <v>117</v>
      </c>
      <c r="E121" s="185" t="s">
        <v>1</v>
      </c>
      <c r="F121" s="186" t="s">
        <v>118</v>
      </c>
      <c r="G121" s="13"/>
      <c r="H121" s="187">
        <v>160</v>
      </c>
      <c r="I121" s="188"/>
      <c r="J121" s="13"/>
      <c r="K121" s="13"/>
      <c r="L121" s="184"/>
      <c r="M121" s="189"/>
      <c r="N121" s="190"/>
      <c r="O121" s="190"/>
      <c r="P121" s="190"/>
      <c r="Q121" s="190"/>
      <c r="R121" s="190"/>
      <c r="S121" s="190"/>
      <c r="T121" s="191"/>
      <c r="U121" s="13"/>
      <c r="V121" s="13"/>
      <c r="W121" s="13"/>
      <c r="X121" s="13"/>
      <c r="Y121" s="13"/>
      <c r="Z121" s="13"/>
      <c r="AA121" s="13"/>
      <c r="AB121" s="13"/>
      <c r="AC121" s="13"/>
      <c r="AD121" s="13"/>
      <c r="AE121" s="13"/>
      <c r="AT121" s="185" t="s">
        <v>117</v>
      </c>
      <c r="AU121" s="185" t="s">
        <v>80</v>
      </c>
      <c r="AV121" s="13" t="s">
        <v>80</v>
      </c>
      <c r="AW121" s="13" t="s">
        <v>30</v>
      </c>
      <c r="AX121" s="13" t="s">
        <v>78</v>
      </c>
      <c r="AY121" s="185" t="s">
        <v>106</v>
      </c>
    </row>
    <row r="122" spans="1:65" s="2" customFormat="1" ht="14.4" customHeight="1">
      <c r="A122" s="36"/>
      <c r="B122" s="164"/>
      <c r="C122" s="165" t="s">
        <v>80</v>
      </c>
      <c r="D122" s="165" t="s">
        <v>109</v>
      </c>
      <c r="E122" s="166" t="s">
        <v>119</v>
      </c>
      <c r="F122" s="167" t="s">
        <v>120</v>
      </c>
      <c r="G122" s="168" t="s">
        <v>112</v>
      </c>
      <c r="H122" s="169">
        <v>160</v>
      </c>
      <c r="I122" s="170"/>
      <c r="J122" s="171">
        <f>ROUND(I122*H122,2)</f>
        <v>0</v>
      </c>
      <c r="K122" s="172"/>
      <c r="L122" s="37"/>
      <c r="M122" s="173" t="s">
        <v>1</v>
      </c>
      <c r="N122" s="174" t="s">
        <v>38</v>
      </c>
      <c r="O122" s="75"/>
      <c r="P122" s="175">
        <f>O122*H122</f>
        <v>0</v>
      </c>
      <c r="Q122" s="175">
        <v>0</v>
      </c>
      <c r="R122" s="175">
        <f>Q122*H122</f>
        <v>0</v>
      </c>
      <c r="S122" s="175">
        <v>0</v>
      </c>
      <c r="T122" s="176">
        <f>S122*H122</f>
        <v>0</v>
      </c>
      <c r="U122" s="36"/>
      <c r="V122" s="36"/>
      <c r="W122" s="36"/>
      <c r="X122" s="36"/>
      <c r="Y122" s="36"/>
      <c r="Z122" s="36"/>
      <c r="AA122" s="36"/>
      <c r="AB122" s="36"/>
      <c r="AC122" s="36"/>
      <c r="AD122" s="36"/>
      <c r="AE122" s="36"/>
      <c r="AR122" s="177" t="s">
        <v>113</v>
      </c>
      <c r="AT122" s="177" t="s">
        <v>109</v>
      </c>
      <c r="AU122" s="177" t="s">
        <v>80</v>
      </c>
      <c r="AY122" s="17" t="s">
        <v>106</v>
      </c>
      <c r="BE122" s="178">
        <f>IF(N122="základní",J122,0)</f>
        <v>0</v>
      </c>
      <c r="BF122" s="178">
        <f>IF(N122="snížená",J122,0)</f>
        <v>0</v>
      </c>
      <c r="BG122" s="178">
        <f>IF(N122="zákl. přenesená",J122,0)</f>
        <v>0</v>
      </c>
      <c r="BH122" s="178">
        <f>IF(N122="sníž. přenesená",J122,0)</f>
        <v>0</v>
      </c>
      <c r="BI122" s="178">
        <f>IF(N122="nulová",J122,0)</f>
        <v>0</v>
      </c>
      <c r="BJ122" s="17" t="s">
        <v>78</v>
      </c>
      <c r="BK122" s="178">
        <f>ROUND(I122*H122,2)</f>
        <v>0</v>
      </c>
      <c r="BL122" s="17" t="s">
        <v>113</v>
      </c>
      <c r="BM122" s="177" t="s">
        <v>121</v>
      </c>
    </row>
    <row r="123" spans="1:47" s="2" customFormat="1" ht="12">
      <c r="A123" s="36"/>
      <c r="B123" s="37"/>
      <c r="C123" s="36"/>
      <c r="D123" s="179" t="s">
        <v>115</v>
      </c>
      <c r="E123" s="36"/>
      <c r="F123" s="180" t="s">
        <v>122</v>
      </c>
      <c r="G123" s="36"/>
      <c r="H123" s="36"/>
      <c r="I123" s="181"/>
      <c r="J123" s="36"/>
      <c r="K123" s="36"/>
      <c r="L123" s="37"/>
      <c r="M123" s="182"/>
      <c r="N123" s="183"/>
      <c r="O123" s="75"/>
      <c r="P123" s="75"/>
      <c r="Q123" s="75"/>
      <c r="R123" s="75"/>
      <c r="S123" s="75"/>
      <c r="T123" s="76"/>
      <c r="U123" s="36"/>
      <c r="V123" s="36"/>
      <c r="W123" s="36"/>
      <c r="X123" s="36"/>
      <c r="Y123" s="36"/>
      <c r="Z123" s="36"/>
      <c r="AA123" s="36"/>
      <c r="AB123" s="36"/>
      <c r="AC123" s="36"/>
      <c r="AD123" s="36"/>
      <c r="AE123" s="36"/>
      <c r="AT123" s="17" t="s">
        <v>115</v>
      </c>
      <c r="AU123" s="17" t="s">
        <v>80</v>
      </c>
    </row>
    <row r="124" spans="1:51" s="13" customFormat="1" ht="12">
      <c r="A124" s="13"/>
      <c r="B124" s="184"/>
      <c r="C124" s="13"/>
      <c r="D124" s="179" t="s">
        <v>117</v>
      </c>
      <c r="E124" s="185" t="s">
        <v>1</v>
      </c>
      <c r="F124" s="186" t="s">
        <v>123</v>
      </c>
      <c r="G124" s="13"/>
      <c r="H124" s="187">
        <v>160</v>
      </c>
      <c r="I124" s="188"/>
      <c r="J124" s="13"/>
      <c r="K124" s="13"/>
      <c r="L124" s="184"/>
      <c r="M124" s="189"/>
      <c r="N124" s="190"/>
      <c r="O124" s="190"/>
      <c r="P124" s="190"/>
      <c r="Q124" s="190"/>
      <c r="R124" s="190"/>
      <c r="S124" s="190"/>
      <c r="T124" s="191"/>
      <c r="U124" s="13"/>
      <c r="V124" s="13"/>
      <c r="W124" s="13"/>
      <c r="X124" s="13"/>
      <c r="Y124" s="13"/>
      <c r="Z124" s="13"/>
      <c r="AA124" s="13"/>
      <c r="AB124" s="13"/>
      <c r="AC124" s="13"/>
      <c r="AD124" s="13"/>
      <c r="AE124" s="13"/>
      <c r="AT124" s="185" t="s">
        <v>117</v>
      </c>
      <c r="AU124" s="185" t="s">
        <v>80</v>
      </c>
      <c r="AV124" s="13" t="s">
        <v>80</v>
      </c>
      <c r="AW124" s="13" t="s">
        <v>30</v>
      </c>
      <c r="AX124" s="13" t="s">
        <v>78</v>
      </c>
      <c r="AY124" s="185" t="s">
        <v>106</v>
      </c>
    </row>
    <row r="125" spans="1:65" s="2" customFormat="1" ht="14.4" customHeight="1">
      <c r="A125" s="36"/>
      <c r="B125" s="164"/>
      <c r="C125" s="165" t="s">
        <v>124</v>
      </c>
      <c r="D125" s="165" t="s">
        <v>109</v>
      </c>
      <c r="E125" s="166" t="s">
        <v>125</v>
      </c>
      <c r="F125" s="167" t="s">
        <v>126</v>
      </c>
      <c r="G125" s="168" t="s">
        <v>112</v>
      </c>
      <c r="H125" s="169">
        <v>2080.5</v>
      </c>
      <c r="I125" s="170"/>
      <c r="J125" s="171">
        <f>ROUND(I125*H125,2)</f>
        <v>0</v>
      </c>
      <c r="K125" s="172"/>
      <c r="L125" s="37"/>
      <c r="M125" s="173" t="s">
        <v>1</v>
      </c>
      <c r="N125" s="174" t="s">
        <v>38</v>
      </c>
      <c r="O125" s="75"/>
      <c r="P125" s="175">
        <f>O125*H125</f>
        <v>0</v>
      </c>
      <c r="Q125" s="175">
        <v>0</v>
      </c>
      <c r="R125" s="175">
        <f>Q125*H125</f>
        <v>0</v>
      </c>
      <c r="S125" s="175">
        <v>0</v>
      </c>
      <c r="T125" s="176">
        <f>S125*H125</f>
        <v>0</v>
      </c>
      <c r="U125" s="36"/>
      <c r="V125" s="36"/>
      <c r="W125" s="36"/>
      <c r="X125" s="36"/>
      <c r="Y125" s="36"/>
      <c r="Z125" s="36"/>
      <c r="AA125" s="36"/>
      <c r="AB125" s="36"/>
      <c r="AC125" s="36"/>
      <c r="AD125" s="36"/>
      <c r="AE125" s="36"/>
      <c r="AR125" s="177" t="s">
        <v>113</v>
      </c>
      <c r="AT125" s="177" t="s">
        <v>109</v>
      </c>
      <c r="AU125" s="177" t="s">
        <v>80</v>
      </c>
      <c r="AY125" s="17" t="s">
        <v>106</v>
      </c>
      <c r="BE125" s="178">
        <f>IF(N125="základní",J125,0)</f>
        <v>0</v>
      </c>
      <c r="BF125" s="178">
        <f>IF(N125="snížená",J125,0)</f>
        <v>0</v>
      </c>
      <c r="BG125" s="178">
        <f>IF(N125="zákl. přenesená",J125,0)</f>
        <v>0</v>
      </c>
      <c r="BH125" s="178">
        <f>IF(N125="sníž. přenesená",J125,0)</f>
        <v>0</v>
      </c>
      <c r="BI125" s="178">
        <f>IF(N125="nulová",J125,0)</f>
        <v>0</v>
      </c>
      <c r="BJ125" s="17" t="s">
        <v>78</v>
      </c>
      <c r="BK125" s="178">
        <f>ROUND(I125*H125,2)</f>
        <v>0</v>
      </c>
      <c r="BL125" s="17" t="s">
        <v>113</v>
      </c>
      <c r="BM125" s="177" t="s">
        <v>127</v>
      </c>
    </row>
    <row r="126" spans="1:47" s="2" customFormat="1" ht="12">
      <c r="A126" s="36"/>
      <c r="B126" s="37"/>
      <c r="C126" s="36"/>
      <c r="D126" s="179" t="s">
        <v>115</v>
      </c>
      <c r="E126" s="36"/>
      <c r="F126" s="180" t="s">
        <v>128</v>
      </c>
      <c r="G126" s="36"/>
      <c r="H126" s="36"/>
      <c r="I126" s="181"/>
      <c r="J126" s="36"/>
      <c r="K126" s="36"/>
      <c r="L126" s="37"/>
      <c r="M126" s="182"/>
      <c r="N126" s="183"/>
      <c r="O126" s="75"/>
      <c r="P126" s="75"/>
      <c r="Q126" s="75"/>
      <c r="R126" s="75"/>
      <c r="S126" s="75"/>
      <c r="T126" s="76"/>
      <c r="U126" s="36"/>
      <c r="V126" s="36"/>
      <c r="W126" s="36"/>
      <c r="X126" s="36"/>
      <c r="Y126" s="36"/>
      <c r="Z126" s="36"/>
      <c r="AA126" s="36"/>
      <c r="AB126" s="36"/>
      <c r="AC126" s="36"/>
      <c r="AD126" s="36"/>
      <c r="AE126" s="36"/>
      <c r="AT126" s="17" t="s">
        <v>115</v>
      </c>
      <c r="AU126" s="17" t="s">
        <v>80</v>
      </c>
    </row>
    <row r="127" spans="1:51" s="13" customFormat="1" ht="12">
      <c r="A127" s="13"/>
      <c r="B127" s="184"/>
      <c r="C127" s="13"/>
      <c r="D127" s="179" t="s">
        <v>117</v>
      </c>
      <c r="E127" s="185" t="s">
        <v>1</v>
      </c>
      <c r="F127" s="186" t="s">
        <v>129</v>
      </c>
      <c r="G127" s="13"/>
      <c r="H127" s="187">
        <v>2080.5</v>
      </c>
      <c r="I127" s="188"/>
      <c r="J127" s="13"/>
      <c r="K127" s="13"/>
      <c r="L127" s="184"/>
      <c r="M127" s="189"/>
      <c r="N127" s="190"/>
      <c r="O127" s="190"/>
      <c r="P127" s="190"/>
      <c r="Q127" s="190"/>
      <c r="R127" s="190"/>
      <c r="S127" s="190"/>
      <c r="T127" s="191"/>
      <c r="U127" s="13"/>
      <c r="V127" s="13"/>
      <c r="W127" s="13"/>
      <c r="X127" s="13"/>
      <c r="Y127" s="13"/>
      <c r="Z127" s="13"/>
      <c r="AA127" s="13"/>
      <c r="AB127" s="13"/>
      <c r="AC127" s="13"/>
      <c r="AD127" s="13"/>
      <c r="AE127" s="13"/>
      <c r="AT127" s="185" t="s">
        <v>117</v>
      </c>
      <c r="AU127" s="185" t="s">
        <v>80</v>
      </c>
      <c r="AV127" s="13" t="s">
        <v>80</v>
      </c>
      <c r="AW127" s="13" t="s">
        <v>30</v>
      </c>
      <c r="AX127" s="13" t="s">
        <v>78</v>
      </c>
      <c r="AY127" s="185" t="s">
        <v>106</v>
      </c>
    </row>
    <row r="128" spans="1:65" s="2" customFormat="1" ht="14.4" customHeight="1">
      <c r="A128" s="36"/>
      <c r="B128" s="164"/>
      <c r="C128" s="192" t="s">
        <v>113</v>
      </c>
      <c r="D128" s="192" t="s">
        <v>130</v>
      </c>
      <c r="E128" s="193" t="s">
        <v>131</v>
      </c>
      <c r="F128" s="194" t="s">
        <v>132</v>
      </c>
      <c r="G128" s="195" t="s">
        <v>133</v>
      </c>
      <c r="H128" s="196">
        <v>4032.9</v>
      </c>
      <c r="I128" s="197"/>
      <c r="J128" s="198">
        <f>ROUND(I128*H128,2)</f>
        <v>0</v>
      </c>
      <c r="K128" s="199"/>
      <c r="L128" s="200"/>
      <c r="M128" s="201" t="s">
        <v>1</v>
      </c>
      <c r="N128" s="202" t="s">
        <v>38</v>
      </c>
      <c r="O128" s="75"/>
      <c r="P128" s="175">
        <f>O128*H128</f>
        <v>0</v>
      </c>
      <c r="Q128" s="175">
        <v>1</v>
      </c>
      <c r="R128" s="175">
        <f>Q128*H128</f>
        <v>4032.9</v>
      </c>
      <c r="S128" s="175">
        <v>0</v>
      </c>
      <c r="T128" s="176">
        <f>S128*H128</f>
        <v>0</v>
      </c>
      <c r="U128" s="36"/>
      <c r="V128" s="36"/>
      <c r="W128" s="36"/>
      <c r="X128" s="36"/>
      <c r="Y128" s="36"/>
      <c r="Z128" s="36"/>
      <c r="AA128" s="36"/>
      <c r="AB128" s="36"/>
      <c r="AC128" s="36"/>
      <c r="AD128" s="36"/>
      <c r="AE128" s="36"/>
      <c r="AR128" s="177" t="s">
        <v>134</v>
      </c>
      <c r="AT128" s="177" t="s">
        <v>130</v>
      </c>
      <c r="AU128" s="177" t="s">
        <v>80</v>
      </c>
      <c r="AY128" s="17" t="s">
        <v>106</v>
      </c>
      <c r="BE128" s="178">
        <f>IF(N128="základní",J128,0)</f>
        <v>0</v>
      </c>
      <c r="BF128" s="178">
        <f>IF(N128="snížená",J128,0)</f>
        <v>0</v>
      </c>
      <c r="BG128" s="178">
        <f>IF(N128="zákl. přenesená",J128,0)</f>
        <v>0</v>
      </c>
      <c r="BH128" s="178">
        <f>IF(N128="sníž. přenesená",J128,0)</f>
        <v>0</v>
      </c>
      <c r="BI128" s="178">
        <f>IF(N128="nulová",J128,0)</f>
        <v>0</v>
      </c>
      <c r="BJ128" s="17" t="s">
        <v>78</v>
      </c>
      <c r="BK128" s="178">
        <f>ROUND(I128*H128,2)</f>
        <v>0</v>
      </c>
      <c r="BL128" s="17" t="s">
        <v>113</v>
      </c>
      <c r="BM128" s="177" t="s">
        <v>135</v>
      </c>
    </row>
    <row r="129" spans="1:47" s="2" customFormat="1" ht="12">
      <c r="A129" s="36"/>
      <c r="B129" s="37"/>
      <c r="C129" s="36"/>
      <c r="D129" s="179" t="s">
        <v>115</v>
      </c>
      <c r="E129" s="36"/>
      <c r="F129" s="180" t="s">
        <v>132</v>
      </c>
      <c r="G129" s="36"/>
      <c r="H129" s="36"/>
      <c r="I129" s="181"/>
      <c r="J129" s="36"/>
      <c r="K129" s="36"/>
      <c r="L129" s="37"/>
      <c r="M129" s="182"/>
      <c r="N129" s="183"/>
      <c r="O129" s="75"/>
      <c r="P129" s="75"/>
      <c r="Q129" s="75"/>
      <c r="R129" s="75"/>
      <c r="S129" s="75"/>
      <c r="T129" s="76"/>
      <c r="U129" s="36"/>
      <c r="V129" s="36"/>
      <c r="W129" s="36"/>
      <c r="X129" s="36"/>
      <c r="Y129" s="36"/>
      <c r="Z129" s="36"/>
      <c r="AA129" s="36"/>
      <c r="AB129" s="36"/>
      <c r="AC129" s="36"/>
      <c r="AD129" s="36"/>
      <c r="AE129" s="36"/>
      <c r="AT129" s="17" t="s">
        <v>115</v>
      </c>
      <c r="AU129" s="17" t="s">
        <v>80</v>
      </c>
    </row>
    <row r="130" spans="1:51" s="13" customFormat="1" ht="12">
      <c r="A130" s="13"/>
      <c r="B130" s="184"/>
      <c r="C130" s="13"/>
      <c r="D130" s="179" t="s">
        <v>117</v>
      </c>
      <c r="E130" s="185" t="s">
        <v>1</v>
      </c>
      <c r="F130" s="186" t="s">
        <v>136</v>
      </c>
      <c r="G130" s="13"/>
      <c r="H130" s="187">
        <v>4032.9</v>
      </c>
      <c r="I130" s="188"/>
      <c r="J130" s="13"/>
      <c r="K130" s="13"/>
      <c r="L130" s="184"/>
      <c r="M130" s="189"/>
      <c r="N130" s="190"/>
      <c r="O130" s="190"/>
      <c r="P130" s="190"/>
      <c r="Q130" s="190"/>
      <c r="R130" s="190"/>
      <c r="S130" s="190"/>
      <c r="T130" s="191"/>
      <c r="U130" s="13"/>
      <c r="V130" s="13"/>
      <c r="W130" s="13"/>
      <c r="X130" s="13"/>
      <c r="Y130" s="13"/>
      <c r="Z130" s="13"/>
      <c r="AA130" s="13"/>
      <c r="AB130" s="13"/>
      <c r="AC130" s="13"/>
      <c r="AD130" s="13"/>
      <c r="AE130" s="13"/>
      <c r="AT130" s="185" t="s">
        <v>117</v>
      </c>
      <c r="AU130" s="185" t="s">
        <v>80</v>
      </c>
      <c r="AV130" s="13" t="s">
        <v>80</v>
      </c>
      <c r="AW130" s="13" t="s">
        <v>30</v>
      </c>
      <c r="AX130" s="13" t="s">
        <v>78</v>
      </c>
      <c r="AY130" s="185" t="s">
        <v>106</v>
      </c>
    </row>
    <row r="131" spans="1:65" s="2" customFormat="1" ht="37.8" customHeight="1">
      <c r="A131" s="36"/>
      <c r="B131" s="164"/>
      <c r="C131" s="165" t="s">
        <v>107</v>
      </c>
      <c r="D131" s="165" t="s">
        <v>109</v>
      </c>
      <c r="E131" s="166" t="s">
        <v>137</v>
      </c>
      <c r="F131" s="167" t="s">
        <v>138</v>
      </c>
      <c r="G131" s="168" t="s">
        <v>139</v>
      </c>
      <c r="H131" s="169">
        <v>3216</v>
      </c>
      <c r="I131" s="170"/>
      <c r="J131" s="171">
        <f>ROUND(I131*H131,2)</f>
        <v>0</v>
      </c>
      <c r="K131" s="172"/>
      <c r="L131" s="37"/>
      <c r="M131" s="173" t="s">
        <v>1</v>
      </c>
      <c r="N131" s="174" t="s">
        <v>38</v>
      </c>
      <c r="O131" s="75"/>
      <c r="P131" s="175">
        <f>O131*H131</f>
        <v>0</v>
      </c>
      <c r="Q131" s="175">
        <v>0</v>
      </c>
      <c r="R131" s="175">
        <f>Q131*H131</f>
        <v>0</v>
      </c>
      <c r="S131" s="175">
        <v>0</v>
      </c>
      <c r="T131" s="176">
        <f>S131*H131</f>
        <v>0</v>
      </c>
      <c r="U131" s="36"/>
      <c r="V131" s="36"/>
      <c r="W131" s="36"/>
      <c r="X131" s="36"/>
      <c r="Y131" s="36"/>
      <c r="Z131" s="36"/>
      <c r="AA131" s="36"/>
      <c r="AB131" s="36"/>
      <c r="AC131" s="36"/>
      <c r="AD131" s="36"/>
      <c r="AE131" s="36"/>
      <c r="AR131" s="177" t="s">
        <v>113</v>
      </c>
      <c r="AT131" s="177" t="s">
        <v>109</v>
      </c>
      <c r="AU131" s="177" t="s">
        <v>80</v>
      </c>
      <c r="AY131" s="17" t="s">
        <v>106</v>
      </c>
      <c r="BE131" s="178">
        <f>IF(N131="základní",J131,0)</f>
        <v>0</v>
      </c>
      <c r="BF131" s="178">
        <f>IF(N131="snížená",J131,0)</f>
        <v>0</v>
      </c>
      <c r="BG131" s="178">
        <f>IF(N131="zákl. přenesená",J131,0)</f>
        <v>0</v>
      </c>
      <c r="BH131" s="178">
        <f>IF(N131="sníž. přenesená",J131,0)</f>
        <v>0</v>
      </c>
      <c r="BI131" s="178">
        <f>IF(N131="nulová",J131,0)</f>
        <v>0</v>
      </c>
      <c r="BJ131" s="17" t="s">
        <v>78</v>
      </c>
      <c r="BK131" s="178">
        <f>ROUND(I131*H131,2)</f>
        <v>0</v>
      </c>
      <c r="BL131" s="17" t="s">
        <v>113</v>
      </c>
      <c r="BM131" s="177" t="s">
        <v>140</v>
      </c>
    </row>
    <row r="132" spans="1:47" s="2" customFormat="1" ht="12">
      <c r="A132" s="36"/>
      <c r="B132" s="37"/>
      <c r="C132" s="36"/>
      <c r="D132" s="179" t="s">
        <v>115</v>
      </c>
      <c r="E132" s="36"/>
      <c r="F132" s="180" t="s">
        <v>141</v>
      </c>
      <c r="G132" s="36"/>
      <c r="H132" s="36"/>
      <c r="I132" s="181"/>
      <c r="J132" s="36"/>
      <c r="K132" s="36"/>
      <c r="L132" s="37"/>
      <c r="M132" s="182"/>
      <c r="N132" s="183"/>
      <c r="O132" s="75"/>
      <c r="P132" s="75"/>
      <c r="Q132" s="75"/>
      <c r="R132" s="75"/>
      <c r="S132" s="75"/>
      <c r="T132" s="76"/>
      <c r="U132" s="36"/>
      <c r="V132" s="36"/>
      <c r="W132" s="36"/>
      <c r="X132" s="36"/>
      <c r="Y132" s="36"/>
      <c r="Z132" s="36"/>
      <c r="AA132" s="36"/>
      <c r="AB132" s="36"/>
      <c r="AC132" s="36"/>
      <c r="AD132" s="36"/>
      <c r="AE132" s="36"/>
      <c r="AT132" s="17" t="s">
        <v>115</v>
      </c>
      <c r="AU132" s="17" t="s">
        <v>80</v>
      </c>
    </row>
    <row r="133" spans="1:51" s="13" customFormat="1" ht="12">
      <c r="A133" s="13"/>
      <c r="B133" s="184"/>
      <c r="C133" s="13"/>
      <c r="D133" s="179" t="s">
        <v>117</v>
      </c>
      <c r="E133" s="185" t="s">
        <v>1</v>
      </c>
      <c r="F133" s="186" t="s">
        <v>142</v>
      </c>
      <c r="G133" s="13"/>
      <c r="H133" s="187">
        <v>3216</v>
      </c>
      <c r="I133" s="188"/>
      <c r="J133" s="13"/>
      <c r="K133" s="13"/>
      <c r="L133" s="184"/>
      <c r="M133" s="189"/>
      <c r="N133" s="190"/>
      <c r="O133" s="190"/>
      <c r="P133" s="190"/>
      <c r="Q133" s="190"/>
      <c r="R133" s="190"/>
      <c r="S133" s="190"/>
      <c r="T133" s="191"/>
      <c r="U133" s="13"/>
      <c r="V133" s="13"/>
      <c r="W133" s="13"/>
      <c r="X133" s="13"/>
      <c r="Y133" s="13"/>
      <c r="Z133" s="13"/>
      <c r="AA133" s="13"/>
      <c r="AB133" s="13"/>
      <c r="AC133" s="13"/>
      <c r="AD133" s="13"/>
      <c r="AE133" s="13"/>
      <c r="AT133" s="185" t="s">
        <v>117</v>
      </c>
      <c r="AU133" s="185" t="s">
        <v>80</v>
      </c>
      <c r="AV133" s="13" t="s">
        <v>80</v>
      </c>
      <c r="AW133" s="13" t="s">
        <v>30</v>
      </c>
      <c r="AX133" s="13" t="s">
        <v>78</v>
      </c>
      <c r="AY133" s="185" t="s">
        <v>106</v>
      </c>
    </row>
    <row r="134" spans="1:65" s="2" customFormat="1" ht="37.8" customHeight="1">
      <c r="A134" s="36"/>
      <c r="B134" s="164"/>
      <c r="C134" s="165" t="s">
        <v>143</v>
      </c>
      <c r="D134" s="165" t="s">
        <v>109</v>
      </c>
      <c r="E134" s="166" t="s">
        <v>144</v>
      </c>
      <c r="F134" s="167" t="s">
        <v>145</v>
      </c>
      <c r="G134" s="168" t="s">
        <v>139</v>
      </c>
      <c r="H134" s="169">
        <v>910</v>
      </c>
      <c r="I134" s="170"/>
      <c r="J134" s="171">
        <f>ROUND(I134*H134,2)</f>
        <v>0</v>
      </c>
      <c r="K134" s="172"/>
      <c r="L134" s="37"/>
      <c r="M134" s="173" t="s">
        <v>1</v>
      </c>
      <c r="N134" s="174" t="s">
        <v>38</v>
      </c>
      <c r="O134" s="75"/>
      <c r="P134" s="175">
        <f>O134*H134</f>
        <v>0</v>
      </c>
      <c r="Q134" s="175">
        <v>0</v>
      </c>
      <c r="R134" s="175">
        <f>Q134*H134</f>
        <v>0</v>
      </c>
      <c r="S134" s="175">
        <v>0</v>
      </c>
      <c r="T134" s="176">
        <f>S134*H134</f>
        <v>0</v>
      </c>
      <c r="U134" s="36"/>
      <c r="V134" s="36"/>
      <c r="W134" s="36"/>
      <c r="X134" s="36"/>
      <c r="Y134" s="36"/>
      <c r="Z134" s="36"/>
      <c r="AA134" s="36"/>
      <c r="AB134" s="36"/>
      <c r="AC134" s="36"/>
      <c r="AD134" s="36"/>
      <c r="AE134" s="36"/>
      <c r="AR134" s="177" t="s">
        <v>113</v>
      </c>
      <c r="AT134" s="177" t="s">
        <v>109</v>
      </c>
      <c r="AU134" s="177" t="s">
        <v>80</v>
      </c>
      <c r="AY134" s="17" t="s">
        <v>106</v>
      </c>
      <c r="BE134" s="178">
        <f>IF(N134="základní",J134,0)</f>
        <v>0</v>
      </c>
      <c r="BF134" s="178">
        <f>IF(N134="snížená",J134,0)</f>
        <v>0</v>
      </c>
      <c r="BG134" s="178">
        <f>IF(N134="zákl. přenesená",J134,0)</f>
        <v>0</v>
      </c>
      <c r="BH134" s="178">
        <f>IF(N134="sníž. přenesená",J134,0)</f>
        <v>0</v>
      </c>
      <c r="BI134" s="178">
        <f>IF(N134="nulová",J134,0)</f>
        <v>0</v>
      </c>
      <c r="BJ134" s="17" t="s">
        <v>78</v>
      </c>
      <c r="BK134" s="178">
        <f>ROUND(I134*H134,2)</f>
        <v>0</v>
      </c>
      <c r="BL134" s="17" t="s">
        <v>113</v>
      </c>
      <c r="BM134" s="177" t="s">
        <v>146</v>
      </c>
    </row>
    <row r="135" spans="1:47" s="2" customFormat="1" ht="12">
      <c r="A135" s="36"/>
      <c r="B135" s="37"/>
      <c r="C135" s="36"/>
      <c r="D135" s="179" t="s">
        <v>115</v>
      </c>
      <c r="E135" s="36"/>
      <c r="F135" s="180" t="s">
        <v>147</v>
      </c>
      <c r="G135" s="36"/>
      <c r="H135" s="36"/>
      <c r="I135" s="181"/>
      <c r="J135" s="36"/>
      <c r="K135" s="36"/>
      <c r="L135" s="37"/>
      <c r="M135" s="182"/>
      <c r="N135" s="183"/>
      <c r="O135" s="75"/>
      <c r="P135" s="75"/>
      <c r="Q135" s="75"/>
      <c r="R135" s="75"/>
      <c r="S135" s="75"/>
      <c r="T135" s="76"/>
      <c r="U135" s="36"/>
      <c r="V135" s="36"/>
      <c r="W135" s="36"/>
      <c r="X135" s="36"/>
      <c r="Y135" s="36"/>
      <c r="Z135" s="36"/>
      <c r="AA135" s="36"/>
      <c r="AB135" s="36"/>
      <c r="AC135" s="36"/>
      <c r="AD135" s="36"/>
      <c r="AE135" s="36"/>
      <c r="AT135" s="17" t="s">
        <v>115</v>
      </c>
      <c r="AU135" s="17" t="s">
        <v>80</v>
      </c>
    </row>
    <row r="136" spans="1:51" s="13" customFormat="1" ht="12">
      <c r="A136" s="13"/>
      <c r="B136" s="184"/>
      <c r="C136" s="13"/>
      <c r="D136" s="179" t="s">
        <v>117</v>
      </c>
      <c r="E136" s="185" t="s">
        <v>1</v>
      </c>
      <c r="F136" s="186" t="s">
        <v>148</v>
      </c>
      <c r="G136" s="13"/>
      <c r="H136" s="187">
        <v>910</v>
      </c>
      <c r="I136" s="188"/>
      <c r="J136" s="13"/>
      <c r="K136" s="13"/>
      <c r="L136" s="184"/>
      <c r="M136" s="189"/>
      <c r="N136" s="190"/>
      <c r="O136" s="190"/>
      <c r="P136" s="190"/>
      <c r="Q136" s="190"/>
      <c r="R136" s="190"/>
      <c r="S136" s="190"/>
      <c r="T136" s="191"/>
      <c r="U136" s="13"/>
      <c r="V136" s="13"/>
      <c r="W136" s="13"/>
      <c r="X136" s="13"/>
      <c r="Y136" s="13"/>
      <c r="Z136" s="13"/>
      <c r="AA136" s="13"/>
      <c r="AB136" s="13"/>
      <c r="AC136" s="13"/>
      <c r="AD136" s="13"/>
      <c r="AE136" s="13"/>
      <c r="AT136" s="185" t="s">
        <v>117</v>
      </c>
      <c r="AU136" s="185" t="s">
        <v>80</v>
      </c>
      <c r="AV136" s="13" t="s">
        <v>80</v>
      </c>
      <c r="AW136" s="13" t="s">
        <v>30</v>
      </c>
      <c r="AX136" s="13" t="s">
        <v>78</v>
      </c>
      <c r="AY136" s="185" t="s">
        <v>106</v>
      </c>
    </row>
    <row r="137" spans="1:65" s="2" customFormat="1" ht="14.4" customHeight="1">
      <c r="A137" s="36"/>
      <c r="B137" s="164"/>
      <c r="C137" s="165" t="s">
        <v>149</v>
      </c>
      <c r="D137" s="165" t="s">
        <v>109</v>
      </c>
      <c r="E137" s="166" t="s">
        <v>150</v>
      </c>
      <c r="F137" s="167" t="s">
        <v>151</v>
      </c>
      <c r="G137" s="168" t="s">
        <v>152</v>
      </c>
      <c r="H137" s="169">
        <v>19</v>
      </c>
      <c r="I137" s="170"/>
      <c r="J137" s="171">
        <f>ROUND(I137*H137,2)</f>
        <v>0</v>
      </c>
      <c r="K137" s="172"/>
      <c r="L137" s="37"/>
      <c r="M137" s="173" t="s">
        <v>1</v>
      </c>
      <c r="N137" s="174" t="s">
        <v>38</v>
      </c>
      <c r="O137" s="75"/>
      <c r="P137" s="175">
        <f>O137*H137</f>
        <v>0</v>
      </c>
      <c r="Q137" s="175">
        <v>0</v>
      </c>
      <c r="R137" s="175">
        <f>Q137*H137</f>
        <v>0</v>
      </c>
      <c r="S137" s="175">
        <v>0</v>
      </c>
      <c r="T137" s="176">
        <f>S137*H137</f>
        <v>0</v>
      </c>
      <c r="U137" s="36"/>
      <c r="V137" s="36"/>
      <c r="W137" s="36"/>
      <c r="X137" s="36"/>
      <c r="Y137" s="36"/>
      <c r="Z137" s="36"/>
      <c r="AA137" s="36"/>
      <c r="AB137" s="36"/>
      <c r="AC137" s="36"/>
      <c r="AD137" s="36"/>
      <c r="AE137" s="36"/>
      <c r="AR137" s="177" t="s">
        <v>113</v>
      </c>
      <c r="AT137" s="177" t="s">
        <v>109</v>
      </c>
      <c r="AU137" s="177" t="s">
        <v>80</v>
      </c>
      <c r="AY137" s="17" t="s">
        <v>106</v>
      </c>
      <c r="BE137" s="178">
        <f>IF(N137="základní",J137,0)</f>
        <v>0</v>
      </c>
      <c r="BF137" s="178">
        <f>IF(N137="snížená",J137,0)</f>
        <v>0</v>
      </c>
      <c r="BG137" s="178">
        <f>IF(N137="zákl. přenesená",J137,0)</f>
        <v>0</v>
      </c>
      <c r="BH137" s="178">
        <f>IF(N137="sníž. přenesená",J137,0)</f>
        <v>0</v>
      </c>
      <c r="BI137" s="178">
        <f>IF(N137="nulová",J137,0)</f>
        <v>0</v>
      </c>
      <c r="BJ137" s="17" t="s">
        <v>78</v>
      </c>
      <c r="BK137" s="178">
        <f>ROUND(I137*H137,2)</f>
        <v>0</v>
      </c>
      <c r="BL137" s="17" t="s">
        <v>113</v>
      </c>
      <c r="BM137" s="177" t="s">
        <v>153</v>
      </c>
    </row>
    <row r="138" spans="1:47" s="2" customFormat="1" ht="12">
      <c r="A138" s="36"/>
      <c r="B138" s="37"/>
      <c r="C138" s="36"/>
      <c r="D138" s="179" t="s">
        <v>115</v>
      </c>
      <c r="E138" s="36"/>
      <c r="F138" s="180" t="s">
        <v>154</v>
      </c>
      <c r="G138" s="36"/>
      <c r="H138" s="36"/>
      <c r="I138" s="181"/>
      <c r="J138" s="36"/>
      <c r="K138" s="36"/>
      <c r="L138" s="37"/>
      <c r="M138" s="182"/>
      <c r="N138" s="183"/>
      <c r="O138" s="75"/>
      <c r="P138" s="75"/>
      <c r="Q138" s="75"/>
      <c r="R138" s="75"/>
      <c r="S138" s="75"/>
      <c r="T138" s="76"/>
      <c r="U138" s="36"/>
      <c r="V138" s="36"/>
      <c r="W138" s="36"/>
      <c r="X138" s="36"/>
      <c r="Y138" s="36"/>
      <c r="Z138" s="36"/>
      <c r="AA138" s="36"/>
      <c r="AB138" s="36"/>
      <c r="AC138" s="36"/>
      <c r="AD138" s="36"/>
      <c r="AE138" s="36"/>
      <c r="AT138" s="17" t="s">
        <v>115</v>
      </c>
      <c r="AU138" s="17" t="s">
        <v>80</v>
      </c>
    </row>
    <row r="139" spans="1:51" s="13" customFormat="1" ht="12">
      <c r="A139" s="13"/>
      <c r="B139" s="184"/>
      <c r="C139" s="13"/>
      <c r="D139" s="179" t="s">
        <v>117</v>
      </c>
      <c r="E139" s="185" t="s">
        <v>1</v>
      </c>
      <c r="F139" s="186" t="s">
        <v>155</v>
      </c>
      <c r="G139" s="13"/>
      <c r="H139" s="187">
        <v>19</v>
      </c>
      <c r="I139" s="188"/>
      <c r="J139" s="13"/>
      <c r="K139" s="13"/>
      <c r="L139" s="184"/>
      <c r="M139" s="189"/>
      <c r="N139" s="190"/>
      <c r="O139" s="190"/>
      <c r="P139" s="190"/>
      <c r="Q139" s="190"/>
      <c r="R139" s="190"/>
      <c r="S139" s="190"/>
      <c r="T139" s="191"/>
      <c r="U139" s="13"/>
      <c r="V139" s="13"/>
      <c r="W139" s="13"/>
      <c r="X139" s="13"/>
      <c r="Y139" s="13"/>
      <c r="Z139" s="13"/>
      <c r="AA139" s="13"/>
      <c r="AB139" s="13"/>
      <c r="AC139" s="13"/>
      <c r="AD139" s="13"/>
      <c r="AE139" s="13"/>
      <c r="AT139" s="185" t="s">
        <v>117</v>
      </c>
      <c r="AU139" s="185" t="s">
        <v>80</v>
      </c>
      <c r="AV139" s="13" t="s">
        <v>80</v>
      </c>
      <c r="AW139" s="13" t="s">
        <v>30</v>
      </c>
      <c r="AX139" s="13" t="s">
        <v>78</v>
      </c>
      <c r="AY139" s="185" t="s">
        <v>106</v>
      </c>
    </row>
    <row r="140" spans="1:65" s="2" customFormat="1" ht="37.8" customHeight="1">
      <c r="A140" s="36"/>
      <c r="B140" s="164"/>
      <c r="C140" s="165" t="s">
        <v>134</v>
      </c>
      <c r="D140" s="165" t="s">
        <v>109</v>
      </c>
      <c r="E140" s="166" t="s">
        <v>156</v>
      </c>
      <c r="F140" s="167" t="s">
        <v>157</v>
      </c>
      <c r="G140" s="168" t="s">
        <v>139</v>
      </c>
      <c r="H140" s="169">
        <v>910</v>
      </c>
      <c r="I140" s="170"/>
      <c r="J140" s="171">
        <f>ROUND(I140*H140,2)</f>
        <v>0</v>
      </c>
      <c r="K140" s="172"/>
      <c r="L140" s="37"/>
      <c r="M140" s="173" t="s">
        <v>1</v>
      </c>
      <c r="N140" s="174" t="s">
        <v>38</v>
      </c>
      <c r="O140" s="75"/>
      <c r="P140" s="175">
        <f>O140*H140</f>
        <v>0</v>
      </c>
      <c r="Q140" s="175">
        <v>0</v>
      </c>
      <c r="R140" s="175">
        <f>Q140*H140</f>
        <v>0</v>
      </c>
      <c r="S140" s="175">
        <v>0</v>
      </c>
      <c r="T140" s="176">
        <f>S140*H140</f>
        <v>0</v>
      </c>
      <c r="U140" s="36"/>
      <c r="V140" s="36"/>
      <c r="W140" s="36"/>
      <c r="X140" s="36"/>
      <c r="Y140" s="36"/>
      <c r="Z140" s="36"/>
      <c r="AA140" s="36"/>
      <c r="AB140" s="36"/>
      <c r="AC140" s="36"/>
      <c r="AD140" s="36"/>
      <c r="AE140" s="36"/>
      <c r="AR140" s="177" t="s">
        <v>113</v>
      </c>
      <c r="AT140" s="177" t="s">
        <v>109</v>
      </c>
      <c r="AU140" s="177" t="s">
        <v>80</v>
      </c>
      <c r="AY140" s="17" t="s">
        <v>106</v>
      </c>
      <c r="BE140" s="178">
        <f>IF(N140="základní",J140,0)</f>
        <v>0</v>
      </c>
      <c r="BF140" s="178">
        <f>IF(N140="snížená",J140,0)</f>
        <v>0</v>
      </c>
      <c r="BG140" s="178">
        <f>IF(N140="zákl. přenesená",J140,0)</f>
        <v>0</v>
      </c>
      <c r="BH140" s="178">
        <f>IF(N140="sníž. přenesená",J140,0)</f>
        <v>0</v>
      </c>
      <c r="BI140" s="178">
        <f>IF(N140="nulová",J140,0)</f>
        <v>0</v>
      </c>
      <c r="BJ140" s="17" t="s">
        <v>78</v>
      </c>
      <c r="BK140" s="178">
        <f>ROUND(I140*H140,2)</f>
        <v>0</v>
      </c>
      <c r="BL140" s="17" t="s">
        <v>113</v>
      </c>
      <c r="BM140" s="177" t="s">
        <v>158</v>
      </c>
    </row>
    <row r="141" spans="1:47" s="2" customFormat="1" ht="12">
      <c r="A141" s="36"/>
      <c r="B141" s="37"/>
      <c r="C141" s="36"/>
      <c r="D141" s="179" t="s">
        <v>115</v>
      </c>
      <c r="E141" s="36"/>
      <c r="F141" s="180" t="s">
        <v>159</v>
      </c>
      <c r="G141" s="36"/>
      <c r="H141" s="36"/>
      <c r="I141" s="181"/>
      <c r="J141" s="36"/>
      <c r="K141" s="36"/>
      <c r="L141" s="37"/>
      <c r="M141" s="182"/>
      <c r="N141" s="183"/>
      <c r="O141" s="75"/>
      <c r="P141" s="75"/>
      <c r="Q141" s="75"/>
      <c r="R141" s="75"/>
      <c r="S141" s="75"/>
      <c r="T141" s="76"/>
      <c r="U141" s="36"/>
      <c r="V141" s="36"/>
      <c r="W141" s="36"/>
      <c r="X141" s="36"/>
      <c r="Y141" s="36"/>
      <c r="Z141" s="36"/>
      <c r="AA141" s="36"/>
      <c r="AB141" s="36"/>
      <c r="AC141" s="36"/>
      <c r="AD141" s="36"/>
      <c r="AE141" s="36"/>
      <c r="AT141" s="17" t="s">
        <v>115</v>
      </c>
      <c r="AU141" s="17" t="s">
        <v>80</v>
      </c>
    </row>
    <row r="142" spans="1:51" s="13" customFormat="1" ht="12">
      <c r="A142" s="13"/>
      <c r="B142" s="184"/>
      <c r="C142" s="13"/>
      <c r="D142" s="179" t="s">
        <v>117</v>
      </c>
      <c r="E142" s="185" t="s">
        <v>1</v>
      </c>
      <c r="F142" s="186" t="s">
        <v>148</v>
      </c>
      <c r="G142" s="13"/>
      <c r="H142" s="187">
        <v>910</v>
      </c>
      <c r="I142" s="188"/>
      <c r="J142" s="13"/>
      <c r="K142" s="13"/>
      <c r="L142" s="184"/>
      <c r="M142" s="189"/>
      <c r="N142" s="190"/>
      <c r="O142" s="190"/>
      <c r="P142" s="190"/>
      <c r="Q142" s="190"/>
      <c r="R142" s="190"/>
      <c r="S142" s="190"/>
      <c r="T142" s="191"/>
      <c r="U142" s="13"/>
      <c r="V142" s="13"/>
      <c r="W142" s="13"/>
      <c r="X142" s="13"/>
      <c r="Y142" s="13"/>
      <c r="Z142" s="13"/>
      <c r="AA142" s="13"/>
      <c r="AB142" s="13"/>
      <c r="AC142" s="13"/>
      <c r="AD142" s="13"/>
      <c r="AE142" s="13"/>
      <c r="AT142" s="185" t="s">
        <v>117</v>
      </c>
      <c r="AU142" s="185" t="s">
        <v>80</v>
      </c>
      <c r="AV142" s="13" t="s">
        <v>80</v>
      </c>
      <c r="AW142" s="13" t="s">
        <v>30</v>
      </c>
      <c r="AX142" s="13" t="s">
        <v>78</v>
      </c>
      <c r="AY142" s="185" t="s">
        <v>106</v>
      </c>
    </row>
    <row r="143" spans="1:65" s="2" customFormat="1" ht="37.8" customHeight="1">
      <c r="A143" s="36"/>
      <c r="B143" s="164"/>
      <c r="C143" s="165" t="s">
        <v>160</v>
      </c>
      <c r="D143" s="165" t="s">
        <v>109</v>
      </c>
      <c r="E143" s="166" t="s">
        <v>161</v>
      </c>
      <c r="F143" s="167" t="s">
        <v>162</v>
      </c>
      <c r="G143" s="168" t="s">
        <v>139</v>
      </c>
      <c r="H143" s="169">
        <v>3216</v>
      </c>
      <c r="I143" s="170"/>
      <c r="J143" s="171">
        <f>ROUND(I143*H143,2)</f>
        <v>0</v>
      </c>
      <c r="K143" s="172"/>
      <c r="L143" s="37"/>
      <c r="M143" s="173" t="s">
        <v>1</v>
      </c>
      <c r="N143" s="174" t="s">
        <v>38</v>
      </c>
      <c r="O143" s="75"/>
      <c r="P143" s="175">
        <f>O143*H143</f>
        <v>0</v>
      </c>
      <c r="Q143" s="175">
        <v>0</v>
      </c>
      <c r="R143" s="175">
        <f>Q143*H143</f>
        <v>0</v>
      </c>
      <c r="S143" s="175">
        <v>0</v>
      </c>
      <c r="T143" s="176">
        <f>S143*H143</f>
        <v>0</v>
      </c>
      <c r="U143" s="36"/>
      <c r="V143" s="36"/>
      <c r="W143" s="36"/>
      <c r="X143" s="36"/>
      <c r="Y143" s="36"/>
      <c r="Z143" s="36"/>
      <c r="AA143" s="36"/>
      <c r="AB143" s="36"/>
      <c r="AC143" s="36"/>
      <c r="AD143" s="36"/>
      <c r="AE143" s="36"/>
      <c r="AR143" s="177" t="s">
        <v>113</v>
      </c>
      <c r="AT143" s="177" t="s">
        <v>109</v>
      </c>
      <c r="AU143" s="177" t="s">
        <v>80</v>
      </c>
      <c r="AY143" s="17" t="s">
        <v>106</v>
      </c>
      <c r="BE143" s="178">
        <f>IF(N143="základní",J143,0)</f>
        <v>0</v>
      </c>
      <c r="BF143" s="178">
        <f>IF(N143="snížená",J143,0)</f>
        <v>0</v>
      </c>
      <c r="BG143" s="178">
        <f>IF(N143="zákl. přenesená",J143,0)</f>
        <v>0</v>
      </c>
      <c r="BH143" s="178">
        <f>IF(N143="sníž. přenesená",J143,0)</f>
        <v>0</v>
      </c>
      <c r="BI143" s="178">
        <f>IF(N143="nulová",J143,0)</f>
        <v>0</v>
      </c>
      <c r="BJ143" s="17" t="s">
        <v>78</v>
      </c>
      <c r="BK143" s="178">
        <f>ROUND(I143*H143,2)</f>
        <v>0</v>
      </c>
      <c r="BL143" s="17" t="s">
        <v>113</v>
      </c>
      <c r="BM143" s="177" t="s">
        <v>163</v>
      </c>
    </row>
    <row r="144" spans="1:47" s="2" customFormat="1" ht="12">
      <c r="A144" s="36"/>
      <c r="B144" s="37"/>
      <c r="C144" s="36"/>
      <c r="D144" s="179" t="s">
        <v>115</v>
      </c>
      <c r="E144" s="36"/>
      <c r="F144" s="180" t="s">
        <v>164</v>
      </c>
      <c r="G144" s="36"/>
      <c r="H144" s="36"/>
      <c r="I144" s="181"/>
      <c r="J144" s="36"/>
      <c r="K144" s="36"/>
      <c r="L144" s="37"/>
      <c r="M144" s="182"/>
      <c r="N144" s="183"/>
      <c r="O144" s="75"/>
      <c r="P144" s="75"/>
      <c r="Q144" s="75"/>
      <c r="R144" s="75"/>
      <c r="S144" s="75"/>
      <c r="T144" s="76"/>
      <c r="U144" s="36"/>
      <c r="V144" s="36"/>
      <c r="W144" s="36"/>
      <c r="X144" s="36"/>
      <c r="Y144" s="36"/>
      <c r="Z144" s="36"/>
      <c r="AA144" s="36"/>
      <c r="AB144" s="36"/>
      <c r="AC144" s="36"/>
      <c r="AD144" s="36"/>
      <c r="AE144" s="36"/>
      <c r="AT144" s="17" t="s">
        <v>115</v>
      </c>
      <c r="AU144" s="17" t="s">
        <v>80</v>
      </c>
    </row>
    <row r="145" spans="1:51" s="13" customFormat="1" ht="12">
      <c r="A145" s="13"/>
      <c r="B145" s="184"/>
      <c r="C145" s="13"/>
      <c r="D145" s="179" t="s">
        <v>117</v>
      </c>
      <c r="E145" s="185" t="s">
        <v>1</v>
      </c>
      <c r="F145" s="186" t="s">
        <v>165</v>
      </c>
      <c r="G145" s="13"/>
      <c r="H145" s="187">
        <v>3216</v>
      </c>
      <c r="I145" s="188"/>
      <c r="J145" s="13"/>
      <c r="K145" s="13"/>
      <c r="L145" s="184"/>
      <c r="M145" s="189"/>
      <c r="N145" s="190"/>
      <c r="O145" s="190"/>
      <c r="P145" s="190"/>
      <c r="Q145" s="190"/>
      <c r="R145" s="190"/>
      <c r="S145" s="190"/>
      <c r="T145" s="191"/>
      <c r="U145" s="13"/>
      <c r="V145" s="13"/>
      <c r="W145" s="13"/>
      <c r="X145" s="13"/>
      <c r="Y145" s="13"/>
      <c r="Z145" s="13"/>
      <c r="AA145" s="13"/>
      <c r="AB145" s="13"/>
      <c r="AC145" s="13"/>
      <c r="AD145" s="13"/>
      <c r="AE145" s="13"/>
      <c r="AT145" s="185" t="s">
        <v>117</v>
      </c>
      <c r="AU145" s="185" t="s">
        <v>80</v>
      </c>
      <c r="AV145" s="13" t="s">
        <v>80</v>
      </c>
      <c r="AW145" s="13" t="s">
        <v>30</v>
      </c>
      <c r="AX145" s="13" t="s">
        <v>78</v>
      </c>
      <c r="AY145" s="185" t="s">
        <v>106</v>
      </c>
    </row>
    <row r="146" spans="1:65" s="2" customFormat="1" ht="14.4" customHeight="1">
      <c r="A146" s="36"/>
      <c r="B146" s="164"/>
      <c r="C146" s="165" t="s">
        <v>166</v>
      </c>
      <c r="D146" s="165" t="s">
        <v>109</v>
      </c>
      <c r="E146" s="166" t="s">
        <v>167</v>
      </c>
      <c r="F146" s="167" t="s">
        <v>168</v>
      </c>
      <c r="G146" s="168" t="s">
        <v>139</v>
      </c>
      <c r="H146" s="169">
        <v>910</v>
      </c>
      <c r="I146" s="170"/>
      <c r="J146" s="171">
        <f>ROUND(I146*H146,2)</f>
        <v>0</v>
      </c>
      <c r="K146" s="172"/>
      <c r="L146" s="37"/>
      <c r="M146" s="173" t="s">
        <v>1</v>
      </c>
      <c r="N146" s="174" t="s">
        <v>38</v>
      </c>
      <c r="O146" s="75"/>
      <c r="P146" s="175">
        <f>O146*H146</f>
        <v>0</v>
      </c>
      <c r="Q146" s="175">
        <v>0</v>
      </c>
      <c r="R146" s="175">
        <f>Q146*H146</f>
        <v>0</v>
      </c>
      <c r="S146" s="175">
        <v>0</v>
      </c>
      <c r="T146" s="176">
        <f>S146*H146</f>
        <v>0</v>
      </c>
      <c r="U146" s="36"/>
      <c r="V146" s="36"/>
      <c r="W146" s="36"/>
      <c r="X146" s="36"/>
      <c r="Y146" s="36"/>
      <c r="Z146" s="36"/>
      <c r="AA146" s="36"/>
      <c r="AB146" s="36"/>
      <c r="AC146" s="36"/>
      <c r="AD146" s="36"/>
      <c r="AE146" s="36"/>
      <c r="AR146" s="177" t="s">
        <v>113</v>
      </c>
      <c r="AT146" s="177" t="s">
        <v>109</v>
      </c>
      <c r="AU146" s="177" t="s">
        <v>80</v>
      </c>
      <c r="AY146" s="17" t="s">
        <v>106</v>
      </c>
      <c r="BE146" s="178">
        <f>IF(N146="základní",J146,0)</f>
        <v>0</v>
      </c>
      <c r="BF146" s="178">
        <f>IF(N146="snížená",J146,0)</f>
        <v>0</v>
      </c>
      <c r="BG146" s="178">
        <f>IF(N146="zákl. přenesená",J146,0)</f>
        <v>0</v>
      </c>
      <c r="BH146" s="178">
        <f>IF(N146="sníž. přenesená",J146,0)</f>
        <v>0</v>
      </c>
      <c r="BI146" s="178">
        <f>IF(N146="nulová",J146,0)</f>
        <v>0</v>
      </c>
      <c r="BJ146" s="17" t="s">
        <v>78</v>
      </c>
      <c r="BK146" s="178">
        <f>ROUND(I146*H146,2)</f>
        <v>0</v>
      </c>
      <c r="BL146" s="17" t="s">
        <v>113</v>
      </c>
      <c r="BM146" s="177" t="s">
        <v>169</v>
      </c>
    </row>
    <row r="147" spans="1:47" s="2" customFormat="1" ht="12">
      <c r="A147" s="36"/>
      <c r="B147" s="37"/>
      <c r="C147" s="36"/>
      <c r="D147" s="179" t="s">
        <v>115</v>
      </c>
      <c r="E147" s="36"/>
      <c r="F147" s="180" t="s">
        <v>170</v>
      </c>
      <c r="G147" s="36"/>
      <c r="H147" s="36"/>
      <c r="I147" s="181"/>
      <c r="J147" s="36"/>
      <c r="K147" s="36"/>
      <c r="L147" s="37"/>
      <c r="M147" s="182"/>
      <c r="N147" s="183"/>
      <c r="O147" s="75"/>
      <c r="P147" s="75"/>
      <c r="Q147" s="75"/>
      <c r="R147" s="75"/>
      <c r="S147" s="75"/>
      <c r="T147" s="76"/>
      <c r="U147" s="36"/>
      <c r="V147" s="36"/>
      <c r="W147" s="36"/>
      <c r="X147" s="36"/>
      <c r="Y147" s="36"/>
      <c r="Z147" s="36"/>
      <c r="AA147" s="36"/>
      <c r="AB147" s="36"/>
      <c r="AC147" s="36"/>
      <c r="AD147" s="36"/>
      <c r="AE147" s="36"/>
      <c r="AT147" s="17" t="s">
        <v>115</v>
      </c>
      <c r="AU147" s="17" t="s">
        <v>80</v>
      </c>
    </row>
    <row r="148" spans="1:51" s="13" customFormat="1" ht="12">
      <c r="A148" s="13"/>
      <c r="B148" s="184"/>
      <c r="C148" s="13"/>
      <c r="D148" s="179" t="s">
        <v>117</v>
      </c>
      <c r="E148" s="185" t="s">
        <v>1</v>
      </c>
      <c r="F148" s="186" t="s">
        <v>171</v>
      </c>
      <c r="G148" s="13"/>
      <c r="H148" s="187">
        <v>910</v>
      </c>
      <c r="I148" s="188"/>
      <c r="J148" s="13"/>
      <c r="K148" s="13"/>
      <c r="L148" s="184"/>
      <c r="M148" s="189"/>
      <c r="N148" s="190"/>
      <c r="O148" s="190"/>
      <c r="P148" s="190"/>
      <c r="Q148" s="190"/>
      <c r="R148" s="190"/>
      <c r="S148" s="190"/>
      <c r="T148" s="191"/>
      <c r="U148" s="13"/>
      <c r="V148" s="13"/>
      <c r="W148" s="13"/>
      <c r="X148" s="13"/>
      <c r="Y148" s="13"/>
      <c r="Z148" s="13"/>
      <c r="AA148" s="13"/>
      <c r="AB148" s="13"/>
      <c r="AC148" s="13"/>
      <c r="AD148" s="13"/>
      <c r="AE148" s="13"/>
      <c r="AT148" s="185" t="s">
        <v>117</v>
      </c>
      <c r="AU148" s="185" t="s">
        <v>80</v>
      </c>
      <c r="AV148" s="13" t="s">
        <v>80</v>
      </c>
      <c r="AW148" s="13" t="s">
        <v>30</v>
      </c>
      <c r="AX148" s="13" t="s">
        <v>78</v>
      </c>
      <c r="AY148" s="185" t="s">
        <v>106</v>
      </c>
    </row>
    <row r="149" spans="1:65" s="2" customFormat="1" ht="24.15" customHeight="1">
      <c r="A149" s="36"/>
      <c r="B149" s="164"/>
      <c r="C149" s="165" t="s">
        <v>172</v>
      </c>
      <c r="D149" s="165" t="s">
        <v>109</v>
      </c>
      <c r="E149" s="166" t="s">
        <v>173</v>
      </c>
      <c r="F149" s="167" t="s">
        <v>174</v>
      </c>
      <c r="G149" s="168" t="s">
        <v>175</v>
      </c>
      <c r="H149" s="169">
        <v>0.133</v>
      </c>
      <c r="I149" s="170"/>
      <c r="J149" s="171">
        <f>ROUND(I149*H149,2)</f>
        <v>0</v>
      </c>
      <c r="K149" s="172"/>
      <c r="L149" s="37"/>
      <c r="M149" s="173" t="s">
        <v>1</v>
      </c>
      <c r="N149" s="174" t="s">
        <v>38</v>
      </c>
      <c r="O149" s="75"/>
      <c r="P149" s="175">
        <f>O149*H149</f>
        <v>0</v>
      </c>
      <c r="Q149" s="175">
        <v>0</v>
      </c>
      <c r="R149" s="175">
        <f>Q149*H149</f>
        <v>0</v>
      </c>
      <c r="S149" s="175">
        <v>0</v>
      </c>
      <c r="T149" s="176">
        <f>S149*H149</f>
        <v>0</v>
      </c>
      <c r="U149" s="36"/>
      <c r="V149" s="36"/>
      <c r="W149" s="36"/>
      <c r="X149" s="36"/>
      <c r="Y149" s="36"/>
      <c r="Z149" s="36"/>
      <c r="AA149" s="36"/>
      <c r="AB149" s="36"/>
      <c r="AC149" s="36"/>
      <c r="AD149" s="36"/>
      <c r="AE149" s="36"/>
      <c r="AR149" s="177" t="s">
        <v>113</v>
      </c>
      <c r="AT149" s="177" t="s">
        <v>109</v>
      </c>
      <c r="AU149" s="177" t="s">
        <v>80</v>
      </c>
      <c r="AY149" s="17" t="s">
        <v>106</v>
      </c>
      <c r="BE149" s="178">
        <f>IF(N149="základní",J149,0)</f>
        <v>0</v>
      </c>
      <c r="BF149" s="178">
        <f>IF(N149="snížená",J149,0)</f>
        <v>0</v>
      </c>
      <c r="BG149" s="178">
        <f>IF(N149="zákl. přenesená",J149,0)</f>
        <v>0</v>
      </c>
      <c r="BH149" s="178">
        <f>IF(N149="sníž. přenesená",J149,0)</f>
        <v>0</v>
      </c>
      <c r="BI149" s="178">
        <f>IF(N149="nulová",J149,0)</f>
        <v>0</v>
      </c>
      <c r="BJ149" s="17" t="s">
        <v>78</v>
      </c>
      <c r="BK149" s="178">
        <f>ROUND(I149*H149,2)</f>
        <v>0</v>
      </c>
      <c r="BL149" s="17" t="s">
        <v>113</v>
      </c>
      <c r="BM149" s="177" t="s">
        <v>176</v>
      </c>
    </row>
    <row r="150" spans="1:47" s="2" customFormat="1" ht="12">
      <c r="A150" s="36"/>
      <c r="B150" s="37"/>
      <c r="C150" s="36"/>
      <c r="D150" s="179" t="s">
        <v>115</v>
      </c>
      <c r="E150" s="36"/>
      <c r="F150" s="180" t="s">
        <v>177</v>
      </c>
      <c r="G150" s="36"/>
      <c r="H150" s="36"/>
      <c r="I150" s="181"/>
      <c r="J150" s="36"/>
      <c r="K150" s="36"/>
      <c r="L150" s="37"/>
      <c r="M150" s="182"/>
      <c r="N150" s="183"/>
      <c r="O150" s="75"/>
      <c r="P150" s="75"/>
      <c r="Q150" s="75"/>
      <c r="R150" s="75"/>
      <c r="S150" s="75"/>
      <c r="T150" s="76"/>
      <c r="U150" s="36"/>
      <c r="V150" s="36"/>
      <c r="W150" s="36"/>
      <c r="X150" s="36"/>
      <c r="Y150" s="36"/>
      <c r="Z150" s="36"/>
      <c r="AA150" s="36"/>
      <c r="AB150" s="36"/>
      <c r="AC150" s="36"/>
      <c r="AD150" s="36"/>
      <c r="AE150" s="36"/>
      <c r="AT150" s="17" t="s">
        <v>115</v>
      </c>
      <c r="AU150" s="17" t="s">
        <v>80</v>
      </c>
    </row>
    <row r="151" spans="1:51" s="13" customFormat="1" ht="12">
      <c r="A151" s="13"/>
      <c r="B151" s="184"/>
      <c r="C151" s="13"/>
      <c r="D151" s="179" t="s">
        <v>117</v>
      </c>
      <c r="E151" s="185" t="s">
        <v>1</v>
      </c>
      <c r="F151" s="186" t="s">
        <v>178</v>
      </c>
      <c r="G151" s="13"/>
      <c r="H151" s="187">
        <v>0.133</v>
      </c>
      <c r="I151" s="188"/>
      <c r="J151" s="13"/>
      <c r="K151" s="13"/>
      <c r="L151" s="184"/>
      <c r="M151" s="189"/>
      <c r="N151" s="190"/>
      <c r="O151" s="190"/>
      <c r="P151" s="190"/>
      <c r="Q151" s="190"/>
      <c r="R151" s="190"/>
      <c r="S151" s="190"/>
      <c r="T151" s="191"/>
      <c r="U151" s="13"/>
      <c r="V151" s="13"/>
      <c r="W151" s="13"/>
      <c r="X151" s="13"/>
      <c r="Y151" s="13"/>
      <c r="Z151" s="13"/>
      <c r="AA151" s="13"/>
      <c r="AB151" s="13"/>
      <c r="AC151" s="13"/>
      <c r="AD151" s="13"/>
      <c r="AE151" s="13"/>
      <c r="AT151" s="185" t="s">
        <v>117</v>
      </c>
      <c r="AU151" s="185" t="s">
        <v>80</v>
      </c>
      <c r="AV151" s="13" t="s">
        <v>80</v>
      </c>
      <c r="AW151" s="13" t="s">
        <v>30</v>
      </c>
      <c r="AX151" s="13" t="s">
        <v>78</v>
      </c>
      <c r="AY151" s="185" t="s">
        <v>106</v>
      </c>
    </row>
    <row r="152" spans="1:65" s="2" customFormat="1" ht="24.15" customHeight="1">
      <c r="A152" s="36"/>
      <c r="B152" s="164"/>
      <c r="C152" s="165" t="s">
        <v>179</v>
      </c>
      <c r="D152" s="165" t="s">
        <v>109</v>
      </c>
      <c r="E152" s="166" t="s">
        <v>180</v>
      </c>
      <c r="F152" s="167" t="s">
        <v>181</v>
      </c>
      <c r="G152" s="168" t="s">
        <v>175</v>
      </c>
      <c r="H152" s="169">
        <v>0.017</v>
      </c>
      <c r="I152" s="170"/>
      <c r="J152" s="171">
        <f>ROUND(I152*H152,2)</f>
        <v>0</v>
      </c>
      <c r="K152" s="172"/>
      <c r="L152" s="37"/>
      <c r="M152" s="173" t="s">
        <v>1</v>
      </c>
      <c r="N152" s="174" t="s">
        <v>38</v>
      </c>
      <c r="O152" s="75"/>
      <c r="P152" s="175">
        <f>O152*H152</f>
        <v>0</v>
      </c>
      <c r="Q152" s="175">
        <v>0</v>
      </c>
      <c r="R152" s="175">
        <f>Q152*H152</f>
        <v>0</v>
      </c>
      <c r="S152" s="175">
        <v>0</v>
      </c>
      <c r="T152" s="176">
        <f>S152*H152</f>
        <v>0</v>
      </c>
      <c r="U152" s="36"/>
      <c r="V152" s="36"/>
      <c r="W152" s="36"/>
      <c r="X152" s="36"/>
      <c r="Y152" s="36"/>
      <c r="Z152" s="36"/>
      <c r="AA152" s="36"/>
      <c r="AB152" s="36"/>
      <c r="AC152" s="36"/>
      <c r="AD152" s="36"/>
      <c r="AE152" s="36"/>
      <c r="AR152" s="177" t="s">
        <v>113</v>
      </c>
      <c r="AT152" s="177" t="s">
        <v>109</v>
      </c>
      <c r="AU152" s="177" t="s">
        <v>80</v>
      </c>
      <c r="AY152" s="17" t="s">
        <v>106</v>
      </c>
      <c r="BE152" s="178">
        <f>IF(N152="základní",J152,0)</f>
        <v>0</v>
      </c>
      <c r="BF152" s="178">
        <f>IF(N152="snížená",J152,0)</f>
        <v>0</v>
      </c>
      <c r="BG152" s="178">
        <f>IF(N152="zákl. přenesená",J152,0)</f>
        <v>0</v>
      </c>
      <c r="BH152" s="178">
        <f>IF(N152="sníž. přenesená",J152,0)</f>
        <v>0</v>
      </c>
      <c r="BI152" s="178">
        <f>IF(N152="nulová",J152,0)</f>
        <v>0</v>
      </c>
      <c r="BJ152" s="17" t="s">
        <v>78</v>
      </c>
      <c r="BK152" s="178">
        <f>ROUND(I152*H152,2)</f>
        <v>0</v>
      </c>
      <c r="BL152" s="17" t="s">
        <v>113</v>
      </c>
      <c r="BM152" s="177" t="s">
        <v>182</v>
      </c>
    </row>
    <row r="153" spans="1:47" s="2" customFormat="1" ht="12">
      <c r="A153" s="36"/>
      <c r="B153" s="37"/>
      <c r="C153" s="36"/>
      <c r="D153" s="179" t="s">
        <v>115</v>
      </c>
      <c r="E153" s="36"/>
      <c r="F153" s="180" t="s">
        <v>183</v>
      </c>
      <c r="G153" s="36"/>
      <c r="H153" s="36"/>
      <c r="I153" s="181"/>
      <c r="J153" s="36"/>
      <c r="K153" s="36"/>
      <c r="L153" s="37"/>
      <c r="M153" s="182"/>
      <c r="N153" s="183"/>
      <c r="O153" s="75"/>
      <c r="P153" s="75"/>
      <c r="Q153" s="75"/>
      <c r="R153" s="75"/>
      <c r="S153" s="75"/>
      <c r="T153" s="76"/>
      <c r="U153" s="36"/>
      <c r="V153" s="36"/>
      <c r="W153" s="36"/>
      <c r="X153" s="36"/>
      <c r="Y153" s="36"/>
      <c r="Z153" s="36"/>
      <c r="AA153" s="36"/>
      <c r="AB153" s="36"/>
      <c r="AC153" s="36"/>
      <c r="AD153" s="36"/>
      <c r="AE153" s="36"/>
      <c r="AT153" s="17" t="s">
        <v>115</v>
      </c>
      <c r="AU153" s="17" t="s">
        <v>80</v>
      </c>
    </row>
    <row r="154" spans="1:51" s="13" customFormat="1" ht="12">
      <c r="A154" s="13"/>
      <c r="B154" s="184"/>
      <c r="C154" s="13"/>
      <c r="D154" s="179" t="s">
        <v>117</v>
      </c>
      <c r="E154" s="185" t="s">
        <v>1</v>
      </c>
      <c r="F154" s="186" t="s">
        <v>184</v>
      </c>
      <c r="G154" s="13"/>
      <c r="H154" s="187">
        <v>0.017</v>
      </c>
      <c r="I154" s="188"/>
      <c r="J154" s="13"/>
      <c r="K154" s="13"/>
      <c r="L154" s="184"/>
      <c r="M154" s="189"/>
      <c r="N154" s="190"/>
      <c r="O154" s="190"/>
      <c r="P154" s="190"/>
      <c r="Q154" s="190"/>
      <c r="R154" s="190"/>
      <c r="S154" s="190"/>
      <c r="T154" s="191"/>
      <c r="U154" s="13"/>
      <c r="V154" s="13"/>
      <c r="W154" s="13"/>
      <c r="X154" s="13"/>
      <c r="Y154" s="13"/>
      <c r="Z154" s="13"/>
      <c r="AA154" s="13"/>
      <c r="AB154" s="13"/>
      <c r="AC154" s="13"/>
      <c r="AD154" s="13"/>
      <c r="AE154" s="13"/>
      <c r="AT154" s="185" t="s">
        <v>117</v>
      </c>
      <c r="AU154" s="185" t="s">
        <v>80</v>
      </c>
      <c r="AV154" s="13" t="s">
        <v>80</v>
      </c>
      <c r="AW154" s="13" t="s">
        <v>30</v>
      </c>
      <c r="AX154" s="13" t="s">
        <v>78</v>
      </c>
      <c r="AY154" s="185" t="s">
        <v>106</v>
      </c>
    </row>
    <row r="155" spans="1:65" s="2" customFormat="1" ht="24.15" customHeight="1">
      <c r="A155" s="36"/>
      <c r="B155" s="164"/>
      <c r="C155" s="165" t="s">
        <v>185</v>
      </c>
      <c r="D155" s="165" t="s">
        <v>109</v>
      </c>
      <c r="E155" s="166" t="s">
        <v>186</v>
      </c>
      <c r="F155" s="167" t="s">
        <v>187</v>
      </c>
      <c r="G155" s="168" t="s">
        <v>175</v>
      </c>
      <c r="H155" s="169">
        <v>0.15</v>
      </c>
      <c r="I155" s="170"/>
      <c r="J155" s="171">
        <f>ROUND(I155*H155,2)</f>
        <v>0</v>
      </c>
      <c r="K155" s="172"/>
      <c r="L155" s="37"/>
      <c r="M155" s="173" t="s">
        <v>1</v>
      </c>
      <c r="N155" s="174" t="s">
        <v>38</v>
      </c>
      <c r="O155" s="75"/>
      <c r="P155" s="175">
        <f>O155*H155</f>
        <v>0</v>
      </c>
      <c r="Q155" s="175">
        <v>0</v>
      </c>
      <c r="R155" s="175">
        <f>Q155*H155</f>
        <v>0</v>
      </c>
      <c r="S155" s="175">
        <v>0</v>
      </c>
      <c r="T155" s="176">
        <f>S155*H155</f>
        <v>0</v>
      </c>
      <c r="U155" s="36"/>
      <c r="V155" s="36"/>
      <c r="W155" s="36"/>
      <c r="X155" s="36"/>
      <c r="Y155" s="36"/>
      <c r="Z155" s="36"/>
      <c r="AA155" s="36"/>
      <c r="AB155" s="36"/>
      <c r="AC155" s="36"/>
      <c r="AD155" s="36"/>
      <c r="AE155" s="36"/>
      <c r="AR155" s="177" t="s">
        <v>113</v>
      </c>
      <c r="AT155" s="177" t="s">
        <v>109</v>
      </c>
      <c r="AU155" s="177" t="s">
        <v>80</v>
      </c>
      <c r="AY155" s="17" t="s">
        <v>106</v>
      </c>
      <c r="BE155" s="178">
        <f>IF(N155="základní",J155,0)</f>
        <v>0</v>
      </c>
      <c r="BF155" s="178">
        <f>IF(N155="snížená",J155,0)</f>
        <v>0</v>
      </c>
      <c r="BG155" s="178">
        <f>IF(N155="zákl. přenesená",J155,0)</f>
        <v>0</v>
      </c>
      <c r="BH155" s="178">
        <f>IF(N155="sníž. přenesená",J155,0)</f>
        <v>0</v>
      </c>
      <c r="BI155" s="178">
        <f>IF(N155="nulová",J155,0)</f>
        <v>0</v>
      </c>
      <c r="BJ155" s="17" t="s">
        <v>78</v>
      </c>
      <c r="BK155" s="178">
        <f>ROUND(I155*H155,2)</f>
        <v>0</v>
      </c>
      <c r="BL155" s="17" t="s">
        <v>113</v>
      </c>
      <c r="BM155" s="177" t="s">
        <v>188</v>
      </c>
    </row>
    <row r="156" spans="1:47" s="2" customFormat="1" ht="12">
      <c r="A156" s="36"/>
      <c r="B156" s="37"/>
      <c r="C156" s="36"/>
      <c r="D156" s="179" t="s">
        <v>115</v>
      </c>
      <c r="E156" s="36"/>
      <c r="F156" s="180" t="s">
        <v>189</v>
      </c>
      <c r="G156" s="36"/>
      <c r="H156" s="36"/>
      <c r="I156" s="181"/>
      <c r="J156" s="36"/>
      <c r="K156" s="36"/>
      <c r="L156" s="37"/>
      <c r="M156" s="182"/>
      <c r="N156" s="183"/>
      <c r="O156" s="75"/>
      <c r="P156" s="75"/>
      <c r="Q156" s="75"/>
      <c r="R156" s="75"/>
      <c r="S156" s="75"/>
      <c r="T156" s="76"/>
      <c r="U156" s="36"/>
      <c r="V156" s="36"/>
      <c r="W156" s="36"/>
      <c r="X156" s="36"/>
      <c r="Y156" s="36"/>
      <c r="Z156" s="36"/>
      <c r="AA156" s="36"/>
      <c r="AB156" s="36"/>
      <c r="AC156" s="36"/>
      <c r="AD156" s="36"/>
      <c r="AE156" s="36"/>
      <c r="AT156" s="17" t="s">
        <v>115</v>
      </c>
      <c r="AU156" s="17" t="s">
        <v>80</v>
      </c>
    </row>
    <row r="157" spans="1:51" s="13" customFormat="1" ht="12">
      <c r="A157" s="13"/>
      <c r="B157" s="184"/>
      <c r="C157" s="13"/>
      <c r="D157" s="179" t="s">
        <v>117</v>
      </c>
      <c r="E157" s="185" t="s">
        <v>1</v>
      </c>
      <c r="F157" s="186" t="s">
        <v>190</v>
      </c>
      <c r="G157" s="13"/>
      <c r="H157" s="187">
        <v>0.15</v>
      </c>
      <c r="I157" s="188"/>
      <c r="J157" s="13"/>
      <c r="K157" s="13"/>
      <c r="L157" s="184"/>
      <c r="M157" s="189"/>
      <c r="N157" s="190"/>
      <c r="O157" s="190"/>
      <c r="P157" s="190"/>
      <c r="Q157" s="190"/>
      <c r="R157" s="190"/>
      <c r="S157" s="190"/>
      <c r="T157" s="191"/>
      <c r="U157" s="13"/>
      <c r="V157" s="13"/>
      <c r="W157" s="13"/>
      <c r="X157" s="13"/>
      <c r="Y157" s="13"/>
      <c r="Z157" s="13"/>
      <c r="AA157" s="13"/>
      <c r="AB157" s="13"/>
      <c r="AC157" s="13"/>
      <c r="AD157" s="13"/>
      <c r="AE157" s="13"/>
      <c r="AT157" s="185" t="s">
        <v>117</v>
      </c>
      <c r="AU157" s="185" t="s">
        <v>80</v>
      </c>
      <c r="AV157" s="13" t="s">
        <v>80</v>
      </c>
      <c r="AW157" s="13" t="s">
        <v>30</v>
      </c>
      <c r="AX157" s="13" t="s">
        <v>78</v>
      </c>
      <c r="AY157" s="185" t="s">
        <v>106</v>
      </c>
    </row>
    <row r="158" spans="1:65" s="2" customFormat="1" ht="14.4" customHeight="1">
      <c r="A158" s="36"/>
      <c r="B158" s="164"/>
      <c r="C158" s="192" t="s">
        <v>191</v>
      </c>
      <c r="D158" s="192" t="s">
        <v>130</v>
      </c>
      <c r="E158" s="193" t="s">
        <v>192</v>
      </c>
      <c r="F158" s="194" t="s">
        <v>193</v>
      </c>
      <c r="G158" s="195" t="s">
        <v>152</v>
      </c>
      <c r="H158" s="196">
        <v>50</v>
      </c>
      <c r="I158" s="197"/>
      <c r="J158" s="198">
        <f>ROUND(I158*H158,2)</f>
        <v>0</v>
      </c>
      <c r="K158" s="199"/>
      <c r="L158" s="200"/>
      <c r="M158" s="201" t="s">
        <v>1</v>
      </c>
      <c r="N158" s="202" t="s">
        <v>38</v>
      </c>
      <c r="O158" s="75"/>
      <c r="P158" s="175">
        <f>O158*H158</f>
        <v>0</v>
      </c>
      <c r="Q158" s="175">
        <v>0.04939</v>
      </c>
      <c r="R158" s="175">
        <f>Q158*H158</f>
        <v>2.4695</v>
      </c>
      <c r="S158" s="175">
        <v>0</v>
      </c>
      <c r="T158" s="176">
        <f>S158*H158</f>
        <v>0</v>
      </c>
      <c r="U158" s="36"/>
      <c r="V158" s="36"/>
      <c r="W158" s="36"/>
      <c r="X158" s="36"/>
      <c r="Y158" s="36"/>
      <c r="Z158" s="36"/>
      <c r="AA158" s="36"/>
      <c r="AB158" s="36"/>
      <c r="AC158" s="36"/>
      <c r="AD158" s="36"/>
      <c r="AE158" s="36"/>
      <c r="AR158" s="177" t="s">
        <v>134</v>
      </c>
      <c r="AT158" s="177" t="s">
        <v>130</v>
      </c>
      <c r="AU158" s="177" t="s">
        <v>80</v>
      </c>
      <c r="AY158" s="17" t="s">
        <v>106</v>
      </c>
      <c r="BE158" s="178">
        <f>IF(N158="základní",J158,0)</f>
        <v>0</v>
      </c>
      <c r="BF158" s="178">
        <f>IF(N158="snížená",J158,0)</f>
        <v>0</v>
      </c>
      <c r="BG158" s="178">
        <f>IF(N158="zákl. přenesená",J158,0)</f>
        <v>0</v>
      </c>
      <c r="BH158" s="178">
        <f>IF(N158="sníž. přenesená",J158,0)</f>
        <v>0</v>
      </c>
      <c r="BI158" s="178">
        <f>IF(N158="nulová",J158,0)</f>
        <v>0</v>
      </c>
      <c r="BJ158" s="17" t="s">
        <v>78</v>
      </c>
      <c r="BK158" s="178">
        <f>ROUND(I158*H158,2)</f>
        <v>0</v>
      </c>
      <c r="BL158" s="17" t="s">
        <v>113</v>
      </c>
      <c r="BM158" s="177" t="s">
        <v>194</v>
      </c>
    </row>
    <row r="159" spans="1:47" s="2" customFormat="1" ht="12">
      <c r="A159" s="36"/>
      <c r="B159" s="37"/>
      <c r="C159" s="36"/>
      <c r="D159" s="179" t="s">
        <v>115</v>
      </c>
      <c r="E159" s="36"/>
      <c r="F159" s="180" t="s">
        <v>195</v>
      </c>
      <c r="G159" s="36"/>
      <c r="H159" s="36"/>
      <c r="I159" s="181"/>
      <c r="J159" s="36"/>
      <c r="K159" s="36"/>
      <c r="L159" s="37"/>
      <c r="M159" s="182"/>
      <c r="N159" s="183"/>
      <c r="O159" s="75"/>
      <c r="P159" s="75"/>
      <c r="Q159" s="75"/>
      <c r="R159" s="75"/>
      <c r="S159" s="75"/>
      <c r="T159" s="76"/>
      <c r="U159" s="36"/>
      <c r="V159" s="36"/>
      <c r="W159" s="36"/>
      <c r="X159" s="36"/>
      <c r="Y159" s="36"/>
      <c r="Z159" s="36"/>
      <c r="AA159" s="36"/>
      <c r="AB159" s="36"/>
      <c r="AC159" s="36"/>
      <c r="AD159" s="36"/>
      <c r="AE159" s="36"/>
      <c r="AT159" s="17" t="s">
        <v>115</v>
      </c>
      <c r="AU159" s="17" t="s">
        <v>80</v>
      </c>
    </row>
    <row r="160" spans="1:65" s="2" customFormat="1" ht="14.4" customHeight="1">
      <c r="A160" s="36"/>
      <c r="B160" s="164"/>
      <c r="C160" s="192" t="s">
        <v>8</v>
      </c>
      <c r="D160" s="192" t="s">
        <v>130</v>
      </c>
      <c r="E160" s="193" t="s">
        <v>196</v>
      </c>
      <c r="F160" s="194" t="s">
        <v>197</v>
      </c>
      <c r="G160" s="195" t="s">
        <v>139</v>
      </c>
      <c r="H160" s="196">
        <v>14182</v>
      </c>
      <c r="I160" s="197"/>
      <c r="J160" s="198">
        <f>ROUND(I160*H160,2)</f>
        <v>0</v>
      </c>
      <c r="K160" s="199"/>
      <c r="L160" s="200"/>
      <c r="M160" s="201" t="s">
        <v>1</v>
      </c>
      <c r="N160" s="202" t="s">
        <v>38</v>
      </c>
      <c r="O160" s="75"/>
      <c r="P160" s="175">
        <f>O160*H160</f>
        <v>0</v>
      </c>
      <c r="Q160" s="175">
        <v>0.00018</v>
      </c>
      <c r="R160" s="175">
        <f>Q160*H160</f>
        <v>2.55276</v>
      </c>
      <c r="S160" s="175">
        <v>0</v>
      </c>
      <c r="T160" s="176">
        <f>S160*H160</f>
        <v>0</v>
      </c>
      <c r="U160" s="36"/>
      <c r="V160" s="36"/>
      <c r="W160" s="36"/>
      <c r="X160" s="36"/>
      <c r="Y160" s="36"/>
      <c r="Z160" s="36"/>
      <c r="AA160" s="36"/>
      <c r="AB160" s="36"/>
      <c r="AC160" s="36"/>
      <c r="AD160" s="36"/>
      <c r="AE160" s="36"/>
      <c r="AR160" s="177" t="s">
        <v>134</v>
      </c>
      <c r="AT160" s="177" t="s">
        <v>130</v>
      </c>
      <c r="AU160" s="177" t="s">
        <v>80</v>
      </c>
      <c r="AY160" s="17" t="s">
        <v>106</v>
      </c>
      <c r="BE160" s="178">
        <f>IF(N160="základní",J160,0)</f>
        <v>0</v>
      </c>
      <c r="BF160" s="178">
        <f>IF(N160="snížená",J160,0)</f>
        <v>0</v>
      </c>
      <c r="BG160" s="178">
        <f>IF(N160="zákl. přenesená",J160,0)</f>
        <v>0</v>
      </c>
      <c r="BH160" s="178">
        <f>IF(N160="sníž. přenesená",J160,0)</f>
        <v>0</v>
      </c>
      <c r="BI160" s="178">
        <f>IF(N160="nulová",J160,0)</f>
        <v>0</v>
      </c>
      <c r="BJ160" s="17" t="s">
        <v>78</v>
      </c>
      <c r="BK160" s="178">
        <f>ROUND(I160*H160,2)</f>
        <v>0</v>
      </c>
      <c r="BL160" s="17" t="s">
        <v>113</v>
      </c>
      <c r="BM160" s="177" t="s">
        <v>198</v>
      </c>
    </row>
    <row r="161" spans="1:47" s="2" customFormat="1" ht="12">
      <c r="A161" s="36"/>
      <c r="B161" s="37"/>
      <c r="C161" s="36"/>
      <c r="D161" s="179" t="s">
        <v>115</v>
      </c>
      <c r="E161" s="36"/>
      <c r="F161" s="180" t="s">
        <v>197</v>
      </c>
      <c r="G161" s="36"/>
      <c r="H161" s="36"/>
      <c r="I161" s="181"/>
      <c r="J161" s="36"/>
      <c r="K161" s="36"/>
      <c r="L161" s="37"/>
      <c r="M161" s="182"/>
      <c r="N161" s="183"/>
      <c r="O161" s="75"/>
      <c r="P161" s="75"/>
      <c r="Q161" s="75"/>
      <c r="R161" s="75"/>
      <c r="S161" s="75"/>
      <c r="T161" s="76"/>
      <c r="U161" s="36"/>
      <c r="V161" s="36"/>
      <c r="W161" s="36"/>
      <c r="X161" s="36"/>
      <c r="Y161" s="36"/>
      <c r="Z161" s="36"/>
      <c r="AA161" s="36"/>
      <c r="AB161" s="36"/>
      <c r="AC161" s="36"/>
      <c r="AD161" s="36"/>
      <c r="AE161" s="36"/>
      <c r="AT161" s="17" t="s">
        <v>115</v>
      </c>
      <c r="AU161" s="17" t="s">
        <v>80</v>
      </c>
    </row>
    <row r="162" spans="1:51" s="13" customFormat="1" ht="12">
      <c r="A162" s="13"/>
      <c r="B162" s="184"/>
      <c r="C162" s="13"/>
      <c r="D162" s="179" t="s">
        <v>117</v>
      </c>
      <c r="E162" s="185" t="s">
        <v>1</v>
      </c>
      <c r="F162" s="186" t="s">
        <v>199</v>
      </c>
      <c r="G162" s="13"/>
      <c r="H162" s="187">
        <v>14182</v>
      </c>
      <c r="I162" s="188"/>
      <c r="J162" s="13"/>
      <c r="K162" s="13"/>
      <c r="L162" s="184"/>
      <c r="M162" s="189"/>
      <c r="N162" s="190"/>
      <c r="O162" s="190"/>
      <c r="P162" s="190"/>
      <c r="Q162" s="190"/>
      <c r="R162" s="190"/>
      <c r="S162" s="190"/>
      <c r="T162" s="191"/>
      <c r="U162" s="13"/>
      <c r="V162" s="13"/>
      <c r="W162" s="13"/>
      <c r="X162" s="13"/>
      <c r="Y162" s="13"/>
      <c r="Z162" s="13"/>
      <c r="AA162" s="13"/>
      <c r="AB162" s="13"/>
      <c r="AC162" s="13"/>
      <c r="AD162" s="13"/>
      <c r="AE162" s="13"/>
      <c r="AT162" s="185" t="s">
        <v>117</v>
      </c>
      <c r="AU162" s="185" t="s">
        <v>80</v>
      </c>
      <c r="AV162" s="13" t="s">
        <v>80</v>
      </c>
      <c r="AW162" s="13" t="s">
        <v>30</v>
      </c>
      <c r="AX162" s="13" t="s">
        <v>73</v>
      </c>
      <c r="AY162" s="185" t="s">
        <v>106</v>
      </c>
    </row>
    <row r="163" spans="1:51" s="14" customFormat="1" ht="12">
      <c r="A163" s="14"/>
      <c r="B163" s="203"/>
      <c r="C163" s="14"/>
      <c r="D163" s="179" t="s">
        <v>117</v>
      </c>
      <c r="E163" s="204" t="s">
        <v>1</v>
      </c>
      <c r="F163" s="205" t="s">
        <v>200</v>
      </c>
      <c r="G163" s="14"/>
      <c r="H163" s="206">
        <v>14182</v>
      </c>
      <c r="I163" s="207"/>
      <c r="J163" s="14"/>
      <c r="K163" s="14"/>
      <c r="L163" s="203"/>
      <c r="M163" s="208"/>
      <c r="N163" s="209"/>
      <c r="O163" s="209"/>
      <c r="P163" s="209"/>
      <c r="Q163" s="209"/>
      <c r="R163" s="209"/>
      <c r="S163" s="209"/>
      <c r="T163" s="210"/>
      <c r="U163" s="14"/>
      <c r="V163" s="14"/>
      <c r="W163" s="14"/>
      <c r="X163" s="14"/>
      <c r="Y163" s="14"/>
      <c r="Z163" s="14"/>
      <c r="AA163" s="14"/>
      <c r="AB163" s="14"/>
      <c r="AC163" s="14"/>
      <c r="AD163" s="14"/>
      <c r="AE163" s="14"/>
      <c r="AT163" s="204" t="s">
        <v>117</v>
      </c>
      <c r="AU163" s="204" t="s">
        <v>80</v>
      </c>
      <c r="AV163" s="14" t="s">
        <v>113</v>
      </c>
      <c r="AW163" s="14" t="s">
        <v>30</v>
      </c>
      <c r="AX163" s="14" t="s">
        <v>78</v>
      </c>
      <c r="AY163" s="204" t="s">
        <v>106</v>
      </c>
    </row>
    <row r="164" spans="1:65" s="2" customFormat="1" ht="14.4" customHeight="1">
      <c r="A164" s="36"/>
      <c r="B164" s="164"/>
      <c r="C164" s="192" t="s">
        <v>201</v>
      </c>
      <c r="D164" s="192" t="s">
        <v>130</v>
      </c>
      <c r="E164" s="193" t="s">
        <v>202</v>
      </c>
      <c r="F164" s="194" t="s">
        <v>203</v>
      </c>
      <c r="G164" s="195" t="s">
        <v>139</v>
      </c>
      <c r="H164" s="196">
        <v>26536</v>
      </c>
      <c r="I164" s="197"/>
      <c r="J164" s="198">
        <f>ROUND(I164*H164,2)</f>
        <v>0</v>
      </c>
      <c r="K164" s="199"/>
      <c r="L164" s="200"/>
      <c r="M164" s="201" t="s">
        <v>1</v>
      </c>
      <c r="N164" s="202" t="s">
        <v>38</v>
      </c>
      <c r="O164" s="75"/>
      <c r="P164" s="175">
        <f>O164*H164</f>
        <v>0</v>
      </c>
      <c r="Q164" s="175">
        <v>0.00057</v>
      </c>
      <c r="R164" s="175">
        <f>Q164*H164</f>
        <v>15.12552</v>
      </c>
      <c r="S164" s="175">
        <v>0</v>
      </c>
      <c r="T164" s="176">
        <f>S164*H164</f>
        <v>0</v>
      </c>
      <c r="U164" s="36"/>
      <c r="V164" s="36"/>
      <c r="W164" s="36"/>
      <c r="X164" s="36"/>
      <c r="Y164" s="36"/>
      <c r="Z164" s="36"/>
      <c r="AA164" s="36"/>
      <c r="AB164" s="36"/>
      <c r="AC164" s="36"/>
      <c r="AD164" s="36"/>
      <c r="AE164" s="36"/>
      <c r="AR164" s="177" t="s">
        <v>134</v>
      </c>
      <c r="AT164" s="177" t="s">
        <v>130</v>
      </c>
      <c r="AU164" s="177" t="s">
        <v>80</v>
      </c>
      <c r="AY164" s="17" t="s">
        <v>106</v>
      </c>
      <c r="BE164" s="178">
        <f>IF(N164="základní",J164,0)</f>
        <v>0</v>
      </c>
      <c r="BF164" s="178">
        <f>IF(N164="snížená",J164,0)</f>
        <v>0</v>
      </c>
      <c r="BG164" s="178">
        <f>IF(N164="zákl. přenesená",J164,0)</f>
        <v>0</v>
      </c>
      <c r="BH164" s="178">
        <f>IF(N164="sníž. přenesená",J164,0)</f>
        <v>0</v>
      </c>
      <c r="BI164" s="178">
        <f>IF(N164="nulová",J164,0)</f>
        <v>0</v>
      </c>
      <c r="BJ164" s="17" t="s">
        <v>78</v>
      </c>
      <c r="BK164" s="178">
        <f>ROUND(I164*H164,2)</f>
        <v>0</v>
      </c>
      <c r="BL164" s="17" t="s">
        <v>113</v>
      </c>
      <c r="BM164" s="177" t="s">
        <v>204</v>
      </c>
    </row>
    <row r="165" spans="1:47" s="2" customFormat="1" ht="12">
      <c r="A165" s="36"/>
      <c r="B165" s="37"/>
      <c r="C165" s="36"/>
      <c r="D165" s="179" t="s">
        <v>115</v>
      </c>
      <c r="E165" s="36"/>
      <c r="F165" s="180" t="s">
        <v>203</v>
      </c>
      <c r="G165" s="36"/>
      <c r="H165" s="36"/>
      <c r="I165" s="181"/>
      <c r="J165" s="36"/>
      <c r="K165" s="36"/>
      <c r="L165" s="37"/>
      <c r="M165" s="182"/>
      <c r="N165" s="183"/>
      <c r="O165" s="75"/>
      <c r="P165" s="75"/>
      <c r="Q165" s="75"/>
      <c r="R165" s="75"/>
      <c r="S165" s="75"/>
      <c r="T165" s="76"/>
      <c r="U165" s="36"/>
      <c r="V165" s="36"/>
      <c r="W165" s="36"/>
      <c r="X165" s="36"/>
      <c r="Y165" s="36"/>
      <c r="Z165" s="36"/>
      <c r="AA165" s="36"/>
      <c r="AB165" s="36"/>
      <c r="AC165" s="36"/>
      <c r="AD165" s="36"/>
      <c r="AE165" s="36"/>
      <c r="AT165" s="17" t="s">
        <v>115</v>
      </c>
      <c r="AU165" s="17" t="s">
        <v>80</v>
      </c>
    </row>
    <row r="166" spans="1:51" s="13" customFormat="1" ht="12">
      <c r="A166" s="13"/>
      <c r="B166" s="184"/>
      <c r="C166" s="13"/>
      <c r="D166" s="179" t="s">
        <v>117</v>
      </c>
      <c r="E166" s="185" t="s">
        <v>1</v>
      </c>
      <c r="F166" s="186" t="s">
        <v>205</v>
      </c>
      <c r="G166" s="13"/>
      <c r="H166" s="187">
        <v>26536</v>
      </c>
      <c r="I166" s="188"/>
      <c r="J166" s="13"/>
      <c r="K166" s="13"/>
      <c r="L166" s="184"/>
      <c r="M166" s="189"/>
      <c r="N166" s="190"/>
      <c r="O166" s="190"/>
      <c r="P166" s="190"/>
      <c r="Q166" s="190"/>
      <c r="R166" s="190"/>
      <c r="S166" s="190"/>
      <c r="T166" s="191"/>
      <c r="U166" s="13"/>
      <c r="V166" s="13"/>
      <c r="W166" s="13"/>
      <c r="X166" s="13"/>
      <c r="Y166" s="13"/>
      <c r="Z166" s="13"/>
      <c r="AA166" s="13"/>
      <c r="AB166" s="13"/>
      <c r="AC166" s="13"/>
      <c r="AD166" s="13"/>
      <c r="AE166" s="13"/>
      <c r="AT166" s="185" t="s">
        <v>117</v>
      </c>
      <c r="AU166" s="185" t="s">
        <v>80</v>
      </c>
      <c r="AV166" s="13" t="s">
        <v>80</v>
      </c>
      <c r="AW166" s="13" t="s">
        <v>30</v>
      </c>
      <c r="AX166" s="13" t="s">
        <v>78</v>
      </c>
      <c r="AY166" s="185" t="s">
        <v>106</v>
      </c>
    </row>
    <row r="167" spans="1:65" s="2" customFormat="1" ht="14.4" customHeight="1">
      <c r="A167" s="36"/>
      <c r="B167" s="164"/>
      <c r="C167" s="192" t="s">
        <v>206</v>
      </c>
      <c r="D167" s="192" t="s">
        <v>130</v>
      </c>
      <c r="E167" s="193" t="s">
        <v>207</v>
      </c>
      <c r="F167" s="194" t="s">
        <v>208</v>
      </c>
      <c r="G167" s="195" t="s">
        <v>139</v>
      </c>
      <c r="H167" s="196">
        <v>164</v>
      </c>
      <c r="I167" s="197"/>
      <c r="J167" s="198">
        <f>ROUND(I167*H167,2)</f>
        <v>0</v>
      </c>
      <c r="K167" s="199"/>
      <c r="L167" s="200"/>
      <c r="M167" s="201" t="s">
        <v>1</v>
      </c>
      <c r="N167" s="202" t="s">
        <v>38</v>
      </c>
      <c r="O167" s="75"/>
      <c r="P167" s="175">
        <f>O167*H167</f>
        <v>0</v>
      </c>
      <c r="Q167" s="175">
        <v>0.01796</v>
      </c>
      <c r="R167" s="175">
        <f>Q167*H167</f>
        <v>2.94544</v>
      </c>
      <c r="S167" s="175">
        <v>0</v>
      </c>
      <c r="T167" s="176">
        <f>S167*H167</f>
        <v>0</v>
      </c>
      <c r="U167" s="36"/>
      <c r="V167" s="36"/>
      <c r="W167" s="36"/>
      <c r="X167" s="36"/>
      <c r="Y167" s="36"/>
      <c r="Z167" s="36"/>
      <c r="AA167" s="36"/>
      <c r="AB167" s="36"/>
      <c r="AC167" s="36"/>
      <c r="AD167" s="36"/>
      <c r="AE167" s="36"/>
      <c r="AR167" s="177" t="s">
        <v>134</v>
      </c>
      <c r="AT167" s="177" t="s">
        <v>130</v>
      </c>
      <c r="AU167" s="177" t="s">
        <v>80</v>
      </c>
      <c r="AY167" s="17" t="s">
        <v>106</v>
      </c>
      <c r="BE167" s="178">
        <f>IF(N167="základní",J167,0)</f>
        <v>0</v>
      </c>
      <c r="BF167" s="178">
        <f>IF(N167="snížená",J167,0)</f>
        <v>0</v>
      </c>
      <c r="BG167" s="178">
        <f>IF(N167="zákl. přenesená",J167,0)</f>
        <v>0</v>
      </c>
      <c r="BH167" s="178">
        <f>IF(N167="sníž. přenesená",J167,0)</f>
        <v>0</v>
      </c>
      <c r="BI167" s="178">
        <f>IF(N167="nulová",J167,0)</f>
        <v>0</v>
      </c>
      <c r="BJ167" s="17" t="s">
        <v>78</v>
      </c>
      <c r="BK167" s="178">
        <f>ROUND(I167*H167,2)</f>
        <v>0</v>
      </c>
      <c r="BL167" s="17" t="s">
        <v>113</v>
      </c>
      <c r="BM167" s="177" t="s">
        <v>209</v>
      </c>
    </row>
    <row r="168" spans="1:47" s="2" customFormat="1" ht="12">
      <c r="A168" s="36"/>
      <c r="B168" s="37"/>
      <c r="C168" s="36"/>
      <c r="D168" s="179" t="s">
        <v>115</v>
      </c>
      <c r="E168" s="36"/>
      <c r="F168" s="180" t="s">
        <v>208</v>
      </c>
      <c r="G168" s="36"/>
      <c r="H168" s="36"/>
      <c r="I168" s="181"/>
      <c r="J168" s="36"/>
      <c r="K168" s="36"/>
      <c r="L168" s="37"/>
      <c r="M168" s="182"/>
      <c r="N168" s="183"/>
      <c r="O168" s="75"/>
      <c r="P168" s="75"/>
      <c r="Q168" s="75"/>
      <c r="R168" s="75"/>
      <c r="S168" s="75"/>
      <c r="T168" s="76"/>
      <c r="U168" s="36"/>
      <c r="V168" s="36"/>
      <c r="W168" s="36"/>
      <c r="X168" s="36"/>
      <c r="Y168" s="36"/>
      <c r="Z168" s="36"/>
      <c r="AA168" s="36"/>
      <c r="AB168" s="36"/>
      <c r="AC168" s="36"/>
      <c r="AD168" s="36"/>
      <c r="AE168" s="36"/>
      <c r="AT168" s="17" t="s">
        <v>115</v>
      </c>
      <c r="AU168" s="17" t="s">
        <v>80</v>
      </c>
    </row>
    <row r="169" spans="1:65" s="2" customFormat="1" ht="14.4" customHeight="1">
      <c r="A169" s="36"/>
      <c r="B169" s="164"/>
      <c r="C169" s="192" t="s">
        <v>210</v>
      </c>
      <c r="D169" s="192" t="s">
        <v>130</v>
      </c>
      <c r="E169" s="193" t="s">
        <v>211</v>
      </c>
      <c r="F169" s="194" t="s">
        <v>212</v>
      </c>
      <c r="G169" s="195" t="s">
        <v>139</v>
      </c>
      <c r="H169" s="196">
        <v>44</v>
      </c>
      <c r="I169" s="197"/>
      <c r="J169" s="198">
        <f>ROUND(I169*H169,2)</f>
        <v>0</v>
      </c>
      <c r="K169" s="199"/>
      <c r="L169" s="200"/>
      <c r="M169" s="201" t="s">
        <v>1</v>
      </c>
      <c r="N169" s="202" t="s">
        <v>38</v>
      </c>
      <c r="O169" s="75"/>
      <c r="P169" s="175">
        <f>O169*H169</f>
        <v>0</v>
      </c>
      <c r="Q169" s="175">
        <v>0.01162</v>
      </c>
      <c r="R169" s="175">
        <f>Q169*H169</f>
        <v>0.51128</v>
      </c>
      <c r="S169" s="175">
        <v>0</v>
      </c>
      <c r="T169" s="176">
        <f>S169*H169</f>
        <v>0</v>
      </c>
      <c r="U169" s="36"/>
      <c r="V169" s="36"/>
      <c r="W169" s="36"/>
      <c r="X169" s="36"/>
      <c r="Y169" s="36"/>
      <c r="Z169" s="36"/>
      <c r="AA169" s="36"/>
      <c r="AB169" s="36"/>
      <c r="AC169" s="36"/>
      <c r="AD169" s="36"/>
      <c r="AE169" s="36"/>
      <c r="AR169" s="177" t="s">
        <v>134</v>
      </c>
      <c r="AT169" s="177" t="s">
        <v>130</v>
      </c>
      <c r="AU169" s="177" t="s">
        <v>80</v>
      </c>
      <c r="AY169" s="17" t="s">
        <v>106</v>
      </c>
      <c r="BE169" s="178">
        <f>IF(N169="základní",J169,0)</f>
        <v>0</v>
      </c>
      <c r="BF169" s="178">
        <f>IF(N169="snížená",J169,0)</f>
        <v>0</v>
      </c>
      <c r="BG169" s="178">
        <f>IF(N169="zákl. přenesená",J169,0)</f>
        <v>0</v>
      </c>
      <c r="BH169" s="178">
        <f>IF(N169="sníž. přenesená",J169,0)</f>
        <v>0</v>
      </c>
      <c r="BI169" s="178">
        <f>IF(N169="nulová",J169,0)</f>
        <v>0</v>
      </c>
      <c r="BJ169" s="17" t="s">
        <v>78</v>
      </c>
      <c r="BK169" s="178">
        <f>ROUND(I169*H169,2)</f>
        <v>0</v>
      </c>
      <c r="BL169" s="17" t="s">
        <v>113</v>
      </c>
      <c r="BM169" s="177" t="s">
        <v>213</v>
      </c>
    </row>
    <row r="170" spans="1:47" s="2" customFormat="1" ht="12">
      <c r="A170" s="36"/>
      <c r="B170" s="37"/>
      <c r="C170" s="36"/>
      <c r="D170" s="179" t="s">
        <v>115</v>
      </c>
      <c r="E170" s="36"/>
      <c r="F170" s="180" t="s">
        <v>212</v>
      </c>
      <c r="G170" s="36"/>
      <c r="H170" s="36"/>
      <c r="I170" s="181"/>
      <c r="J170" s="36"/>
      <c r="K170" s="36"/>
      <c r="L170" s="37"/>
      <c r="M170" s="182"/>
      <c r="N170" s="183"/>
      <c r="O170" s="75"/>
      <c r="P170" s="75"/>
      <c r="Q170" s="75"/>
      <c r="R170" s="75"/>
      <c r="S170" s="75"/>
      <c r="T170" s="76"/>
      <c r="U170" s="36"/>
      <c r="V170" s="36"/>
      <c r="W170" s="36"/>
      <c r="X170" s="36"/>
      <c r="Y170" s="36"/>
      <c r="Z170" s="36"/>
      <c r="AA170" s="36"/>
      <c r="AB170" s="36"/>
      <c r="AC170" s="36"/>
      <c r="AD170" s="36"/>
      <c r="AE170" s="36"/>
      <c r="AT170" s="17" t="s">
        <v>115</v>
      </c>
      <c r="AU170" s="17" t="s">
        <v>80</v>
      </c>
    </row>
    <row r="171" spans="1:65" s="2" customFormat="1" ht="24.15" customHeight="1">
      <c r="A171" s="36"/>
      <c r="B171" s="164"/>
      <c r="C171" s="192" t="s">
        <v>214</v>
      </c>
      <c r="D171" s="192" t="s">
        <v>130</v>
      </c>
      <c r="E171" s="193" t="s">
        <v>215</v>
      </c>
      <c r="F171" s="194" t="s">
        <v>216</v>
      </c>
      <c r="G171" s="195" t="s">
        <v>139</v>
      </c>
      <c r="H171" s="196">
        <v>16</v>
      </c>
      <c r="I171" s="197"/>
      <c r="J171" s="198">
        <f>ROUND(I171*H171,2)</f>
        <v>0</v>
      </c>
      <c r="K171" s="199"/>
      <c r="L171" s="200"/>
      <c r="M171" s="201" t="s">
        <v>1</v>
      </c>
      <c r="N171" s="202" t="s">
        <v>38</v>
      </c>
      <c r="O171" s="75"/>
      <c r="P171" s="175">
        <f>O171*H171</f>
        <v>0</v>
      </c>
      <c r="Q171" s="175">
        <v>0.00265</v>
      </c>
      <c r="R171" s="175">
        <f>Q171*H171</f>
        <v>0.0424</v>
      </c>
      <c r="S171" s="175">
        <v>0</v>
      </c>
      <c r="T171" s="176">
        <f>S171*H171</f>
        <v>0</v>
      </c>
      <c r="U171" s="36"/>
      <c r="V171" s="36"/>
      <c r="W171" s="36"/>
      <c r="X171" s="36"/>
      <c r="Y171" s="36"/>
      <c r="Z171" s="36"/>
      <c r="AA171" s="36"/>
      <c r="AB171" s="36"/>
      <c r="AC171" s="36"/>
      <c r="AD171" s="36"/>
      <c r="AE171" s="36"/>
      <c r="AR171" s="177" t="s">
        <v>134</v>
      </c>
      <c r="AT171" s="177" t="s">
        <v>130</v>
      </c>
      <c r="AU171" s="177" t="s">
        <v>80</v>
      </c>
      <c r="AY171" s="17" t="s">
        <v>106</v>
      </c>
      <c r="BE171" s="178">
        <f>IF(N171="základní",J171,0)</f>
        <v>0</v>
      </c>
      <c r="BF171" s="178">
        <f>IF(N171="snížená",J171,0)</f>
        <v>0</v>
      </c>
      <c r="BG171" s="178">
        <f>IF(N171="zákl. přenesená",J171,0)</f>
        <v>0</v>
      </c>
      <c r="BH171" s="178">
        <f>IF(N171="sníž. přenesená",J171,0)</f>
        <v>0</v>
      </c>
      <c r="BI171" s="178">
        <f>IF(N171="nulová",J171,0)</f>
        <v>0</v>
      </c>
      <c r="BJ171" s="17" t="s">
        <v>78</v>
      </c>
      <c r="BK171" s="178">
        <f>ROUND(I171*H171,2)</f>
        <v>0</v>
      </c>
      <c r="BL171" s="17" t="s">
        <v>113</v>
      </c>
      <c r="BM171" s="177" t="s">
        <v>217</v>
      </c>
    </row>
    <row r="172" spans="1:47" s="2" customFormat="1" ht="12">
      <c r="A172" s="36"/>
      <c r="B172" s="37"/>
      <c r="C172" s="36"/>
      <c r="D172" s="179" t="s">
        <v>115</v>
      </c>
      <c r="E172" s="36"/>
      <c r="F172" s="180" t="s">
        <v>216</v>
      </c>
      <c r="G172" s="36"/>
      <c r="H172" s="36"/>
      <c r="I172" s="181"/>
      <c r="J172" s="36"/>
      <c r="K172" s="36"/>
      <c r="L172" s="37"/>
      <c r="M172" s="182"/>
      <c r="N172" s="183"/>
      <c r="O172" s="75"/>
      <c r="P172" s="75"/>
      <c r="Q172" s="75"/>
      <c r="R172" s="75"/>
      <c r="S172" s="75"/>
      <c r="T172" s="76"/>
      <c r="U172" s="36"/>
      <c r="V172" s="36"/>
      <c r="W172" s="36"/>
      <c r="X172" s="36"/>
      <c r="Y172" s="36"/>
      <c r="Z172" s="36"/>
      <c r="AA172" s="36"/>
      <c r="AB172" s="36"/>
      <c r="AC172" s="36"/>
      <c r="AD172" s="36"/>
      <c r="AE172" s="36"/>
      <c r="AT172" s="17" t="s">
        <v>115</v>
      </c>
      <c r="AU172" s="17" t="s">
        <v>80</v>
      </c>
    </row>
    <row r="173" spans="1:65" s="2" customFormat="1" ht="14.4" customHeight="1">
      <c r="A173" s="36"/>
      <c r="B173" s="164"/>
      <c r="C173" s="192" t="s">
        <v>218</v>
      </c>
      <c r="D173" s="192" t="s">
        <v>130</v>
      </c>
      <c r="E173" s="193" t="s">
        <v>219</v>
      </c>
      <c r="F173" s="194" t="s">
        <v>220</v>
      </c>
      <c r="G173" s="195" t="s">
        <v>139</v>
      </c>
      <c r="H173" s="196">
        <v>8</v>
      </c>
      <c r="I173" s="197"/>
      <c r="J173" s="198">
        <f>ROUND(I173*H173,2)</f>
        <v>0</v>
      </c>
      <c r="K173" s="199"/>
      <c r="L173" s="200"/>
      <c r="M173" s="201" t="s">
        <v>1</v>
      </c>
      <c r="N173" s="202" t="s">
        <v>38</v>
      </c>
      <c r="O173" s="75"/>
      <c r="P173" s="175">
        <f>O173*H173</f>
        <v>0</v>
      </c>
      <c r="Q173" s="175">
        <v>3E-05</v>
      </c>
      <c r="R173" s="175">
        <f>Q173*H173</f>
        <v>0.00024</v>
      </c>
      <c r="S173" s="175">
        <v>0</v>
      </c>
      <c r="T173" s="176">
        <f>S173*H173</f>
        <v>0</v>
      </c>
      <c r="U173" s="36"/>
      <c r="V173" s="36"/>
      <c r="W173" s="36"/>
      <c r="X173" s="36"/>
      <c r="Y173" s="36"/>
      <c r="Z173" s="36"/>
      <c r="AA173" s="36"/>
      <c r="AB173" s="36"/>
      <c r="AC173" s="36"/>
      <c r="AD173" s="36"/>
      <c r="AE173" s="36"/>
      <c r="AR173" s="177" t="s">
        <v>134</v>
      </c>
      <c r="AT173" s="177" t="s">
        <v>130</v>
      </c>
      <c r="AU173" s="177" t="s">
        <v>80</v>
      </c>
      <c r="AY173" s="17" t="s">
        <v>106</v>
      </c>
      <c r="BE173" s="178">
        <f>IF(N173="základní",J173,0)</f>
        <v>0</v>
      </c>
      <c r="BF173" s="178">
        <f>IF(N173="snížená",J173,0)</f>
        <v>0</v>
      </c>
      <c r="BG173" s="178">
        <f>IF(N173="zákl. přenesená",J173,0)</f>
        <v>0</v>
      </c>
      <c r="BH173" s="178">
        <f>IF(N173="sníž. přenesená",J173,0)</f>
        <v>0</v>
      </c>
      <c r="BI173" s="178">
        <f>IF(N173="nulová",J173,0)</f>
        <v>0</v>
      </c>
      <c r="BJ173" s="17" t="s">
        <v>78</v>
      </c>
      <c r="BK173" s="178">
        <f>ROUND(I173*H173,2)</f>
        <v>0</v>
      </c>
      <c r="BL173" s="17" t="s">
        <v>113</v>
      </c>
      <c r="BM173" s="177" t="s">
        <v>221</v>
      </c>
    </row>
    <row r="174" spans="1:47" s="2" customFormat="1" ht="12">
      <c r="A174" s="36"/>
      <c r="B174" s="37"/>
      <c r="C174" s="36"/>
      <c r="D174" s="179" t="s">
        <v>115</v>
      </c>
      <c r="E174" s="36"/>
      <c r="F174" s="180" t="s">
        <v>220</v>
      </c>
      <c r="G174" s="36"/>
      <c r="H174" s="36"/>
      <c r="I174" s="181"/>
      <c r="J174" s="36"/>
      <c r="K174" s="36"/>
      <c r="L174" s="37"/>
      <c r="M174" s="182"/>
      <c r="N174" s="183"/>
      <c r="O174" s="75"/>
      <c r="P174" s="75"/>
      <c r="Q174" s="75"/>
      <c r="R174" s="75"/>
      <c r="S174" s="75"/>
      <c r="T174" s="76"/>
      <c r="U174" s="36"/>
      <c r="V174" s="36"/>
      <c r="W174" s="36"/>
      <c r="X174" s="36"/>
      <c r="Y174" s="36"/>
      <c r="Z174" s="36"/>
      <c r="AA174" s="36"/>
      <c r="AB174" s="36"/>
      <c r="AC174" s="36"/>
      <c r="AD174" s="36"/>
      <c r="AE174" s="36"/>
      <c r="AT174" s="17" t="s">
        <v>115</v>
      </c>
      <c r="AU174" s="17" t="s">
        <v>80</v>
      </c>
    </row>
    <row r="175" spans="1:65" s="2" customFormat="1" ht="24.15" customHeight="1">
      <c r="A175" s="36"/>
      <c r="B175" s="164"/>
      <c r="C175" s="192" t="s">
        <v>7</v>
      </c>
      <c r="D175" s="192" t="s">
        <v>130</v>
      </c>
      <c r="E175" s="193" t="s">
        <v>222</v>
      </c>
      <c r="F175" s="194" t="s">
        <v>223</v>
      </c>
      <c r="G175" s="195" t="s">
        <v>139</v>
      </c>
      <c r="H175" s="196">
        <v>32</v>
      </c>
      <c r="I175" s="197"/>
      <c r="J175" s="198">
        <f>ROUND(I175*H175,2)</f>
        <v>0</v>
      </c>
      <c r="K175" s="199"/>
      <c r="L175" s="200"/>
      <c r="M175" s="201" t="s">
        <v>1</v>
      </c>
      <c r="N175" s="202" t="s">
        <v>38</v>
      </c>
      <c r="O175" s="75"/>
      <c r="P175" s="175">
        <f>O175*H175</f>
        <v>0</v>
      </c>
      <c r="Q175" s="175">
        <v>8E-05</v>
      </c>
      <c r="R175" s="175">
        <f>Q175*H175</f>
        <v>0.00256</v>
      </c>
      <c r="S175" s="175">
        <v>0</v>
      </c>
      <c r="T175" s="176">
        <f>S175*H175</f>
        <v>0</v>
      </c>
      <c r="U175" s="36"/>
      <c r="V175" s="36"/>
      <c r="W175" s="36"/>
      <c r="X175" s="36"/>
      <c r="Y175" s="36"/>
      <c r="Z175" s="36"/>
      <c r="AA175" s="36"/>
      <c r="AB175" s="36"/>
      <c r="AC175" s="36"/>
      <c r="AD175" s="36"/>
      <c r="AE175" s="36"/>
      <c r="AR175" s="177" t="s">
        <v>134</v>
      </c>
      <c r="AT175" s="177" t="s">
        <v>130</v>
      </c>
      <c r="AU175" s="177" t="s">
        <v>80</v>
      </c>
      <c r="AY175" s="17" t="s">
        <v>106</v>
      </c>
      <c r="BE175" s="178">
        <f>IF(N175="základní",J175,0)</f>
        <v>0</v>
      </c>
      <c r="BF175" s="178">
        <f>IF(N175="snížená",J175,0)</f>
        <v>0</v>
      </c>
      <c r="BG175" s="178">
        <f>IF(N175="zákl. přenesená",J175,0)</f>
        <v>0</v>
      </c>
      <c r="BH175" s="178">
        <f>IF(N175="sníž. přenesená",J175,0)</f>
        <v>0</v>
      </c>
      <c r="BI175" s="178">
        <f>IF(N175="nulová",J175,0)</f>
        <v>0</v>
      </c>
      <c r="BJ175" s="17" t="s">
        <v>78</v>
      </c>
      <c r="BK175" s="178">
        <f>ROUND(I175*H175,2)</f>
        <v>0</v>
      </c>
      <c r="BL175" s="17" t="s">
        <v>113</v>
      </c>
      <c r="BM175" s="177" t="s">
        <v>224</v>
      </c>
    </row>
    <row r="176" spans="1:47" s="2" customFormat="1" ht="12">
      <c r="A176" s="36"/>
      <c r="B176" s="37"/>
      <c r="C176" s="36"/>
      <c r="D176" s="179" t="s">
        <v>115</v>
      </c>
      <c r="E176" s="36"/>
      <c r="F176" s="180" t="s">
        <v>223</v>
      </c>
      <c r="G176" s="36"/>
      <c r="H176" s="36"/>
      <c r="I176" s="181"/>
      <c r="J176" s="36"/>
      <c r="K176" s="36"/>
      <c r="L176" s="37"/>
      <c r="M176" s="182"/>
      <c r="N176" s="183"/>
      <c r="O176" s="75"/>
      <c r="P176" s="75"/>
      <c r="Q176" s="75"/>
      <c r="R176" s="75"/>
      <c r="S176" s="75"/>
      <c r="T176" s="76"/>
      <c r="U176" s="36"/>
      <c r="V176" s="36"/>
      <c r="W176" s="36"/>
      <c r="X176" s="36"/>
      <c r="Y176" s="36"/>
      <c r="Z176" s="36"/>
      <c r="AA176" s="36"/>
      <c r="AB176" s="36"/>
      <c r="AC176" s="36"/>
      <c r="AD176" s="36"/>
      <c r="AE176" s="36"/>
      <c r="AT176" s="17" t="s">
        <v>115</v>
      </c>
      <c r="AU176" s="17" t="s">
        <v>80</v>
      </c>
    </row>
    <row r="177" spans="1:65" s="2" customFormat="1" ht="37.8" customHeight="1">
      <c r="A177" s="36"/>
      <c r="B177" s="164"/>
      <c r="C177" s="192" t="s">
        <v>225</v>
      </c>
      <c r="D177" s="192" t="s">
        <v>130</v>
      </c>
      <c r="E177" s="193" t="s">
        <v>226</v>
      </c>
      <c r="F177" s="194" t="s">
        <v>227</v>
      </c>
      <c r="G177" s="195" t="s">
        <v>139</v>
      </c>
      <c r="H177" s="196">
        <v>8</v>
      </c>
      <c r="I177" s="197"/>
      <c r="J177" s="198">
        <f>ROUND(I177*H177,2)</f>
        <v>0</v>
      </c>
      <c r="K177" s="199"/>
      <c r="L177" s="200"/>
      <c r="M177" s="201" t="s">
        <v>1</v>
      </c>
      <c r="N177" s="202" t="s">
        <v>38</v>
      </c>
      <c r="O177" s="75"/>
      <c r="P177" s="175">
        <f>O177*H177</f>
        <v>0</v>
      </c>
      <c r="Q177" s="175">
        <v>0.00036</v>
      </c>
      <c r="R177" s="175">
        <f>Q177*H177</f>
        <v>0.00288</v>
      </c>
      <c r="S177" s="175">
        <v>0</v>
      </c>
      <c r="T177" s="176">
        <f>S177*H177</f>
        <v>0</v>
      </c>
      <c r="U177" s="36"/>
      <c r="V177" s="36"/>
      <c r="W177" s="36"/>
      <c r="X177" s="36"/>
      <c r="Y177" s="36"/>
      <c r="Z177" s="36"/>
      <c r="AA177" s="36"/>
      <c r="AB177" s="36"/>
      <c r="AC177" s="36"/>
      <c r="AD177" s="36"/>
      <c r="AE177" s="36"/>
      <c r="AR177" s="177" t="s">
        <v>134</v>
      </c>
      <c r="AT177" s="177" t="s">
        <v>130</v>
      </c>
      <c r="AU177" s="177" t="s">
        <v>80</v>
      </c>
      <c r="AY177" s="17" t="s">
        <v>106</v>
      </c>
      <c r="BE177" s="178">
        <f>IF(N177="základní",J177,0)</f>
        <v>0</v>
      </c>
      <c r="BF177" s="178">
        <f>IF(N177="snížená",J177,0)</f>
        <v>0</v>
      </c>
      <c r="BG177" s="178">
        <f>IF(N177="zákl. přenesená",J177,0)</f>
        <v>0</v>
      </c>
      <c r="BH177" s="178">
        <f>IF(N177="sníž. přenesená",J177,0)</f>
        <v>0</v>
      </c>
      <c r="BI177" s="178">
        <f>IF(N177="nulová",J177,0)</f>
        <v>0</v>
      </c>
      <c r="BJ177" s="17" t="s">
        <v>78</v>
      </c>
      <c r="BK177" s="178">
        <f>ROUND(I177*H177,2)</f>
        <v>0</v>
      </c>
      <c r="BL177" s="17" t="s">
        <v>113</v>
      </c>
      <c r="BM177" s="177" t="s">
        <v>228</v>
      </c>
    </row>
    <row r="178" spans="1:47" s="2" customFormat="1" ht="12">
      <c r="A178" s="36"/>
      <c r="B178" s="37"/>
      <c r="C178" s="36"/>
      <c r="D178" s="179" t="s">
        <v>115</v>
      </c>
      <c r="E178" s="36"/>
      <c r="F178" s="180" t="s">
        <v>227</v>
      </c>
      <c r="G178" s="36"/>
      <c r="H178" s="36"/>
      <c r="I178" s="181"/>
      <c r="J178" s="36"/>
      <c r="K178" s="36"/>
      <c r="L178" s="37"/>
      <c r="M178" s="182"/>
      <c r="N178" s="183"/>
      <c r="O178" s="75"/>
      <c r="P178" s="75"/>
      <c r="Q178" s="75"/>
      <c r="R178" s="75"/>
      <c r="S178" s="75"/>
      <c r="T178" s="76"/>
      <c r="U178" s="36"/>
      <c r="V178" s="36"/>
      <c r="W178" s="36"/>
      <c r="X178" s="36"/>
      <c r="Y178" s="36"/>
      <c r="Z178" s="36"/>
      <c r="AA178" s="36"/>
      <c r="AB178" s="36"/>
      <c r="AC178" s="36"/>
      <c r="AD178" s="36"/>
      <c r="AE178" s="36"/>
      <c r="AT178" s="17" t="s">
        <v>115</v>
      </c>
      <c r="AU178" s="17" t="s">
        <v>80</v>
      </c>
    </row>
    <row r="179" spans="1:65" s="2" customFormat="1" ht="24.15" customHeight="1">
      <c r="A179" s="36"/>
      <c r="B179" s="164"/>
      <c r="C179" s="192" t="s">
        <v>229</v>
      </c>
      <c r="D179" s="192" t="s">
        <v>130</v>
      </c>
      <c r="E179" s="193" t="s">
        <v>230</v>
      </c>
      <c r="F179" s="194" t="s">
        <v>231</v>
      </c>
      <c r="G179" s="195" t="s">
        <v>139</v>
      </c>
      <c r="H179" s="196">
        <v>120</v>
      </c>
      <c r="I179" s="197"/>
      <c r="J179" s="198">
        <f>ROUND(I179*H179,2)</f>
        <v>0</v>
      </c>
      <c r="K179" s="199"/>
      <c r="L179" s="200"/>
      <c r="M179" s="201" t="s">
        <v>1</v>
      </c>
      <c r="N179" s="202" t="s">
        <v>38</v>
      </c>
      <c r="O179" s="75"/>
      <c r="P179" s="175">
        <f>O179*H179</f>
        <v>0</v>
      </c>
      <c r="Q179" s="175">
        <v>0.00123</v>
      </c>
      <c r="R179" s="175">
        <f>Q179*H179</f>
        <v>0.1476</v>
      </c>
      <c r="S179" s="175">
        <v>0</v>
      </c>
      <c r="T179" s="176">
        <f>S179*H179</f>
        <v>0</v>
      </c>
      <c r="U179" s="36"/>
      <c r="V179" s="36"/>
      <c r="W179" s="36"/>
      <c r="X179" s="36"/>
      <c r="Y179" s="36"/>
      <c r="Z179" s="36"/>
      <c r="AA179" s="36"/>
      <c r="AB179" s="36"/>
      <c r="AC179" s="36"/>
      <c r="AD179" s="36"/>
      <c r="AE179" s="36"/>
      <c r="AR179" s="177" t="s">
        <v>134</v>
      </c>
      <c r="AT179" s="177" t="s">
        <v>130</v>
      </c>
      <c r="AU179" s="177" t="s">
        <v>80</v>
      </c>
      <c r="AY179" s="17" t="s">
        <v>106</v>
      </c>
      <c r="BE179" s="178">
        <f>IF(N179="základní",J179,0)</f>
        <v>0</v>
      </c>
      <c r="BF179" s="178">
        <f>IF(N179="snížená",J179,0)</f>
        <v>0</v>
      </c>
      <c r="BG179" s="178">
        <f>IF(N179="zákl. přenesená",J179,0)</f>
        <v>0</v>
      </c>
      <c r="BH179" s="178">
        <f>IF(N179="sníž. přenesená",J179,0)</f>
        <v>0</v>
      </c>
      <c r="BI179" s="178">
        <f>IF(N179="nulová",J179,0)</f>
        <v>0</v>
      </c>
      <c r="BJ179" s="17" t="s">
        <v>78</v>
      </c>
      <c r="BK179" s="178">
        <f>ROUND(I179*H179,2)</f>
        <v>0</v>
      </c>
      <c r="BL179" s="17" t="s">
        <v>113</v>
      </c>
      <c r="BM179" s="177" t="s">
        <v>232</v>
      </c>
    </row>
    <row r="180" spans="1:47" s="2" customFormat="1" ht="12">
      <c r="A180" s="36"/>
      <c r="B180" s="37"/>
      <c r="C180" s="36"/>
      <c r="D180" s="179" t="s">
        <v>115</v>
      </c>
      <c r="E180" s="36"/>
      <c r="F180" s="180" t="s">
        <v>231</v>
      </c>
      <c r="G180" s="36"/>
      <c r="H180" s="36"/>
      <c r="I180" s="181"/>
      <c r="J180" s="36"/>
      <c r="K180" s="36"/>
      <c r="L180" s="37"/>
      <c r="M180" s="182"/>
      <c r="N180" s="183"/>
      <c r="O180" s="75"/>
      <c r="P180" s="75"/>
      <c r="Q180" s="75"/>
      <c r="R180" s="75"/>
      <c r="S180" s="75"/>
      <c r="T180" s="76"/>
      <c r="U180" s="36"/>
      <c r="V180" s="36"/>
      <c r="W180" s="36"/>
      <c r="X180" s="36"/>
      <c r="Y180" s="36"/>
      <c r="Z180" s="36"/>
      <c r="AA180" s="36"/>
      <c r="AB180" s="36"/>
      <c r="AC180" s="36"/>
      <c r="AD180" s="36"/>
      <c r="AE180" s="36"/>
      <c r="AT180" s="17" t="s">
        <v>115</v>
      </c>
      <c r="AU180" s="17" t="s">
        <v>80</v>
      </c>
    </row>
    <row r="181" spans="1:65" s="2" customFormat="1" ht="24.15" customHeight="1">
      <c r="A181" s="36"/>
      <c r="B181" s="164"/>
      <c r="C181" s="192" t="s">
        <v>233</v>
      </c>
      <c r="D181" s="192" t="s">
        <v>130</v>
      </c>
      <c r="E181" s="193" t="s">
        <v>234</v>
      </c>
      <c r="F181" s="194" t="s">
        <v>235</v>
      </c>
      <c r="G181" s="195" t="s">
        <v>139</v>
      </c>
      <c r="H181" s="196">
        <v>184</v>
      </c>
      <c r="I181" s="197"/>
      <c r="J181" s="198">
        <f>ROUND(I181*H181,2)</f>
        <v>0</v>
      </c>
      <c r="K181" s="199"/>
      <c r="L181" s="200"/>
      <c r="M181" s="201" t="s">
        <v>1</v>
      </c>
      <c r="N181" s="202" t="s">
        <v>38</v>
      </c>
      <c r="O181" s="75"/>
      <c r="P181" s="175">
        <f>O181*H181</f>
        <v>0</v>
      </c>
      <c r="Q181" s="175">
        <v>0.00052</v>
      </c>
      <c r="R181" s="175">
        <f>Q181*H181</f>
        <v>0.09567999999999999</v>
      </c>
      <c r="S181" s="175">
        <v>0</v>
      </c>
      <c r="T181" s="176">
        <f>S181*H181</f>
        <v>0</v>
      </c>
      <c r="U181" s="36"/>
      <c r="V181" s="36"/>
      <c r="W181" s="36"/>
      <c r="X181" s="36"/>
      <c r="Y181" s="36"/>
      <c r="Z181" s="36"/>
      <c r="AA181" s="36"/>
      <c r="AB181" s="36"/>
      <c r="AC181" s="36"/>
      <c r="AD181" s="36"/>
      <c r="AE181" s="36"/>
      <c r="AR181" s="177" t="s">
        <v>134</v>
      </c>
      <c r="AT181" s="177" t="s">
        <v>130</v>
      </c>
      <c r="AU181" s="177" t="s">
        <v>80</v>
      </c>
      <c r="AY181" s="17" t="s">
        <v>106</v>
      </c>
      <c r="BE181" s="178">
        <f>IF(N181="základní",J181,0)</f>
        <v>0</v>
      </c>
      <c r="BF181" s="178">
        <f>IF(N181="snížená",J181,0)</f>
        <v>0</v>
      </c>
      <c r="BG181" s="178">
        <f>IF(N181="zákl. přenesená",J181,0)</f>
        <v>0</v>
      </c>
      <c r="BH181" s="178">
        <f>IF(N181="sníž. přenesená",J181,0)</f>
        <v>0</v>
      </c>
      <c r="BI181" s="178">
        <f>IF(N181="nulová",J181,0)</f>
        <v>0</v>
      </c>
      <c r="BJ181" s="17" t="s">
        <v>78</v>
      </c>
      <c r="BK181" s="178">
        <f>ROUND(I181*H181,2)</f>
        <v>0</v>
      </c>
      <c r="BL181" s="17" t="s">
        <v>113</v>
      </c>
      <c r="BM181" s="177" t="s">
        <v>236</v>
      </c>
    </row>
    <row r="182" spans="1:47" s="2" customFormat="1" ht="12">
      <c r="A182" s="36"/>
      <c r="B182" s="37"/>
      <c r="C182" s="36"/>
      <c r="D182" s="179" t="s">
        <v>115</v>
      </c>
      <c r="E182" s="36"/>
      <c r="F182" s="180" t="s">
        <v>235</v>
      </c>
      <c r="G182" s="36"/>
      <c r="H182" s="36"/>
      <c r="I182" s="181"/>
      <c r="J182" s="36"/>
      <c r="K182" s="36"/>
      <c r="L182" s="37"/>
      <c r="M182" s="182"/>
      <c r="N182" s="183"/>
      <c r="O182" s="75"/>
      <c r="P182" s="75"/>
      <c r="Q182" s="75"/>
      <c r="R182" s="75"/>
      <c r="S182" s="75"/>
      <c r="T182" s="76"/>
      <c r="U182" s="36"/>
      <c r="V182" s="36"/>
      <c r="W182" s="36"/>
      <c r="X182" s="36"/>
      <c r="Y182" s="36"/>
      <c r="Z182" s="36"/>
      <c r="AA182" s="36"/>
      <c r="AB182" s="36"/>
      <c r="AC182" s="36"/>
      <c r="AD182" s="36"/>
      <c r="AE182" s="36"/>
      <c r="AT182" s="17" t="s">
        <v>115</v>
      </c>
      <c r="AU182" s="17" t="s">
        <v>80</v>
      </c>
    </row>
    <row r="183" spans="1:51" s="13" customFormat="1" ht="12">
      <c r="A183" s="13"/>
      <c r="B183" s="184"/>
      <c r="C183" s="13"/>
      <c r="D183" s="179" t="s">
        <v>117</v>
      </c>
      <c r="E183" s="185" t="s">
        <v>1</v>
      </c>
      <c r="F183" s="186" t="s">
        <v>237</v>
      </c>
      <c r="G183" s="13"/>
      <c r="H183" s="187">
        <v>184</v>
      </c>
      <c r="I183" s="188"/>
      <c r="J183" s="13"/>
      <c r="K183" s="13"/>
      <c r="L183" s="184"/>
      <c r="M183" s="189"/>
      <c r="N183" s="190"/>
      <c r="O183" s="190"/>
      <c r="P183" s="190"/>
      <c r="Q183" s="190"/>
      <c r="R183" s="190"/>
      <c r="S183" s="190"/>
      <c r="T183" s="191"/>
      <c r="U183" s="13"/>
      <c r="V183" s="13"/>
      <c r="W183" s="13"/>
      <c r="X183" s="13"/>
      <c r="Y183" s="13"/>
      <c r="Z183" s="13"/>
      <c r="AA183" s="13"/>
      <c r="AB183" s="13"/>
      <c r="AC183" s="13"/>
      <c r="AD183" s="13"/>
      <c r="AE183" s="13"/>
      <c r="AT183" s="185" t="s">
        <v>117</v>
      </c>
      <c r="AU183" s="185" t="s">
        <v>80</v>
      </c>
      <c r="AV183" s="13" t="s">
        <v>80</v>
      </c>
      <c r="AW183" s="13" t="s">
        <v>30</v>
      </c>
      <c r="AX183" s="13" t="s">
        <v>78</v>
      </c>
      <c r="AY183" s="185" t="s">
        <v>106</v>
      </c>
    </row>
    <row r="184" spans="1:65" s="2" customFormat="1" ht="14.4" customHeight="1">
      <c r="A184" s="36"/>
      <c r="B184" s="164"/>
      <c r="C184" s="192" t="s">
        <v>238</v>
      </c>
      <c r="D184" s="192" t="s">
        <v>130</v>
      </c>
      <c r="E184" s="193" t="s">
        <v>239</v>
      </c>
      <c r="F184" s="194" t="s">
        <v>240</v>
      </c>
      <c r="G184" s="195" t="s">
        <v>139</v>
      </c>
      <c r="H184" s="196">
        <v>24004</v>
      </c>
      <c r="I184" s="197"/>
      <c r="J184" s="198">
        <f>ROUND(I184*H184,2)</f>
        <v>0</v>
      </c>
      <c r="K184" s="199"/>
      <c r="L184" s="200"/>
      <c r="M184" s="201" t="s">
        <v>1</v>
      </c>
      <c r="N184" s="202" t="s">
        <v>38</v>
      </c>
      <c r="O184" s="75"/>
      <c r="P184" s="175">
        <f>O184*H184</f>
        <v>0</v>
      </c>
      <c r="Q184" s="175">
        <v>0.00041</v>
      </c>
      <c r="R184" s="175">
        <f>Q184*H184</f>
        <v>9.84164</v>
      </c>
      <c r="S184" s="175">
        <v>0</v>
      </c>
      <c r="T184" s="176">
        <f>S184*H184</f>
        <v>0</v>
      </c>
      <c r="U184" s="36"/>
      <c r="V184" s="36"/>
      <c r="W184" s="36"/>
      <c r="X184" s="36"/>
      <c r="Y184" s="36"/>
      <c r="Z184" s="36"/>
      <c r="AA184" s="36"/>
      <c r="AB184" s="36"/>
      <c r="AC184" s="36"/>
      <c r="AD184" s="36"/>
      <c r="AE184" s="36"/>
      <c r="AR184" s="177" t="s">
        <v>134</v>
      </c>
      <c r="AT184" s="177" t="s">
        <v>130</v>
      </c>
      <c r="AU184" s="177" t="s">
        <v>80</v>
      </c>
      <c r="AY184" s="17" t="s">
        <v>106</v>
      </c>
      <c r="BE184" s="178">
        <f>IF(N184="základní",J184,0)</f>
        <v>0</v>
      </c>
      <c r="BF184" s="178">
        <f>IF(N184="snížená",J184,0)</f>
        <v>0</v>
      </c>
      <c r="BG184" s="178">
        <f>IF(N184="zákl. přenesená",J184,0)</f>
        <v>0</v>
      </c>
      <c r="BH184" s="178">
        <f>IF(N184="sníž. přenesená",J184,0)</f>
        <v>0</v>
      </c>
      <c r="BI184" s="178">
        <f>IF(N184="nulová",J184,0)</f>
        <v>0</v>
      </c>
      <c r="BJ184" s="17" t="s">
        <v>78</v>
      </c>
      <c r="BK184" s="178">
        <f>ROUND(I184*H184,2)</f>
        <v>0</v>
      </c>
      <c r="BL184" s="17" t="s">
        <v>113</v>
      </c>
      <c r="BM184" s="177" t="s">
        <v>241</v>
      </c>
    </row>
    <row r="185" spans="1:47" s="2" customFormat="1" ht="12">
      <c r="A185" s="36"/>
      <c r="B185" s="37"/>
      <c r="C185" s="36"/>
      <c r="D185" s="179" t="s">
        <v>115</v>
      </c>
      <c r="E185" s="36"/>
      <c r="F185" s="180" t="s">
        <v>240</v>
      </c>
      <c r="G185" s="36"/>
      <c r="H185" s="36"/>
      <c r="I185" s="181"/>
      <c r="J185" s="36"/>
      <c r="K185" s="36"/>
      <c r="L185" s="37"/>
      <c r="M185" s="182"/>
      <c r="N185" s="183"/>
      <c r="O185" s="75"/>
      <c r="P185" s="75"/>
      <c r="Q185" s="75"/>
      <c r="R185" s="75"/>
      <c r="S185" s="75"/>
      <c r="T185" s="76"/>
      <c r="U185" s="36"/>
      <c r="V185" s="36"/>
      <c r="W185" s="36"/>
      <c r="X185" s="36"/>
      <c r="Y185" s="36"/>
      <c r="Z185" s="36"/>
      <c r="AA185" s="36"/>
      <c r="AB185" s="36"/>
      <c r="AC185" s="36"/>
      <c r="AD185" s="36"/>
      <c r="AE185" s="36"/>
      <c r="AT185" s="17" t="s">
        <v>115</v>
      </c>
      <c r="AU185" s="17" t="s">
        <v>80</v>
      </c>
    </row>
    <row r="186" spans="1:51" s="13" customFormat="1" ht="12">
      <c r="A186" s="13"/>
      <c r="B186" s="184"/>
      <c r="C186" s="13"/>
      <c r="D186" s="179" t="s">
        <v>117</v>
      </c>
      <c r="E186" s="185" t="s">
        <v>1</v>
      </c>
      <c r="F186" s="186" t="s">
        <v>242</v>
      </c>
      <c r="G186" s="13"/>
      <c r="H186" s="187">
        <v>24004</v>
      </c>
      <c r="I186" s="188"/>
      <c r="J186" s="13"/>
      <c r="K186" s="13"/>
      <c r="L186" s="184"/>
      <c r="M186" s="189"/>
      <c r="N186" s="190"/>
      <c r="O186" s="190"/>
      <c r="P186" s="190"/>
      <c r="Q186" s="190"/>
      <c r="R186" s="190"/>
      <c r="S186" s="190"/>
      <c r="T186" s="191"/>
      <c r="U186" s="13"/>
      <c r="V186" s="13"/>
      <c r="W186" s="13"/>
      <c r="X186" s="13"/>
      <c r="Y186" s="13"/>
      <c r="Z186" s="13"/>
      <c r="AA186" s="13"/>
      <c r="AB186" s="13"/>
      <c r="AC186" s="13"/>
      <c r="AD186" s="13"/>
      <c r="AE186" s="13"/>
      <c r="AT186" s="185" t="s">
        <v>117</v>
      </c>
      <c r="AU186" s="185" t="s">
        <v>80</v>
      </c>
      <c r="AV186" s="13" t="s">
        <v>80</v>
      </c>
      <c r="AW186" s="13" t="s">
        <v>30</v>
      </c>
      <c r="AX186" s="13" t="s">
        <v>78</v>
      </c>
      <c r="AY186" s="185" t="s">
        <v>106</v>
      </c>
    </row>
    <row r="187" spans="1:65" s="2" customFormat="1" ht="14.4" customHeight="1">
      <c r="A187" s="36"/>
      <c r="B187" s="164"/>
      <c r="C187" s="192" t="s">
        <v>243</v>
      </c>
      <c r="D187" s="192" t="s">
        <v>130</v>
      </c>
      <c r="E187" s="193" t="s">
        <v>244</v>
      </c>
      <c r="F187" s="194" t="s">
        <v>245</v>
      </c>
      <c r="G187" s="195" t="s">
        <v>139</v>
      </c>
      <c r="H187" s="196">
        <v>1000</v>
      </c>
      <c r="I187" s="197"/>
      <c r="J187" s="198">
        <f>ROUND(I187*H187,2)</f>
        <v>0</v>
      </c>
      <c r="K187" s="199"/>
      <c r="L187" s="200"/>
      <c r="M187" s="201" t="s">
        <v>1</v>
      </c>
      <c r="N187" s="202" t="s">
        <v>38</v>
      </c>
      <c r="O187" s="75"/>
      <c r="P187" s="175">
        <f>O187*H187</f>
        <v>0</v>
      </c>
      <c r="Q187" s="175">
        <v>0.00032</v>
      </c>
      <c r="R187" s="175">
        <f>Q187*H187</f>
        <v>0.32</v>
      </c>
      <c r="S187" s="175">
        <v>0</v>
      </c>
      <c r="T187" s="176">
        <f>S187*H187</f>
        <v>0</v>
      </c>
      <c r="U187" s="36"/>
      <c r="V187" s="36"/>
      <c r="W187" s="36"/>
      <c r="X187" s="36"/>
      <c r="Y187" s="36"/>
      <c r="Z187" s="36"/>
      <c r="AA187" s="36"/>
      <c r="AB187" s="36"/>
      <c r="AC187" s="36"/>
      <c r="AD187" s="36"/>
      <c r="AE187" s="36"/>
      <c r="AR187" s="177" t="s">
        <v>134</v>
      </c>
      <c r="AT187" s="177" t="s">
        <v>130</v>
      </c>
      <c r="AU187" s="177" t="s">
        <v>80</v>
      </c>
      <c r="AY187" s="17" t="s">
        <v>106</v>
      </c>
      <c r="BE187" s="178">
        <f>IF(N187="základní",J187,0)</f>
        <v>0</v>
      </c>
      <c r="BF187" s="178">
        <f>IF(N187="snížená",J187,0)</f>
        <v>0</v>
      </c>
      <c r="BG187" s="178">
        <f>IF(N187="zákl. přenesená",J187,0)</f>
        <v>0</v>
      </c>
      <c r="BH187" s="178">
        <f>IF(N187="sníž. přenesená",J187,0)</f>
        <v>0</v>
      </c>
      <c r="BI187" s="178">
        <f>IF(N187="nulová",J187,0)</f>
        <v>0</v>
      </c>
      <c r="BJ187" s="17" t="s">
        <v>78</v>
      </c>
      <c r="BK187" s="178">
        <f>ROUND(I187*H187,2)</f>
        <v>0</v>
      </c>
      <c r="BL187" s="17" t="s">
        <v>113</v>
      </c>
      <c r="BM187" s="177" t="s">
        <v>246</v>
      </c>
    </row>
    <row r="188" spans="1:47" s="2" customFormat="1" ht="12">
      <c r="A188" s="36"/>
      <c r="B188" s="37"/>
      <c r="C188" s="36"/>
      <c r="D188" s="179" t="s">
        <v>115</v>
      </c>
      <c r="E188" s="36"/>
      <c r="F188" s="180" t="s">
        <v>245</v>
      </c>
      <c r="G188" s="36"/>
      <c r="H188" s="36"/>
      <c r="I188" s="181"/>
      <c r="J188" s="36"/>
      <c r="K188" s="36"/>
      <c r="L188" s="37"/>
      <c r="M188" s="182"/>
      <c r="N188" s="183"/>
      <c r="O188" s="75"/>
      <c r="P188" s="75"/>
      <c r="Q188" s="75"/>
      <c r="R188" s="75"/>
      <c r="S188" s="75"/>
      <c r="T188" s="76"/>
      <c r="U188" s="36"/>
      <c r="V188" s="36"/>
      <c r="W188" s="36"/>
      <c r="X188" s="36"/>
      <c r="Y188" s="36"/>
      <c r="Z188" s="36"/>
      <c r="AA188" s="36"/>
      <c r="AB188" s="36"/>
      <c r="AC188" s="36"/>
      <c r="AD188" s="36"/>
      <c r="AE188" s="36"/>
      <c r="AT188" s="17" t="s">
        <v>115</v>
      </c>
      <c r="AU188" s="17" t="s">
        <v>80</v>
      </c>
    </row>
    <row r="189" spans="1:65" s="2" customFormat="1" ht="14.4" customHeight="1">
      <c r="A189" s="36"/>
      <c r="B189" s="164"/>
      <c r="C189" s="192" t="s">
        <v>247</v>
      </c>
      <c r="D189" s="192" t="s">
        <v>130</v>
      </c>
      <c r="E189" s="193" t="s">
        <v>248</v>
      </c>
      <c r="F189" s="194" t="s">
        <v>249</v>
      </c>
      <c r="G189" s="195" t="s">
        <v>139</v>
      </c>
      <c r="H189" s="196">
        <v>384</v>
      </c>
      <c r="I189" s="197"/>
      <c r="J189" s="198">
        <f>ROUND(I189*H189,2)</f>
        <v>0</v>
      </c>
      <c r="K189" s="199"/>
      <c r="L189" s="200"/>
      <c r="M189" s="201" t="s">
        <v>1</v>
      </c>
      <c r="N189" s="202" t="s">
        <v>38</v>
      </c>
      <c r="O189" s="75"/>
      <c r="P189" s="175">
        <f>O189*H189</f>
        <v>0</v>
      </c>
      <c r="Q189" s="175">
        <v>0.00053</v>
      </c>
      <c r="R189" s="175">
        <f>Q189*H189</f>
        <v>0.20351999999999998</v>
      </c>
      <c r="S189" s="175">
        <v>0</v>
      </c>
      <c r="T189" s="176">
        <f>S189*H189</f>
        <v>0</v>
      </c>
      <c r="U189" s="36"/>
      <c r="V189" s="36"/>
      <c r="W189" s="36"/>
      <c r="X189" s="36"/>
      <c r="Y189" s="36"/>
      <c r="Z189" s="36"/>
      <c r="AA189" s="36"/>
      <c r="AB189" s="36"/>
      <c r="AC189" s="36"/>
      <c r="AD189" s="36"/>
      <c r="AE189" s="36"/>
      <c r="AR189" s="177" t="s">
        <v>134</v>
      </c>
      <c r="AT189" s="177" t="s">
        <v>130</v>
      </c>
      <c r="AU189" s="177" t="s">
        <v>80</v>
      </c>
      <c r="AY189" s="17" t="s">
        <v>106</v>
      </c>
      <c r="BE189" s="178">
        <f>IF(N189="základní",J189,0)</f>
        <v>0</v>
      </c>
      <c r="BF189" s="178">
        <f>IF(N189="snížená",J189,0)</f>
        <v>0</v>
      </c>
      <c r="BG189" s="178">
        <f>IF(N189="zákl. přenesená",J189,0)</f>
        <v>0</v>
      </c>
      <c r="BH189" s="178">
        <f>IF(N189="sníž. přenesená",J189,0)</f>
        <v>0</v>
      </c>
      <c r="BI189" s="178">
        <f>IF(N189="nulová",J189,0)</f>
        <v>0</v>
      </c>
      <c r="BJ189" s="17" t="s">
        <v>78</v>
      </c>
      <c r="BK189" s="178">
        <f>ROUND(I189*H189,2)</f>
        <v>0</v>
      </c>
      <c r="BL189" s="17" t="s">
        <v>113</v>
      </c>
      <c r="BM189" s="177" t="s">
        <v>250</v>
      </c>
    </row>
    <row r="190" spans="1:47" s="2" customFormat="1" ht="12">
      <c r="A190" s="36"/>
      <c r="B190" s="37"/>
      <c r="C190" s="36"/>
      <c r="D190" s="179" t="s">
        <v>115</v>
      </c>
      <c r="E190" s="36"/>
      <c r="F190" s="180" t="s">
        <v>249</v>
      </c>
      <c r="G190" s="36"/>
      <c r="H190" s="36"/>
      <c r="I190" s="181"/>
      <c r="J190" s="36"/>
      <c r="K190" s="36"/>
      <c r="L190" s="37"/>
      <c r="M190" s="182"/>
      <c r="N190" s="183"/>
      <c r="O190" s="75"/>
      <c r="P190" s="75"/>
      <c r="Q190" s="75"/>
      <c r="R190" s="75"/>
      <c r="S190" s="75"/>
      <c r="T190" s="76"/>
      <c r="U190" s="36"/>
      <c r="V190" s="36"/>
      <c r="W190" s="36"/>
      <c r="X190" s="36"/>
      <c r="Y190" s="36"/>
      <c r="Z190" s="36"/>
      <c r="AA190" s="36"/>
      <c r="AB190" s="36"/>
      <c r="AC190" s="36"/>
      <c r="AD190" s="36"/>
      <c r="AE190" s="36"/>
      <c r="AT190" s="17" t="s">
        <v>115</v>
      </c>
      <c r="AU190" s="17" t="s">
        <v>80</v>
      </c>
    </row>
    <row r="191" spans="1:65" s="2" customFormat="1" ht="14.4" customHeight="1">
      <c r="A191" s="36"/>
      <c r="B191" s="164"/>
      <c r="C191" s="192" t="s">
        <v>251</v>
      </c>
      <c r="D191" s="192" t="s">
        <v>130</v>
      </c>
      <c r="E191" s="193" t="s">
        <v>252</v>
      </c>
      <c r="F191" s="194" t="s">
        <v>253</v>
      </c>
      <c r="G191" s="195" t="s">
        <v>139</v>
      </c>
      <c r="H191" s="196">
        <v>360</v>
      </c>
      <c r="I191" s="197"/>
      <c r="J191" s="198">
        <f>ROUND(I191*H191,2)</f>
        <v>0</v>
      </c>
      <c r="K191" s="199"/>
      <c r="L191" s="200"/>
      <c r="M191" s="201" t="s">
        <v>1</v>
      </c>
      <c r="N191" s="202" t="s">
        <v>38</v>
      </c>
      <c r="O191" s="75"/>
      <c r="P191" s="175">
        <f>O191*H191</f>
        <v>0</v>
      </c>
      <c r="Q191" s="175">
        <v>0.0006</v>
      </c>
      <c r="R191" s="175">
        <f>Q191*H191</f>
        <v>0.21599999999999997</v>
      </c>
      <c r="S191" s="175">
        <v>0</v>
      </c>
      <c r="T191" s="176">
        <f>S191*H191</f>
        <v>0</v>
      </c>
      <c r="U191" s="36"/>
      <c r="V191" s="36"/>
      <c r="W191" s="36"/>
      <c r="X191" s="36"/>
      <c r="Y191" s="36"/>
      <c r="Z191" s="36"/>
      <c r="AA191" s="36"/>
      <c r="AB191" s="36"/>
      <c r="AC191" s="36"/>
      <c r="AD191" s="36"/>
      <c r="AE191" s="36"/>
      <c r="AR191" s="177" t="s">
        <v>134</v>
      </c>
      <c r="AT191" s="177" t="s">
        <v>130</v>
      </c>
      <c r="AU191" s="177" t="s">
        <v>80</v>
      </c>
      <c r="AY191" s="17" t="s">
        <v>106</v>
      </c>
      <c r="BE191" s="178">
        <f>IF(N191="základní",J191,0)</f>
        <v>0</v>
      </c>
      <c r="BF191" s="178">
        <f>IF(N191="snížená",J191,0)</f>
        <v>0</v>
      </c>
      <c r="BG191" s="178">
        <f>IF(N191="zákl. přenesená",J191,0)</f>
        <v>0</v>
      </c>
      <c r="BH191" s="178">
        <f>IF(N191="sníž. přenesená",J191,0)</f>
        <v>0</v>
      </c>
      <c r="BI191" s="178">
        <f>IF(N191="nulová",J191,0)</f>
        <v>0</v>
      </c>
      <c r="BJ191" s="17" t="s">
        <v>78</v>
      </c>
      <c r="BK191" s="178">
        <f>ROUND(I191*H191,2)</f>
        <v>0</v>
      </c>
      <c r="BL191" s="17" t="s">
        <v>113</v>
      </c>
      <c r="BM191" s="177" t="s">
        <v>254</v>
      </c>
    </row>
    <row r="192" spans="1:47" s="2" customFormat="1" ht="12">
      <c r="A192" s="36"/>
      <c r="B192" s="37"/>
      <c r="C192" s="36"/>
      <c r="D192" s="179" t="s">
        <v>115</v>
      </c>
      <c r="E192" s="36"/>
      <c r="F192" s="180" t="s">
        <v>253</v>
      </c>
      <c r="G192" s="36"/>
      <c r="H192" s="36"/>
      <c r="I192" s="181"/>
      <c r="J192" s="36"/>
      <c r="K192" s="36"/>
      <c r="L192" s="37"/>
      <c r="M192" s="182"/>
      <c r="N192" s="183"/>
      <c r="O192" s="75"/>
      <c r="P192" s="75"/>
      <c r="Q192" s="75"/>
      <c r="R192" s="75"/>
      <c r="S192" s="75"/>
      <c r="T192" s="76"/>
      <c r="U192" s="36"/>
      <c r="V192" s="36"/>
      <c r="W192" s="36"/>
      <c r="X192" s="36"/>
      <c r="Y192" s="36"/>
      <c r="Z192" s="36"/>
      <c r="AA192" s="36"/>
      <c r="AB192" s="36"/>
      <c r="AC192" s="36"/>
      <c r="AD192" s="36"/>
      <c r="AE192" s="36"/>
      <c r="AT192" s="17" t="s">
        <v>115</v>
      </c>
      <c r="AU192" s="17" t="s">
        <v>80</v>
      </c>
    </row>
    <row r="193" spans="1:51" s="13" customFormat="1" ht="12">
      <c r="A193" s="13"/>
      <c r="B193" s="184"/>
      <c r="C193" s="13"/>
      <c r="D193" s="179" t="s">
        <v>117</v>
      </c>
      <c r="E193" s="185" t="s">
        <v>1</v>
      </c>
      <c r="F193" s="186" t="s">
        <v>255</v>
      </c>
      <c r="G193" s="13"/>
      <c r="H193" s="187">
        <v>360</v>
      </c>
      <c r="I193" s="188"/>
      <c r="J193" s="13"/>
      <c r="K193" s="13"/>
      <c r="L193" s="184"/>
      <c r="M193" s="189"/>
      <c r="N193" s="190"/>
      <c r="O193" s="190"/>
      <c r="P193" s="190"/>
      <c r="Q193" s="190"/>
      <c r="R193" s="190"/>
      <c r="S193" s="190"/>
      <c r="T193" s="191"/>
      <c r="U193" s="13"/>
      <c r="V193" s="13"/>
      <c r="W193" s="13"/>
      <c r="X193" s="13"/>
      <c r="Y193" s="13"/>
      <c r="Z193" s="13"/>
      <c r="AA193" s="13"/>
      <c r="AB193" s="13"/>
      <c r="AC193" s="13"/>
      <c r="AD193" s="13"/>
      <c r="AE193" s="13"/>
      <c r="AT193" s="185" t="s">
        <v>117</v>
      </c>
      <c r="AU193" s="185" t="s">
        <v>80</v>
      </c>
      <c r="AV193" s="13" t="s">
        <v>80</v>
      </c>
      <c r="AW193" s="13" t="s">
        <v>30</v>
      </c>
      <c r="AX193" s="13" t="s">
        <v>78</v>
      </c>
      <c r="AY193" s="185" t="s">
        <v>106</v>
      </c>
    </row>
    <row r="194" spans="1:65" s="2" customFormat="1" ht="14.4" customHeight="1">
      <c r="A194" s="36"/>
      <c r="B194" s="164"/>
      <c r="C194" s="192" t="s">
        <v>256</v>
      </c>
      <c r="D194" s="192" t="s">
        <v>130</v>
      </c>
      <c r="E194" s="193" t="s">
        <v>257</v>
      </c>
      <c r="F194" s="194" t="s">
        <v>258</v>
      </c>
      <c r="G194" s="195" t="s">
        <v>139</v>
      </c>
      <c r="H194" s="196">
        <v>25732</v>
      </c>
      <c r="I194" s="197"/>
      <c r="J194" s="198">
        <f>ROUND(I194*H194,2)</f>
        <v>0</v>
      </c>
      <c r="K194" s="199"/>
      <c r="L194" s="200"/>
      <c r="M194" s="201" t="s">
        <v>1</v>
      </c>
      <c r="N194" s="202" t="s">
        <v>38</v>
      </c>
      <c r="O194" s="75"/>
      <c r="P194" s="175">
        <f>O194*H194</f>
        <v>0</v>
      </c>
      <c r="Q194" s="175">
        <v>0.00015</v>
      </c>
      <c r="R194" s="175">
        <f>Q194*H194</f>
        <v>3.8597999999999995</v>
      </c>
      <c r="S194" s="175">
        <v>0</v>
      </c>
      <c r="T194" s="176">
        <f>S194*H194</f>
        <v>0</v>
      </c>
      <c r="U194" s="36"/>
      <c r="V194" s="36"/>
      <c r="W194" s="36"/>
      <c r="X194" s="36"/>
      <c r="Y194" s="36"/>
      <c r="Z194" s="36"/>
      <c r="AA194" s="36"/>
      <c r="AB194" s="36"/>
      <c r="AC194" s="36"/>
      <c r="AD194" s="36"/>
      <c r="AE194" s="36"/>
      <c r="AR194" s="177" t="s">
        <v>134</v>
      </c>
      <c r="AT194" s="177" t="s">
        <v>130</v>
      </c>
      <c r="AU194" s="177" t="s">
        <v>80</v>
      </c>
      <c r="AY194" s="17" t="s">
        <v>106</v>
      </c>
      <c r="BE194" s="178">
        <f>IF(N194="základní",J194,0)</f>
        <v>0</v>
      </c>
      <c r="BF194" s="178">
        <f>IF(N194="snížená",J194,0)</f>
        <v>0</v>
      </c>
      <c r="BG194" s="178">
        <f>IF(N194="zákl. přenesená",J194,0)</f>
        <v>0</v>
      </c>
      <c r="BH194" s="178">
        <f>IF(N194="sníž. přenesená",J194,0)</f>
        <v>0</v>
      </c>
      <c r="BI194" s="178">
        <f>IF(N194="nulová",J194,0)</f>
        <v>0</v>
      </c>
      <c r="BJ194" s="17" t="s">
        <v>78</v>
      </c>
      <c r="BK194" s="178">
        <f>ROUND(I194*H194,2)</f>
        <v>0</v>
      </c>
      <c r="BL194" s="17" t="s">
        <v>113</v>
      </c>
      <c r="BM194" s="177" t="s">
        <v>259</v>
      </c>
    </row>
    <row r="195" spans="1:47" s="2" customFormat="1" ht="12">
      <c r="A195" s="36"/>
      <c r="B195" s="37"/>
      <c r="C195" s="36"/>
      <c r="D195" s="179" t="s">
        <v>115</v>
      </c>
      <c r="E195" s="36"/>
      <c r="F195" s="180" t="s">
        <v>258</v>
      </c>
      <c r="G195" s="36"/>
      <c r="H195" s="36"/>
      <c r="I195" s="181"/>
      <c r="J195" s="36"/>
      <c r="K195" s="36"/>
      <c r="L195" s="37"/>
      <c r="M195" s="182"/>
      <c r="N195" s="183"/>
      <c r="O195" s="75"/>
      <c r="P195" s="75"/>
      <c r="Q195" s="75"/>
      <c r="R195" s="75"/>
      <c r="S195" s="75"/>
      <c r="T195" s="76"/>
      <c r="U195" s="36"/>
      <c r="V195" s="36"/>
      <c r="W195" s="36"/>
      <c r="X195" s="36"/>
      <c r="Y195" s="36"/>
      <c r="Z195" s="36"/>
      <c r="AA195" s="36"/>
      <c r="AB195" s="36"/>
      <c r="AC195" s="36"/>
      <c r="AD195" s="36"/>
      <c r="AE195" s="36"/>
      <c r="AT195" s="17" t="s">
        <v>115</v>
      </c>
      <c r="AU195" s="17" t="s">
        <v>80</v>
      </c>
    </row>
    <row r="196" spans="1:51" s="13" customFormat="1" ht="12">
      <c r="A196" s="13"/>
      <c r="B196" s="184"/>
      <c r="C196" s="13"/>
      <c r="D196" s="179" t="s">
        <v>117</v>
      </c>
      <c r="E196" s="185" t="s">
        <v>1</v>
      </c>
      <c r="F196" s="186" t="s">
        <v>260</v>
      </c>
      <c r="G196" s="13"/>
      <c r="H196" s="187">
        <v>25732</v>
      </c>
      <c r="I196" s="188"/>
      <c r="J196" s="13"/>
      <c r="K196" s="13"/>
      <c r="L196" s="184"/>
      <c r="M196" s="189"/>
      <c r="N196" s="190"/>
      <c r="O196" s="190"/>
      <c r="P196" s="190"/>
      <c r="Q196" s="190"/>
      <c r="R196" s="190"/>
      <c r="S196" s="190"/>
      <c r="T196" s="191"/>
      <c r="U196" s="13"/>
      <c r="V196" s="13"/>
      <c r="W196" s="13"/>
      <c r="X196" s="13"/>
      <c r="Y196" s="13"/>
      <c r="Z196" s="13"/>
      <c r="AA196" s="13"/>
      <c r="AB196" s="13"/>
      <c r="AC196" s="13"/>
      <c r="AD196" s="13"/>
      <c r="AE196" s="13"/>
      <c r="AT196" s="185" t="s">
        <v>117</v>
      </c>
      <c r="AU196" s="185" t="s">
        <v>80</v>
      </c>
      <c r="AV196" s="13" t="s">
        <v>80</v>
      </c>
      <c r="AW196" s="13" t="s">
        <v>30</v>
      </c>
      <c r="AX196" s="13" t="s">
        <v>78</v>
      </c>
      <c r="AY196" s="185" t="s">
        <v>106</v>
      </c>
    </row>
    <row r="197" spans="1:65" s="2" customFormat="1" ht="14.4" customHeight="1">
      <c r="A197" s="36"/>
      <c r="B197" s="164"/>
      <c r="C197" s="192" t="s">
        <v>261</v>
      </c>
      <c r="D197" s="192" t="s">
        <v>130</v>
      </c>
      <c r="E197" s="193" t="s">
        <v>262</v>
      </c>
      <c r="F197" s="194" t="s">
        <v>263</v>
      </c>
      <c r="G197" s="195" t="s">
        <v>139</v>
      </c>
      <c r="H197" s="196">
        <v>55628</v>
      </c>
      <c r="I197" s="197"/>
      <c r="J197" s="198">
        <f>ROUND(I197*H197,2)</f>
        <v>0</v>
      </c>
      <c r="K197" s="199"/>
      <c r="L197" s="200"/>
      <c r="M197" s="201" t="s">
        <v>1</v>
      </c>
      <c r="N197" s="202" t="s">
        <v>38</v>
      </c>
      <c r="O197" s="75"/>
      <c r="P197" s="175">
        <f>O197*H197</f>
        <v>0</v>
      </c>
      <c r="Q197" s="175">
        <v>9E-05</v>
      </c>
      <c r="R197" s="175">
        <f>Q197*H197</f>
        <v>5.00652</v>
      </c>
      <c r="S197" s="175">
        <v>0</v>
      </c>
      <c r="T197" s="176">
        <f>S197*H197</f>
        <v>0</v>
      </c>
      <c r="U197" s="36"/>
      <c r="V197" s="36"/>
      <c r="W197" s="36"/>
      <c r="X197" s="36"/>
      <c r="Y197" s="36"/>
      <c r="Z197" s="36"/>
      <c r="AA197" s="36"/>
      <c r="AB197" s="36"/>
      <c r="AC197" s="36"/>
      <c r="AD197" s="36"/>
      <c r="AE197" s="36"/>
      <c r="AR197" s="177" t="s">
        <v>134</v>
      </c>
      <c r="AT197" s="177" t="s">
        <v>130</v>
      </c>
      <c r="AU197" s="177" t="s">
        <v>80</v>
      </c>
      <c r="AY197" s="17" t="s">
        <v>106</v>
      </c>
      <c r="BE197" s="178">
        <f>IF(N197="základní",J197,0)</f>
        <v>0</v>
      </c>
      <c r="BF197" s="178">
        <f>IF(N197="snížená",J197,0)</f>
        <v>0</v>
      </c>
      <c r="BG197" s="178">
        <f>IF(N197="zákl. přenesená",J197,0)</f>
        <v>0</v>
      </c>
      <c r="BH197" s="178">
        <f>IF(N197="sníž. přenesená",J197,0)</f>
        <v>0</v>
      </c>
      <c r="BI197" s="178">
        <f>IF(N197="nulová",J197,0)</f>
        <v>0</v>
      </c>
      <c r="BJ197" s="17" t="s">
        <v>78</v>
      </c>
      <c r="BK197" s="178">
        <f>ROUND(I197*H197,2)</f>
        <v>0</v>
      </c>
      <c r="BL197" s="17" t="s">
        <v>113</v>
      </c>
      <c r="BM197" s="177" t="s">
        <v>264</v>
      </c>
    </row>
    <row r="198" spans="1:47" s="2" customFormat="1" ht="12">
      <c r="A198" s="36"/>
      <c r="B198" s="37"/>
      <c r="C198" s="36"/>
      <c r="D198" s="179" t="s">
        <v>115</v>
      </c>
      <c r="E198" s="36"/>
      <c r="F198" s="180" t="s">
        <v>263</v>
      </c>
      <c r="G198" s="36"/>
      <c r="H198" s="36"/>
      <c r="I198" s="181"/>
      <c r="J198" s="36"/>
      <c r="K198" s="36"/>
      <c r="L198" s="37"/>
      <c r="M198" s="182"/>
      <c r="N198" s="183"/>
      <c r="O198" s="75"/>
      <c r="P198" s="75"/>
      <c r="Q198" s="75"/>
      <c r="R198" s="75"/>
      <c r="S198" s="75"/>
      <c r="T198" s="76"/>
      <c r="U198" s="36"/>
      <c r="V198" s="36"/>
      <c r="W198" s="36"/>
      <c r="X198" s="36"/>
      <c r="Y198" s="36"/>
      <c r="Z198" s="36"/>
      <c r="AA198" s="36"/>
      <c r="AB198" s="36"/>
      <c r="AC198" s="36"/>
      <c r="AD198" s="36"/>
      <c r="AE198" s="36"/>
      <c r="AT198" s="17" t="s">
        <v>115</v>
      </c>
      <c r="AU198" s="17" t="s">
        <v>80</v>
      </c>
    </row>
    <row r="199" spans="1:51" s="13" customFormat="1" ht="12">
      <c r="A199" s="13"/>
      <c r="B199" s="184"/>
      <c r="C199" s="13"/>
      <c r="D199" s="179" t="s">
        <v>117</v>
      </c>
      <c r="E199" s="185" t="s">
        <v>1</v>
      </c>
      <c r="F199" s="186" t="s">
        <v>265</v>
      </c>
      <c r="G199" s="13"/>
      <c r="H199" s="187">
        <v>55628</v>
      </c>
      <c r="I199" s="188"/>
      <c r="J199" s="13"/>
      <c r="K199" s="13"/>
      <c r="L199" s="184"/>
      <c r="M199" s="189"/>
      <c r="N199" s="190"/>
      <c r="O199" s="190"/>
      <c r="P199" s="190"/>
      <c r="Q199" s="190"/>
      <c r="R199" s="190"/>
      <c r="S199" s="190"/>
      <c r="T199" s="191"/>
      <c r="U199" s="13"/>
      <c r="V199" s="13"/>
      <c r="W199" s="13"/>
      <c r="X199" s="13"/>
      <c r="Y199" s="13"/>
      <c r="Z199" s="13"/>
      <c r="AA199" s="13"/>
      <c r="AB199" s="13"/>
      <c r="AC199" s="13"/>
      <c r="AD199" s="13"/>
      <c r="AE199" s="13"/>
      <c r="AT199" s="185" t="s">
        <v>117</v>
      </c>
      <c r="AU199" s="185" t="s">
        <v>80</v>
      </c>
      <c r="AV199" s="13" t="s">
        <v>80</v>
      </c>
      <c r="AW199" s="13" t="s">
        <v>30</v>
      </c>
      <c r="AX199" s="13" t="s">
        <v>78</v>
      </c>
      <c r="AY199" s="185" t="s">
        <v>106</v>
      </c>
    </row>
    <row r="200" spans="1:65" s="2" customFormat="1" ht="24.15" customHeight="1">
      <c r="A200" s="36"/>
      <c r="B200" s="164"/>
      <c r="C200" s="192" t="s">
        <v>266</v>
      </c>
      <c r="D200" s="192" t="s">
        <v>130</v>
      </c>
      <c r="E200" s="193" t="s">
        <v>267</v>
      </c>
      <c r="F200" s="194" t="s">
        <v>268</v>
      </c>
      <c r="G200" s="195" t="s">
        <v>139</v>
      </c>
      <c r="H200" s="196">
        <v>184</v>
      </c>
      <c r="I200" s="197"/>
      <c r="J200" s="198">
        <f>ROUND(I200*H200,2)</f>
        <v>0</v>
      </c>
      <c r="K200" s="199"/>
      <c r="L200" s="200"/>
      <c r="M200" s="201" t="s">
        <v>1</v>
      </c>
      <c r="N200" s="202" t="s">
        <v>38</v>
      </c>
      <c r="O200" s="75"/>
      <c r="P200" s="175">
        <f>O200*H200</f>
        <v>0</v>
      </c>
      <c r="Q200" s="175">
        <v>9E-05</v>
      </c>
      <c r="R200" s="175">
        <f>Q200*H200</f>
        <v>0.016560000000000002</v>
      </c>
      <c r="S200" s="175">
        <v>0</v>
      </c>
      <c r="T200" s="176">
        <f>S200*H200</f>
        <v>0</v>
      </c>
      <c r="U200" s="36"/>
      <c r="V200" s="36"/>
      <c r="W200" s="36"/>
      <c r="X200" s="36"/>
      <c r="Y200" s="36"/>
      <c r="Z200" s="36"/>
      <c r="AA200" s="36"/>
      <c r="AB200" s="36"/>
      <c r="AC200" s="36"/>
      <c r="AD200" s="36"/>
      <c r="AE200" s="36"/>
      <c r="AR200" s="177" t="s">
        <v>134</v>
      </c>
      <c r="AT200" s="177" t="s">
        <v>130</v>
      </c>
      <c r="AU200" s="177" t="s">
        <v>80</v>
      </c>
      <c r="AY200" s="17" t="s">
        <v>106</v>
      </c>
      <c r="BE200" s="178">
        <f>IF(N200="základní",J200,0)</f>
        <v>0</v>
      </c>
      <c r="BF200" s="178">
        <f>IF(N200="snížená",J200,0)</f>
        <v>0</v>
      </c>
      <c r="BG200" s="178">
        <f>IF(N200="zákl. přenesená",J200,0)</f>
        <v>0</v>
      </c>
      <c r="BH200" s="178">
        <f>IF(N200="sníž. přenesená",J200,0)</f>
        <v>0</v>
      </c>
      <c r="BI200" s="178">
        <f>IF(N200="nulová",J200,0)</f>
        <v>0</v>
      </c>
      <c r="BJ200" s="17" t="s">
        <v>78</v>
      </c>
      <c r="BK200" s="178">
        <f>ROUND(I200*H200,2)</f>
        <v>0</v>
      </c>
      <c r="BL200" s="17" t="s">
        <v>113</v>
      </c>
      <c r="BM200" s="177" t="s">
        <v>269</v>
      </c>
    </row>
    <row r="201" spans="1:47" s="2" customFormat="1" ht="12">
      <c r="A201" s="36"/>
      <c r="B201" s="37"/>
      <c r="C201" s="36"/>
      <c r="D201" s="179" t="s">
        <v>115</v>
      </c>
      <c r="E201" s="36"/>
      <c r="F201" s="180" t="s">
        <v>268</v>
      </c>
      <c r="G201" s="36"/>
      <c r="H201" s="36"/>
      <c r="I201" s="181"/>
      <c r="J201" s="36"/>
      <c r="K201" s="36"/>
      <c r="L201" s="37"/>
      <c r="M201" s="182"/>
      <c r="N201" s="183"/>
      <c r="O201" s="75"/>
      <c r="P201" s="75"/>
      <c r="Q201" s="75"/>
      <c r="R201" s="75"/>
      <c r="S201" s="75"/>
      <c r="T201" s="76"/>
      <c r="U201" s="36"/>
      <c r="V201" s="36"/>
      <c r="W201" s="36"/>
      <c r="X201" s="36"/>
      <c r="Y201" s="36"/>
      <c r="Z201" s="36"/>
      <c r="AA201" s="36"/>
      <c r="AB201" s="36"/>
      <c r="AC201" s="36"/>
      <c r="AD201" s="36"/>
      <c r="AE201" s="36"/>
      <c r="AT201" s="17" t="s">
        <v>115</v>
      </c>
      <c r="AU201" s="17" t="s">
        <v>80</v>
      </c>
    </row>
    <row r="202" spans="1:65" s="2" customFormat="1" ht="14.4" customHeight="1">
      <c r="A202" s="36"/>
      <c r="B202" s="164"/>
      <c r="C202" s="192" t="s">
        <v>270</v>
      </c>
      <c r="D202" s="192" t="s">
        <v>130</v>
      </c>
      <c r="E202" s="193" t="s">
        <v>271</v>
      </c>
      <c r="F202" s="194" t="s">
        <v>272</v>
      </c>
      <c r="G202" s="195" t="s">
        <v>139</v>
      </c>
      <c r="H202" s="196">
        <v>24004</v>
      </c>
      <c r="I202" s="197"/>
      <c r="J202" s="198">
        <f>ROUND(I202*H202,2)</f>
        <v>0</v>
      </c>
      <c r="K202" s="199"/>
      <c r="L202" s="200"/>
      <c r="M202" s="201" t="s">
        <v>1</v>
      </c>
      <c r="N202" s="202" t="s">
        <v>38</v>
      </c>
      <c r="O202" s="75"/>
      <c r="P202" s="175">
        <f>O202*H202</f>
        <v>0</v>
      </c>
      <c r="Q202" s="175">
        <v>5E-05</v>
      </c>
      <c r="R202" s="175">
        <f>Q202*H202</f>
        <v>1.2002000000000002</v>
      </c>
      <c r="S202" s="175">
        <v>0</v>
      </c>
      <c r="T202" s="176">
        <f>S202*H202</f>
        <v>0</v>
      </c>
      <c r="U202" s="36"/>
      <c r="V202" s="36"/>
      <c r="W202" s="36"/>
      <c r="X202" s="36"/>
      <c r="Y202" s="36"/>
      <c r="Z202" s="36"/>
      <c r="AA202" s="36"/>
      <c r="AB202" s="36"/>
      <c r="AC202" s="36"/>
      <c r="AD202" s="36"/>
      <c r="AE202" s="36"/>
      <c r="AR202" s="177" t="s">
        <v>134</v>
      </c>
      <c r="AT202" s="177" t="s">
        <v>130</v>
      </c>
      <c r="AU202" s="177" t="s">
        <v>80</v>
      </c>
      <c r="AY202" s="17" t="s">
        <v>106</v>
      </c>
      <c r="BE202" s="178">
        <f>IF(N202="základní",J202,0)</f>
        <v>0</v>
      </c>
      <c r="BF202" s="178">
        <f>IF(N202="snížená",J202,0)</f>
        <v>0</v>
      </c>
      <c r="BG202" s="178">
        <f>IF(N202="zákl. přenesená",J202,0)</f>
        <v>0</v>
      </c>
      <c r="BH202" s="178">
        <f>IF(N202="sníž. přenesená",J202,0)</f>
        <v>0</v>
      </c>
      <c r="BI202" s="178">
        <f>IF(N202="nulová",J202,0)</f>
        <v>0</v>
      </c>
      <c r="BJ202" s="17" t="s">
        <v>78</v>
      </c>
      <c r="BK202" s="178">
        <f>ROUND(I202*H202,2)</f>
        <v>0</v>
      </c>
      <c r="BL202" s="17" t="s">
        <v>113</v>
      </c>
      <c r="BM202" s="177" t="s">
        <v>273</v>
      </c>
    </row>
    <row r="203" spans="1:47" s="2" customFormat="1" ht="12">
      <c r="A203" s="36"/>
      <c r="B203" s="37"/>
      <c r="C203" s="36"/>
      <c r="D203" s="179" t="s">
        <v>115</v>
      </c>
      <c r="E203" s="36"/>
      <c r="F203" s="180" t="s">
        <v>272</v>
      </c>
      <c r="G203" s="36"/>
      <c r="H203" s="36"/>
      <c r="I203" s="181"/>
      <c r="J203" s="36"/>
      <c r="K203" s="36"/>
      <c r="L203" s="37"/>
      <c r="M203" s="182"/>
      <c r="N203" s="183"/>
      <c r="O203" s="75"/>
      <c r="P203" s="75"/>
      <c r="Q203" s="75"/>
      <c r="R203" s="75"/>
      <c r="S203" s="75"/>
      <c r="T203" s="76"/>
      <c r="U203" s="36"/>
      <c r="V203" s="36"/>
      <c r="W203" s="36"/>
      <c r="X203" s="36"/>
      <c r="Y203" s="36"/>
      <c r="Z203" s="36"/>
      <c r="AA203" s="36"/>
      <c r="AB203" s="36"/>
      <c r="AC203" s="36"/>
      <c r="AD203" s="36"/>
      <c r="AE203" s="36"/>
      <c r="AT203" s="17" t="s">
        <v>115</v>
      </c>
      <c r="AU203" s="17" t="s">
        <v>80</v>
      </c>
    </row>
    <row r="204" spans="1:51" s="13" customFormat="1" ht="12">
      <c r="A204" s="13"/>
      <c r="B204" s="184"/>
      <c r="C204" s="13"/>
      <c r="D204" s="179" t="s">
        <v>117</v>
      </c>
      <c r="E204" s="185" t="s">
        <v>1</v>
      </c>
      <c r="F204" s="186" t="s">
        <v>242</v>
      </c>
      <c r="G204" s="13"/>
      <c r="H204" s="187">
        <v>24004</v>
      </c>
      <c r="I204" s="188"/>
      <c r="J204" s="13"/>
      <c r="K204" s="13"/>
      <c r="L204" s="184"/>
      <c r="M204" s="189"/>
      <c r="N204" s="190"/>
      <c r="O204" s="190"/>
      <c r="P204" s="190"/>
      <c r="Q204" s="190"/>
      <c r="R204" s="190"/>
      <c r="S204" s="190"/>
      <c r="T204" s="191"/>
      <c r="U204" s="13"/>
      <c r="V204" s="13"/>
      <c r="W204" s="13"/>
      <c r="X204" s="13"/>
      <c r="Y204" s="13"/>
      <c r="Z204" s="13"/>
      <c r="AA204" s="13"/>
      <c r="AB204" s="13"/>
      <c r="AC204" s="13"/>
      <c r="AD204" s="13"/>
      <c r="AE204" s="13"/>
      <c r="AT204" s="185" t="s">
        <v>117</v>
      </c>
      <c r="AU204" s="185" t="s">
        <v>80</v>
      </c>
      <c r="AV204" s="13" t="s">
        <v>80</v>
      </c>
      <c r="AW204" s="13" t="s">
        <v>30</v>
      </c>
      <c r="AX204" s="13" t="s">
        <v>78</v>
      </c>
      <c r="AY204" s="185" t="s">
        <v>106</v>
      </c>
    </row>
    <row r="205" spans="1:65" s="2" customFormat="1" ht="24.15" customHeight="1">
      <c r="A205" s="36"/>
      <c r="B205" s="164"/>
      <c r="C205" s="165" t="s">
        <v>274</v>
      </c>
      <c r="D205" s="165" t="s">
        <v>109</v>
      </c>
      <c r="E205" s="166" t="s">
        <v>275</v>
      </c>
      <c r="F205" s="167" t="s">
        <v>276</v>
      </c>
      <c r="G205" s="168" t="s">
        <v>152</v>
      </c>
      <c r="H205" s="169">
        <v>850</v>
      </c>
      <c r="I205" s="170"/>
      <c r="J205" s="171">
        <f>ROUND(I205*H205,2)</f>
        <v>0</v>
      </c>
      <c r="K205" s="172"/>
      <c r="L205" s="37"/>
      <c r="M205" s="173" t="s">
        <v>1</v>
      </c>
      <c r="N205" s="174" t="s">
        <v>38</v>
      </c>
      <c r="O205" s="75"/>
      <c r="P205" s="175">
        <f>O205*H205</f>
        <v>0</v>
      </c>
      <c r="Q205" s="175">
        <v>0</v>
      </c>
      <c r="R205" s="175">
        <f>Q205*H205</f>
        <v>0</v>
      </c>
      <c r="S205" s="175">
        <v>0</v>
      </c>
      <c r="T205" s="176">
        <f>S205*H205</f>
        <v>0</v>
      </c>
      <c r="U205" s="36"/>
      <c r="V205" s="36"/>
      <c r="W205" s="36"/>
      <c r="X205" s="36"/>
      <c r="Y205" s="36"/>
      <c r="Z205" s="36"/>
      <c r="AA205" s="36"/>
      <c r="AB205" s="36"/>
      <c r="AC205" s="36"/>
      <c r="AD205" s="36"/>
      <c r="AE205" s="36"/>
      <c r="AR205" s="177" t="s">
        <v>113</v>
      </c>
      <c r="AT205" s="177" t="s">
        <v>109</v>
      </c>
      <c r="AU205" s="177" t="s">
        <v>80</v>
      </c>
      <c r="AY205" s="17" t="s">
        <v>106</v>
      </c>
      <c r="BE205" s="178">
        <f>IF(N205="základní",J205,0)</f>
        <v>0</v>
      </c>
      <c r="BF205" s="178">
        <f>IF(N205="snížená",J205,0)</f>
        <v>0</v>
      </c>
      <c r="BG205" s="178">
        <f>IF(N205="zákl. přenesená",J205,0)</f>
        <v>0</v>
      </c>
      <c r="BH205" s="178">
        <f>IF(N205="sníž. přenesená",J205,0)</f>
        <v>0</v>
      </c>
      <c r="BI205" s="178">
        <f>IF(N205="nulová",J205,0)</f>
        <v>0</v>
      </c>
      <c r="BJ205" s="17" t="s">
        <v>78</v>
      </c>
      <c r="BK205" s="178">
        <f>ROUND(I205*H205,2)</f>
        <v>0</v>
      </c>
      <c r="BL205" s="17" t="s">
        <v>113</v>
      </c>
      <c r="BM205" s="177" t="s">
        <v>277</v>
      </c>
    </row>
    <row r="206" spans="1:47" s="2" customFormat="1" ht="12">
      <c r="A206" s="36"/>
      <c r="B206" s="37"/>
      <c r="C206" s="36"/>
      <c r="D206" s="179" t="s">
        <v>115</v>
      </c>
      <c r="E206" s="36"/>
      <c r="F206" s="180" t="s">
        <v>278</v>
      </c>
      <c r="G206" s="36"/>
      <c r="H206" s="36"/>
      <c r="I206" s="181"/>
      <c r="J206" s="36"/>
      <c r="K206" s="36"/>
      <c r="L206" s="37"/>
      <c r="M206" s="182"/>
      <c r="N206" s="183"/>
      <c r="O206" s="75"/>
      <c r="P206" s="75"/>
      <c r="Q206" s="75"/>
      <c r="R206" s="75"/>
      <c r="S206" s="75"/>
      <c r="T206" s="76"/>
      <c r="U206" s="36"/>
      <c r="V206" s="36"/>
      <c r="W206" s="36"/>
      <c r="X206" s="36"/>
      <c r="Y206" s="36"/>
      <c r="Z206" s="36"/>
      <c r="AA206" s="36"/>
      <c r="AB206" s="36"/>
      <c r="AC206" s="36"/>
      <c r="AD206" s="36"/>
      <c r="AE206" s="36"/>
      <c r="AT206" s="17" t="s">
        <v>115</v>
      </c>
      <c r="AU206" s="17" t="s">
        <v>80</v>
      </c>
    </row>
    <row r="207" spans="1:51" s="13" customFormat="1" ht="12">
      <c r="A207" s="13"/>
      <c r="B207" s="184"/>
      <c r="C207" s="13"/>
      <c r="D207" s="179" t="s">
        <v>117</v>
      </c>
      <c r="E207" s="185" t="s">
        <v>1</v>
      </c>
      <c r="F207" s="186" t="s">
        <v>279</v>
      </c>
      <c r="G207" s="13"/>
      <c r="H207" s="187">
        <v>850</v>
      </c>
      <c r="I207" s="188"/>
      <c r="J207" s="13"/>
      <c r="K207" s="13"/>
      <c r="L207" s="184"/>
      <c r="M207" s="189"/>
      <c r="N207" s="190"/>
      <c r="O207" s="190"/>
      <c r="P207" s="190"/>
      <c r="Q207" s="190"/>
      <c r="R207" s="190"/>
      <c r="S207" s="190"/>
      <c r="T207" s="191"/>
      <c r="U207" s="13"/>
      <c r="V207" s="13"/>
      <c r="W207" s="13"/>
      <c r="X207" s="13"/>
      <c r="Y207" s="13"/>
      <c r="Z207" s="13"/>
      <c r="AA207" s="13"/>
      <c r="AB207" s="13"/>
      <c r="AC207" s="13"/>
      <c r="AD207" s="13"/>
      <c r="AE207" s="13"/>
      <c r="AT207" s="185" t="s">
        <v>117</v>
      </c>
      <c r="AU207" s="185" t="s">
        <v>80</v>
      </c>
      <c r="AV207" s="13" t="s">
        <v>80</v>
      </c>
      <c r="AW207" s="13" t="s">
        <v>30</v>
      </c>
      <c r="AX207" s="13" t="s">
        <v>78</v>
      </c>
      <c r="AY207" s="185" t="s">
        <v>106</v>
      </c>
    </row>
    <row r="208" spans="1:65" s="2" customFormat="1" ht="24.15" customHeight="1">
      <c r="A208" s="36"/>
      <c r="B208" s="164"/>
      <c r="C208" s="165" t="s">
        <v>280</v>
      </c>
      <c r="D208" s="165" t="s">
        <v>109</v>
      </c>
      <c r="E208" s="166" t="s">
        <v>281</v>
      </c>
      <c r="F208" s="167" t="s">
        <v>282</v>
      </c>
      <c r="G208" s="168" t="s">
        <v>152</v>
      </c>
      <c r="H208" s="169">
        <v>100</v>
      </c>
      <c r="I208" s="170"/>
      <c r="J208" s="171">
        <f>ROUND(I208*H208,2)</f>
        <v>0</v>
      </c>
      <c r="K208" s="172"/>
      <c r="L208" s="37"/>
      <c r="M208" s="173" t="s">
        <v>1</v>
      </c>
      <c r="N208" s="174" t="s">
        <v>38</v>
      </c>
      <c r="O208" s="75"/>
      <c r="P208" s="175">
        <f>O208*H208</f>
        <v>0</v>
      </c>
      <c r="Q208" s="175">
        <v>0</v>
      </c>
      <c r="R208" s="175">
        <f>Q208*H208</f>
        <v>0</v>
      </c>
      <c r="S208" s="175">
        <v>0</v>
      </c>
      <c r="T208" s="176">
        <f>S208*H208</f>
        <v>0</v>
      </c>
      <c r="U208" s="36"/>
      <c r="V208" s="36"/>
      <c r="W208" s="36"/>
      <c r="X208" s="36"/>
      <c r="Y208" s="36"/>
      <c r="Z208" s="36"/>
      <c r="AA208" s="36"/>
      <c r="AB208" s="36"/>
      <c r="AC208" s="36"/>
      <c r="AD208" s="36"/>
      <c r="AE208" s="36"/>
      <c r="AR208" s="177" t="s">
        <v>113</v>
      </c>
      <c r="AT208" s="177" t="s">
        <v>109</v>
      </c>
      <c r="AU208" s="177" t="s">
        <v>80</v>
      </c>
      <c r="AY208" s="17" t="s">
        <v>106</v>
      </c>
      <c r="BE208" s="178">
        <f>IF(N208="základní",J208,0)</f>
        <v>0</v>
      </c>
      <c r="BF208" s="178">
        <f>IF(N208="snížená",J208,0)</f>
        <v>0</v>
      </c>
      <c r="BG208" s="178">
        <f>IF(N208="zákl. přenesená",J208,0)</f>
        <v>0</v>
      </c>
      <c r="BH208" s="178">
        <f>IF(N208="sníž. přenesená",J208,0)</f>
        <v>0</v>
      </c>
      <c r="BI208" s="178">
        <f>IF(N208="nulová",J208,0)</f>
        <v>0</v>
      </c>
      <c r="BJ208" s="17" t="s">
        <v>78</v>
      </c>
      <c r="BK208" s="178">
        <f>ROUND(I208*H208,2)</f>
        <v>0</v>
      </c>
      <c r="BL208" s="17" t="s">
        <v>113</v>
      </c>
      <c r="BM208" s="177" t="s">
        <v>283</v>
      </c>
    </row>
    <row r="209" spans="1:47" s="2" customFormat="1" ht="12">
      <c r="A209" s="36"/>
      <c r="B209" s="37"/>
      <c r="C209" s="36"/>
      <c r="D209" s="179" t="s">
        <v>115</v>
      </c>
      <c r="E209" s="36"/>
      <c r="F209" s="180" t="s">
        <v>284</v>
      </c>
      <c r="G209" s="36"/>
      <c r="H209" s="36"/>
      <c r="I209" s="181"/>
      <c r="J209" s="36"/>
      <c r="K209" s="36"/>
      <c r="L209" s="37"/>
      <c r="M209" s="182"/>
      <c r="N209" s="183"/>
      <c r="O209" s="75"/>
      <c r="P209" s="75"/>
      <c r="Q209" s="75"/>
      <c r="R209" s="75"/>
      <c r="S209" s="75"/>
      <c r="T209" s="76"/>
      <c r="U209" s="36"/>
      <c r="V209" s="36"/>
      <c r="W209" s="36"/>
      <c r="X209" s="36"/>
      <c r="Y209" s="36"/>
      <c r="Z209" s="36"/>
      <c r="AA209" s="36"/>
      <c r="AB209" s="36"/>
      <c r="AC209" s="36"/>
      <c r="AD209" s="36"/>
      <c r="AE209" s="36"/>
      <c r="AT209" s="17" t="s">
        <v>115</v>
      </c>
      <c r="AU209" s="17" t="s">
        <v>80</v>
      </c>
    </row>
    <row r="210" spans="1:65" s="2" customFormat="1" ht="24.15" customHeight="1">
      <c r="A210" s="36"/>
      <c r="B210" s="164"/>
      <c r="C210" s="165" t="s">
        <v>285</v>
      </c>
      <c r="D210" s="165" t="s">
        <v>109</v>
      </c>
      <c r="E210" s="166" t="s">
        <v>286</v>
      </c>
      <c r="F210" s="167" t="s">
        <v>287</v>
      </c>
      <c r="G210" s="168" t="s">
        <v>152</v>
      </c>
      <c r="H210" s="169">
        <v>1550</v>
      </c>
      <c r="I210" s="170"/>
      <c r="J210" s="171">
        <f>ROUND(I210*H210,2)</f>
        <v>0</v>
      </c>
      <c r="K210" s="172"/>
      <c r="L210" s="37"/>
      <c r="M210" s="173" t="s">
        <v>1</v>
      </c>
      <c r="N210" s="174" t="s">
        <v>38</v>
      </c>
      <c r="O210" s="75"/>
      <c r="P210" s="175">
        <f>O210*H210</f>
        <v>0</v>
      </c>
      <c r="Q210" s="175">
        <v>0</v>
      </c>
      <c r="R210" s="175">
        <f>Q210*H210</f>
        <v>0</v>
      </c>
      <c r="S210" s="175">
        <v>0</v>
      </c>
      <c r="T210" s="176">
        <f>S210*H210</f>
        <v>0</v>
      </c>
      <c r="U210" s="36"/>
      <c r="V210" s="36"/>
      <c r="W210" s="36"/>
      <c r="X210" s="36"/>
      <c r="Y210" s="36"/>
      <c r="Z210" s="36"/>
      <c r="AA210" s="36"/>
      <c r="AB210" s="36"/>
      <c r="AC210" s="36"/>
      <c r="AD210" s="36"/>
      <c r="AE210" s="36"/>
      <c r="AR210" s="177" t="s">
        <v>113</v>
      </c>
      <c r="AT210" s="177" t="s">
        <v>109</v>
      </c>
      <c r="AU210" s="177" t="s">
        <v>80</v>
      </c>
      <c r="AY210" s="17" t="s">
        <v>106</v>
      </c>
      <c r="BE210" s="178">
        <f>IF(N210="základní",J210,0)</f>
        <v>0</v>
      </c>
      <c r="BF210" s="178">
        <f>IF(N210="snížená",J210,0)</f>
        <v>0</v>
      </c>
      <c r="BG210" s="178">
        <f>IF(N210="zákl. přenesená",J210,0)</f>
        <v>0</v>
      </c>
      <c r="BH210" s="178">
        <f>IF(N210="sníž. přenesená",J210,0)</f>
        <v>0</v>
      </c>
      <c r="BI210" s="178">
        <f>IF(N210="nulová",J210,0)</f>
        <v>0</v>
      </c>
      <c r="BJ210" s="17" t="s">
        <v>78</v>
      </c>
      <c r="BK210" s="178">
        <f>ROUND(I210*H210,2)</f>
        <v>0</v>
      </c>
      <c r="BL210" s="17" t="s">
        <v>113</v>
      </c>
      <c r="BM210" s="177" t="s">
        <v>288</v>
      </c>
    </row>
    <row r="211" spans="1:47" s="2" customFormat="1" ht="12">
      <c r="A211" s="36"/>
      <c r="B211" s="37"/>
      <c r="C211" s="36"/>
      <c r="D211" s="179" t="s">
        <v>115</v>
      </c>
      <c r="E211" s="36"/>
      <c r="F211" s="180" t="s">
        <v>289</v>
      </c>
      <c r="G211" s="36"/>
      <c r="H211" s="36"/>
      <c r="I211" s="181"/>
      <c r="J211" s="36"/>
      <c r="K211" s="36"/>
      <c r="L211" s="37"/>
      <c r="M211" s="182"/>
      <c r="N211" s="183"/>
      <c r="O211" s="75"/>
      <c r="P211" s="75"/>
      <c r="Q211" s="75"/>
      <c r="R211" s="75"/>
      <c r="S211" s="75"/>
      <c r="T211" s="76"/>
      <c r="U211" s="36"/>
      <c r="V211" s="36"/>
      <c r="W211" s="36"/>
      <c r="X211" s="36"/>
      <c r="Y211" s="36"/>
      <c r="Z211" s="36"/>
      <c r="AA211" s="36"/>
      <c r="AB211" s="36"/>
      <c r="AC211" s="36"/>
      <c r="AD211" s="36"/>
      <c r="AE211" s="36"/>
      <c r="AT211" s="17" t="s">
        <v>115</v>
      </c>
      <c r="AU211" s="17" t="s">
        <v>80</v>
      </c>
    </row>
    <row r="212" spans="1:65" s="2" customFormat="1" ht="24.15" customHeight="1">
      <c r="A212" s="36"/>
      <c r="B212" s="164"/>
      <c r="C212" s="165" t="s">
        <v>290</v>
      </c>
      <c r="D212" s="165" t="s">
        <v>109</v>
      </c>
      <c r="E212" s="166" t="s">
        <v>291</v>
      </c>
      <c r="F212" s="167" t="s">
        <v>292</v>
      </c>
      <c r="G212" s="168" t="s">
        <v>152</v>
      </c>
      <c r="H212" s="169">
        <v>1300</v>
      </c>
      <c r="I212" s="170"/>
      <c r="J212" s="171">
        <f>ROUND(I212*H212,2)</f>
        <v>0</v>
      </c>
      <c r="K212" s="172"/>
      <c r="L212" s="37"/>
      <c r="M212" s="173" t="s">
        <v>1</v>
      </c>
      <c r="N212" s="174" t="s">
        <v>38</v>
      </c>
      <c r="O212" s="75"/>
      <c r="P212" s="175">
        <f>O212*H212</f>
        <v>0</v>
      </c>
      <c r="Q212" s="175">
        <v>0</v>
      </c>
      <c r="R212" s="175">
        <f>Q212*H212</f>
        <v>0</v>
      </c>
      <c r="S212" s="175">
        <v>0</v>
      </c>
      <c r="T212" s="176">
        <f>S212*H212</f>
        <v>0</v>
      </c>
      <c r="U212" s="36"/>
      <c r="V212" s="36"/>
      <c r="W212" s="36"/>
      <c r="X212" s="36"/>
      <c r="Y212" s="36"/>
      <c r="Z212" s="36"/>
      <c r="AA212" s="36"/>
      <c r="AB212" s="36"/>
      <c r="AC212" s="36"/>
      <c r="AD212" s="36"/>
      <c r="AE212" s="36"/>
      <c r="AR212" s="177" t="s">
        <v>113</v>
      </c>
      <c r="AT212" s="177" t="s">
        <v>109</v>
      </c>
      <c r="AU212" s="177" t="s">
        <v>80</v>
      </c>
      <c r="AY212" s="17" t="s">
        <v>106</v>
      </c>
      <c r="BE212" s="178">
        <f>IF(N212="základní",J212,0)</f>
        <v>0</v>
      </c>
      <c r="BF212" s="178">
        <f>IF(N212="snížená",J212,0)</f>
        <v>0</v>
      </c>
      <c r="BG212" s="178">
        <f>IF(N212="zákl. přenesená",J212,0)</f>
        <v>0</v>
      </c>
      <c r="BH212" s="178">
        <f>IF(N212="sníž. přenesená",J212,0)</f>
        <v>0</v>
      </c>
      <c r="BI212" s="178">
        <f>IF(N212="nulová",J212,0)</f>
        <v>0</v>
      </c>
      <c r="BJ212" s="17" t="s">
        <v>78</v>
      </c>
      <c r="BK212" s="178">
        <f>ROUND(I212*H212,2)</f>
        <v>0</v>
      </c>
      <c r="BL212" s="17" t="s">
        <v>113</v>
      </c>
      <c r="BM212" s="177" t="s">
        <v>293</v>
      </c>
    </row>
    <row r="213" spans="1:47" s="2" customFormat="1" ht="12">
      <c r="A213" s="36"/>
      <c r="B213" s="37"/>
      <c r="C213" s="36"/>
      <c r="D213" s="179" t="s">
        <v>115</v>
      </c>
      <c r="E213" s="36"/>
      <c r="F213" s="180" t="s">
        <v>294</v>
      </c>
      <c r="G213" s="36"/>
      <c r="H213" s="36"/>
      <c r="I213" s="181"/>
      <c r="J213" s="36"/>
      <c r="K213" s="36"/>
      <c r="L213" s="37"/>
      <c r="M213" s="182"/>
      <c r="N213" s="183"/>
      <c r="O213" s="75"/>
      <c r="P213" s="75"/>
      <c r="Q213" s="75"/>
      <c r="R213" s="75"/>
      <c r="S213" s="75"/>
      <c r="T213" s="76"/>
      <c r="U213" s="36"/>
      <c r="V213" s="36"/>
      <c r="W213" s="36"/>
      <c r="X213" s="36"/>
      <c r="Y213" s="36"/>
      <c r="Z213" s="36"/>
      <c r="AA213" s="36"/>
      <c r="AB213" s="36"/>
      <c r="AC213" s="36"/>
      <c r="AD213" s="36"/>
      <c r="AE213" s="36"/>
      <c r="AT213" s="17" t="s">
        <v>115</v>
      </c>
      <c r="AU213" s="17" t="s">
        <v>80</v>
      </c>
    </row>
    <row r="214" spans="1:65" s="2" customFormat="1" ht="24.15" customHeight="1">
      <c r="A214" s="36"/>
      <c r="B214" s="164"/>
      <c r="C214" s="165" t="s">
        <v>295</v>
      </c>
      <c r="D214" s="165" t="s">
        <v>109</v>
      </c>
      <c r="E214" s="166" t="s">
        <v>296</v>
      </c>
      <c r="F214" s="167" t="s">
        <v>297</v>
      </c>
      <c r="G214" s="168" t="s">
        <v>152</v>
      </c>
      <c r="H214" s="169">
        <v>3850</v>
      </c>
      <c r="I214" s="170"/>
      <c r="J214" s="171">
        <f>ROUND(I214*H214,2)</f>
        <v>0</v>
      </c>
      <c r="K214" s="172"/>
      <c r="L214" s="37"/>
      <c r="M214" s="173" t="s">
        <v>1</v>
      </c>
      <c r="N214" s="174" t="s">
        <v>38</v>
      </c>
      <c r="O214" s="75"/>
      <c r="P214" s="175">
        <f>O214*H214</f>
        <v>0</v>
      </c>
      <c r="Q214" s="175">
        <v>0</v>
      </c>
      <c r="R214" s="175">
        <f>Q214*H214</f>
        <v>0</v>
      </c>
      <c r="S214" s="175">
        <v>0</v>
      </c>
      <c r="T214" s="176">
        <f>S214*H214</f>
        <v>0</v>
      </c>
      <c r="U214" s="36"/>
      <c r="V214" s="36"/>
      <c r="W214" s="36"/>
      <c r="X214" s="36"/>
      <c r="Y214" s="36"/>
      <c r="Z214" s="36"/>
      <c r="AA214" s="36"/>
      <c r="AB214" s="36"/>
      <c r="AC214" s="36"/>
      <c r="AD214" s="36"/>
      <c r="AE214" s="36"/>
      <c r="AR214" s="177" t="s">
        <v>113</v>
      </c>
      <c r="AT214" s="177" t="s">
        <v>109</v>
      </c>
      <c r="AU214" s="177" t="s">
        <v>80</v>
      </c>
      <c r="AY214" s="17" t="s">
        <v>106</v>
      </c>
      <c r="BE214" s="178">
        <f>IF(N214="základní",J214,0)</f>
        <v>0</v>
      </c>
      <c r="BF214" s="178">
        <f>IF(N214="snížená",J214,0)</f>
        <v>0</v>
      </c>
      <c r="BG214" s="178">
        <f>IF(N214="zákl. přenesená",J214,0)</f>
        <v>0</v>
      </c>
      <c r="BH214" s="178">
        <f>IF(N214="sníž. přenesená",J214,0)</f>
        <v>0</v>
      </c>
      <c r="BI214" s="178">
        <f>IF(N214="nulová",J214,0)</f>
        <v>0</v>
      </c>
      <c r="BJ214" s="17" t="s">
        <v>78</v>
      </c>
      <c r="BK214" s="178">
        <f>ROUND(I214*H214,2)</f>
        <v>0</v>
      </c>
      <c r="BL214" s="17" t="s">
        <v>113</v>
      </c>
      <c r="BM214" s="177" t="s">
        <v>298</v>
      </c>
    </row>
    <row r="215" spans="1:47" s="2" customFormat="1" ht="12">
      <c r="A215" s="36"/>
      <c r="B215" s="37"/>
      <c r="C215" s="36"/>
      <c r="D215" s="179" t="s">
        <v>115</v>
      </c>
      <c r="E215" s="36"/>
      <c r="F215" s="180" t="s">
        <v>299</v>
      </c>
      <c r="G215" s="36"/>
      <c r="H215" s="36"/>
      <c r="I215" s="181"/>
      <c r="J215" s="36"/>
      <c r="K215" s="36"/>
      <c r="L215" s="37"/>
      <c r="M215" s="182"/>
      <c r="N215" s="183"/>
      <c r="O215" s="75"/>
      <c r="P215" s="75"/>
      <c r="Q215" s="75"/>
      <c r="R215" s="75"/>
      <c r="S215" s="75"/>
      <c r="T215" s="76"/>
      <c r="U215" s="36"/>
      <c r="V215" s="36"/>
      <c r="W215" s="36"/>
      <c r="X215" s="36"/>
      <c r="Y215" s="36"/>
      <c r="Z215" s="36"/>
      <c r="AA215" s="36"/>
      <c r="AB215" s="36"/>
      <c r="AC215" s="36"/>
      <c r="AD215" s="36"/>
      <c r="AE215" s="36"/>
      <c r="AT215" s="17" t="s">
        <v>115</v>
      </c>
      <c r="AU215" s="17" t="s">
        <v>80</v>
      </c>
    </row>
    <row r="216" spans="1:65" s="2" customFormat="1" ht="14.4" customHeight="1">
      <c r="A216" s="36"/>
      <c r="B216" s="164"/>
      <c r="C216" s="165" t="s">
        <v>300</v>
      </c>
      <c r="D216" s="165" t="s">
        <v>109</v>
      </c>
      <c r="E216" s="166" t="s">
        <v>301</v>
      </c>
      <c r="F216" s="167" t="s">
        <v>302</v>
      </c>
      <c r="G216" s="168" t="s">
        <v>139</v>
      </c>
      <c r="H216" s="169">
        <v>75</v>
      </c>
      <c r="I216" s="170"/>
      <c r="J216" s="171">
        <f>ROUND(I216*H216,2)</f>
        <v>0</v>
      </c>
      <c r="K216" s="172"/>
      <c r="L216" s="37"/>
      <c r="M216" s="173" t="s">
        <v>1</v>
      </c>
      <c r="N216" s="174" t="s">
        <v>38</v>
      </c>
      <c r="O216" s="75"/>
      <c r="P216" s="175">
        <f>O216*H216</f>
        <v>0</v>
      </c>
      <c r="Q216" s="175">
        <v>0</v>
      </c>
      <c r="R216" s="175">
        <f>Q216*H216</f>
        <v>0</v>
      </c>
      <c r="S216" s="175">
        <v>0</v>
      </c>
      <c r="T216" s="176">
        <f>S216*H216</f>
        <v>0</v>
      </c>
      <c r="U216" s="36"/>
      <c r="V216" s="36"/>
      <c r="W216" s="36"/>
      <c r="X216" s="36"/>
      <c r="Y216" s="36"/>
      <c r="Z216" s="36"/>
      <c r="AA216" s="36"/>
      <c r="AB216" s="36"/>
      <c r="AC216" s="36"/>
      <c r="AD216" s="36"/>
      <c r="AE216" s="36"/>
      <c r="AR216" s="177" t="s">
        <v>113</v>
      </c>
      <c r="AT216" s="177" t="s">
        <v>109</v>
      </c>
      <c r="AU216" s="177" t="s">
        <v>80</v>
      </c>
      <c r="AY216" s="17" t="s">
        <v>106</v>
      </c>
      <c r="BE216" s="178">
        <f>IF(N216="základní",J216,0)</f>
        <v>0</v>
      </c>
      <c r="BF216" s="178">
        <f>IF(N216="snížená",J216,0)</f>
        <v>0</v>
      </c>
      <c r="BG216" s="178">
        <f>IF(N216="zákl. přenesená",J216,0)</f>
        <v>0</v>
      </c>
      <c r="BH216" s="178">
        <f>IF(N216="sníž. přenesená",J216,0)</f>
        <v>0</v>
      </c>
      <c r="BI216" s="178">
        <f>IF(N216="nulová",J216,0)</f>
        <v>0</v>
      </c>
      <c r="BJ216" s="17" t="s">
        <v>78</v>
      </c>
      <c r="BK216" s="178">
        <f>ROUND(I216*H216,2)</f>
        <v>0</v>
      </c>
      <c r="BL216" s="17" t="s">
        <v>113</v>
      </c>
      <c r="BM216" s="177" t="s">
        <v>303</v>
      </c>
    </row>
    <row r="217" spans="1:47" s="2" customFormat="1" ht="12">
      <c r="A217" s="36"/>
      <c r="B217" s="37"/>
      <c r="C217" s="36"/>
      <c r="D217" s="179" t="s">
        <v>115</v>
      </c>
      <c r="E217" s="36"/>
      <c r="F217" s="180" t="s">
        <v>304</v>
      </c>
      <c r="G217" s="36"/>
      <c r="H217" s="36"/>
      <c r="I217" s="181"/>
      <c r="J217" s="36"/>
      <c r="K217" s="36"/>
      <c r="L217" s="37"/>
      <c r="M217" s="182"/>
      <c r="N217" s="183"/>
      <c r="O217" s="75"/>
      <c r="P217" s="75"/>
      <c r="Q217" s="75"/>
      <c r="R217" s="75"/>
      <c r="S217" s="75"/>
      <c r="T217" s="76"/>
      <c r="U217" s="36"/>
      <c r="V217" s="36"/>
      <c r="W217" s="36"/>
      <c r="X217" s="36"/>
      <c r="Y217" s="36"/>
      <c r="Z217" s="36"/>
      <c r="AA217" s="36"/>
      <c r="AB217" s="36"/>
      <c r="AC217" s="36"/>
      <c r="AD217" s="36"/>
      <c r="AE217" s="36"/>
      <c r="AT217" s="17" t="s">
        <v>115</v>
      </c>
      <c r="AU217" s="17" t="s">
        <v>80</v>
      </c>
    </row>
    <row r="218" spans="1:51" s="13" customFormat="1" ht="12">
      <c r="A218" s="13"/>
      <c r="B218" s="184"/>
      <c r="C218" s="13"/>
      <c r="D218" s="179" t="s">
        <v>117</v>
      </c>
      <c r="E218" s="185" t="s">
        <v>1</v>
      </c>
      <c r="F218" s="186" t="s">
        <v>305</v>
      </c>
      <c r="G218" s="13"/>
      <c r="H218" s="187">
        <v>75</v>
      </c>
      <c r="I218" s="188"/>
      <c r="J218" s="13"/>
      <c r="K218" s="13"/>
      <c r="L218" s="184"/>
      <c r="M218" s="189"/>
      <c r="N218" s="190"/>
      <c r="O218" s="190"/>
      <c r="P218" s="190"/>
      <c r="Q218" s="190"/>
      <c r="R218" s="190"/>
      <c r="S218" s="190"/>
      <c r="T218" s="191"/>
      <c r="U218" s="13"/>
      <c r="V218" s="13"/>
      <c r="W218" s="13"/>
      <c r="X218" s="13"/>
      <c r="Y218" s="13"/>
      <c r="Z218" s="13"/>
      <c r="AA218" s="13"/>
      <c r="AB218" s="13"/>
      <c r="AC218" s="13"/>
      <c r="AD218" s="13"/>
      <c r="AE218" s="13"/>
      <c r="AT218" s="185" t="s">
        <v>117</v>
      </c>
      <c r="AU218" s="185" t="s">
        <v>80</v>
      </c>
      <c r="AV218" s="13" t="s">
        <v>80</v>
      </c>
      <c r="AW218" s="13" t="s">
        <v>30</v>
      </c>
      <c r="AX218" s="13" t="s">
        <v>78</v>
      </c>
      <c r="AY218" s="185" t="s">
        <v>106</v>
      </c>
    </row>
    <row r="219" spans="1:65" s="2" customFormat="1" ht="14.4" customHeight="1">
      <c r="A219" s="36"/>
      <c r="B219" s="164"/>
      <c r="C219" s="165" t="s">
        <v>306</v>
      </c>
      <c r="D219" s="165" t="s">
        <v>109</v>
      </c>
      <c r="E219" s="166" t="s">
        <v>307</v>
      </c>
      <c r="F219" s="167" t="s">
        <v>308</v>
      </c>
      <c r="G219" s="168" t="s">
        <v>139</v>
      </c>
      <c r="H219" s="169">
        <v>8</v>
      </c>
      <c r="I219" s="170"/>
      <c r="J219" s="171">
        <f>ROUND(I219*H219,2)</f>
        <v>0</v>
      </c>
      <c r="K219" s="172"/>
      <c r="L219" s="37"/>
      <c r="M219" s="173" t="s">
        <v>1</v>
      </c>
      <c r="N219" s="174" t="s">
        <v>38</v>
      </c>
      <c r="O219" s="75"/>
      <c r="P219" s="175">
        <f>O219*H219</f>
        <v>0</v>
      </c>
      <c r="Q219" s="175">
        <v>0</v>
      </c>
      <c r="R219" s="175">
        <f>Q219*H219</f>
        <v>0</v>
      </c>
      <c r="S219" s="175">
        <v>0</v>
      </c>
      <c r="T219" s="176">
        <f>S219*H219</f>
        <v>0</v>
      </c>
      <c r="U219" s="36"/>
      <c r="V219" s="36"/>
      <c r="W219" s="36"/>
      <c r="X219" s="36"/>
      <c r="Y219" s="36"/>
      <c r="Z219" s="36"/>
      <c r="AA219" s="36"/>
      <c r="AB219" s="36"/>
      <c r="AC219" s="36"/>
      <c r="AD219" s="36"/>
      <c r="AE219" s="36"/>
      <c r="AR219" s="177" t="s">
        <v>113</v>
      </c>
      <c r="AT219" s="177" t="s">
        <v>109</v>
      </c>
      <c r="AU219" s="177" t="s">
        <v>80</v>
      </c>
      <c r="AY219" s="17" t="s">
        <v>106</v>
      </c>
      <c r="BE219" s="178">
        <f>IF(N219="základní",J219,0)</f>
        <v>0</v>
      </c>
      <c r="BF219" s="178">
        <f>IF(N219="snížená",J219,0)</f>
        <v>0</v>
      </c>
      <c r="BG219" s="178">
        <f>IF(N219="zákl. přenesená",J219,0)</f>
        <v>0</v>
      </c>
      <c r="BH219" s="178">
        <f>IF(N219="sníž. přenesená",J219,0)</f>
        <v>0</v>
      </c>
      <c r="BI219" s="178">
        <f>IF(N219="nulová",J219,0)</f>
        <v>0</v>
      </c>
      <c r="BJ219" s="17" t="s">
        <v>78</v>
      </c>
      <c r="BK219" s="178">
        <f>ROUND(I219*H219,2)</f>
        <v>0</v>
      </c>
      <c r="BL219" s="17" t="s">
        <v>113</v>
      </c>
      <c r="BM219" s="177" t="s">
        <v>309</v>
      </c>
    </row>
    <row r="220" spans="1:47" s="2" customFormat="1" ht="12">
      <c r="A220" s="36"/>
      <c r="B220" s="37"/>
      <c r="C220" s="36"/>
      <c r="D220" s="179" t="s">
        <v>115</v>
      </c>
      <c r="E220" s="36"/>
      <c r="F220" s="180" t="s">
        <v>310</v>
      </c>
      <c r="G220" s="36"/>
      <c r="H220" s="36"/>
      <c r="I220" s="181"/>
      <c r="J220" s="36"/>
      <c r="K220" s="36"/>
      <c r="L220" s="37"/>
      <c r="M220" s="182"/>
      <c r="N220" s="183"/>
      <c r="O220" s="75"/>
      <c r="P220" s="75"/>
      <c r="Q220" s="75"/>
      <c r="R220" s="75"/>
      <c r="S220" s="75"/>
      <c r="T220" s="76"/>
      <c r="U220" s="36"/>
      <c r="V220" s="36"/>
      <c r="W220" s="36"/>
      <c r="X220" s="36"/>
      <c r="Y220" s="36"/>
      <c r="Z220" s="36"/>
      <c r="AA220" s="36"/>
      <c r="AB220" s="36"/>
      <c r="AC220" s="36"/>
      <c r="AD220" s="36"/>
      <c r="AE220" s="36"/>
      <c r="AT220" s="17" t="s">
        <v>115</v>
      </c>
      <c r="AU220" s="17" t="s">
        <v>80</v>
      </c>
    </row>
    <row r="221" spans="1:51" s="13" customFormat="1" ht="12">
      <c r="A221" s="13"/>
      <c r="B221" s="184"/>
      <c r="C221" s="13"/>
      <c r="D221" s="179" t="s">
        <v>117</v>
      </c>
      <c r="E221" s="185" t="s">
        <v>1</v>
      </c>
      <c r="F221" s="186" t="s">
        <v>311</v>
      </c>
      <c r="G221" s="13"/>
      <c r="H221" s="187">
        <v>8</v>
      </c>
      <c r="I221" s="188"/>
      <c r="J221" s="13"/>
      <c r="K221" s="13"/>
      <c r="L221" s="184"/>
      <c r="M221" s="189"/>
      <c r="N221" s="190"/>
      <c r="O221" s="190"/>
      <c r="P221" s="190"/>
      <c r="Q221" s="190"/>
      <c r="R221" s="190"/>
      <c r="S221" s="190"/>
      <c r="T221" s="191"/>
      <c r="U221" s="13"/>
      <c r="V221" s="13"/>
      <c r="W221" s="13"/>
      <c r="X221" s="13"/>
      <c r="Y221" s="13"/>
      <c r="Z221" s="13"/>
      <c r="AA221" s="13"/>
      <c r="AB221" s="13"/>
      <c r="AC221" s="13"/>
      <c r="AD221" s="13"/>
      <c r="AE221" s="13"/>
      <c r="AT221" s="185" t="s">
        <v>117</v>
      </c>
      <c r="AU221" s="185" t="s">
        <v>80</v>
      </c>
      <c r="AV221" s="13" t="s">
        <v>80</v>
      </c>
      <c r="AW221" s="13" t="s">
        <v>30</v>
      </c>
      <c r="AX221" s="13" t="s">
        <v>78</v>
      </c>
      <c r="AY221" s="185" t="s">
        <v>106</v>
      </c>
    </row>
    <row r="222" spans="1:65" s="2" customFormat="1" ht="14.4" customHeight="1">
      <c r="A222" s="36"/>
      <c r="B222" s="164"/>
      <c r="C222" s="165" t="s">
        <v>312</v>
      </c>
      <c r="D222" s="165" t="s">
        <v>109</v>
      </c>
      <c r="E222" s="166" t="s">
        <v>313</v>
      </c>
      <c r="F222" s="167" t="s">
        <v>314</v>
      </c>
      <c r="G222" s="168" t="s">
        <v>139</v>
      </c>
      <c r="H222" s="169">
        <v>233</v>
      </c>
      <c r="I222" s="170"/>
      <c r="J222" s="171">
        <f>ROUND(I222*H222,2)</f>
        <v>0</v>
      </c>
      <c r="K222" s="172"/>
      <c r="L222" s="37"/>
      <c r="M222" s="173" t="s">
        <v>1</v>
      </c>
      <c r="N222" s="174" t="s">
        <v>38</v>
      </c>
      <c r="O222" s="75"/>
      <c r="P222" s="175">
        <f>O222*H222</f>
        <v>0</v>
      </c>
      <c r="Q222" s="175">
        <v>0</v>
      </c>
      <c r="R222" s="175">
        <f>Q222*H222</f>
        <v>0</v>
      </c>
      <c r="S222" s="175">
        <v>0</v>
      </c>
      <c r="T222" s="176">
        <f>S222*H222</f>
        <v>0</v>
      </c>
      <c r="U222" s="36"/>
      <c r="V222" s="36"/>
      <c r="W222" s="36"/>
      <c r="X222" s="36"/>
      <c r="Y222" s="36"/>
      <c r="Z222" s="36"/>
      <c r="AA222" s="36"/>
      <c r="AB222" s="36"/>
      <c r="AC222" s="36"/>
      <c r="AD222" s="36"/>
      <c r="AE222" s="36"/>
      <c r="AR222" s="177" t="s">
        <v>113</v>
      </c>
      <c r="AT222" s="177" t="s">
        <v>109</v>
      </c>
      <c r="AU222" s="177" t="s">
        <v>80</v>
      </c>
      <c r="AY222" s="17" t="s">
        <v>106</v>
      </c>
      <c r="BE222" s="178">
        <f>IF(N222="základní",J222,0)</f>
        <v>0</v>
      </c>
      <c r="BF222" s="178">
        <f>IF(N222="snížená",J222,0)</f>
        <v>0</v>
      </c>
      <c r="BG222" s="178">
        <f>IF(N222="zákl. přenesená",J222,0)</f>
        <v>0</v>
      </c>
      <c r="BH222" s="178">
        <f>IF(N222="sníž. přenesená",J222,0)</f>
        <v>0</v>
      </c>
      <c r="BI222" s="178">
        <f>IF(N222="nulová",J222,0)</f>
        <v>0</v>
      </c>
      <c r="BJ222" s="17" t="s">
        <v>78</v>
      </c>
      <c r="BK222" s="178">
        <f>ROUND(I222*H222,2)</f>
        <v>0</v>
      </c>
      <c r="BL222" s="17" t="s">
        <v>113</v>
      </c>
      <c r="BM222" s="177" t="s">
        <v>315</v>
      </c>
    </row>
    <row r="223" spans="1:47" s="2" customFormat="1" ht="12">
      <c r="A223" s="36"/>
      <c r="B223" s="37"/>
      <c r="C223" s="36"/>
      <c r="D223" s="179" t="s">
        <v>115</v>
      </c>
      <c r="E223" s="36"/>
      <c r="F223" s="180" t="s">
        <v>316</v>
      </c>
      <c r="G223" s="36"/>
      <c r="H223" s="36"/>
      <c r="I223" s="181"/>
      <c r="J223" s="36"/>
      <c r="K223" s="36"/>
      <c r="L223" s="37"/>
      <c r="M223" s="182"/>
      <c r="N223" s="183"/>
      <c r="O223" s="75"/>
      <c r="P223" s="75"/>
      <c r="Q223" s="75"/>
      <c r="R223" s="75"/>
      <c r="S223" s="75"/>
      <c r="T223" s="76"/>
      <c r="U223" s="36"/>
      <c r="V223" s="36"/>
      <c r="W223" s="36"/>
      <c r="X223" s="36"/>
      <c r="Y223" s="36"/>
      <c r="Z223" s="36"/>
      <c r="AA223" s="36"/>
      <c r="AB223" s="36"/>
      <c r="AC223" s="36"/>
      <c r="AD223" s="36"/>
      <c r="AE223" s="36"/>
      <c r="AT223" s="17" t="s">
        <v>115</v>
      </c>
      <c r="AU223" s="17" t="s">
        <v>80</v>
      </c>
    </row>
    <row r="224" spans="1:51" s="13" customFormat="1" ht="12">
      <c r="A224" s="13"/>
      <c r="B224" s="184"/>
      <c r="C224" s="13"/>
      <c r="D224" s="179" t="s">
        <v>117</v>
      </c>
      <c r="E224" s="185" t="s">
        <v>1</v>
      </c>
      <c r="F224" s="186" t="s">
        <v>317</v>
      </c>
      <c r="G224" s="13"/>
      <c r="H224" s="187">
        <v>233</v>
      </c>
      <c r="I224" s="188"/>
      <c r="J224" s="13"/>
      <c r="K224" s="13"/>
      <c r="L224" s="184"/>
      <c r="M224" s="189"/>
      <c r="N224" s="190"/>
      <c r="O224" s="190"/>
      <c r="P224" s="190"/>
      <c r="Q224" s="190"/>
      <c r="R224" s="190"/>
      <c r="S224" s="190"/>
      <c r="T224" s="191"/>
      <c r="U224" s="13"/>
      <c r="V224" s="13"/>
      <c r="W224" s="13"/>
      <c r="X224" s="13"/>
      <c r="Y224" s="13"/>
      <c r="Z224" s="13"/>
      <c r="AA224" s="13"/>
      <c r="AB224" s="13"/>
      <c r="AC224" s="13"/>
      <c r="AD224" s="13"/>
      <c r="AE224" s="13"/>
      <c r="AT224" s="185" t="s">
        <v>117</v>
      </c>
      <c r="AU224" s="185" t="s">
        <v>80</v>
      </c>
      <c r="AV224" s="13" t="s">
        <v>80</v>
      </c>
      <c r="AW224" s="13" t="s">
        <v>30</v>
      </c>
      <c r="AX224" s="13" t="s">
        <v>78</v>
      </c>
      <c r="AY224" s="185" t="s">
        <v>106</v>
      </c>
    </row>
    <row r="225" spans="1:65" s="2" customFormat="1" ht="14.4" customHeight="1">
      <c r="A225" s="36"/>
      <c r="B225" s="164"/>
      <c r="C225" s="165" t="s">
        <v>318</v>
      </c>
      <c r="D225" s="165" t="s">
        <v>109</v>
      </c>
      <c r="E225" s="166" t="s">
        <v>319</v>
      </c>
      <c r="F225" s="167" t="s">
        <v>320</v>
      </c>
      <c r="G225" s="168" t="s">
        <v>321</v>
      </c>
      <c r="H225" s="169">
        <v>182</v>
      </c>
      <c r="I225" s="170"/>
      <c r="J225" s="171">
        <f>ROUND(I225*H225,2)</f>
        <v>0</v>
      </c>
      <c r="K225" s="172"/>
      <c r="L225" s="37"/>
      <c r="M225" s="173" t="s">
        <v>1</v>
      </c>
      <c r="N225" s="174" t="s">
        <v>38</v>
      </c>
      <c r="O225" s="75"/>
      <c r="P225" s="175">
        <f>O225*H225</f>
        <v>0</v>
      </c>
      <c r="Q225" s="175">
        <v>0</v>
      </c>
      <c r="R225" s="175">
        <f>Q225*H225</f>
        <v>0</v>
      </c>
      <c r="S225" s="175">
        <v>0</v>
      </c>
      <c r="T225" s="176">
        <f>S225*H225</f>
        <v>0</v>
      </c>
      <c r="U225" s="36"/>
      <c r="V225" s="36"/>
      <c r="W225" s="36"/>
      <c r="X225" s="36"/>
      <c r="Y225" s="36"/>
      <c r="Z225" s="36"/>
      <c r="AA225" s="36"/>
      <c r="AB225" s="36"/>
      <c r="AC225" s="36"/>
      <c r="AD225" s="36"/>
      <c r="AE225" s="36"/>
      <c r="AR225" s="177" t="s">
        <v>113</v>
      </c>
      <c r="AT225" s="177" t="s">
        <v>109</v>
      </c>
      <c r="AU225" s="177" t="s">
        <v>80</v>
      </c>
      <c r="AY225" s="17" t="s">
        <v>106</v>
      </c>
      <c r="BE225" s="178">
        <f>IF(N225="základní",J225,0)</f>
        <v>0</v>
      </c>
      <c r="BF225" s="178">
        <f>IF(N225="snížená",J225,0)</f>
        <v>0</v>
      </c>
      <c r="BG225" s="178">
        <f>IF(N225="zákl. přenesená",J225,0)</f>
        <v>0</v>
      </c>
      <c r="BH225" s="178">
        <f>IF(N225="sníž. přenesená",J225,0)</f>
        <v>0</v>
      </c>
      <c r="BI225" s="178">
        <f>IF(N225="nulová",J225,0)</f>
        <v>0</v>
      </c>
      <c r="BJ225" s="17" t="s">
        <v>78</v>
      </c>
      <c r="BK225" s="178">
        <f>ROUND(I225*H225,2)</f>
        <v>0</v>
      </c>
      <c r="BL225" s="17" t="s">
        <v>113</v>
      </c>
      <c r="BM225" s="177" t="s">
        <v>322</v>
      </c>
    </row>
    <row r="226" spans="1:47" s="2" customFormat="1" ht="12">
      <c r="A226" s="36"/>
      <c r="B226" s="37"/>
      <c r="C226" s="36"/>
      <c r="D226" s="179" t="s">
        <v>115</v>
      </c>
      <c r="E226" s="36"/>
      <c r="F226" s="180" t="s">
        <v>323</v>
      </c>
      <c r="G226" s="36"/>
      <c r="H226" s="36"/>
      <c r="I226" s="181"/>
      <c r="J226" s="36"/>
      <c r="K226" s="36"/>
      <c r="L226" s="37"/>
      <c r="M226" s="182"/>
      <c r="N226" s="183"/>
      <c r="O226" s="75"/>
      <c r="P226" s="75"/>
      <c r="Q226" s="75"/>
      <c r="R226" s="75"/>
      <c r="S226" s="75"/>
      <c r="T226" s="76"/>
      <c r="U226" s="36"/>
      <c r="V226" s="36"/>
      <c r="W226" s="36"/>
      <c r="X226" s="36"/>
      <c r="Y226" s="36"/>
      <c r="Z226" s="36"/>
      <c r="AA226" s="36"/>
      <c r="AB226" s="36"/>
      <c r="AC226" s="36"/>
      <c r="AD226" s="36"/>
      <c r="AE226" s="36"/>
      <c r="AT226" s="17" t="s">
        <v>115</v>
      </c>
      <c r="AU226" s="17" t="s">
        <v>80</v>
      </c>
    </row>
    <row r="227" spans="1:65" s="2" customFormat="1" ht="14.4" customHeight="1">
      <c r="A227" s="36"/>
      <c r="B227" s="164"/>
      <c r="C227" s="165" t="s">
        <v>324</v>
      </c>
      <c r="D227" s="165" t="s">
        <v>109</v>
      </c>
      <c r="E227" s="166" t="s">
        <v>325</v>
      </c>
      <c r="F227" s="167" t="s">
        <v>326</v>
      </c>
      <c r="G227" s="168" t="s">
        <v>321</v>
      </c>
      <c r="H227" s="169">
        <v>182</v>
      </c>
      <c r="I227" s="170"/>
      <c r="J227" s="171">
        <f>ROUND(I227*H227,2)</f>
        <v>0</v>
      </c>
      <c r="K227" s="172"/>
      <c r="L227" s="37"/>
      <c r="M227" s="173" t="s">
        <v>1</v>
      </c>
      <c r="N227" s="174" t="s">
        <v>38</v>
      </c>
      <c r="O227" s="75"/>
      <c r="P227" s="175">
        <f>O227*H227</f>
        <v>0</v>
      </c>
      <c r="Q227" s="175">
        <v>0</v>
      </c>
      <c r="R227" s="175">
        <f>Q227*H227</f>
        <v>0</v>
      </c>
      <c r="S227" s="175">
        <v>0</v>
      </c>
      <c r="T227" s="176">
        <f>S227*H227</f>
        <v>0</v>
      </c>
      <c r="U227" s="36"/>
      <c r="V227" s="36"/>
      <c r="W227" s="36"/>
      <c r="X227" s="36"/>
      <c r="Y227" s="36"/>
      <c r="Z227" s="36"/>
      <c r="AA227" s="36"/>
      <c r="AB227" s="36"/>
      <c r="AC227" s="36"/>
      <c r="AD227" s="36"/>
      <c r="AE227" s="36"/>
      <c r="AR227" s="177" t="s">
        <v>113</v>
      </c>
      <c r="AT227" s="177" t="s">
        <v>109</v>
      </c>
      <c r="AU227" s="177" t="s">
        <v>80</v>
      </c>
      <c r="AY227" s="17" t="s">
        <v>106</v>
      </c>
      <c r="BE227" s="178">
        <f>IF(N227="základní",J227,0)</f>
        <v>0</v>
      </c>
      <c r="BF227" s="178">
        <f>IF(N227="snížená",J227,0)</f>
        <v>0</v>
      </c>
      <c r="BG227" s="178">
        <f>IF(N227="zákl. přenesená",J227,0)</f>
        <v>0</v>
      </c>
      <c r="BH227" s="178">
        <f>IF(N227="sníž. přenesená",J227,0)</f>
        <v>0</v>
      </c>
      <c r="BI227" s="178">
        <f>IF(N227="nulová",J227,0)</f>
        <v>0</v>
      </c>
      <c r="BJ227" s="17" t="s">
        <v>78</v>
      </c>
      <c r="BK227" s="178">
        <f>ROUND(I227*H227,2)</f>
        <v>0</v>
      </c>
      <c r="BL227" s="17" t="s">
        <v>113</v>
      </c>
      <c r="BM227" s="177" t="s">
        <v>327</v>
      </c>
    </row>
    <row r="228" spans="1:47" s="2" customFormat="1" ht="12">
      <c r="A228" s="36"/>
      <c r="B228" s="37"/>
      <c r="C228" s="36"/>
      <c r="D228" s="179" t="s">
        <v>115</v>
      </c>
      <c r="E228" s="36"/>
      <c r="F228" s="180" t="s">
        <v>328</v>
      </c>
      <c r="G228" s="36"/>
      <c r="H228" s="36"/>
      <c r="I228" s="181"/>
      <c r="J228" s="36"/>
      <c r="K228" s="36"/>
      <c r="L228" s="37"/>
      <c r="M228" s="182"/>
      <c r="N228" s="183"/>
      <c r="O228" s="75"/>
      <c r="P228" s="75"/>
      <c r="Q228" s="75"/>
      <c r="R228" s="75"/>
      <c r="S228" s="75"/>
      <c r="T228" s="76"/>
      <c r="U228" s="36"/>
      <c r="V228" s="36"/>
      <c r="W228" s="36"/>
      <c r="X228" s="36"/>
      <c r="Y228" s="36"/>
      <c r="Z228" s="36"/>
      <c r="AA228" s="36"/>
      <c r="AB228" s="36"/>
      <c r="AC228" s="36"/>
      <c r="AD228" s="36"/>
      <c r="AE228" s="36"/>
      <c r="AT228" s="17" t="s">
        <v>115</v>
      </c>
      <c r="AU228" s="17" t="s">
        <v>80</v>
      </c>
    </row>
    <row r="229" spans="1:65" s="2" customFormat="1" ht="14.4" customHeight="1">
      <c r="A229" s="36"/>
      <c r="B229" s="164"/>
      <c r="C229" s="192" t="s">
        <v>329</v>
      </c>
      <c r="D229" s="192" t="s">
        <v>130</v>
      </c>
      <c r="E229" s="193" t="s">
        <v>330</v>
      </c>
      <c r="F229" s="194" t="s">
        <v>331</v>
      </c>
      <c r="G229" s="195" t="s">
        <v>139</v>
      </c>
      <c r="H229" s="196">
        <v>18</v>
      </c>
      <c r="I229" s="197"/>
      <c r="J229" s="198">
        <f>ROUND(I229*H229,2)</f>
        <v>0</v>
      </c>
      <c r="K229" s="199"/>
      <c r="L229" s="200"/>
      <c r="M229" s="201" t="s">
        <v>1</v>
      </c>
      <c r="N229" s="202" t="s">
        <v>38</v>
      </c>
      <c r="O229" s="75"/>
      <c r="P229" s="175">
        <f>O229*H229</f>
        <v>0</v>
      </c>
      <c r="Q229" s="175">
        <v>0.00852</v>
      </c>
      <c r="R229" s="175">
        <f>Q229*H229</f>
        <v>0.15336</v>
      </c>
      <c r="S229" s="175">
        <v>0</v>
      </c>
      <c r="T229" s="176">
        <f>S229*H229</f>
        <v>0</v>
      </c>
      <c r="U229" s="36"/>
      <c r="V229" s="36"/>
      <c r="W229" s="36"/>
      <c r="X229" s="36"/>
      <c r="Y229" s="36"/>
      <c r="Z229" s="36"/>
      <c r="AA229" s="36"/>
      <c r="AB229" s="36"/>
      <c r="AC229" s="36"/>
      <c r="AD229" s="36"/>
      <c r="AE229" s="36"/>
      <c r="AR229" s="177" t="s">
        <v>134</v>
      </c>
      <c r="AT229" s="177" t="s">
        <v>130</v>
      </c>
      <c r="AU229" s="177" t="s">
        <v>80</v>
      </c>
      <c r="AY229" s="17" t="s">
        <v>106</v>
      </c>
      <c r="BE229" s="178">
        <f>IF(N229="základní",J229,0)</f>
        <v>0</v>
      </c>
      <c r="BF229" s="178">
        <f>IF(N229="snížená",J229,0)</f>
        <v>0</v>
      </c>
      <c r="BG229" s="178">
        <f>IF(N229="zákl. přenesená",J229,0)</f>
        <v>0</v>
      </c>
      <c r="BH229" s="178">
        <f>IF(N229="sníž. přenesená",J229,0)</f>
        <v>0</v>
      </c>
      <c r="BI229" s="178">
        <f>IF(N229="nulová",J229,0)</f>
        <v>0</v>
      </c>
      <c r="BJ229" s="17" t="s">
        <v>78</v>
      </c>
      <c r="BK229" s="178">
        <f>ROUND(I229*H229,2)</f>
        <v>0</v>
      </c>
      <c r="BL229" s="17" t="s">
        <v>113</v>
      </c>
      <c r="BM229" s="177" t="s">
        <v>332</v>
      </c>
    </row>
    <row r="230" spans="1:47" s="2" customFormat="1" ht="12">
      <c r="A230" s="36"/>
      <c r="B230" s="37"/>
      <c r="C230" s="36"/>
      <c r="D230" s="179" t="s">
        <v>115</v>
      </c>
      <c r="E230" s="36"/>
      <c r="F230" s="180" t="s">
        <v>331</v>
      </c>
      <c r="G230" s="36"/>
      <c r="H230" s="36"/>
      <c r="I230" s="181"/>
      <c r="J230" s="36"/>
      <c r="K230" s="36"/>
      <c r="L230" s="37"/>
      <c r="M230" s="182"/>
      <c r="N230" s="183"/>
      <c r="O230" s="75"/>
      <c r="P230" s="75"/>
      <c r="Q230" s="75"/>
      <c r="R230" s="75"/>
      <c r="S230" s="75"/>
      <c r="T230" s="76"/>
      <c r="U230" s="36"/>
      <c r="V230" s="36"/>
      <c r="W230" s="36"/>
      <c r="X230" s="36"/>
      <c r="Y230" s="36"/>
      <c r="Z230" s="36"/>
      <c r="AA230" s="36"/>
      <c r="AB230" s="36"/>
      <c r="AC230" s="36"/>
      <c r="AD230" s="36"/>
      <c r="AE230" s="36"/>
      <c r="AT230" s="17" t="s">
        <v>115</v>
      </c>
      <c r="AU230" s="17" t="s">
        <v>80</v>
      </c>
    </row>
    <row r="231" spans="1:65" s="2" customFormat="1" ht="14.4" customHeight="1">
      <c r="A231" s="36"/>
      <c r="B231" s="164"/>
      <c r="C231" s="192" t="s">
        <v>333</v>
      </c>
      <c r="D231" s="192" t="s">
        <v>130</v>
      </c>
      <c r="E231" s="193" t="s">
        <v>334</v>
      </c>
      <c r="F231" s="194" t="s">
        <v>335</v>
      </c>
      <c r="G231" s="195" t="s">
        <v>139</v>
      </c>
      <c r="H231" s="196">
        <v>28</v>
      </c>
      <c r="I231" s="197"/>
      <c r="J231" s="198">
        <f>ROUND(I231*H231,2)</f>
        <v>0</v>
      </c>
      <c r="K231" s="199"/>
      <c r="L231" s="200"/>
      <c r="M231" s="201" t="s">
        <v>1</v>
      </c>
      <c r="N231" s="202" t="s">
        <v>38</v>
      </c>
      <c r="O231" s="75"/>
      <c r="P231" s="175">
        <f>O231*H231</f>
        <v>0</v>
      </c>
      <c r="Q231" s="175">
        <v>0.01167</v>
      </c>
      <c r="R231" s="175">
        <f>Q231*H231</f>
        <v>0.32676</v>
      </c>
      <c r="S231" s="175">
        <v>0</v>
      </c>
      <c r="T231" s="176">
        <f>S231*H231</f>
        <v>0</v>
      </c>
      <c r="U231" s="36"/>
      <c r="V231" s="36"/>
      <c r="W231" s="36"/>
      <c r="X231" s="36"/>
      <c r="Y231" s="36"/>
      <c r="Z231" s="36"/>
      <c r="AA231" s="36"/>
      <c r="AB231" s="36"/>
      <c r="AC231" s="36"/>
      <c r="AD231" s="36"/>
      <c r="AE231" s="36"/>
      <c r="AR231" s="177" t="s">
        <v>134</v>
      </c>
      <c r="AT231" s="177" t="s">
        <v>130</v>
      </c>
      <c r="AU231" s="177" t="s">
        <v>80</v>
      </c>
      <c r="AY231" s="17" t="s">
        <v>106</v>
      </c>
      <c r="BE231" s="178">
        <f>IF(N231="základní",J231,0)</f>
        <v>0</v>
      </c>
      <c r="BF231" s="178">
        <f>IF(N231="snížená",J231,0)</f>
        <v>0</v>
      </c>
      <c r="BG231" s="178">
        <f>IF(N231="zákl. přenesená",J231,0)</f>
        <v>0</v>
      </c>
      <c r="BH231" s="178">
        <f>IF(N231="sníž. přenesená",J231,0)</f>
        <v>0</v>
      </c>
      <c r="BI231" s="178">
        <f>IF(N231="nulová",J231,0)</f>
        <v>0</v>
      </c>
      <c r="BJ231" s="17" t="s">
        <v>78</v>
      </c>
      <c r="BK231" s="178">
        <f>ROUND(I231*H231,2)</f>
        <v>0</v>
      </c>
      <c r="BL231" s="17" t="s">
        <v>113</v>
      </c>
      <c r="BM231" s="177" t="s">
        <v>336</v>
      </c>
    </row>
    <row r="232" spans="1:47" s="2" customFormat="1" ht="12">
      <c r="A232" s="36"/>
      <c r="B232" s="37"/>
      <c r="C232" s="36"/>
      <c r="D232" s="179" t="s">
        <v>115</v>
      </c>
      <c r="E232" s="36"/>
      <c r="F232" s="180" t="s">
        <v>335</v>
      </c>
      <c r="G232" s="36"/>
      <c r="H232" s="36"/>
      <c r="I232" s="181"/>
      <c r="J232" s="36"/>
      <c r="K232" s="36"/>
      <c r="L232" s="37"/>
      <c r="M232" s="182"/>
      <c r="N232" s="183"/>
      <c r="O232" s="75"/>
      <c r="P232" s="75"/>
      <c r="Q232" s="75"/>
      <c r="R232" s="75"/>
      <c r="S232" s="75"/>
      <c r="T232" s="76"/>
      <c r="U232" s="36"/>
      <c r="V232" s="36"/>
      <c r="W232" s="36"/>
      <c r="X232" s="36"/>
      <c r="Y232" s="36"/>
      <c r="Z232" s="36"/>
      <c r="AA232" s="36"/>
      <c r="AB232" s="36"/>
      <c r="AC232" s="36"/>
      <c r="AD232" s="36"/>
      <c r="AE232" s="36"/>
      <c r="AT232" s="17" t="s">
        <v>115</v>
      </c>
      <c r="AU232" s="17" t="s">
        <v>80</v>
      </c>
    </row>
    <row r="233" spans="1:65" s="2" customFormat="1" ht="24.15" customHeight="1">
      <c r="A233" s="36"/>
      <c r="B233" s="164"/>
      <c r="C233" s="192" t="s">
        <v>337</v>
      </c>
      <c r="D233" s="192" t="s">
        <v>130</v>
      </c>
      <c r="E233" s="193" t="s">
        <v>338</v>
      </c>
      <c r="F233" s="194" t="s">
        <v>339</v>
      </c>
      <c r="G233" s="195" t="s">
        <v>139</v>
      </c>
      <c r="H233" s="196">
        <v>6634</v>
      </c>
      <c r="I233" s="197"/>
      <c r="J233" s="198">
        <f>ROUND(I233*H233,2)</f>
        <v>0</v>
      </c>
      <c r="K233" s="199"/>
      <c r="L233" s="200"/>
      <c r="M233" s="201" t="s">
        <v>1</v>
      </c>
      <c r="N233" s="202" t="s">
        <v>38</v>
      </c>
      <c r="O233" s="75"/>
      <c r="P233" s="175">
        <f>O233*H233</f>
        <v>0</v>
      </c>
      <c r="Q233" s="175">
        <v>8E-05</v>
      </c>
      <c r="R233" s="175">
        <f>Q233*H233</f>
        <v>0.5307200000000001</v>
      </c>
      <c r="S233" s="175">
        <v>0</v>
      </c>
      <c r="T233" s="176">
        <f>S233*H233</f>
        <v>0</v>
      </c>
      <c r="U233" s="36"/>
      <c r="V233" s="36"/>
      <c r="W233" s="36"/>
      <c r="X233" s="36"/>
      <c r="Y233" s="36"/>
      <c r="Z233" s="36"/>
      <c r="AA233" s="36"/>
      <c r="AB233" s="36"/>
      <c r="AC233" s="36"/>
      <c r="AD233" s="36"/>
      <c r="AE233" s="36"/>
      <c r="AR233" s="177" t="s">
        <v>134</v>
      </c>
      <c r="AT233" s="177" t="s">
        <v>130</v>
      </c>
      <c r="AU233" s="177" t="s">
        <v>80</v>
      </c>
      <c r="AY233" s="17" t="s">
        <v>106</v>
      </c>
      <c r="BE233" s="178">
        <f>IF(N233="základní",J233,0)</f>
        <v>0</v>
      </c>
      <c r="BF233" s="178">
        <f>IF(N233="snížená",J233,0)</f>
        <v>0</v>
      </c>
      <c r="BG233" s="178">
        <f>IF(N233="zákl. přenesená",J233,0)</f>
        <v>0</v>
      </c>
      <c r="BH233" s="178">
        <f>IF(N233="sníž. přenesená",J233,0)</f>
        <v>0</v>
      </c>
      <c r="BI233" s="178">
        <f>IF(N233="nulová",J233,0)</f>
        <v>0</v>
      </c>
      <c r="BJ233" s="17" t="s">
        <v>78</v>
      </c>
      <c r="BK233" s="178">
        <f>ROUND(I233*H233,2)</f>
        <v>0</v>
      </c>
      <c r="BL233" s="17" t="s">
        <v>113</v>
      </c>
      <c r="BM233" s="177" t="s">
        <v>340</v>
      </c>
    </row>
    <row r="234" spans="1:47" s="2" customFormat="1" ht="12">
      <c r="A234" s="36"/>
      <c r="B234" s="37"/>
      <c r="C234" s="36"/>
      <c r="D234" s="179" t="s">
        <v>115</v>
      </c>
      <c r="E234" s="36"/>
      <c r="F234" s="180" t="s">
        <v>339</v>
      </c>
      <c r="G234" s="36"/>
      <c r="H234" s="36"/>
      <c r="I234" s="181"/>
      <c r="J234" s="36"/>
      <c r="K234" s="36"/>
      <c r="L234" s="37"/>
      <c r="M234" s="182"/>
      <c r="N234" s="183"/>
      <c r="O234" s="75"/>
      <c r="P234" s="75"/>
      <c r="Q234" s="75"/>
      <c r="R234" s="75"/>
      <c r="S234" s="75"/>
      <c r="T234" s="76"/>
      <c r="U234" s="36"/>
      <c r="V234" s="36"/>
      <c r="W234" s="36"/>
      <c r="X234" s="36"/>
      <c r="Y234" s="36"/>
      <c r="Z234" s="36"/>
      <c r="AA234" s="36"/>
      <c r="AB234" s="36"/>
      <c r="AC234" s="36"/>
      <c r="AD234" s="36"/>
      <c r="AE234" s="36"/>
      <c r="AT234" s="17" t="s">
        <v>115</v>
      </c>
      <c r="AU234" s="17" t="s">
        <v>80</v>
      </c>
    </row>
    <row r="235" spans="1:51" s="13" customFormat="1" ht="12">
      <c r="A235" s="13"/>
      <c r="B235" s="184"/>
      <c r="C235" s="13"/>
      <c r="D235" s="179" t="s">
        <v>117</v>
      </c>
      <c r="E235" s="185" t="s">
        <v>1</v>
      </c>
      <c r="F235" s="186" t="s">
        <v>341</v>
      </c>
      <c r="G235" s="13"/>
      <c r="H235" s="187">
        <v>6634</v>
      </c>
      <c r="I235" s="188"/>
      <c r="J235" s="13"/>
      <c r="K235" s="13"/>
      <c r="L235" s="184"/>
      <c r="M235" s="189"/>
      <c r="N235" s="190"/>
      <c r="O235" s="190"/>
      <c r="P235" s="190"/>
      <c r="Q235" s="190"/>
      <c r="R235" s="190"/>
      <c r="S235" s="190"/>
      <c r="T235" s="191"/>
      <c r="U235" s="13"/>
      <c r="V235" s="13"/>
      <c r="W235" s="13"/>
      <c r="X235" s="13"/>
      <c r="Y235" s="13"/>
      <c r="Z235" s="13"/>
      <c r="AA235" s="13"/>
      <c r="AB235" s="13"/>
      <c r="AC235" s="13"/>
      <c r="AD235" s="13"/>
      <c r="AE235" s="13"/>
      <c r="AT235" s="185" t="s">
        <v>117</v>
      </c>
      <c r="AU235" s="185" t="s">
        <v>80</v>
      </c>
      <c r="AV235" s="13" t="s">
        <v>80</v>
      </c>
      <c r="AW235" s="13" t="s">
        <v>30</v>
      </c>
      <c r="AX235" s="13" t="s">
        <v>78</v>
      </c>
      <c r="AY235" s="185" t="s">
        <v>106</v>
      </c>
    </row>
    <row r="236" spans="1:65" s="2" customFormat="1" ht="24.15" customHeight="1">
      <c r="A236" s="36"/>
      <c r="B236" s="164"/>
      <c r="C236" s="192" t="s">
        <v>342</v>
      </c>
      <c r="D236" s="192" t="s">
        <v>130</v>
      </c>
      <c r="E236" s="193" t="s">
        <v>343</v>
      </c>
      <c r="F236" s="194" t="s">
        <v>344</v>
      </c>
      <c r="G236" s="195" t="s">
        <v>139</v>
      </c>
      <c r="H236" s="196">
        <v>18</v>
      </c>
      <c r="I236" s="197"/>
      <c r="J236" s="198">
        <f>ROUND(I236*H236,2)</f>
        <v>0</v>
      </c>
      <c r="K236" s="199"/>
      <c r="L236" s="200"/>
      <c r="M236" s="201" t="s">
        <v>1</v>
      </c>
      <c r="N236" s="202" t="s">
        <v>38</v>
      </c>
      <c r="O236" s="75"/>
      <c r="P236" s="175">
        <f>O236*H236</f>
        <v>0</v>
      </c>
      <c r="Q236" s="175">
        <v>9E-05</v>
      </c>
      <c r="R236" s="175">
        <f>Q236*H236</f>
        <v>0.0016200000000000001</v>
      </c>
      <c r="S236" s="175">
        <v>0</v>
      </c>
      <c r="T236" s="176">
        <f>S236*H236</f>
        <v>0</v>
      </c>
      <c r="U236" s="36"/>
      <c r="V236" s="36"/>
      <c r="W236" s="36"/>
      <c r="X236" s="36"/>
      <c r="Y236" s="36"/>
      <c r="Z236" s="36"/>
      <c r="AA236" s="36"/>
      <c r="AB236" s="36"/>
      <c r="AC236" s="36"/>
      <c r="AD236" s="36"/>
      <c r="AE236" s="36"/>
      <c r="AR236" s="177" t="s">
        <v>134</v>
      </c>
      <c r="AT236" s="177" t="s">
        <v>130</v>
      </c>
      <c r="AU236" s="177" t="s">
        <v>80</v>
      </c>
      <c r="AY236" s="17" t="s">
        <v>106</v>
      </c>
      <c r="BE236" s="178">
        <f>IF(N236="základní",J236,0)</f>
        <v>0</v>
      </c>
      <c r="BF236" s="178">
        <f>IF(N236="snížená",J236,0)</f>
        <v>0</v>
      </c>
      <c r="BG236" s="178">
        <f>IF(N236="zákl. přenesená",J236,0)</f>
        <v>0</v>
      </c>
      <c r="BH236" s="178">
        <f>IF(N236="sníž. přenesená",J236,0)</f>
        <v>0</v>
      </c>
      <c r="BI236" s="178">
        <f>IF(N236="nulová",J236,0)</f>
        <v>0</v>
      </c>
      <c r="BJ236" s="17" t="s">
        <v>78</v>
      </c>
      <c r="BK236" s="178">
        <f>ROUND(I236*H236,2)</f>
        <v>0</v>
      </c>
      <c r="BL236" s="17" t="s">
        <v>113</v>
      </c>
      <c r="BM236" s="177" t="s">
        <v>345</v>
      </c>
    </row>
    <row r="237" spans="1:47" s="2" customFormat="1" ht="12">
      <c r="A237" s="36"/>
      <c r="B237" s="37"/>
      <c r="C237" s="36"/>
      <c r="D237" s="179" t="s">
        <v>115</v>
      </c>
      <c r="E237" s="36"/>
      <c r="F237" s="180" t="s">
        <v>344</v>
      </c>
      <c r="G237" s="36"/>
      <c r="H237" s="36"/>
      <c r="I237" s="181"/>
      <c r="J237" s="36"/>
      <c r="K237" s="36"/>
      <c r="L237" s="37"/>
      <c r="M237" s="182"/>
      <c r="N237" s="183"/>
      <c r="O237" s="75"/>
      <c r="P237" s="75"/>
      <c r="Q237" s="75"/>
      <c r="R237" s="75"/>
      <c r="S237" s="75"/>
      <c r="T237" s="76"/>
      <c r="U237" s="36"/>
      <c r="V237" s="36"/>
      <c r="W237" s="36"/>
      <c r="X237" s="36"/>
      <c r="Y237" s="36"/>
      <c r="Z237" s="36"/>
      <c r="AA237" s="36"/>
      <c r="AB237" s="36"/>
      <c r="AC237" s="36"/>
      <c r="AD237" s="36"/>
      <c r="AE237" s="36"/>
      <c r="AT237" s="17" t="s">
        <v>115</v>
      </c>
      <c r="AU237" s="17" t="s">
        <v>80</v>
      </c>
    </row>
    <row r="238" spans="1:65" s="2" customFormat="1" ht="14.4" customHeight="1">
      <c r="A238" s="36"/>
      <c r="B238" s="164"/>
      <c r="C238" s="192" t="s">
        <v>346</v>
      </c>
      <c r="D238" s="192" t="s">
        <v>130</v>
      </c>
      <c r="E238" s="193" t="s">
        <v>347</v>
      </c>
      <c r="F238" s="194" t="s">
        <v>348</v>
      </c>
      <c r="G238" s="195" t="s">
        <v>349</v>
      </c>
      <c r="H238" s="196">
        <v>2.5</v>
      </c>
      <c r="I238" s="197"/>
      <c r="J238" s="198">
        <f>ROUND(I238*H238,2)</f>
        <v>0</v>
      </c>
      <c r="K238" s="199"/>
      <c r="L238" s="200"/>
      <c r="M238" s="201" t="s">
        <v>1</v>
      </c>
      <c r="N238" s="202" t="s">
        <v>38</v>
      </c>
      <c r="O238" s="75"/>
      <c r="P238" s="175">
        <f>O238*H238</f>
        <v>0</v>
      </c>
      <c r="Q238" s="175">
        <v>0.001</v>
      </c>
      <c r="R238" s="175">
        <f>Q238*H238</f>
        <v>0.0025</v>
      </c>
      <c r="S238" s="175">
        <v>0</v>
      </c>
      <c r="T238" s="176">
        <f>S238*H238</f>
        <v>0</v>
      </c>
      <c r="U238" s="36"/>
      <c r="V238" s="36"/>
      <c r="W238" s="36"/>
      <c r="X238" s="36"/>
      <c r="Y238" s="36"/>
      <c r="Z238" s="36"/>
      <c r="AA238" s="36"/>
      <c r="AB238" s="36"/>
      <c r="AC238" s="36"/>
      <c r="AD238" s="36"/>
      <c r="AE238" s="36"/>
      <c r="AR238" s="177" t="s">
        <v>134</v>
      </c>
      <c r="AT238" s="177" t="s">
        <v>130</v>
      </c>
      <c r="AU238" s="177" t="s">
        <v>80</v>
      </c>
      <c r="AY238" s="17" t="s">
        <v>106</v>
      </c>
      <c r="BE238" s="178">
        <f>IF(N238="základní",J238,0)</f>
        <v>0</v>
      </c>
      <c r="BF238" s="178">
        <f>IF(N238="snížená",J238,0)</f>
        <v>0</v>
      </c>
      <c r="BG238" s="178">
        <f>IF(N238="zákl. přenesená",J238,0)</f>
        <v>0</v>
      </c>
      <c r="BH238" s="178">
        <f>IF(N238="sníž. přenesená",J238,0)</f>
        <v>0</v>
      </c>
      <c r="BI238" s="178">
        <f>IF(N238="nulová",J238,0)</f>
        <v>0</v>
      </c>
      <c r="BJ238" s="17" t="s">
        <v>78</v>
      </c>
      <c r="BK238" s="178">
        <f>ROUND(I238*H238,2)</f>
        <v>0</v>
      </c>
      <c r="BL238" s="17" t="s">
        <v>113</v>
      </c>
      <c r="BM238" s="177" t="s">
        <v>350</v>
      </c>
    </row>
    <row r="239" spans="1:47" s="2" customFormat="1" ht="12">
      <c r="A239" s="36"/>
      <c r="B239" s="37"/>
      <c r="C239" s="36"/>
      <c r="D239" s="179" t="s">
        <v>115</v>
      </c>
      <c r="E239" s="36"/>
      <c r="F239" s="180" t="s">
        <v>348</v>
      </c>
      <c r="G239" s="36"/>
      <c r="H239" s="36"/>
      <c r="I239" s="181"/>
      <c r="J239" s="36"/>
      <c r="K239" s="36"/>
      <c r="L239" s="37"/>
      <c r="M239" s="182"/>
      <c r="N239" s="183"/>
      <c r="O239" s="75"/>
      <c r="P239" s="75"/>
      <c r="Q239" s="75"/>
      <c r="R239" s="75"/>
      <c r="S239" s="75"/>
      <c r="T239" s="76"/>
      <c r="U239" s="36"/>
      <c r="V239" s="36"/>
      <c r="W239" s="36"/>
      <c r="X239" s="36"/>
      <c r="Y239" s="36"/>
      <c r="Z239" s="36"/>
      <c r="AA239" s="36"/>
      <c r="AB239" s="36"/>
      <c r="AC239" s="36"/>
      <c r="AD239" s="36"/>
      <c r="AE239" s="36"/>
      <c r="AT239" s="17" t="s">
        <v>115</v>
      </c>
      <c r="AU239" s="17" t="s">
        <v>80</v>
      </c>
    </row>
    <row r="240" spans="1:65" s="2" customFormat="1" ht="24.15" customHeight="1">
      <c r="A240" s="36"/>
      <c r="B240" s="164"/>
      <c r="C240" s="165" t="s">
        <v>351</v>
      </c>
      <c r="D240" s="165" t="s">
        <v>109</v>
      </c>
      <c r="E240" s="166" t="s">
        <v>352</v>
      </c>
      <c r="F240" s="167" t="s">
        <v>353</v>
      </c>
      <c r="G240" s="168" t="s">
        <v>175</v>
      </c>
      <c r="H240" s="169">
        <v>13.87</v>
      </c>
      <c r="I240" s="170"/>
      <c r="J240" s="171">
        <f>ROUND(I240*H240,2)</f>
        <v>0</v>
      </c>
      <c r="K240" s="172"/>
      <c r="L240" s="37"/>
      <c r="M240" s="173" t="s">
        <v>1</v>
      </c>
      <c r="N240" s="174" t="s">
        <v>38</v>
      </c>
      <c r="O240" s="75"/>
      <c r="P240" s="175">
        <f>O240*H240</f>
        <v>0</v>
      </c>
      <c r="Q240" s="175">
        <v>0</v>
      </c>
      <c r="R240" s="175">
        <f>Q240*H240</f>
        <v>0</v>
      </c>
      <c r="S240" s="175">
        <v>0</v>
      </c>
      <c r="T240" s="176">
        <f>S240*H240</f>
        <v>0</v>
      </c>
      <c r="U240" s="36"/>
      <c r="V240" s="36"/>
      <c r="W240" s="36"/>
      <c r="X240" s="36"/>
      <c r="Y240" s="36"/>
      <c r="Z240" s="36"/>
      <c r="AA240" s="36"/>
      <c r="AB240" s="36"/>
      <c r="AC240" s="36"/>
      <c r="AD240" s="36"/>
      <c r="AE240" s="36"/>
      <c r="AR240" s="177" t="s">
        <v>113</v>
      </c>
      <c r="AT240" s="177" t="s">
        <v>109</v>
      </c>
      <c r="AU240" s="177" t="s">
        <v>80</v>
      </c>
      <c r="AY240" s="17" t="s">
        <v>106</v>
      </c>
      <c r="BE240" s="178">
        <f>IF(N240="základní",J240,0)</f>
        <v>0</v>
      </c>
      <c r="BF240" s="178">
        <f>IF(N240="snížená",J240,0)</f>
        <v>0</v>
      </c>
      <c r="BG240" s="178">
        <f>IF(N240="zákl. přenesená",J240,0)</f>
        <v>0</v>
      </c>
      <c r="BH240" s="178">
        <f>IF(N240="sníž. přenesená",J240,0)</f>
        <v>0</v>
      </c>
      <c r="BI240" s="178">
        <f>IF(N240="nulová",J240,0)</f>
        <v>0</v>
      </c>
      <c r="BJ240" s="17" t="s">
        <v>78</v>
      </c>
      <c r="BK240" s="178">
        <f>ROUND(I240*H240,2)</f>
        <v>0</v>
      </c>
      <c r="BL240" s="17" t="s">
        <v>113</v>
      </c>
      <c r="BM240" s="177" t="s">
        <v>354</v>
      </c>
    </row>
    <row r="241" spans="1:47" s="2" customFormat="1" ht="12">
      <c r="A241" s="36"/>
      <c r="B241" s="37"/>
      <c r="C241" s="36"/>
      <c r="D241" s="179" t="s">
        <v>115</v>
      </c>
      <c r="E241" s="36"/>
      <c r="F241" s="180" t="s">
        <v>355</v>
      </c>
      <c r="G241" s="36"/>
      <c r="H241" s="36"/>
      <c r="I241" s="181"/>
      <c r="J241" s="36"/>
      <c r="K241" s="36"/>
      <c r="L241" s="37"/>
      <c r="M241" s="182"/>
      <c r="N241" s="183"/>
      <c r="O241" s="75"/>
      <c r="P241" s="75"/>
      <c r="Q241" s="75"/>
      <c r="R241" s="75"/>
      <c r="S241" s="75"/>
      <c r="T241" s="76"/>
      <c r="U241" s="36"/>
      <c r="V241" s="36"/>
      <c r="W241" s="36"/>
      <c r="X241" s="36"/>
      <c r="Y241" s="36"/>
      <c r="Z241" s="36"/>
      <c r="AA241" s="36"/>
      <c r="AB241" s="36"/>
      <c r="AC241" s="36"/>
      <c r="AD241" s="36"/>
      <c r="AE241" s="36"/>
      <c r="AT241" s="17" t="s">
        <v>115</v>
      </c>
      <c r="AU241" s="17" t="s">
        <v>80</v>
      </c>
    </row>
    <row r="242" spans="1:65" s="2" customFormat="1" ht="24.15" customHeight="1">
      <c r="A242" s="36"/>
      <c r="B242" s="164"/>
      <c r="C242" s="165" t="s">
        <v>356</v>
      </c>
      <c r="D242" s="165" t="s">
        <v>109</v>
      </c>
      <c r="E242" s="166" t="s">
        <v>357</v>
      </c>
      <c r="F242" s="167" t="s">
        <v>358</v>
      </c>
      <c r="G242" s="168" t="s">
        <v>139</v>
      </c>
      <c r="H242" s="169">
        <v>4</v>
      </c>
      <c r="I242" s="170"/>
      <c r="J242" s="171">
        <f>ROUND(I242*H242,2)</f>
        <v>0</v>
      </c>
      <c r="K242" s="172"/>
      <c r="L242" s="37"/>
      <c r="M242" s="173" t="s">
        <v>1</v>
      </c>
      <c r="N242" s="174" t="s">
        <v>38</v>
      </c>
      <c r="O242" s="75"/>
      <c r="P242" s="175">
        <f>O242*H242</f>
        <v>0</v>
      </c>
      <c r="Q242" s="175">
        <v>0</v>
      </c>
      <c r="R242" s="175">
        <f>Q242*H242</f>
        <v>0</v>
      </c>
      <c r="S242" s="175">
        <v>0</v>
      </c>
      <c r="T242" s="176">
        <f>S242*H242</f>
        <v>0</v>
      </c>
      <c r="U242" s="36"/>
      <c r="V242" s="36"/>
      <c r="W242" s="36"/>
      <c r="X242" s="36"/>
      <c r="Y242" s="36"/>
      <c r="Z242" s="36"/>
      <c r="AA242" s="36"/>
      <c r="AB242" s="36"/>
      <c r="AC242" s="36"/>
      <c r="AD242" s="36"/>
      <c r="AE242" s="36"/>
      <c r="AR242" s="177" t="s">
        <v>113</v>
      </c>
      <c r="AT242" s="177" t="s">
        <v>109</v>
      </c>
      <c r="AU242" s="177" t="s">
        <v>80</v>
      </c>
      <c r="AY242" s="17" t="s">
        <v>106</v>
      </c>
      <c r="BE242" s="178">
        <f>IF(N242="základní",J242,0)</f>
        <v>0</v>
      </c>
      <c r="BF242" s="178">
        <f>IF(N242="snížená",J242,0)</f>
        <v>0</v>
      </c>
      <c r="BG242" s="178">
        <f>IF(N242="zákl. přenesená",J242,0)</f>
        <v>0</v>
      </c>
      <c r="BH242" s="178">
        <f>IF(N242="sníž. přenesená",J242,0)</f>
        <v>0</v>
      </c>
      <c r="BI242" s="178">
        <f>IF(N242="nulová",J242,0)</f>
        <v>0</v>
      </c>
      <c r="BJ242" s="17" t="s">
        <v>78</v>
      </c>
      <c r="BK242" s="178">
        <f>ROUND(I242*H242,2)</f>
        <v>0</v>
      </c>
      <c r="BL242" s="17" t="s">
        <v>113</v>
      </c>
      <c r="BM242" s="177" t="s">
        <v>359</v>
      </c>
    </row>
    <row r="243" spans="1:47" s="2" customFormat="1" ht="12">
      <c r="A243" s="36"/>
      <c r="B243" s="37"/>
      <c r="C243" s="36"/>
      <c r="D243" s="179" t="s">
        <v>115</v>
      </c>
      <c r="E243" s="36"/>
      <c r="F243" s="180" t="s">
        <v>360</v>
      </c>
      <c r="G243" s="36"/>
      <c r="H243" s="36"/>
      <c r="I243" s="181"/>
      <c r="J243" s="36"/>
      <c r="K243" s="36"/>
      <c r="L243" s="37"/>
      <c r="M243" s="182"/>
      <c r="N243" s="183"/>
      <c r="O243" s="75"/>
      <c r="P243" s="75"/>
      <c r="Q243" s="75"/>
      <c r="R243" s="75"/>
      <c r="S243" s="75"/>
      <c r="T243" s="76"/>
      <c r="U243" s="36"/>
      <c r="V243" s="36"/>
      <c r="W243" s="36"/>
      <c r="X243" s="36"/>
      <c r="Y243" s="36"/>
      <c r="Z243" s="36"/>
      <c r="AA243" s="36"/>
      <c r="AB243" s="36"/>
      <c r="AC243" s="36"/>
      <c r="AD243" s="36"/>
      <c r="AE243" s="36"/>
      <c r="AT243" s="17" t="s">
        <v>115</v>
      </c>
      <c r="AU243" s="17" t="s">
        <v>80</v>
      </c>
    </row>
    <row r="244" spans="1:51" s="13" customFormat="1" ht="12">
      <c r="A244" s="13"/>
      <c r="B244" s="184"/>
      <c r="C244" s="13"/>
      <c r="D244" s="179" t="s">
        <v>117</v>
      </c>
      <c r="E244" s="185" t="s">
        <v>1</v>
      </c>
      <c r="F244" s="186" t="s">
        <v>361</v>
      </c>
      <c r="G244" s="13"/>
      <c r="H244" s="187">
        <v>4</v>
      </c>
      <c r="I244" s="188"/>
      <c r="J244" s="13"/>
      <c r="K244" s="13"/>
      <c r="L244" s="184"/>
      <c r="M244" s="189"/>
      <c r="N244" s="190"/>
      <c r="O244" s="190"/>
      <c r="P244" s="190"/>
      <c r="Q244" s="190"/>
      <c r="R244" s="190"/>
      <c r="S244" s="190"/>
      <c r="T244" s="191"/>
      <c r="U244" s="13"/>
      <c r="V244" s="13"/>
      <c r="W244" s="13"/>
      <c r="X244" s="13"/>
      <c r="Y244" s="13"/>
      <c r="Z244" s="13"/>
      <c r="AA244" s="13"/>
      <c r="AB244" s="13"/>
      <c r="AC244" s="13"/>
      <c r="AD244" s="13"/>
      <c r="AE244" s="13"/>
      <c r="AT244" s="185" t="s">
        <v>117</v>
      </c>
      <c r="AU244" s="185" t="s">
        <v>80</v>
      </c>
      <c r="AV244" s="13" t="s">
        <v>80</v>
      </c>
      <c r="AW244" s="13" t="s">
        <v>30</v>
      </c>
      <c r="AX244" s="13" t="s">
        <v>78</v>
      </c>
      <c r="AY244" s="185" t="s">
        <v>106</v>
      </c>
    </row>
    <row r="245" spans="1:65" s="2" customFormat="1" ht="24.15" customHeight="1">
      <c r="A245" s="36"/>
      <c r="B245" s="164"/>
      <c r="C245" s="192" t="s">
        <v>362</v>
      </c>
      <c r="D245" s="192" t="s">
        <v>130</v>
      </c>
      <c r="E245" s="193" t="s">
        <v>363</v>
      </c>
      <c r="F245" s="194" t="s">
        <v>364</v>
      </c>
      <c r="G245" s="195" t="s">
        <v>139</v>
      </c>
      <c r="H245" s="196">
        <v>26</v>
      </c>
      <c r="I245" s="197"/>
      <c r="J245" s="198">
        <f>ROUND(I245*H245,2)</f>
        <v>0</v>
      </c>
      <c r="K245" s="199"/>
      <c r="L245" s="200"/>
      <c r="M245" s="201" t="s">
        <v>1</v>
      </c>
      <c r="N245" s="202" t="s">
        <v>38</v>
      </c>
      <c r="O245" s="75"/>
      <c r="P245" s="175">
        <f>O245*H245</f>
        <v>0</v>
      </c>
      <c r="Q245" s="175">
        <v>0.3273</v>
      </c>
      <c r="R245" s="175">
        <f>Q245*H245</f>
        <v>8.5098</v>
      </c>
      <c r="S245" s="175">
        <v>0</v>
      </c>
      <c r="T245" s="176">
        <f>S245*H245</f>
        <v>0</v>
      </c>
      <c r="U245" s="36"/>
      <c r="V245" s="36"/>
      <c r="W245" s="36"/>
      <c r="X245" s="36"/>
      <c r="Y245" s="36"/>
      <c r="Z245" s="36"/>
      <c r="AA245" s="36"/>
      <c r="AB245" s="36"/>
      <c r="AC245" s="36"/>
      <c r="AD245" s="36"/>
      <c r="AE245" s="36"/>
      <c r="AR245" s="177" t="s">
        <v>134</v>
      </c>
      <c r="AT245" s="177" t="s">
        <v>130</v>
      </c>
      <c r="AU245" s="177" t="s">
        <v>80</v>
      </c>
      <c r="AY245" s="17" t="s">
        <v>106</v>
      </c>
      <c r="BE245" s="178">
        <f>IF(N245="základní",J245,0)</f>
        <v>0</v>
      </c>
      <c r="BF245" s="178">
        <f>IF(N245="snížená",J245,0)</f>
        <v>0</v>
      </c>
      <c r="BG245" s="178">
        <f>IF(N245="zákl. přenesená",J245,0)</f>
        <v>0</v>
      </c>
      <c r="BH245" s="178">
        <f>IF(N245="sníž. přenesená",J245,0)</f>
        <v>0</v>
      </c>
      <c r="BI245" s="178">
        <f>IF(N245="nulová",J245,0)</f>
        <v>0</v>
      </c>
      <c r="BJ245" s="17" t="s">
        <v>78</v>
      </c>
      <c r="BK245" s="178">
        <f>ROUND(I245*H245,2)</f>
        <v>0</v>
      </c>
      <c r="BL245" s="17" t="s">
        <v>113</v>
      </c>
      <c r="BM245" s="177" t="s">
        <v>365</v>
      </c>
    </row>
    <row r="246" spans="1:47" s="2" customFormat="1" ht="12">
      <c r="A246" s="36"/>
      <c r="B246" s="37"/>
      <c r="C246" s="36"/>
      <c r="D246" s="179" t="s">
        <v>115</v>
      </c>
      <c r="E246" s="36"/>
      <c r="F246" s="180" t="s">
        <v>366</v>
      </c>
      <c r="G246" s="36"/>
      <c r="H246" s="36"/>
      <c r="I246" s="181"/>
      <c r="J246" s="36"/>
      <c r="K246" s="36"/>
      <c r="L246" s="37"/>
      <c r="M246" s="182"/>
      <c r="N246" s="183"/>
      <c r="O246" s="75"/>
      <c r="P246" s="75"/>
      <c r="Q246" s="75"/>
      <c r="R246" s="75"/>
      <c r="S246" s="75"/>
      <c r="T246" s="76"/>
      <c r="U246" s="36"/>
      <c r="V246" s="36"/>
      <c r="W246" s="36"/>
      <c r="X246" s="36"/>
      <c r="Y246" s="36"/>
      <c r="Z246" s="36"/>
      <c r="AA246" s="36"/>
      <c r="AB246" s="36"/>
      <c r="AC246" s="36"/>
      <c r="AD246" s="36"/>
      <c r="AE246" s="36"/>
      <c r="AT246" s="17" t="s">
        <v>115</v>
      </c>
      <c r="AU246" s="17" t="s">
        <v>80</v>
      </c>
    </row>
    <row r="247" spans="1:51" s="13" customFormat="1" ht="12">
      <c r="A247" s="13"/>
      <c r="B247" s="184"/>
      <c r="C247" s="13"/>
      <c r="D247" s="179" t="s">
        <v>117</v>
      </c>
      <c r="E247" s="185" t="s">
        <v>1</v>
      </c>
      <c r="F247" s="186" t="s">
        <v>367</v>
      </c>
      <c r="G247" s="13"/>
      <c r="H247" s="187">
        <v>26</v>
      </c>
      <c r="I247" s="188"/>
      <c r="J247" s="13"/>
      <c r="K247" s="13"/>
      <c r="L247" s="184"/>
      <c r="M247" s="189"/>
      <c r="N247" s="190"/>
      <c r="O247" s="190"/>
      <c r="P247" s="190"/>
      <c r="Q247" s="190"/>
      <c r="R247" s="190"/>
      <c r="S247" s="190"/>
      <c r="T247" s="191"/>
      <c r="U247" s="13"/>
      <c r="V247" s="13"/>
      <c r="W247" s="13"/>
      <c r="X247" s="13"/>
      <c r="Y247" s="13"/>
      <c r="Z247" s="13"/>
      <c r="AA247" s="13"/>
      <c r="AB247" s="13"/>
      <c r="AC247" s="13"/>
      <c r="AD247" s="13"/>
      <c r="AE247" s="13"/>
      <c r="AT247" s="185" t="s">
        <v>117</v>
      </c>
      <c r="AU247" s="185" t="s">
        <v>80</v>
      </c>
      <c r="AV247" s="13" t="s">
        <v>80</v>
      </c>
      <c r="AW247" s="13" t="s">
        <v>30</v>
      </c>
      <c r="AX247" s="13" t="s">
        <v>78</v>
      </c>
      <c r="AY247" s="185" t="s">
        <v>106</v>
      </c>
    </row>
    <row r="248" spans="1:65" s="2" customFormat="1" ht="24.15" customHeight="1">
      <c r="A248" s="36"/>
      <c r="B248" s="164"/>
      <c r="C248" s="165" t="s">
        <v>368</v>
      </c>
      <c r="D248" s="165" t="s">
        <v>109</v>
      </c>
      <c r="E248" s="166" t="s">
        <v>369</v>
      </c>
      <c r="F248" s="167" t="s">
        <v>370</v>
      </c>
      <c r="G248" s="168" t="s">
        <v>152</v>
      </c>
      <c r="H248" s="169">
        <v>48</v>
      </c>
      <c r="I248" s="170"/>
      <c r="J248" s="171">
        <f>ROUND(I248*H248,2)</f>
        <v>0</v>
      </c>
      <c r="K248" s="172"/>
      <c r="L248" s="37"/>
      <c r="M248" s="173" t="s">
        <v>1</v>
      </c>
      <c r="N248" s="174" t="s">
        <v>38</v>
      </c>
      <c r="O248" s="75"/>
      <c r="P248" s="175">
        <f>O248*H248</f>
        <v>0</v>
      </c>
      <c r="Q248" s="175">
        <v>0</v>
      </c>
      <c r="R248" s="175">
        <f>Q248*H248</f>
        <v>0</v>
      </c>
      <c r="S248" s="175">
        <v>0</v>
      </c>
      <c r="T248" s="176">
        <f>S248*H248</f>
        <v>0</v>
      </c>
      <c r="U248" s="36"/>
      <c r="V248" s="36"/>
      <c r="W248" s="36"/>
      <c r="X248" s="36"/>
      <c r="Y248" s="36"/>
      <c r="Z248" s="36"/>
      <c r="AA248" s="36"/>
      <c r="AB248" s="36"/>
      <c r="AC248" s="36"/>
      <c r="AD248" s="36"/>
      <c r="AE248" s="36"/>
      <c r="AR248" s="177" t="s">
        <v>113</v>
      </c>
      <c r="AT248" s="177" t="s">
        <v>109</v>
      </c>
      <c r="AU248" s="177" t="s">
        <v>80</v>
      </c>
      <c r="AY248" s="17" t="s">
        <v>106</v>
      </c>
      <c r="BE248" s="178">
        <f>IF(N248="základní",J248,0)</f>
        <v>0</v>
      </c>
      <c r="BF248" s="178">
        <f>IF(N248="snížená",J248,0)</f>
        <v>0</v>
      </c>
      <c r="BG248" s="178">
        <f>IF(N248="zákl. přenesená",J248,0)</f>
        <v>0</v>
      </c>
      <c r="BH248" s="178">
        <f>IF(N248="sníž. přenesená",J248,0)</f>
        <v>0</v>
      </c>
      <c r="BI248" s="178">
        <f>IF(N248="nulová",J248,0)</f>
        <v>0</v>
      </c>
      <c r="BJ248" s="17" t="s">
        <v>78</v>
      </c>
      <c r="BK248" s="178">
        <f>ROUND(I248*H248,2)</f>
        <v>0</v>
      </c>
      <c r="BL248" s="17" t="s">
        <v>113</v>
      </c>
      <c r="BM248" s="177" t="s">
        <v>371</v>
      </c>
    </row>
    <row r="249" spans="1:47" s="2" customFormat="1" ht="12">
      <c r="A249" s="36"/>
      <c r="B249" s="37"/>
      <c r="C249" s="36"/>
      <c r="D249" s="179" t="s">
        <v>115</v>
      </c>
      <c r="E249" s="36"/>
      <c r="F249" s="180" t="s">
        <v>372</v>
      </c>
      <c r="G249" s="36"/>
      <c r="H249" s="36"/>
      <c r="I249" s="181"/>
      <c r="J249" s="36"/>
      <c r="K249" s="36"/>
      <c r="L249" s="37"/>
      <c r="M249" s="182"/>
      <c r="N249" s="183"/>
      <c r="O249" s="75"/>
      <c r="P249" s="75"/>
      <c r="Q249" s="75"/>
      <c r="R249" s="75"/>
      <c r="S249" s="75"/>
      <c r="T249" s="76"/>
      <c r="U249" s="36"/>
      <c r="V249" s="36"/>
      <c r="W249" s="36"/>
      <c r="X249" s="36"/>
      <c r="Y249" s="36"/>
      <c r="Z249" s="36"/>
      <c r="AA249" s="36"/>
      <c r="AB249" s="36"/>
      <c r="AC249" s="36"/>
      <c r="AD249" s="36"/>
      <c r="AE249" s="36"/>
      <c r="AT249" s="17" t="s">
        <v>115</v>
      </c>
      <c r="AU249" s="17" t="s">
        <v>80</v>
      </c>
    </row>
    <row r="250" spans="1:51" s="13" customFormat="1" ht="12">
      <c r="A250" s="13"/>
      <c r="B250" s="184"/>
      <c r="C250" s="13"/>
      <c r="D250" s="179" t="s">
        <v>117</v>
      </c>
      <c r="E250" s="185" t="s">
        <v>1</v>
      </c>
      <c r="F250" s="186" t="s">
        <v>373</v>
      </c>
      <c r="G250" s="13"/>
      <c r="H250" s="187">
        <v>48</v>
      </c>
      <c r="I250" s="188"/>
      <c r="J250" s="13"/>
      <c r="K250" s="13"/>
      <c r="L250" s="184"/>
      <c r="M250" s="189"/>
      <c r="N250" s="190"/>
      <c r="O250" s="190"/>
      <c r="P250" s="190"/>
      <c r="Q250" s="190"/>
      <c r="R250" s="190"/>
      <c r="S250" s="190"/>
      <c r="T250" s="191"/>
      <c r="U250" s="13"/>
      <c r="V250" s="13"/>
      <c r="W250" s="13"/>
      <c r="X250" s="13"/>
      <c r="Y250" s="13"/>
      <c r="Z250" s="13"/>
      <c r="AA250" s="13"/>
      <c r="AB250" s="13"/>
      <c r="AC250" s="13"/>
      <c r="AD250" s="13"/>
      <c r="AE250" s="13"/>
      <c r="AT250" s="185" t="s">
        <v>117</v>
      </c>
      <c r="AU250" s="185" t="s">
        <v>80</v>
      </c>
      <c r="AV250" s="13" t="s">
        <v>80</v>
      </c>
      <c r="AW250" s="13" t="s">
        <v>30</v>
      </c>
      <c r="AX250" s="13" t="s">
        <v>78</v>
      </c>
      <c r="AY250" s="185" t="s">
        <v>106</v>
      </c>
    </row>
    <row r="251" spans="1:65" s="2" customFormat="1" ht="24.15" customHeight="1">
      <c r="A251" s="36"/>
      <c r="B251" s="164"/>
      <c r="C251" s="165" t="s">
        <v>374</v>
      </c>
      <c r="D251" s="165" t="s">
        <v>109</v>
      </c>
      <c r="E251" s="166" t="s">
        <v>375</v>
      </c>
      <c r="F251" s="167" t="s">
        <v>376</v>
      </c>
      <c r="G251" s="168" t="s">
        <v>152</v>
      </c>
      <c r="H251" s="169">
        <v>6</v>
      </c>
      <c r="I251" s="170"/>
      <c r="J251" s="171">
        <f>ROUND(I251*H251,2)</f>
        <v>0</v>
      </c>
      <c r="K251" s="172"/>
      <c r="L251" s="37"/>
      <c r="M251" s="173" t="s">
        <v>1</v>
      </c>
      <c r="N251" s="174" t="s">
        <v>38</v>
      </c>
      <c r="O251" s="75"/>
      <c r="P251" s="175">
        <f>O251*H251</f>
        <v>0</v>
      </c>
      <c r="Q251" s="175">
        <v>0</v>
      </c>
      <c r="R251" s="175">
        <f>Q251*H251</f>
        <v>0</v>
      </c>
      <c r="S251" s="175">
        <v>0</v>
      </c>
      <c r="T251" s="176">
        <f>S251*H251</f>
        <v>0</v>
      </c>
      <c r="U251" s="36"/>
      <c r="V251" s="36"/>
      <c r="W251" s="36"/>
      <c r="X251" s="36"/>
      <c r="Y251" s="36"/>
      <c r="Z251" s="36"/>
      <c r="AA251" s="36"/>
      <c r="AB251" s="36"/>
      <c r="AC251" s="36"/>
      <c r="AD251" s="36"/>
      <c r="AE251" s="36"/>
      <c r="AR251" s="177" t="s">
        <v>113</v>
      </c>
      <c r="AT251" s="177" t="s">
        <v>109</v>
      </c>
      <c r="AU251" s="177" t="s">
        <v>80</v>
      </c>
      <c r="AY251" s="17" t="s">
        <v>106</v>
      </c>
      <c r="BE251" s="178">
        <f>IF(N251="základní",J251,0)</f>
        <v>0</v>
      </c>
      <c r="BF251" s="178">
        <f>IF(N251="snížená",J251,0)</f>
        <v>0</v>
      </c>
      <c r="BG251" s="178">
        <f>IF(N251="zákl. přenesená",J251,0)</f>
        <v>0</v>
      </c>
      <c r="BH251" s="178">
        <f>IF(N251="sníž. přenesená",J251,0)</f>
        <v>0</v>
      </c>
      <c r="BI251" s="178">
        <f>IF(N251="nulová",J251,0)</f>
        <v>0</v>
      </c>
      <c r="BJ251" s="17" t="s">
        <v>78</v>
      </c>
      <c r="BK251" s="178">
        <f>ROUND(I251*H251,2)</f>
        <v>0</v>
      </c>
      <c r="BL251" s="17" t="s">
        <v>113</v>
      </c>
      <c r="BM251" s="177" t="s">
        <v>377</v>
      </c>
    </row>
    <row r="252" spans="1:47" s="2" customFormat="1" ht="12">
      <c r="A252" s="36"/>
      <c r="B252" s="37"/>
      <c r="C252" s="36"/>
      <c r="D252" s="179" t="s">
        <v>115</v>
      </c>
      <c r="E252" s="36"/>
      <c r="F252" s="180" t="s">
        <v>378</v>
      </c>
      <c r="G252" s="36"/>
      <c r="H252" s="36"/>
      <c r="I252" s="181"/>
      <c r="J252" s="36"/>
      <c r="K252" s="36"/>
      <c r="L252" s="37"/>
      <c r="M252" s="182"/>
      <c r="N252" s="183"/>
      <c r="O252" s="75"/>
      <c r="P252" s="75"/>
      <c r="Q252" s="75"/>
      <c r="R252" s="75"/>
      <c r="S252" s="75"/>
      <c r="T252" s="76"/>
      <c r="U252" s="36"/>
      <c r="V252" s="36"/>
      <c r="W252" s="36"/>
      <c r="X252" s="36"/>
      <c r="Y252" s="36"/>
      <c r="Z252" s="36"/>
      <c r="AA252" s="36"/>
      <c r="AB252" s="36"/>
      <c r="AC252" s="36"/>
      <c r="AD252" s="36"/>
      <c r="AE252" s="36"/>
      <c r="AT252" s="17" t="s">
        <v>115</v>
      </c>
      <c r="AU252" s="17" t="s">
        <v>80</v>
      </c>
    </row>
    <row r="253" spans="1:65" s="2" customFormat="1" ht="14.4" customHeight="1">
      <c r="A253" s="36"/>
      <c r="B253" s="164"/>
      <c r="C253" s="192" t="s">
        <v>379</v>
      </c>
      <c r="D253" s="192" t="s">
        <v>130</v>
      </c>
      <c r="E253" s="193" t="s">
        <v>380</v>
      </c>
      <c r="F253" s="194" t="s">
        <v>381</v>
      </c>
      <c r="G253" s="195" t="s">
        <v>139</v>
      </c>
      <c r="H253" s="196">
        <v>2</v>
      </c>
      <c r="I253" s="197"/>
      <c r="J253" s="198">
        <f>ROUND(I253*H253,2)</f>
        <v>0</v>
      </c>
      <c r="K253" s="199"/>
      <c r="L253" s="200"/>
      <c r="M253" s="201" t="s">
        <v>1</v>
      </c>
      <c r="N253" s="202" t="s">
        <v>38</v>
      </c>
      <c r="O253" s="75"/>
      <c r="P253" s="175">
        <f>O253*H253</f>
        <v>0</v>
      </c>
      <c r="Q253" s="175">
        <v>1.555</v>
      </c>
      <c r="R253" s="175">
        <f>Q253*H253</f>
        <v>3.11</v>
      </c>
      <c r="S253" s="175">
        <v>0</v>
      </c>
      <c r="T253" s="176">
        <f>S253*H253</f>
        <v>0</v>
      </c>
      <c r="U253" s="36"/>
      <c r="V253" s="36"/>
      <c r="W253" s="36"/>
      <c r="X253" s="36"/>
      <c r="Y253" s="36"/>
      <c r="Z253" s="36"/>
      <c r="AA253" s="36"/>
      <c r="AB253" s="36"/>
      <c r="AC253" s="36"/>
      <c r="AD253" s="36"/>
      <c r="AE253" s="36"/>
      <c r="AR253" s="177" t="s">
        <v>134</v>
      </c>
      <c r="AT253" s="177" t="s">
        <v>130</v>
      </c>
      <c r="AU253" s="177" t="s">
        <v>80</v>
      </c>
      <c r="AY253" s="17" t="s">
        <v>106</v>
      </c>
      <c r="BE253" s="178">
        <f>IF(N253="základní",J253,0)</f>
        <v>0</v>
      </c>
      <c r="BF253" s="178">
        <f>IF(N253="snížená",J253,0)</f>
        <v>0</v>
      </c>
      <c r="BG253" s="178">
        <f>IF(N253="zákl. přenesená",J253,0)</f>
        <v>0</v>
      </c>
      <c r="BH253" s="178">
        <f>IF(N253="sníž. přenesená",J253,0)</f>
        <v>0</v>
      </c>
      <c r="BI253" s="178">
        <f>IF(N253="nulová",J253,0)</f>
        <v>0</v>
      </c>
      <c r="BJ253" s="17" t="s">
        <v>78</v>
      </c>
      <c r="BK253" s="178">
        <f>ROUND(I253*H253,2)</f>
        <v>0</v>
      </c>
      <c r="BL253" s="17" t="s">
        <v>113</v>
      </c>
      <c r="BM253" s="177" t="s">
        <v>382</v>
      </c>
    </row>
    <row r="254" spans="1:47" s="2" customFormat="1" ht="12">
      <c r="A254" s="36"/>
      <c r="B254" s="37"/>
      <c r="C254" s="36"/>
      <c r="D254" s="179" t="s">
        <v>115</v>
      </c>
      <c r="E254" s="36"/>
      <c r="F254" s="180" t="s">
        <v>381</v>
      </c>
      <c r="G254" s="36"/>
      <c r="H254" s="36"/>
      <c r="I254" s="181"/>
      <c r="J254" s="36"/>
      <c r="K254" s="36"/>
      <c r="L254" s="37"/>
      <c r="M254" s="182"/>
      <c r="N254" s="183"/>
      <c r="O254" s="75"/>
      <c r="P254" s="75"/>
      <c r="Q254" s="75"/>
      <c r="R254" s="75"/>
      <c r="S254" s="75"/>
      <c r="T254" s="76"/>
      <c r="U254" s="36"/>
      <c r="V254" s="36"/>
      <c r="W254" s="36"/>
      <c r="X254" s="36"/>
      <c r="Y254" s="36"/>
      <c r="Z254" s="36"/>
      <c r="AA254" s="36"/>
      <c r="AB254" s="36"/>
      <c r="AC254" s="36"/>
      <c r="AD254" s="36"/>
      <c r="AE254" s="36"/>
      <c r="AT254" s="17" t="s">
        <v>115</v>
      </c>
      <c r="AU254" s="17" t="s">
        <v>80</v>
      </c>
    </row>
    <row r="255" spans="1:65" s="2" customFormat="1" ht="14.4" customHeight="1">
      <c r="A255" s="36"/>
      <c r="B255" s="164"/>
      <c r="C255" s="165" t="s">
        <v>383</v>
      </c>
      <c r="D255" s="165" t="s">
        <v>109</v>
      </c>
      <c r="E255" s="166" t="s">
        <v>384</v>
      </c>
      <c r="F255" s="167" t="s">
        <v>385</v>
      </c>
      <c r="G255" s="168" t="s">
        <v>139</v>
      </c>
      <c r="H255" s="169">
        <v>8</v>
      </c>
      <c r="I255" s="170"/>
      <c r="J255" s="171">
        <f>ROUND(I255*H255,2)</f>
        <v>0</v>
      </c>
      <c r="K255" s="172"/>
      <c r="L255" s="37"/>
      <c r="M255" s="173" t="s">
        <v>1</v>
      </c>
      <c r="N255" s="174" t="s">
        <v>38</v>
      </c>
      <c r="O255" s="75"/>
      <c r="P255" s="175">
        <f>O255*H255</f>
        <v>0</v>
      </c>
      <c r="Q255" s="175">
        <v>0</v>
      </c>
      <c r="R255" s="175">
        <f>Q255*H255</f>
        <v>0</v>
      </c>
      <c r="S255" s="175">
        <v>0</v>
      </c>
      <c r="T255" s="176">
        <f>S255*H255</f>
        <v>0</v>
      </c>
      <c r="U255" s="36"/>
      <c r="V255" s="36"/>
      <c r="W255" s="36"/>
      <c r="X255" s="36"/>
      <c r="Y255" s="36"/>
      <c r="Z255" s="36"/>
      <c r="AA255" s="36"/>
      <c r="AB255" s="36"/>
      <c r="AC255" s="36"/>
      <c r="AD255" s="36"/>
      <c r="AE255" s="36"/>
      <c r="AR255" s="177" t="s">
        <v>113</v>
      </c>
      <c r="AT255" s="177" t="s">
        <v>109</v>
      </c>
      <c r="AU255" s="177" t="s">
        <v>80</v>
      </c>
      <c r="AY255" s="17" t="s">
        <v>106</v>
      </c>
      <c r="BE255" s="178">
        <f>IF(N255="základní",J255,0)</f>
        <v>0</v>
      </c>
      <c r="BF255" s="178">
        <f>IF(N255="snížená",J255,0)</f>
        <v>0</v>
      </c>
      <c r="BG255" s="178">
        <f>IF(N255="zákl. přenesená",J255,0)</f>
        <v>0</v>
      </c>
      <c r="BH255" s="178">
        <f>IF(N255="sníž. přenesená",J255,0)</f>
        <v>0</v>
      </c>
      <c r="BI255" s="178">
        <f>IF(N255="nulová",J255,0)</f>
        <v>0</v>
      </c>
      <c r="BJ255" s="17" t="s">
        <v>78</v>
      </c>
      <c r="BK255" s="178">
        <f>ROUND(I255*H255,2)</f>
        <v>0</v>
      </c>
      <c r="BL255" s="17" t="s">
        <v>113</v>
      </c>
      <c r="BM255" s="177" t="s">
        <v>386</v>
      </c>
    </row>
    <row r="256" spans="1:47" s="2" customFormat="1" ht="12">
      <c r="A256" s="36"/>
      <c r="B256" s="37"/>
      <c r="C256" s="36"/>
      <c r="D256" s="179" t="s">
        <v>115</v>
      </c>
      <c r="E256" s="36"/>
      <c r="F256" s="180" t="s">
        <v>387</v>
      </c>
      <c r="G256" s="36"/>
      <c r="H256" s="36"/>
      <c r="I256" s="181"/>
      <c r="J256" s="36"/>
      <c r="K256" s="36"/>
      <c r="L256" s="37"/>
      <c r="M256" s="182"/>
      <c r="N256" s="183"/>
      <c r="O256" s="75"/>
      <c r="P256" s="75"/>
      <c r="Q256" s="75"/>
      <c r="R256" s="75"/>
      <c r="S256" s="75"/>
      <c r="T256" s="76"/>
      <c r="U256" s="36"/>
      <c r="V256" s="36"/>
      <c r="W256" s="36"/>
      <c r="X256" s="36"/>
      <c r="Y256" s="36"/>
      <c r="Z256" s="36"/>
      <c r="AA256" s="36"/>
      <c r="AB256" s="36"/>
      <c r="AC256" s="36"/>
      <c r="AD256" s="36"/>
      <c r="AE256" s="36"/>
      <c r="AT256" s="17" t="s">
        <v>115</v>
      </c>
      <c r="AU256" s="17" t="s">
        <v>80</v>
      </c>
    </row>
    <row r="257" spans="1:51" s="13" customFormat="1" ht="12">
      <c r="A257" s="13"/>
      <c r="B257" s="184"/>
      <c r="C257" s="13"/>
      <c r="D257" s="179" t="s">
        <v>117</v>
      </c>
      <c r="E257" s="185" t="s">
        <v>1</v>
      </c>
      <c r="F257" s="186" t="s">
        <v>388</v>
      </c>
      <c r="G257" s="13"/>
      <c r="H257" s="187">
        <v>8</v>
      </c>
      <c r="I257" s="188"/>
      <c r="J257" s="13"/>
      <c r="K257" s="13"/>
      <c r="L257" s="184"/>
      <c r="M257" s="189"/>
      <c r="N257" s="190"/>
      <c r="O257" s="190"/>
      <c r="P257" s="190"/>
      <c r="Q257" s="190"/>
      <c r="R257" s="190"/>
      <c r="S257" s="190"/>
      <c r="T257" s="191"/>
      <c r="U257" s="13"/>
      <c r="V257" s="13"/>
      <c r="W257" s="13"/>
      <c r="X257" s="13"/>
      <c r="Y257" s="13"/>
      <c r="Z257" s="13"/>
      <c r="AA257" s="13"/>
      <c r="AB257" s="13"/>
      <c r="AC257" s="13"/>
      <c r="AD257" s="13"/>
      <c r="AE257" s="13"/>
      <c r="AT257" s="185" t="s">
        <v>117</v>
      </c>
      <c r="AU257" s="185" t="s">
        <v>80</v>
      </c>
      <c r="AV257" s="13" t="s">
        <v>80</v>
      </c>
      <c r="AW257" s="13" t="s">
        <v>30</v>
      </c>
      <c r="AX257" s="13" t="s">
        <v>78</v>
      </c>
      <c r="AY257" s="185" t="s">
        <v>106</v>
      </c>
    </row>
    <row r="258" spans="1:65" s="2" customFormat="1" ht="14.4" customHeight="1">
      <c r="A258" s="36"/>
      <c r="B258" s="164"/>
      <c r="C258" s="165" t="s">
        <v>389</v>
      </c>
      <c r="D258" s="165" t="s">
        <v>109</v>
      </c>
      <c r="E258" s="166" t="s">
        <v>390</v>
      </c>
      <c r="F258" s="167" t="s">
        <v>391</v>
      </c>
      <c r="G258" s="168" t="s">
        <v>152</v>
      </c>
      <c r="H258" s="169">
        <v>52</v>
      </c>
      <c r="I258" s="170"/>
      <c r="J258" s="171">
        <f>ROUND(I258*H258,2)</f>
        <v>0</v>
      </c>
      <c r="K258" s="172"/>
      <c r="L258" s="37"/>
      <c r="M258" s="173" t="s">
        <v>1</v>
      </c>
      <c r="N258" s="174" t="s">
        <v>38</v>
      </c>
      <c r="O258" s="75"/>
      <c r="P258" s="175">
        <f>O258*H258</f>
        <v>0</v>
      </c>
      <c r="Q258" s="175">
        <v>0</v>
      </c>
      <c r="R258" s="175">
        <f>Q258*H258</f>
        <v>0</v>
      </c>
      <c r="S258" s="175">
        <v>0</v>
      </c>
      <c r="T258" s="176">
        <f>S258*H258</f>
        <v>0</v>
      </c>
      <c r="U258" s="36"/>
      <c r="V258" s="36"/>
      <c r="W258" s="36"/>
      <c r="X258" s="36"/>
      <c r="Y258" s="36"/>
      <c r="Z258" s="36"/>
      <c r="AA258" s="36"/>
      <c r="AB258" s="36"/>
      <c r="AC258" s="36"/>
      <c r="AD258" s="36"/>
      <c r="AE258" s="36"/>
      <c r="AR258" s="177" t="s">
        <v>113</v>
      </c>
      <c r="AT258" s="177" t="s">
        <v>109</v>
      </c>
      <c r="AU258" s="177" t="s">
        <v>80</v>
      </c>
      <c r="AY258" s="17" t="s">
        <v>106</v>
      </c>
      <c r="BE258" s="178">
        <f>IF(N258="základní",J258,0)</f>
        <v>0</v>
      </c>
      <c r="BF258" s="178">
        <f>IF(N258="snížená",J258,0)</f>
        <v>0</v>
      </c>
      <c r="BG258" s="178">
        <f>IF(N258="zákl. přenesená",J258,0)</f>
        <v>0</v>
      </c>
      <c r="BH258" s="178">
        <f>IF(N258="sníž. přenesená",J258,0)</f>
        <v>0</v>
      </c>
      <c r="BI258" s="178">
        <f>IF(N258="nulová",J258,0)</f>
        <v>0</v>
      </c>
      <c r="BJ258" s="17" t="s">
        <v>78</v>
      </c>
      <c r="BK258" s="178">
        <f>ROUND(I258*H258,2)</f>
        <v>0</v>
      </c>
      <c r="BL258" s="17" t="s">
        <v>113</v>
      </c>
      <c r="BM258" s="177" t="s">
        <v>392</v>
      </c>
    </row>
    <row r="259" spans="1:47" s="2" customFormat="1" ht="12">
      <c r="A259" s="36"/>
      <c r="B259" s="37"/>
      <c r="C259" s="36"/>
      <c r="D259" s="179" t="s">
        <v>115</v>
      </c>
      <c r="E259" s="36"/>
      <c r="F259" s="180" t="s">
        <v>393</v>
      </c>
      <c r="G259" s="36"/>
      <c r="H259" s="36"/>
      <c r="I259" s="181"/>
      <c r="J259" s="36"/>
      <c r="K259" s="36"/>
      <c r="L259" s="37"/>
      <c r="M259" s="182"/>
      <c r="N259" s="183"/>
      <c r="O259" s="75"/>
      <c r="P259" s="75"/>
      <c r="Q259" s="75"/>
      <c r="R259" s="75"/>
      <c r="S259" s="75"/>
      <c r="T259" s="76"/>
      <c r="U259" s="36"/>
      <c r="V259" s="36"/>
      <c r="W259" s="36"/>
      <c r="X259" s="36"/>
      <c r="Y259" s="36"/>
      <c r="Z259" s="36"/>
      <c r="AA259" s="36"/>
      <c r="AB259" s="36"/>
      <c r="AC259" s="36"/>
      <c r="AD259" s="36"/>
      <c r="AE259" s="36"/>
      <c r="AT259" s="17" t="s">
        <v>115</v>
      </c>
      <c r="AU259" s="17" t="s">
        <v>80</v>
      </c>
    </row>
    <row r="260" spans="1:51" s="13" customFormat="1" ht="12">
      <c r="A260" s="13"/>
      <c r="B260" s="184"/>
      <c r="C260" s="13"/>
      <c r="D260" s="179" t="s">
        <v>117</v>
      </c>
      <c r="E260" s="185" t="s">
        <v>1</v>
      </c>
      <c r="F260" s="186" t="s">
        <v>394</v>
      </c>
      <c r="G260" s="13"/>
      <c r="H260" s="187">
        <v>52</v>
      </c>
      <c r="I260" s="188"/>
      <c r="J260" s="13"/>
      <c r="K260" s="13"/>
      <c r="L260" s="184"/>
      <c r="M260" s="189"/>
      <c r="N260" s="190"/>
      <c r="O260" s="190"/>
      <c r="P260" s="190"/>
      <c r="Q260" s="190"/>
      <c r="R260" s="190"/>
      <c r="S260" s="190"/>
      <c r="T260" s="191"/>
      <c r="U260" s="13"/>
      <c r="V260" s="13"/>
      <c r="W260" s="13"/>
      <c r="X260" s="13"/>
      <c r="Y260" s="13"/>
      <c r="Z260" s="13"/>
      <c r="AA260" s="13"/>
      <c r="AB260" s="13"/>
      <c r="AC260" s="13"/>
      <c r="AD260" s="13"/>
      <c r="AE260" s="13"/>
      <c r="AT260" s="185" t="s">
        <v>117</v>
      </c>
      <c r="AU260" s="185" t="s">
        <v>80</v>
      </c>
      <c r="AV260" s="13" t="s">
        <v>80</v>
      </c>
      <c r="AW260" s="13" t="s">
        <v>30</v>
      </c>
      <c r="AX260" s="13" t="s">
        <v>78</v>
      </c>
      <c r="AY260" s="185" t="s">
        <v>106</v>
      </c>
    </row>
    <row r="261" spans="1:65" s="2" customFormat="1" ht="14.4" customHeight="1">
      <c r="A261" s="36"/>
      <c r="B261" s="164"/>
      <c r="C261" s="165" t="s">
        <v>395</v>
      </c>
      <c r="D261" s="165" t="s">
        <v>109</v>
      </c>
      <c r="E261" s="166" t="s">
        <v>396</v>
      </c>
      <c r="F261" s="167" t="s">
        <v>397</v>
      </c>
      <c r="G261" s="168" t="s">
        <v>139</v>
      </c>
      <c r="H261" s="169">
        <v>8</v>
      </c>
      <c r="I261" s="170"/>
      <c r="J261" s="171">
        <f>ROUND(I261*H261,2)</f>
        <v>0</v>
      </c>
      <c r="K261" s="172"/>
      <c r="L261" s="37"/>
      <c r="M261" s="173" t="s">
        <v>1</v>
      </c>
      <c r="N261" s="174" t="s">
        <v>38</v>
      </c>
      <c r="O261" s="75"/>
      <c r="P261" s="175">
        <f>O261*H261</f>
        <v>0</v>
      </c>
      <c r="Q261" s="175">
        <v>0</v>
      </c>
      <c r="R261" s="175">
        <f>Q261*H261</f>
        <v>0</v>
      </c>
      <c r="S261" s="175">
        <v>0</v>
      </c>
      <c r="T261" s="176">
        <f>S261*H261</f>
        <v>0</v>
      </c>
      <c r="U261" s="36"/>
      <c r="V261" s="36"/>
      <c r="W261" s="36"/>
      <c r="X261" s="36"/>
      <c r="Y261" s="36"/>
      <c r="Z261" s="36"/>
      <c r="AA261" s="36"/>
      <c r="AB261" s="36"/>
      <c r="AC261" s="36"/>
      <c r="AD261" s="36"/>
      <c r="AE261" s="36"/>
      <c r="AR261" s="177" t="s">
        <v>113</v>
      </c>
      <c r="AT261" s="177" t="s">
        <v>109</v>
      </c>
      <c r="AU261" s="177" t="s">
        <v>80</v>
      </c>
      <c r="AY261" s="17" t="s">
        <v>106</v>
      </c>
      <c r="BE261" s="178">
        <f>IF(N261="základní",J261,0)</f>
        <v>0</v>
      </c>
      <c r="BF261" s="178">
        <f>IF(N261="snížená",J261,0)</f>
        <v>0</v>
      </c>
      <c r="BG261" s="178">
        <f>IF(N261="zákl. přenesená",J261,0)</f>
        <v>0</v>
      </c>
      <c r="BH261" s="178">
        <f>IF(N261="sníž. přenesená",J261,0)</f>
        <v>0</v>
      </c>
      <c r="BI261" s="178">
        <f>IF(N261="nulová",J261,0)</f>
        <v>0</v>
      </c>
      <c r="BJ261" s="17" t="s">
        <v>78</v>
      </c>
      <c r="BK261" s="178">
        <f>ROUND(I261*H261,2)</f>
        <v>0</v>
      </c>
      <c r="BL261" s="17" t="s">
        <v>113</v>
      </c>
      <c r="BM261" s="177" t="s">
        <v>398</v>
      </c>
    </row>
    <row r="262" spans="1:47" s="2" customFormat="1" ht="12">
      <c r="A262" s="36"/>
      <c r="B262" s="37"/>
      <c r="C262" s="36"/>
      <c r="D262" s="179" t="s">
        <v>115</v>
      </c>
      <c r="E262" s="36"/>
      <c r="F262" s="180" t="s">
        <v>399</v>
      </c>
      <c r="G262" s="36"/>
      <c r="H262" s="36"/>
      <c r="I262" s="181"/>
      <c r="J262" s="36"/>
      <c r="K262" s="36"/>
      <c r="L262" s="37"/>
      <c r="M262" s="182"/>
      <c r="N262" s="183"/>
      <c r="O262" s="75"/>
      <c r="P262" s="75"/>
      <c r="Q262" s="75"/>
      <c r="R262" s="75"/>
      <c r="S262" s="75"/>
      <c r="T262" s="76"/>
      <c r="U262" s="36"/>
      <c r="V262" s="36"/>
      <c r="W262" s="36"/>
      <c r="X262" s="36"/>
      <c r="Y262" s="36"/>
      <c r="Z262" s="36"/>
      <c r="AA262" s="36"/>
      <c r="AB262" s="36"/>
      <c r="AC262" s="36"/>
      <c r="AD262" s="36"/>
      <c r="AE262" s="36"/>
      <c r="AT262" s="17" t="s">
        <v>115</v>
      </c>
      <c r="AU262" s="17" t="s">
        <v>80</v>
      </c>
    </row>
    <row r="263" spans="1:65" s="2" customFormat="1" ht="14.4" customHeight="1">
      <c r="A263" s="36"/>
      <c r="B263" s="164"/>
      <c r="C263" s="192" t="s">
        <v>400</v>
      </c>
      <c r="D263" s="192" t="s">
        <v>130</v>
      </c>
      <c r="E263" s="193" t="s">
        <v>401</v>
      </c>
      <c r="F263" s="194" t="s">
        <v>402</v>
      </c>
      <c r="G263" s="195" t="s">
        <v>139</v>
      </c>
      <c r="H263" s="196">
        <v>8</v>
      </c>
      <c r="I263" s="197"/>
      <c r="J263" s="198">
        <f>ROUND(I263*H263,2)</f>
        <v>0</v>
      </c>
      <c r="K263" s="199"/>
      <c r="L263" s="200"/>
      <c r="M263" s="201" t="s">
        <v>1</v>
      </c>
      <c r="N263" s="202" t="s">
        <v>38</v>
      </c>
      <c r="O263" s="75"/>
      <c r="P263" s="175">
        <f>O263*H263</f>
        <v>0</v>
      </c>
      <c r="Q263" s="175">
        <v>0</v>
      </c>
      <c r="R263" s="175">
        <f>Q263*H263</f>
        <v>0</v>
      </c>
      <c r="S263" s="175">
        <v>0</v>
      </c>
      <c r="T263" s="176">
        <f>S263*H263</f>
        <v>0</v>
      </c>
      <c r="U263" s="36"/>
      <c r="V263" s="36"/>
      <c r="W263" s="36"/>
      <c r="X263" s="36"/>
      <c r="Y263" s="36"/>
      <c r="Z263" s="36"/>
      <c r="AA263" s="36"/>
      <c r="AB263" s="36"/>
      <c r="AC263" s="36"/>
      <c r="AD263" s="36"/>
      <c r="AE263" s="36"/>
      <c r="AR263" s="177" t="s">
        <v>134</v>
      </c>
      <c r="AT263" s="177" t="s">
        <v>130</v>
      </c>
      <c r="AU263" s="177" t="s">
        <v>80</v>
      </c>
      <c r="AY263" s="17" t="s">
        <v>106</v>
      </c>
      <c r="BE263" s="178">
        <f>IF(N263="základní",J263,0)</f>
        <v>0</v>
      </c>
      <c r="BF263" s="178">
        <f>IF(N263="snížená",J263,0)</f>
        <v>0</v>
      </c>
      <c r="BG263" s="178">
        <f>IF(N263="zákl. přenesená",J263,0)</f>
        <v>0</v>
      </c>
      <c r="BH263" s="178">
        <f>IF(N263="sníž. přenesená",J263,0)</f>
        <v>0</v>
      </c>
      <c r="BI263" s="178">
        <f>IF(N263="nulová",J263,0)</f>
        <v>0</v>
      </c>
      <c r="BJ263" s="17" t="s">
        <v>78</v>
      </c>
      <c r="BK263" s="178">
        <f>ROUND(I263*H263,2)</f>
        <v>0</v>
      </c>
      <c r="BL263" s="17" t="s">
        <v>113</v>
      </c>
      <c r="BM263" s="177" t="s">
        <v>403</v>
      </c>
    </row>
    <row r="264" spans="1:47" s="2" customFormat="1" ht="12">
      <c r="A264" s="36"/>
      <c r="B264" s="37"/>
      <c r="C264" s="36"/>
      <c r="D264" s="179" t="s">
        <v>115</v>
      </c>
      <c r="E264" s="36"/>
      <c r="F264" s="180" t="s">
        <v>402</v>
      </c>
      <c r="G264" s="36"/>
      <c r="H264" s="36"/>
      <c r="I264" s="181"/>
      <c r="J264" s="36"/>
      <c r="K264" s="36"/>
      <c r="L264" s="37"/>
      <c r="M264" s="182"/>
      <c r="N264" s="183"/>
      <c r="O264" s="75"/>
      <c r="P264" s="75"/>
      <c r="Q264" s="75"/>
      <c r="R264" s="75"/>
      <c r="S264" s="75"/>
      <c r="T264" s="76"/>
      <c r="U264" s="36"/>
      <c r="V264" s="36"/>
      <c r="W264" s="36"/>
      <c r="X264" s="36"/>
      <c r="Y264" s="36"/>
      <c r="Z264" s="36"/>
      <c r="AA264" s="36"/>
      <c r="AB264" s="36"/>
      <c r="AC264" s="36"/>
      <c r="AD264" s="36"/>
      <c r="AE264" s="36"/>
      <c r="AT264" s="17" t="s">
        <v>115</v>
      </c>
      <c r="AU264" s="17" t="s">
        <v>80</v>
      </c>
    </row>
    <row r="265" spans="1:65" s="2" customFormat="1" ht="14.4" customHeight="1">
      <c r="A265" s="36"/>
      <c r="B265" s="164"/>
      <c r="C265" s="165" t="s">
        <v>404</v>
      </c>
      <c r="D265" s="165" t="s">
        <v>109</v>
      </c>
      <c r="E265" s="166" t="s">
        <v>405</v>
      </c>
      <c r="F265" s="167" t="s">
        <v>406</v>
      </c>
      <c r="G265" s="168" t="s">
        <v>152</v>
      </c>
      <c r="H265" s="169">
        <v>44</v>
      </c>
      <c r="I265" s="170"/>
      <c r="J265" s="171">
        <f>ROUND(I265*H265,2)</f>
        <v>0</v>
      </c>
      <c r="K265" s="172"/>
      <c r="L265" s="37"/>
      <c r="M265" s="173" t="s">
        <v>1</v>
      </c>
      <c r="N265" s="174" t="s">
        <v>38</v>
      </c>
      <c r="O265" s="75"/>
      <c r="P265" s="175">
        <f>O265*H265</f>
        <v>0</v>
      </c>
      <c r="Q265" s="175">
        <v>0</v>
      </c>
      <c r="R265" s="175">
        <f>Q265*H265</f>
        <v>0</v>
      </c>
      <c r="S265" s="175">
        <v>0</v>
      </c>
      <c r="T265" s="176">
        <f>S265*H265</f>
        <v>0</v>
      </c>
      <c r="U265" s="36"/>
      <c r="V265" s="36"/>
      <c r="W265" s="36"/>
      <c r="X265" s="36"/>
      <c r="Y265" s="36"/>
      <c r="Z265" s="36"/>
      <c r="AA265" s="36"/>
      <c r="AB265" s="36"/>
      <c r="AC265" s="36"/>
      <c r="AD265" s="36"/>
      <c r="AE265" s="36"/>
      <c r="AR265" s="177" t="s">
        <v>113</v>
      </c>
      <c r="AT265" s="177" t="s">
        <v>109</v>
      </c>
      <c r="AU265" s="177" t="s">
        <v>80</v>
      </c>
      <c r="AY265" s="17" t="s">
        <v>106</v>
      </c>
      <c r="BE265" s="178">
        <f>IF(N265="základní",J265,0)</f>
        <v>0</v>
      </c>
      <c r="BF265" s="178">
        <f>IF(N265="snížená",J265,0)</f>
        <v>0</v>
      </c>
      <c r="BG265" s="178">
        <f>IF(N265="zákl. přenesená",J265,0)</f>
        <v>0</v>
      </c>
      <c r="BH265" s="178">
        <f>IF(N265="sníž. přenesená",J265,0)</f>
        <v>0</v>
      </c>
      <c r="BI265" s="178">
        <f>IF(N265="nulová",J265,0)</f>
        <v>0</v>
      </c>
      <c r="BJ265" s="17" t="s">
        <v>78</v>
      </c>
      <c r="BK265" s="178">
        <f>ROUND(I265*H265,2)</f>
        <v>0</v>
      </c>
      <c r="BL265" s="17" t="s">
        <v>113</v>
      </c>
      <c r="BM265" s="177" t="s">
        <v>407</v>
      </c>
    </row>
    <row r="266" spans="1:47" s="2" customFormat="1" ht="12">
      <c r="A266" s="36"/>
      <c r="B266" s="37"/>
      <c r="C266" s="36"/>
      <c r="D266" s="179" t="s">
        <v>115</v>
      </c>
      <c r="E266" s="36"/>
      <c r="F266" s="180" t="s">
        <v>408</v>
      </c>
      <c r="G266" s="36"/>
      <c r="H266" s="36"/>
      <c r="I266" s="181"/>
      <c r="J266" s="36"/>
      <c r="K266" s="36"/>
      <c r="L266" s="37"/>
      <c r="M266" s="182"/>
      <c r="N266" s="183"/>
      <c r="O266" s="75"/>
      <c r="P266" s="75"/>
      <c r="Q266" s="75"/>
      <c r="R266" s="75"/>
      <c r="S266" s="75"/>
      <c r="T266" s="76"/>
      <c r="U266" s="36"/>
      <c r="V266" s="36"/>
      <c r="W266" s="36"/>
      <c r="X266" s="36"/>
      <c r="Y266" s="36"/>
      <c r="Z266" s="36"/>
      <c r="AA266" s="36"/>
      <c r="AB266" s="36"/>
      <c r="AC266" s="36"/>
      <c r="AD266" s="36"/>
      <c r="AE266" s="36"/>
      <c r="AT266" s="17" t="s">
        <v>115</v>
      </c>
      <c r="AU266" s="17" t="s">
        <v>80</v>
      </c>
    </row>
    <row r="267" spans="1:51" s="13" customFormat="1" ht="12">
      <c r="A267" s="13"/>
      <c r="B267" s="184"/>
      <c r="C267" s="13"/>
      <c r="D267" s="179" t="s">
        <v>117</v>
      </c>
      <c r="E267" s="185" t="s">
        <v>1</v>
      </c>
      <c r="F267" s="186" t="s">
        <v>409</v>
      </c>
      <c r="G267" s="13"/>
      <c r="H267" s="187">
        <v>44</v>
      </c>
      <c r="I267" s="188"/>
      <c r="J267" s="13"/>
      <c r="K267" s="13"/>
      <c r="L267" s="184"/>
      <c r="M267" s="189"/>
      <c r="N267" s="190"/>
      <c r="O267" s="190"/>
      <c r="P267" s="190"/>
      <c r="Q267" s="190"/>
      <c r="R267" s="190"/>
      <c r="S267" s="190"/>
      <c r="T267" s="191"/>
      <c r="U267" s="13"/>
      <c r="V267" s="13"/>
      <c r="W267" s="13"/>
      <c r="X267" s="13"/>
      <c r="Y267" s="13"/>
      <c r="Z267" s="13"/>
      <c r="AA267" s="13"/>
      <c r="AB267" s="13"/>
      <c r="AC267" s="13"/>
      <c r="AD267" s="13"/>
      <c r="AE267" s="13"/>
      <c r="AT267" s="185" t="s">
        <v>117</v>
      </c>
      <c r="AU267" s="185" t="s">
        <v>80</v>
      </c>
      <c r="AV267" s="13" t="s">
        <v>80</v>
      </c>
      <c r="AW267" s="13" t="s">
        <v>30</v>
      </c>
      <c r="AX267" s="13" t="s">
        <v>78</v>
      </c>
      <c r="AY267" s="185" t="s">
        <v>106</v>
      </c>
    </row>
    <row r="268" spans="1:65" s="2" customFormat="1" ht="24.15" customHeight="1">
      <c r="A268" s="36"/>
      <c r="B268" s="164"/>
      <c r="C268" s="192" t="s">
        <v>410</v>
      </c>
      <c r="D268" s="192" t="s">
        <v>130</v>
      </c>
      <c r="E268" s="193" t="s">
        <v>411</v>
      </c>
      <c r="F268" s="194" t="s">
        <v>412</v>
      </c>
      <c r="G268" s="195" t="s">
        <v>133</v>
      </c>
      <c r="H268" s="196">
        <v>2.723</v>
      </c>
      <c r="I268" s="197"/>
      <c r="J268" s="198">
        <f>ROUND(I268*H268,2)</f>
        <v>0</v>
      </c>
      <c r="K268" s="199"/>
      <c r="L268" s="200"/>
      <c r="M268" s="201" t="s">
        <v>1</v>
      </c>
      <c r="N268" s="202" t="s">
        <v>38</v>
      </c>
      <c r="O268" s="75"/>
      <c r="P268" s="175">
        <f>O268*H268</f>
        <v>0</v>
      </c>
      <c r="Q268" s="175">
        <v>1</v>
      </c>
      <c r="R268" s="175">
        <f>Q268*H268</f>
        <v>2.723</v>
      </c>
      <c r="S268" s="175">
        <v>0</v>
      </c>
      <c r="T268" s="176">
        <f>S268*H268</f>
        <v>0</v>
      </c>
      <c r="U268" s="36"/>
      <c r="V268" s="36"/>
      <c r="W268" s="36"/>
      <c r="X268" s="36"/>
      <c r="Y268" s="36"/>
      <c r="Z268" s="36"/>
      <c r="AA268" s="36"/>
      <c r="AB268" s="36"/>
      <c r="AC268" s="36"/>
      <c r="AD268" s="36"/>
      <c r="AE268" s="36"/>
      <c r="AR268" s="177" t="s">
        <v>134</v>
      </c>
      <c r="AT268" s="177" t="s">
        <v>130</v>
      </c>
      <c r="AU268" s="177" t="s">
        <v>80</v>
      </c>
      <c r="AY268" s="17" t="s">
        <v>106</v>
      </c>
      <c r="BE268" s="178">
        <f>IF(N268="základní",J268,0)</f>
        <v>0</v>
      </c>
      <c r="BF268" s="178">
        <f>IF(N268="snížená",J268,0)</f>
        <v>0</v>
      </c>
      <c r="BG268" s="178">
        <f>IF(N268="zákl. přenesená",J268,0)</f>
        <v>0</v>
      </c>
      <c r="BH268" s="178">
        <f>IF(N268="sníž. přenesená",J268,0)</f>
        <v>0</v>
      </c>
      <c r="BI268" s="178">
        <f>IF(N268="nulová",J268,0)</f>
        <v>0</v>
      </c>
      <c r="BJ268" s="17" t="s">
        <v>78</v>
      </c>
      <c r="BK268" s="178">
        <f>ROUND(I268*H268,2)</f>
        <v>0</v>
      </c>
      <c r="BL268" s="17" t="s">
        <v>113</v>
      </c>
      <c r="BM268" s="177" t="s">
        <v>413</v>
      </c>
    </row>
    <row r="269" spans="1:47" s="2" customFormat="1" ht="12">
      <c r="A269" s="36"/>
      <c r="B269" s="37"/>
      <c r="C269" s="36"/>
      <c r="D269" s="179" t="s">
        <v>115</v>
      </c>
      <c r="E269" s="36"/>
      <c r="F269" s="180" t="s">
        <v>412</v>
      </c>
      <c r="G269" s="36"/>
      <c r="H269" s="36"/>
      <c r="I269" s="181"/>
      <c r="J269" s="36"/>
      <c r="K269" s="36"/>
      <c r="L269" s="37"/>
      <c r="M269" s="182"/>
      <c r="N269" s="183"/>
      <c r="O269" s="75"/>
      <c r="P269" s="75"/>
      <c r="Q269" s="75"/>
      <c r="R269" s="75"/>
      <c r="S269" s="75"/>
      <c r="T269" s="76"/>
      <c r="U269" s="36"/>
      <c r="V269" s="36"/>
      <c r="W269" s="36"/>
      <c r="X269" s="36"/>
      <c r="Y269" s="36"/>
      <c r="Z269" s="36"/>
      <c r="AA269" s="36"/>
      <c r="AB269" s="36"/>
      <c r="AC269" s="36"/>
      <c r="AD269" s="36"/>
      <c r="AE269" s="36"/>
      <c r="AT269" s="17" t="s">
        <v>115</v>
      </c>
      <c r="AU269" s="17" t="s">
        <v>80</v>
      </c>
    </row>
    <row r="270" spans="1:51" s="13" customFormat="1" ht="12">
      <c r="A270" s="13"/>
      <c r="B270" s="184"/>
      <c r="C270" s="13"/>
      <c r="D270" s="179" t="s">
        <v>117</v>
      </c>
      <c r="E270" s="185" t="s">
        <v>1</v>
      </c>
      <c r="F270" s="186" t="s">
        <v>414</v>
      </c>
      <c r="G270" s="13"/>
      <c r="H270" s="187">
        <v>2.723</v>
      </c>
      <c r="I270" s="188"/>
      <c r="J270" s="13"/>
      <c r="K270" s="13"/>
      <c r="L270" s="184"/>
      <c r="M270" s="189"/>
      <c r="N270" s="190"/>
      <c r="O270" s="190"/>
      <c r="P270" s="190"/>
      <c r="Q270" s="190"/>
      <c r="R270" s="190"/>
      <c r="S270" s="190"/>
      <c r="T270" s="191"/>
      <c r="U270" s="13"/>
      <c r="V270" s="13"/>
      <c r="W270" s="13"/>
      <c r="X270" s="13"/>
      <c r="Y270" s="13"/>
      <c r="Z270" s="13"/>
      <c r="AA270" s="13"/>
      <c r="AB270" s="13"/>
      <c r="AC270" s="13"/>
      <c r="AD270" s="13"/>
      <c r="AE270" s="13"/>
      <c r="AT270" s="185" t="s">
        <v>117</v>
      </c>
      <c r="AU270" s="185" t="s">
        <v>80</v>
      </c>
      <c r="AV270" s="13" t="s">
        <v>80</v>
      </c>
      <c r="AW270" s="13" t="s">
        <v>30</v>
      </c>
      <c r="AX270" s="13" t="s">
        <v>78</v>
      </c>
      <c r="AY270" s="185" t="s">
        <v>106</v>
      </c>
    </row>
    <row r="271" spans="1:65" s="2" customFormat="1" ht="24.15" customHeight="1">
      <c r="A271" s="36"/>
      <c r="B271" s="164"/>
      <c r="C271" s="192" t="s">
        <v>415</v>
      </c>
      <c r="D271" s="192" t="s">
        <v>130</v>
      </c>
      <c r="E271" s="193" t="s">
        <v>416</v>
      </c>
      <c r="F271" s="194" t="s">
        <v>417</v>
      </c>
      <c r="G271" s="195" t="s">
        <v>133</v>
      </c>
      <c r="H271" s="196">
        <v>1.362</v>
      </c>
      <c r="I271" s="197"/>
      <c r="J271" s="198">
        <f>ROUND(I271*H271,2)</f>
        <v>0</v>
      </c>
      <c r="K271" s="199"/>
      <c r="L271" s="200"/>
      <c r="M271" s="201" t="s">
        <v>1</v>
      </c>
      <c r="N271" s="202" t="s">
        <v>38</v>
      </c>
      <c r="O271" s="75"/>
      <c r="P271" s="175">
        <f>O271*H271</f>
        <v>0</v>
      </c>
      <c r="Q271" s="175">
        <v>1</v>
      </c>
      <c r="R271" s="175">
        <f>Q271*H271</f>
        <v>1.362</v>
      </c>
      <c r="S271" s="175">
        <v>0</v>
      </c>
      <c r="T271" s="176">
        <f>S271*H271</f>
        <v>0</v>
      </c>
      <c r="U271" s="36"/>
      <c r="V271" s="36"/>
      <c r="W271" s="36"/>
      <c r="X271" s="36"/>
      <c r="Y271" s="36"/>
      <c r="Z271" s="36"/>
      <c r="AA271" s="36"/>
      <c r="AB271" s="36"/>
      <c r="AC271" s="36"/>
      <c r="AD271" s="36"/>
      <c r="AE271" s="36"/>
      <c r="AR271" s="177" t="s">
        <v>134</v>
      </c>
      <c r="AT271" s="177" t="s">
        <v>130</v>
      </c>
      <c r="AU271" s="177" t="s">
        <v>80</v>
      </c>
      <c r="AY271" s="17" t="s">
        <v>106</v>
      </c>
      <c r="BE271" s="178">
        <f>IF(N271="základní",J271,0)</f>
        <v>0</v>
      </c>
      <c r="BF271" s="178">
        <f>IF(N271="snížená",J271,0)</f>
        <v>0</v>
      </c>
      <c r="BG271" s="178">
        <f>IF(N271="zákl. přenesená",J271,0)</f>
        <v>0</v>
      </c>
      <c r="BH271" s="178">
        <f>IF(N271="sníž. přenesená",J271,0)</f>
        <v>0</v>
      </c>
      <c r="BI271" s="178">
        <f>IF(N271="nulová",J271,0)</f>
        <v>0</v>
      </c>
      <c r="BJ271" s="17" t="s">
        <v>78</v>
      </c>
      <c r="BK271" s="178">
        <f>ROUND(I271*H271,2)</f>
        <v>0</v>
      </c>
      <c r="BL271" s="17" t="s">
        <v>113</v>
      </c>
      <c r="BM271" s="177" t="s">
        <v>418</v>
      </c>
    </row>
    <row r="272" spans="1:47" s="2" customFormat="1" ht="12">
      <c r="A272" s="36"/>
      <c r="B272" s="37"/>
      <c r="C272" s="36"/>
      <c r="D272" s="179" t="s">
        <v>115</v>
      </c>
      <c r="E272" s="36"/>
      <c r="F272" s="180" t="s">
        <v>417</v>
      </c>
      <c r="G272" s="36"/>
      <c r="H272" s="36"/>
      <c r="I272" s="181"/>
      <c r="J272" s="36"/>
      <c r="K272" s="36"/>
      <c r="L272" s="37"/>
      <c r="M272" s="182"/>
      <c r="N272" s="183"/>
      <c r="O272" s="75"/>
      <c r="P272" s="75"/>
      <c r="Q272" s="75"/>
      <c r="R272" s="75"/>
      <c r="S272" s="75"/>
      <c r="T272" s="76"/>
      <c r="U272" s="36"/>
      <c r="V272" s="36"/>
      <c r="W272" s="36"/>
      <c r="X272" s="36"/>
      <c r="Y272" s="36"/>
      <c r="Z272" s="36"/>
      <c r="AA272" s="36"/>
      <c r="AB272" s="36"/>
      <c r="AC272" s="36"/>
      <c r="AD272" s="36"/>
      <c r="AE272" s="36"/>
      <c r="AT272" s="17" t="s">
        <v>115</v>
      </c>
      <c r="AU272" s="17" t="s">
        <v>80</v>
      </c>
    </row>
    <row r="273" spans="1:51" s="13" customFormat="1" ht="12">
      <c r="A273" s="13"/>
      <c r="B273" s="184"/>
      <c r="C273" s="13"/>
      <c r="D273" s="179" t="s">
        <v>117</v>
      </c>
      <c r="E273" s="185" t="s">
        <v>1</v>
      </c>
      <c r="F273" s="186" t="s">
        <v>419</v>
      </c>
      <c r="G273" s="13"/>
      <c r="H273" s="187">
        <v>1.362</v>
      </c>
      <c r="I273" s="188"/>
      <c r="J273" s="13"/>
      <c r="K273" s="13"/>
      <c r="L273" s="184"/>
      <c r="M273" s="189"/>
      <c r="N273" s="190"/>
      <c r="O273" s="190"/>
      <c r="P273" s="190"/>
      <c r="Q273" s="190"/>
      <c r="R273" s="190"/>
      <c r="S273" s="190"/>
      <c r="T273" s="191"/>
      <c r="U273" s="13"/>
      <c r="V273" s="13"/>
      <c r="W273" s="13"/>
      <c r="X273" s="13"/>
      <c r="Y273" s="13"/>
      <c r="Z273" s="13"/>
      <c r="AA273" s="13"/>
      <c r="AB273" s="13"/>
      <c r="AC273" s="13"/>
      <c r="AD273" s="13"/>
      <c r="AE273" s="13"/>
      <c r="AT273" s="185" t="s">
        <v>117</v>
      </c>
      <c r="AU273" s="185" t="s">
        <v>80</v>
      </c>
      <c r="AV273" s="13" t="s">
        <v>80</v>
      </c>
      <c r="AW273" s="13" t="s">
        <v>30</v>
      </c>
      <c r="AX273" s="13" t="s">
        <v>78</v>
      </c>
      <c r="AY273" s="185" t="s">
        <v>106</v>
      </c>
    </row>
    <row r="274" spans="1:65" s="2" customFormat="1" ht="24.15" customHeight="1">
      <c r="A274" s="36"/>
      <c r="B274" s="164"/>
      <c r="C274" s="192" t="s">
        <v>420</v>
      </c>
      <c r="D274" s="192" t="s">
        <v>130</v>
      </c>
      <c r="E274" s="193" t="s">
        <v>421</v>
      </c>
      <c r="F274" s="194" t="s">
        <v>422</v>
      </c>
      <c r="G274" s="195" t="s">
        <v>133</v>
      </c>
      <c r="H274" s="196">
        <v>1.362</v>
      </c>
      <c r="I274" s="197"/>
      <c r="J274" s="198">
        <f>ROUND(I274*H274,2)</f>
        <v>0</v>
      </c>
      <c r="K274" s="199"/>
      <c r="L274" s="200"/>
      <c r="M274" s="201" t="s">
        <v>1</v>
      </c>
      <c r="N274" s="202" t="s">
        <v>38</v>
      </c>
      <c r="O274" s="75"/>
      <c r="P274" s="175">
        <f>O274*H274</f>
        <v>0</v>
      </c>
      <c r="Q274" s="175">
        <v>1</v>
      </c>
      <c r="R274" s="175">
        <f>Q274*H274</f>
        <v>1.362</v>
      </c>
      <c r="S274" s="175">
        <v>0</v>
      </c>
      <c r="T274" s="176">
        <f>S274*H274</f>
        <v>0</v>
      </c>
      <c r="U274" s="36"/>
      <c r="V274" s="36"/>
      <c r="W274" s="36"/>
      <c r="X274" s="36"/>
      <c r="Y274" s="36"/>
      <c r="Z274" s="36"/>
      <c r="AA274" s="36"/>
      <c r="AB274" s="36"/>
      <c r="AC274" s="36"/>
      <c r="AD274" s="36"/>
      <c r="AE274" s="36"/>
      <c r="AR274" s="177" t="s">
        <v>134</v>
      </c>
      <c r="AT274" s="177" t="s">
        <v>130</v>
      </c>
      <c r="AU274" s="177" t="s">
        <v>80</v>
      </c>
      <c r="AY274" s="17" t="s">
        <v>106</v>
      </c>
      <c r="BE274" s="178">
        <f>IF(N274="základní",J274,0)</f>
        <v>0</v>
      </c>
      <c r="BF274" s="178">
        <f>IF(N274="snížená",J274,0)</f>
        <v>0</v>
      </c>
      <c r="BG274" s="178">
        <f>IF(N274="zákl. přenesená",J274,0)</f>
        <v>0</v>
      </c>
      <c r="BH274" s="178">
        <f>IF(N274="sníž. přenesená",J274,0)</f>
        <v>0</v>
      </c>
      <c r="BI274" s="178">
        <f>IF(N274="nulová",J274,0)</f>
        <v>0</v>
      </c>
      <c r="BJ274" s="17" t="s">
        <v>78</v>
      </c>
      <c r="BK274" s="178">
        <f>ROUND(I274*H274,2)</f>
        <v>0</v>
      </c>
      <c r="BL274" s="17" t="s">
        <v>113</v>
      </c>
      <c r="BM274" s="177" t="s">
        <v>423</v>
      </c>
    </row>
    <row r="275" spans="1:47" s="2" customFormat="1" ht="12">
      <c r="A275" s="36"/>
      <c r="B275" s="37"/>
      <c r="C275" s="36"/>
      <c r="D275" s="179" t="s">
        <v>115</v>
      </c>
      <c r="E275" s="36"/>
      <c r="F275" s="180" t="s">
        <v>422</v>
      </c>
      <c r="G275" s="36"/>
      <c r="H275" s="36"/>
      <c r="I275" s="181"/>
      <c r="J275" s="36"/>
      <c r="K275" s="36"/>
      <c r="L275" s="37"/>
      <c r="M275" s="182"/>
      <c r="N275" s="183"/>
      <c r="O275" s="75"/>
      <c r="P275" s="75"/>
      <c r="Q275" s="75"/>
      <c r="R275" s="75"/>
      <c r="S275" s="75"/>
      <c r="T275" s="76"/>
      <c r="U275" s="36"/>
      <c r="V275" s="36"/>
      <c r="W275" s="36"/>
      <c r="X275" s="36"/>
      <c r="Y275" s="36"/>
      <c r="Z275" s="36"/>
      <c r="AA275" s="36"/>
      <c r="AB275" s="36"/>
      <c r="AC275" s="36"/>
      <c r="AD275" s="36"/>
      <c r="AE275" s="36"/>
      <c r="AT275" s="17" t="s">
        <v>115</v>
      </c>
      <c r="AU275" s="17" t="s">
        <v>80</v>
      </c>
    </row>
    <row r="276" spans="1:51" s="13" customFormat="1" ht="12">
      <c r="A276" s="13"/>
      <c r="B276" s="184"/>
      <c r="C276" s="13"/>
      <c r="D276" s="179" t="s">
        <v>117</v>
      </c>
      <c r="E276" s="185" t="s">
        <v>1</v>
      </c>
      <c r="F276" s="186" t="s">
        <v>419</v>
      </c>
      <c r="G276" s="13"/>
      <c r="H276" s="187">
        <v>1.362</v>
      </c>
      <c r="I276" s="188"/>
      <c r="J276" s="13"/>
      <c r="K276" s="13"/>
      <c r="L276" s="184"/>
      <c r="M276" s="189"/>
      <c r="N276" s="190"/>
      <c r="O276" s="190"/>
      <c r="P276" s="190"/>
      <c r="Q276" s="190"/>
      <c r="R276" s="190"/>
      <c r="S276" s="190"/>
      <c r="T276" s="191"/>
      <c r="U276" s="13"/>
      <c r="V276" s="13"/>
      <c r="W276" s="13"/>
      <c r="X276" s="13"/>
      <c r="Y276" s="13"/>
      <c r="Z276" s="13"/>
      <c r="AA276" s="13"/>
      <c r="AB276" s="13"/>
      <c r="AC276" s="13"/>
      <c r="AD276" s="13"/>
      <c r="AE276" s="13"/>
      <c r="AT276" s="185" t="s">
        <v>117</v>
      </c>
      <c r="AU276" s="185" t="s">
        <v>80</v>
      </c>
      <c r="AV276" s="13" t="s">
        <v>80</v>
      </c>
      <c r="AW276" s="13" t="s">
        <v>30</v>
      </c>
      <c r="AX276" s="13" t="s">
        <v>78</v>
      </c>
      <c r="AY276" s="185" t="s">
        <v>106</v>
      </c>
    </row>
    <row r="277" spans="1:65" s="2" customFormat="1" ht="24.15" customHeight="1">
      <c r="A277" s="36"/>
      <c r="B277" s="164"/>
      <c r="C277" s="165" t="s">
        <v>424</v>
      </c>
      <c r="D277" s="165" t="s">
        <v>109</v>
      </c>
      <c r="E277" s="166" t="s">
        <v>425</v>
      </c>
      <c r="F277" s="167" t="s">
        <v>426</v>
      </c>
      <c r="G277" s="168" t="s">
        <v>349</v>
      </c>
      <c r="H277" s="169">
        <v>8</v>
      </c>
      <c r="I277" s="170"/>
      <c r="J277" s="171">
        <f>ROUND(I277*H277,2)</f>
        <v>0</v>
      </c>
      <c r="K277" s="172"/>
      <c r="L277" s="37"/>
      <c r="M277" s="173" t="s">
        <v>1</v>
      </c>
      <c r="N277" s="174" t="s">
        <v>38</v>
      </c>
      <c r="O277" s="75"/>
      <c r="P277" s="175">
        <f>O277*H277</f>
        <v>0</v>
      </c>
      <c r="Q277" s="175">
        <v>0</v>
      </c>
      <c r="R277" s="175">
        <f>Q277*H277</f>
        <v>0</v>
      </c>
      <c r="S277" s="175">
        <v>0</v>
      </c>
      <c r="T277" s="176">
        <f>S277*H277</f>
        <v>0</v>
      </c>
      <c r="U277" s="36"/>
      <c r="V277" s="36"/>
      <c r="W277" s="36"/>
      <c r="X277" s="36"/>
      <c r="Y277" s="36"/>
      <c r="Z277" s="36"/>
      <c r="AA277" s="36"/>
      <c r="AB277" s="36"/>
      <c r="AC277" s="36"/>
      <c r="AD277" s="36"/>
      <c r="AE277" s="36"/>
      <c r="AR277" s="177" t="s">
        <v>113</v>
      </c>
      <c r="AT277" s="177" t="s">
        <v>109</v>
      </c>
      <c r="AU277" s="177" t="s">
        <v>80</v>
      </c>
      <c r="AY277" s="17" t="s">
        <v>106</v>
      </c>
      <c r="BE277" s="178">
        <f>IF(N277="základní",J277,0)</f>
        <v>0</v>
      </c>
      <c r="BF277" s="178">
        <f>IF(N277="snížená",J277,0)</f>
        <v>0</v>
      </c>
      <c r="BG277" s="178">
        <f>IF(N277="zákl. přenesená",J277,0)</f>
        <v>0</v>
      </c>
      <c r="BH277" s="178">
        <f>IF(N277="sníž. přenesená",J277,0)</f>
        <v>0</v>
      </c>
      <c r="BI277" s="178">
        <f>IF(N277="nulová",J277,0)</f>
        <v>0</v>
      </c>
      <c r="BJ277" s="17" t="s">
        <v>78</v>
      </c>
      <c r="BK277" s="178">
        <f>ROUND(I277*H277,2)</f>
        <v>0</v>
      </c>
      <c r="BL277" s="17" t="s">
        <v>113</v>
      </c>
      <c r="BM277" s="177" t="s">
        <v>427</v>
      </c>
    </row>
    <row r="278" spans="1:47" s="2" customFormat="1" ht="12">
      <c r="A278" s="36"/>
      <c r="B278" s="37"/>
      <c r="C278" s="36"/>
      <c r="D278" s="179" t="s">
        <v>115</v>
      </c>
      <c r="E278" s="36"/>
      <c r="F278" s="180" t="s">
        <v>428</v>
      </c>
      <c r="G278" s="36"/>
      <c r="H278" s="36"/>
      <c r="I278" s="181"/>
      <c r="J278" s="36"/>
      <c r="K278" s="36"/>
      <c r="L278" s="37"/>
      <c r="M278" s="182"/>
      <c r="N278" s="183"/>
      <c r="O278" s="75"/>
      <c r="P278" s="75"/>
      <c r="Q278" s="75"/>
      <c r="R278" s="75"/>
      <c r="S278" s="75"/>
      <c r="T278" s="76"/>
      <c r="U278" s="36"/>
      <c r="V278" s="36"/>
      <c r="W278" s="36"/>
      <c r="X278" s="36"/>
      <c r="Y278" s="36"/>
      <c r="Z278" s="36"/>
      <c r="AA278" s="36"/>
      <c r="AB278" s="36"/>
      <c r="AC278" s="36"/>
      <c r="AD278" s="36"/>
      <c r="AE278" s="36"/>
      <c r="AT278" s="17" t="s">
        <v>115</v>
      </c>
      <c r="AU278" s="17" t="s">
        <v>80</v>
      </c>
    </row>
    <row r="279" spans="1:51" s="13" customFormat="1" ht="12">
      <c r="A279" s="13"/>
      <c r="B279" s="184"/>
      <c r="C279" s="13"/>
      <c r="D279" s="179" t="s">
        <v>117</v>
      </c>
      <c r="E279" s="185" t="s">
        <v>1</v>
      </c>
      <c r="F279" s="186" t="s">
        <v>429</v>
      </c>
      <c r="G279" s="13"/>
      <c r="H279" s="187">
        <v>8</v>
      </c>
      <c r="I279" s="188"/>
      <c r="J279" s="13"/>
      <c r="K279" s="13"/>
      <c r="L279" s="184"/>
      <c r="M279" s="189"/>
      <c r="N279" s="190"/>
      <c r="O279" s="190"/>
      <c r="P279" s="190"/>
      <c r="Q279" s="190"/>
      <c r="R279" s="190"/>
      <c r="S279" s="190"/>
      <c r="T279" s="191"/>
      <c r="U279" s="13"/>
      <c r="V279" s="13"/>
      <c r="W279" s="13"/>
      <c r="X279" s="13"/>
      <c r="Y279" s="13"/>
      <c r="Z279" s="13"/>
      <c r="AA279" s="13"/>
      <c r="AB279" s="13"/>
      <c r="AC279" s="13"/>
      <c r="AD279" s="13"/>
      <c r="AE279" s="13"/>
      <c r="AT279" s="185" t="s">
        <v>117</v>
      </c>
      <c r="AU279" s="185" t="s">
        <v>80</v>
      </c>
      <c r="AV279" s="13" t="s">
        <v>80</v>
      </c>
      <c r="AW279" s="13" t="s">
        <v>30</v>
      </c>
      <c r="AX279" s="13" t="s">
        <v>78</v>
      </c>
      <c r="AY279" s="185" t="s">
        <v>106</v>
      </c>
    </row>
    <row r="280" spans="1:65" s="2" customFormat="1" ht="24.15" customHeight="1">
      <c r="A280" s="36"/>
      <c r="B280" s="164"/>
      <c r="C280" s="165" t="s">
        <v>430</v>
      </c>
      <c r="D280" s="165" t="s">
        <v>109</v>
      </c>
      <c r="E280" s="166" t="s">
        <v>431</v>
      </c>
      <c r="F280" s="167" t="s">
        <v>432</v>
      </c>
      <c r="G280" s="168" t="s">
        <v>349</v>
      </c>
      <c r="H280" s="169">
        <v>91</v>
      </c>
      <c r="I280" s="170"/>
      <c r="J280" s="171">
        <f>ROUND(I280*H280,2)</f>
        <v>0</v>
      </c>
      <c r="K280" s="172"/>
      <c r="L280" s="37"/>
      <c r="M280" s="173" t="s">
        <v>1</v>
      </c>
      <c r="N280" s="174" t="s">
        <v>38</v>
      </c>
      <c r="O280" s="75"/>
      <c r="P280" s="175">
        <f>O280*H280</f>
        <v>0</v>
      </c>
      <c r="Q280" s="175">
        <v>0</v>
      </c>
      <c r="R280" s="175">
        <f>Q280*H280</f>
        <v>0</v>
      </c>
      <c r="S280" s="175">
        <v>0</v>
      </c>
      <c r="T280" s="176">
        <f>S280*H280</f>
        <v>0</v>
      </c>
      <c r="U280" s="36"/>
      <c r="V280" s="36"/>
      <c r="W280" s="36"/>
      <c r="X280" s="36"/>
      <c r="Y280" s="36"/>
      <c r="Z280" s="36"/>
      <c r="AA280" s="36"/>
      <c r="AB280" s="36"/>
      <c r="AC280" s="36"/>
      <c r="AD280" s="36"/>
      <c r="AE280" s="36"/>
      <c r="AR280" s="177" t="s">
        <v>113</v>
      </c>
      <c r="AT280" s="177" t="s">
        <v>109</v>
      </c>
      <c r="AU280" s="177" t="s">
        <v>80</v>
      </c>
      <c r="AY280" s="17" t="s">
        <v>106</v>
      </c>
      <c r="BE280" s="178">
        <f>IF(N280="základní",J280,0)</f>
        <v>0</v>
      </c>
      <c r="BF280" s="178">
        <f>IF(N280="snížená",J280,0)</f>
        <v>0</v>
      </c>
      <c r="BG280" s="178">
        <f>IF(N280="zákl. přenesená",J280,0)</f>
        <v>0</v>
      </c>
      <c r="BH280" s="178">
        <f>IF(N280="sníž. přenesená",J280,0)</f>
        <v>0</v>
      </c>
      <c r="BI280" s="178">
        <f>IF(N280="nulová",J280,0)</f>
        <v>0</v>
      </c>
      <c r="BJ280" s="17" t="s">
        <v>78</v>
      </c>
      <c r="BK280" s="178">
        <f>ROUND(I280*H280,2)</f>
        <v>0</v>
      </c>
      <c r="BL280" s="17" t="s">
        <v>113</v>
      </c>
      <c r="BM280" s="177" t="s">
        <v>433</v>
      </c>
    </row>
    <row r="281" spans="1:47" s="2" customFormat="1" ht="12">
      <c r="A281" s="36"/>
      <c r="B281" s="37"/>
      <c r="C281" s="36"/>
      <c r="D281" s="179" t="s">
        <v>115</v>
      </c>
      <c r="E281" s="36"/>
      <c r="F281" s="180" t="s">
        <v>434</v>
      </c>
      <c r="G281" s="36"/>
      <c r="H281" s="36"/>
      <c r="I281" s="181"/>
      <c r="J281" s="36"/>
      <c r="K281" s="36"/>
      <c r="L281" s="37"/>
      <c r="M281" s="182"/>
      <c r="N281" s="183"/>
      <c r="O281" s="75"/>
      <c r="P281" s="75"/>
      <c r="Q281" s="75"/>
      <c r="R281" s="75"/>
      <c r="S281" s="75"/>
      <c r="T281" s="76"/>
      <c r="U281" s="36"/>
      <c r="V281" s="36"/>
      <c r="W281" s="36"/>
      <c r="X281" s="36"/>
      <c r="Y281" s="36"/>
      <c r="Z281" s="36"/>
      <c r="AA281" s="36"/>
      <c r="AB281" s="36"/>
      <c r="AC281" s="36"/>
      <c r="AD281" s="36"/>
      <c r="AE281" s="36"/>
      <c r="AT281" s="17" t="s">
        <v>115</v>
      </c>
      <c r="AU281" s="17" t="s">
        <v>80</v>
      </c>
    </row>
    <row r="282" spans="1:51" s="13" customFormat="1" ht="12">
      <c r="A282" s="13"/>
      <c r="B282" s="184"/>
      <c r="C282" s="13"/>
      <c r="D282" s="179" t="s">
        <v>117</v>
      </c>
      <c r="E282" s="185" t="s">
        <v>1</v>
      </c>
      <c r="F282" s="186" t="s">
        <v>435</v>
      </c>
      <c r="G282" s="13"/>
      <c r="H282" s="187">
        <v>91</v>
      </c>
      <c r="I282" s="188"/>
      <c r="J282" s="13"/>
      <c r="K282" s="13"/>
      <c r="L282" s="184"/>
      <c r="M282" s="189"/>
      <c r="N282" s="190"/>
      <c r="O282" s="190"/>
      <c r="P282" s="190"/>
      <c r="Q282" s="190"/>
      <c r="R282" s="190"/>
      <c r="S282" s="190"/>
      <c r="T282" s="191"/>
      <c r="U282" s="13"/>
      <c r="V282" s="13"/>
      <c r="W282" s="13"/>
      <c r="X282" s="13"/>
      <c r="Y282" s="13"/>
      <c r="Z282" s="13"/>
      <c r="AA282" s="13"/>
      <c r="AB282" s="13"/>
      <c r="AC282" s="13"/>
      <c r="AD282" s="13"/>
      <c r="AE282" s="13"/>
      <c r="AT282" s="185" t="s">
        <v>117</v>
      </c>
      <c r="AU282" s="185" t="s">
        <v>80</v>
      </c>
      <c r="AV282" s="13" t="s">
        <v>80</v>
      </c>
      <c r="AW282" s="13" t="s">
        <v>30</v>
      </c>
      <c r="AX282" s="13" t="s">
        <v>78</v>
      </c>
      <c r="AY282" s="185" t="s">
        <v>106</v>
      </c>
    </row>
    <row r="283" spans="1:65" s="2" customFormat="1" ht="24.15" customHeight="1">
      <c r="A283" s="36"/>
      <c r="B283" s="164"/>
      <c r="C283" s="165" t="s">
        <v>436</v>
      </c>
      <c r="D283" s="165" t="s">
        <v>109</v>
      </c>
      <c r="E283" s="166" t="s">
        <v>437</v>
      </c>
      <c r="F283" s="167" t="s">
        <v>438</v>
      </c>
      <c r="G283" s="168" t="s">
        <v>152</v>
      </c>
      <c r="H283" s="169">
        <v>44</v>
      </c>
      <c r="I283" s="170"/>
      <c r="J283" s="171">
        <f>ROUND(I283*H283,2)</f>
        <v>0</v>
      </c>
      <c r="K283" s="172"/>
      <c r="L283" s="37"/>
      <c r="M283" s="173" t="s">
        <v>1</v>
      </c>
      <c r="N283" s="174" t="s">
        <v>38</v>
      </c>
      <c r="O283" s="75"/>
      <c r="P283" s="175">
        <f>O283*H283</f>
        <v>0</v>
      </c>
      <c r="Q283" s="175">
        <v>0</v>
      </c>
      <c r="R283" s="175">
        <f>Q283*H283</f>
        <v>0</v>
      </c>
      <c r="S283" s="175">
        <v>0</v>
      </c>
      <c r="T283" s="176">
        <f>S283*H283</f>
        <v>0</v>
      </c>
      <c r="U283" s="36"/>
      <c r="V283" s="36"/>
      <c r="W283" s="36"/>
      <c r="X283" s="36"/>
      <c r="Y283" s="36"/>
      <c r="Z283" s="36"/>
      <c r="AA283" s="36"/>
      <c r="AB283" s="36"/>
      <c r="AC283" s="36"/>
      <c r="AD283" s="36"/>
      <c r="AE283" s="36"/>
      <c r="AR283" s="177" t="s">
        <v>113</v>
      </c>
      <c r="AT283" s="177" t="s">
        <v>109</v>
      </c>
      <c r="AU283" s="177" t="s">
        <v>80</v>
      </c>
      <c r="AY283" s="17" t="s">
        <v>106</v>
      </c>
      <c r="BE283" s="178">
        <f>IF(N283="základní",J283,0)</f>
        <v>0</v>
      </c>
      <c r="BF283" s="178">
        <f>IF(N283="snížená",J283,0)</f>
        <v>0</v>
      </c>
      <c r="BG283" s="178">
        <f>IF(N283="zákl. přenesená",J283,0)</f>
        <v>0</v>
      </c>
      <c r="BH283" s="178">
        <f>IF(N283="sníž. přenesená",J283,0)</f>
        <v>0</v>
      </c>
      <c r="BI283" s="178">
        <f>IF(N283="nulová",J283,0)</f>
        <v>0</v>
      </c>
      <c r="BJ283" s="17" t="s">
        <v>78</v>
      </c>
      <c r="BK283" s="178">
        <f>ROUND(I283*H283,2)</f>
        <v>0</v>
      </c>
      <c r="BL283" s="17" t="s">
        <v>113</v>
      </c>
      <c r="BM283" s="177" t="s">
        <v>439</v>
      </c>
    </row>
    <row r="284" spans="1:47" s="2" customFormat="1" ht="12">
      <c r="A284" s="36"/>
      <c r="B284" s="37"/>
      <c r="C284" s="36"/>
      <c r="D284" s="179" t="s">
        <v>115</v>
      </c>
      <c r="E284" s="36"/>
      <c r="F284" s="180" t="s">
        <v>440</v>
      </c>
      <c r="G284" s="36"/>
      <c r="H284" s="36"/>
      <c r="I284" s="181"/>
      <c r="J284" s="36"/>
      <c r="K284" s="36"/>
      <c r="L284" s="37"/>
      <c r="M284" s="182"/>
      <c r="N284" s="183"/>
      <c r="O284" s="75"/>
      <c r="P284" s="75"/>
      <c r="Q284" s="75"/>
      <c r="R284" s="75"/>
      <c r="S284" s="75"/>
      <c r="T284" s="76"/>
      <c r="U284" s="36"/>
      <c r="V284" s="36"/>
      <c r="W284" s="36"/>
      <c r="X284" s="36"/>
      <c r="Y284" s="36"/>
      <c r="Z284" s="36"/>
      <c r="AA284" s="36"/>
      <c r="AB284" s="36"/>
      <c r="AC284" s="36"/>
      <c r="AD284" s="36"/>
      <c r="AE284" s="36"/>
      <c r="AT284" s="17" t="s">
        <v>115</v>
      </c>
      <c r="AU284" s="17" t="s">
        <v>80</v>
      </c>
    </row>
    <row r="285" spans="1:65" s="2" customFormat="1" ht="14.4" customHeight="1">
      <c r="A285" s="36"/>
      <c r="B285" s="164"/>
      <c r="C285" s="192" t="s">
        <v>441</v>
      </c>
      <c r="D285" s="192" t="s">
        <v>130</v>
      </c>
      <c r="E285" s="193" t="s">
        <v>442</v>
      </c>
      <c r="F285" s="194" t="s">
        <v>443</v>
      </c>
      <c r="G285" s="195" t="s">
        <v>444</v>
      </c>
      <c r="H285" s="196">
        <v>70.4</v>
      </c>
      <c r="I285" s="197"/>
      <c r="J285" s="198">
        <f>ROUND(I285*H285,2)</f>
        <v>0</v>
      </c>
      <c r="K285" s="199"/>
      <c r="L285" s="200"/>
      <c r="M285" s="201" t="s">
        <v>1</v>
      </c>
      <c r="N285" s="202" t="s">
        <v>38</v>
      </c>
      <c r="O285" s="75"/>
      <c r="P285" s="175">
        <f>O285*H285</f>
        <v>0</v>
      </c>
      <c r="Q285" s="175">
        <v>0</v>
      </c>
      <c r="R285" s="175">
        <f>Q285*H285</f>
        <v>0</v>
      </c>
      <c r="S285" s="175">
        <v>0</v>
      </c>
      <c r="T285" s="176">
        <f>S285*H285</f>
        <v>0</v>
      </c>
      <c r="U285" s="36"/>
      <c r="V285" s="36"/>
      <c r="W285" s="36"/>
      <c r="X285" s="36"/>
      <c r="Y285" s="36"/>
      <c r="Z285" s="36"/>
      <c r="AA285" s="36"/>
      <c r="AB285" s="36"/>
      <c r="AC285" s="36"/>
      <c r="AD285" s="36"/>
      <c r="AE285" s="36"/>
      <c r="AR285" s="177" t="s">
        <v>134</v>
      </c>
      <c r="AT285" s="177" t="s">
        <v>130</v>
      </c>
      <c r="AU285" s="177" t="s">
        <v>80</v>
      </c>
      <c r="AY285" s="17" t="s">
        <v>106</v>
      </c>
      <c r="BE285" s="178">
        <f>IF(N285="základní",J285,0)</f>
        <v>0</v>
      </c>
      <c r="BF285" s="178">
        <f>IF(N285="snížená",J285,0)</f>
        <v>0</v>
      </c>
      <c r="BG285" s="178">
        <f>IF(N285="zákl. přenesená",J285,0)</f>
        <v>0</v>
      </c>
      <c r="BH285" s="178">
        <f>IF(N285="sníž. přenesená",J285,0)</f>
        <v>0</v>
      </c>
      <c r="BI285" s="178">
        <f>IF(N285="nulová",J285,0)</f>
        <v>0</v>
      </c>
      <c r="BJ285" s="17" t="s">
        <v>78</v>
      </c>
      <c r="BK285" s="178">
        <f>ROUND(I285*H285,2)</f>
        <v>0</v>
      </c>
      <c r="BL285" s="17" t="s">
        <v>113</v>
      </c>
      <c r="BM285" s="177" t="s">
        <v>445</v>
      </c>
    </row>
    <row r="286" spans="1:47" s="2" customFormat="1" ht="12">
      <c r="A286" s="36"/>
      <c r="B286" s="37"/>
      <c r="C286" s="36"/>
      <c r="D286" s="179" t="s">
        <v>115</v>
      </c>
      <c r="E286" s="36"/>
      <c r="F286" s="180" t="s">
        <v>443</v>
      </c>
      <c r="G286" s="36"/>
      <c r="H286" s="36"/>
      <c r="I286" s="181"/>
      <c r="J286" s="36"/>
      <c r="K286" s="36"/>
      <c r="L286" s="37"/>
      <c r="M286" s="182"/>
      <c r="N286" s="183"/>
      <c r="O286" s="75"/>
      <c r="P286" s="75"/>
      <c r="Q286" s="75"/>
      <c r="R286" s="75"/>
      <c r="S286" s="75"/>
      <c r="T286" s="76"/>
      <c r="U286" s="36"/>
      <c r="V286" s="36"/>
      <c r="W286" s="36"/>
      <c r="X286" s="36"/>
      <c r="Y286" s="36"/>
      <c r="Z286" s="36"/>
      <c r="AA286" s="36"/>
      <c r="AB286" s="36"/>
      <c r="AC286" s="36"/>
      <c r="AD286" s="36"/>
      <c r="AE286" s="36"/>
      <c r="AT286" s="17" t="s">
        <v>115</v>
      </c>
      <c r="AU286" s="17" t="s">
        <v>80</v>
      </c>
    </row>
    <row r="287" spans="1:51" s="13" customFormat="1" ht="12">
      <c r="A287" s="13"/>
      <c r="B287" s="184"/>
      <c r="C287" s="13"/>
      <c r="D287" s="179" t="s">
        <v>117</v>
      </c>
      <c r="E287" s="185" t="s">
        <v>1</v>
      </c>
      <c r="F287" s="186" t="s">
        <v>446</v>
      </c>
      <c r="G287" s="13"/>
      <c r="H287" s="187">
        <v>70.4</v>
      </c>
      <c r="I287" s="188"/>
      <c r="J287" s="13"/>
      <c r="K287" s="13"/>
      <c r="L287" s="184"/>
      <c r="M287" s="189"/>
      <c r="N287" s="190"/>
      <c r="O287" s="190"/>
      <c r="P287" s="190"/>
      <c r="Q287" s="190"/>
      <c r="R287" s="190"/>
      <c r="S287" s="190"/>
      <c r="T287" s="191"/>
      <c r="U287" s="13"/>
      <c r="V287" s="13"/>
      <c r="W287" s="13"/>
      <c r="X287" s="13"/>
      <c r="Y287" s="13"/>
      <c r="Z287" s="13"/>
      <c r="AA287" s="13"/>
      <c r="AB287" s="13"/>
      <c r="AC287" s="13"/>
      <c r="AD287" s="13"/>
      <c r="AE287" s="13"/>
      <c r="AT287" s="185" t="s">
        <v>117</v>
      </c>
      <c r="AU287" s="185" t="s">
        <v>80</v>
      </c>
      <c r="AV287" s="13" t="s">
        <v>80</v>
      </c>
      <c r="AW287" s="13" t="s">
        <v>30</v>
      </c>
      <c r="AX287" s="13" t="s">
        <v>78</v>
      </c>
      <c r="AY287" s="185" t="s">
        <v>106</v>
      </c>
    </row>
    <row r="288" spans="1:65" s="2" customFormat="1" ht="14.4" customHeight="1">
      <c r="A288" s="36"/>
      <c r="B288" s="164"/>
      <c r="C288" s="165" t="s">
        <v>447</v>
      </c>
      <c r="D288" s="165" t="s">
        <v>109</v>
      </c>
      <c r="E288" s="166" t="s">
        <v>448</v>
      </c>
      <c r="F288" s="167" t="s">
        <v>449</v>
      </c>
      <c r="G288" s="168" t="s">
        <v>152</v>
      </c>
      <c r="H288" s="169">
        <v>480.6</v>
      </c>
      <c r="I288" s="170"/>
      <c r="J288" s="171">
        <f>ROUND(I288*H288,2)</f>
        <v>0</v>
      </c>
      <c r="K288" s="172"/>
      <c r="L288" s="37"/>
      <c r="M288" s="173" t="s">
        <v>1</v>
      </c>
      <c r="N288" s="174" t="s">
        <v>38</v>
      </c>
      <c r="O288" s="75"/>
      <c r="P288" s="175">
        <f>O288*H288</f>
        <v>0</v>
      </c>
      <c r="Q288" s="175">
        <v>0</v>
      </c>
      <c r="R288" s="175">
        <f>Q288*H288</f>
        <v>0</v>
      </c>
      <c r="S288" s="175">
        <v>0</v>
      </c>
      <c r="T288" s="176">
        <f>S288*H288</f>
        <v>0</v>
      </c>
      <c r="U288" s="36"/>
      <c r="V288" s="36"/>
      <c r="W288" s="36"/>
      <c r="X288" s="36"/>
      <c r="Y288" s="36"/>
      <c r="Z288" s="36"/>
      <c r="AA288" s="36"/>
      <c r="AB288" s="36"/>
      <c r="AC288" s="36"/>
      <c r="AD288" s="36"/>
      <c r="AE288" s="36"/>
      <c r="AR288" s="177" t="s">
        <v>113</v>
      </c>
      <c r="AT288" s="177" t="s">
        <v>109</v>
      </c>
      <c r="AU288" s="177" t="s">
        <v>80</v>
      </c>
      <c r="AY288" s="17" t="s">
        <v>106</v>
      </c>
      <c r="BE288" s="178">
        <f>IF(N288="základní",J288,0)</f>
        <v>0</v>
      </c>
      <c r="BF288" s="178">
        <f>IF(N288="snížená",J288,0)</f>
        <v>0</v>
      </c>
      <c r="BG288" s="178">
        <f>IF(N288="zákl. přenesená",J288,0)</f>
        <v>0</v>
      </c>
      <c r="BH288" s="178">
        <f>IF(N288="sníž. přenesená",J288,0)</f>
        <v>0</v>
      </c>
      <c r="BI288" s="178">
        <f>IF(N288="nulová",J288,0)</f>
        <v>0</v>
      </c>
      <c r="BJ288" s="17" t="s">
        <v>78</v>
      </c>
      <c r="BK288" s="178">
        <f>ROUND(I288*H288,2)</f>
        <v>0</v>
      </c>
      <c r="BL288" s="17" t="s">
        <v>113</v>
      </c>
      <c r="BM288" s="177" t="s">
        <v>450</v>
      </c>
    </row>
    <row r="289" spans="1:47" s="2" customFormat="1" ht="12">
      <c r="A289" s="36"/>
      <c r="B289" s="37"/>
      <c r="C289" s="36"/>
      <c r="D289" s="179" t="s">
        <v>115</v>
      </c>
      <c r="E289" s="36"/>
      <c r="F289" s="180" t="s">
        <v>440</v>
      </c>
      <c r="G289" s="36"/>
      <c r="H289" s="36"/>
      <c r="I289" s="181"/>
      <c r="J289" s="36"/>
      <c r="K289" s="36"/>
      <c r="L289" s="37"/>
      <c r="M289" s="182"/>
      <c r="N289" s="183"/>
      <c r="O289" s="75"/>
      <c r="P289" s="75"/>
      <c r="Q289" s="75"/>
      <c r="R289" s="75"/>
      <c r="S289" s="75"/>
      <c r="T289" s="76"/>
      <c r="U289" s="36"/>
      <c r="V289" s="36"/>
      <c r="W289" s="36"/>
      <c r="X289" s="36"/>
      <c r="Y289" s="36"/>
      <c r="Z289" s="36"/>
      <c r="AA289" s="36"/>
      <c r="AB289" s="36"/>
      <c r="AC289" s="36"/>
      <c r="AD289" s="36"/>
      <c r="AE289" s="36"/>
      <c r="AT289" s="17" t="s">
        <v>115</v>
      </c>
      <c r="AU289" s="17" t="s">
        <v>80</v>
      </c>
    </row>
    <row r="290" spans="1:51" s="13" customFormat="1" ht="12">
      <c r="A290" s="13"/>
      <c r="B290" s="184"/>
      <c r="C290" s="13"/>
      <c r="D290" s="179" t="s">
        <v>117</v>
      </c>
      <c r="E290" s="185" t="s">
        <v>1</v>
      </c>
      <c r="F290" s="186" t="s">
        <v>451</v>
      </c>
      <c r="G290" s="13"/>
      <c r="H290" s="187">
        <v>480.6</v>
      </c>
      <c r="I290" s="188"/>
      <c r="J290" s="13"/>
      <c r="K290" s="13"/>
      <c r="L290" s="184"/>
      <c r="M290" s="189"/>
      <c r="N290" s="190"/>
      <c r="O290" s="190"/>
      <c r="P290" s="190"/>
      <c r="Q290" s="190"/>
      <c r="R290" s="190"/>
      <c r="S290" s="190"/>
      <c r="T290" s="191"/>
      <c r="U290" s="13"/>
      <c r="V290" s="13"/>
      <c r="W290" s="13"/>
      <c r="X290" s="13"/>
      <c r="Y290" s="13"/>
      <c r="Z290" s="13"/>
      <c r="AA290" s="13"/>
      <c r="AB290" s="13"/>
      <c r="AC290" s="13"/>
      <c r="AD290" s="13"/>
      <c r="AE290" s="13"/>
      <c r="AT290" s="185" t="s">
        <v>117</v>
      </c>
      <c r="AU290" s="185" t="s">
        <v>80</v>
      </c>
      <c r="AV290" s="13" t="s">
        <v>80</v>
      </c>
      <c r="AW290" s="13" t="s">
        <v>30</v>
      </c>
      <c r="AX290" s="13" t="s">
        <v>78</v>
      </c>
      <c r="AY290" s="185" t="s">
        <v>106</v>
      </c>
    </row>
    <row r="291" spans="1:65" s="2" customFormat="1" ht="24.15" customHeight="1">
      <c r="A291" s="36"/>
      <c r="B291" s="164"/>
      <c r="C291" s="165" t="s">
        <v>452</v>
      </c>
      <c r="D291" s="165" t="s">
        <v>109</v>
      </c>
      <c r="E291" s="166" t="s">
        <v>453</v>
      </c>
      <c r="F291" s="167" t="s">
        <v>454</v>
      </c>
      <c r="G291" s="168" t="s">
        <v>349</v>
      </c>
      <c r="H291" s="169">
        <v>160.2</v>
      </c>
      <c r="I291" s="170"/>
      <c r="J291" s="171">
        <f>ROUND(I291*H291,2)</f>
        <v>0</v>
      </c>
      <c r="K291" s="172"/>
      <c r="L291" s="37"/>
      <c r="M291" s="173" t="s">
        <v>1</v>
      </c>
      <c r="N291" s="174" t="s">
        <v>38</v>
      </c>
      <c r="O291" s="75"/>
      <c r="P291" s="175">
        <f>O291*H291</f>
        <v>0</v>
      </c>
      <c r="Q291" s="175">
        <v>0</v>
      </c>
      <c r="R291" s="175">
        <f>Q291*H291</f>
        <v>0</v>
      </c>
      <c r="S291" s="175">
        <v>0</v>
      </c>
      <c r="T291" s="176">
        <f>S291*H291</f>
        <v>0</v>
      </c>
      <c r="U291" s="36"/>
      <c r="V291" s="36"/>
      <c r="W291" s="36"/>
      <c r="X291" s="36"/>
      <c r="Y291" s="36"/>
      <c r="Z291" s="36"/>
      <c r="AA291" s="36"/>
      <c r="AB291" s="36"/>
      <c r="AC291" s="36"/>
      <c r="AD291" s="36"/>
      <c r="AE291" s="36"/>
      <c r="AR291" s="177" t="s">
        <v>113</v>
      </c>
      <c r="AT291" s="177" t="s">
        <v>109</v>
      </c>
      <c r="AU291" s="177" t="s">
        <v>80</v>
      </c>
      <c r="AY291" s="17" t="s">
        <v>106</v>
      </c>
      <c r="BE291" s="178">
        <f>IF(N291="základní",J291,0)</f>
        <v>0</v>
      </c>
      <c r="BF291" s="178">
        <f>IF(N291="snížená",J291,0)</f>
        <v>0</v>
      </c>
      <c r="BG291" s="178">
        <f>IF(N291="zákl. přenesená",J291,0)</f>
        <v>0</v>
      </c>
      <c r="BH291" s="178">
        <f>IF(N291="sníž. přenesená",J291,0)</f>
        <v>0</v>
      </c>
      <c r="BI291" s="178">
        <f>IF(N291="nulová",J291,0)</f>
        <v>0</v>
      </c>
      <c r="BJ291" s="17" t="s">
        <v>78</v>
      </c>
      <c r="BK291" s="178">
        <f>ROUND(I291*H291,2)</f>
        <v>0</v>
      </c>
      <c r="BL291" s="17" t="s">
        <v>113</v>
      </c>
      <c r="BM291" s="177" t="s">
        <v>455</v>
      </c>
    </row>
    <row r="292" spans="1:47" s="2" customFormat="1" ht="12">
      <c r="A292" s="36"/>
      <c r="B292" s="37"/>
      <c r="C292" s="36"/>
      <c r="D292" s="179" t="s">
        <v>115</v>
      </c>
      <c r="E292" s="36"/>
      <c r="F292" s="180" t="s">
        <v>456</v>
      </c>
      <c r="G292" s="36"/>
      <c r="H292" s="36"/>
      <c r="I292" s="181"/>
      <c r="J292" s="36"/>
      <c r="K292" s="36"/>
      <c r="L292" s="37"/>
      <c r="M292" s="182"/>
      <c r="N292" s="183"/>
      <c r="O292" s="75"/>
      <c r="P292" s="75"/>
      <c r="Q292" s="75"/>
      <c r="R292" s="75"/>
      <c r="S292" s="75"/>
      <c r="T292" s="76"/>
      <c r="U292" s="36"/>
      <c r="V292" s="36"/>
      <c r="W292" s="36"/>
      <c r="X292" s="36"/>
      <c r="Y292" s="36"/>
      <c r="Z292" s="36"/>
      <c r="AA292" s="36"/>
      <c r="AB292" s="36"/>
      <c r="AC292" s="36"/>
      <c r="AD292" s="36"/>
      <c r="AE292" s="36"/>
      <c r="AT292" s="17" t="s">
        <v>115</v>
      </c>
      <c r="AU292" s="17" t="s">
        <v>80</v>
      </c>
    </row>
    <row r="293" spans="1:51" s="13" customFormat="1" ht="12">
      <c r="A293" s="13"/>
      <c r="B293" s="184"/>
      <c r="C293" s="13"/>
      <c r="D293" s="179" t="s">
        <v>117</v>
      </c>
      <c r="E293" s="185" t="s">
        <v>1</v>
      </c>
      <c r="F293" s="186" t="s">
        <v>457</v>
      </c>
      <c r="G293" s="13"/>
      <c r="H293" s="187">
        <v>160.2</v>
      </c>
      <c r="I293" s="188"/>
      <c r="J293" s="13"/>
      <c r="K293" s="13"/>
      <c r="L293" s="184"/>
      <c r="M293" s="189"/>
      <c r="N293" s="190"/>
      <c r="O293" s="190"/>
      <c r="P293" s="190"/>
      <c r="Q293" s="190"/>
      <c r="R293" s="190"/>
      <c r="S293" s="190"/>
      <c r="T293" s="191"/>
      <c r="U293" s="13"/>
      <c r="V293" s="13"/>
      <c r="W293" s="13"/>
      <c r="X293" s="13"/>
      <c r="Y293" s="13"/>
      <c r="Z293" s="13"/>
      <c r="AA293" s="13"/>
      <c r="AB293" s="13"/>
      <c r="AC293" s="13"/>
      <c r="AD293" s="13"/>
      <c r="AE293" s="13"/>
      <c r="AT293" s="185" t="s">
        <v>117</v>
      </c>
      <c r="AU293" s="185" t="s">
        <v>80</v>
      </c>
      <c r="AV293" s="13" t="s">
        <v>80</v>
      </c>
      <c r="AW293" s="13" t="s">
        <v>30</v>
      </c>
      <c r="AX293" s="13" t="s">
        <v>78</v>
      </c>
      <c r="AY293" s="185" t="s">
        <v>106</v>
      </c>
    </row>
    <row r="294" spans="1:65" s="2" customFormat="1" ht="24.15" customHeight="1">
      <c r="A294" s="36"/>
      <c r="B294" s="164"/>
      <c r="C294" s="165" t="s">
        <v>458</v>
      </c>
      <c r="D294" s="165" t="s">
        <v>109</v>
      </c>
      <c r="E294" s="166" t="s">
        <v>459</v>
      </c>
      <c r="F294" s="167" t="s">
        <v>460</v>
      </c>
      <c r="G294" s="168" t="s">
        <v>152</v>
      </c>
      <c r="H294" s="169">
        <v>45</v>
      </c>
      <c r="I294" s="170"/>
      <c r="J294" s="171">
        <f>ROUND(I294*H294,2)</f>
        <v>0</v>
      </c>
      <c r="K294" s="172"/>
      <c r="L294" s="37"/>
      <c r="M294" s="173" t="s">
        <v>1</v>
      </c>
      <c r="N294" s="174" t="s">
        <v>38</v>
      </c>
      <c r="O294" s="75"/>
      <c r="P294" s="175">
        <f>O294*H294</f>
        <v>0</v>
      </c>
      <c r="Q294" s="175">
        <v>0</v>
      </c>
      <c r="R294" s="175">
        <f>Q294*H294</f>
        <v>0</v>
      </c>
      <c r="S294" s="175">
        <v>0</v>
      </c>
      <c r="T294" s="176">
        <f>S294*H294</f>
        <v>0</v>
      </c>
      <c r="U294" s="36"/>
      <c r="V294" s="36"/>
      <c r="W294" s="36"/>
      <c r="X294" s="36"/>
      <c r="Y294" s="36"/>
      <c r="Z294" s="36"/>
      <c r="AA294" s="36"/>
      <c r="AB294" s="36"/>
      <c r="AC294" s="36"/>
      <c r="AD294" s="36"/>
      <c r="AE294" s="36"/>
      <c r="AR294" s="177" t="s">
        <v>113</v>
      </c>
      <c r="AT294" s="177" t="s">
        <v>109</v>
      </c>
      <c r="AU294" s="177" t="s">
        <v>80</v>
      </c>
      <c r="AY294" s="17" t="s">
        <v>106</v>
      </c>
      <c r="BE294" s="178">
        <f>IF(N294="základní",J294,0)</f>
        <v>0</v>
      </c>
      <c r="BF294" s="178">
        <f>IF(N294="snížená",J294,0)</f>
        <v>0</v>
      </c>
      <c r="BG294" s="178">
        <f>IF(N294="zákl. přenesená",J294,0)</f>
        <v>0</v>
      </c>
      <c r="BH294" s="178">
        <f>IF(N294="sníž. přenesená",J294,0)</f>
        <v>0</v>
      </c>
      <c r="BI294" s="178">
        <f>IF(N294="nulová",J294,0)</f>
        <v>0</v>
      </c>
      <c r="BJ294" s="17" t="s">
        <v>78</v>
      </c>
      <c r="BK294" s="178">
        <f>ROUND(I294*H294,2)</f>
        <v>0</v>
      </c>
      <c r="BL294" s="17" t="s">
        <v>113</v>
      </c>
      <c r="BM294" s="177" t="s">
        <v>461</v>
      </c>
    </row>
    <row r="295" spans="1:47" s="2" customFormat="1" ht="12">
      <c r="A295" s="36"/>
      <c r="B295" s="37"/>
      <c r="C295" s="36"/>
      <c r="D295" s="179" t="s">
        <v>115</v>
      </c>
      <c r="E295" s="36"/>
      <c r="F295" s="180" t="s">
        <v>462</v>
      </c>
      <c r="G295" s="36"/>
      <c r="H295" s="36"/>
      <c r="I295" s="181"/>
      <c r="J295" s="36"/>
      <c r="K295" s="36"/>
      <c r="L295" s="37"/>
      <c r="M295" s="182"/>
      <c r="N295" s="183"/>
      <c r="O295" s="75"/>
      <c r="P295" s="75"/>
      <c r="Q295" s="75"/>
      <c r="R295" s="75"/>
      <c r="S295" s="75"/>
      <c r="T295" s="76"/>
      <c r="U295" s="36"/>
      <c r="V295" s="36"/>
      <c r="W295" s="36"/>
      <c r="X295" s="36"/>
      <c r="Y295" s="36"/>
      <c r="Z295" s="36"/>
      <c r="AA295" s="36"/>
      <c r="AB295" s="36"/>
      <c r="AC295" s="36"/>
      <c r="AD295" s="36"/>
      <c r="AE295" s="36"/>
      <c r="AT295" s="17" t="s">
        <v>115</v>
      </c>
      <c r="AU295" s="17" t="s">
        <v>80</v>
      </c>
    </row>
    <row r="296" spans="1:65" s="2" customFormat="1" ht="14.4" customHeight="1">
      <c r="A296" s="36"/>
      <c r="B296" s="164"/>
      <c r="C296" s="192" t="s">
        <v>463</v>
      </c>
      <c r="D296" s="192" t="s">
        <v>130</v>
      </c>
      <c r="E296" s="193" t="s">
        <v>464</v>
      </c>
      <c r="F296" s="194" t="s">
        <v>465</v>
      </c>
      <c r="G296" s="195" t="s">
        <v>133</v>
      </c>
      <c r="H296" s="196">
        <v>4.05</v>
      </c>
      <c r="I296" s="197"/>
      <c r="J296" s="198">
        <f>ROUND(I296*H296,2)</f>
        <v>0</v>
      </c>
      <c r="K296" s="199"/>
      <c r="L296" s="200"/>
      <c r="M296" s="201" t="s">
        <v>1</v>
      </c>
      <c r="N296" s="202" t="s">
        <v>38</v>
      </c>
      <c r="O296" s="75"/>
      <c r="P296" s="175">
        <f>O296*H296</f>
        <v>0</v>
      </c>
      <c r="Q296" s="175">
        <v>1</v>
      </c>
      <c r="R296" s="175">
        <f>Q296*H296</f>
        <v>4.05</v>
      </c>
      <c r="S296" s="175">
        <v>0</v>
      </c>
      <c r="T296" s="176">
        <f>S296*H296</f>
        <v>0</v>
      </c>
      <c r="U296" s="36"/>
      <c r="V296" s="36"/>
      <c r="W296" s="36"/>
      <c r="X296" s="36"/>
      <c r="Y296" s="36"/>
      <c r="Z296" s="36"/>
      <c r="AA296" s="36"/>
      <c r="AB296" s="36"/>
      <c r="AC296" s="36"/>
      <c r="AD296" s="36"/>
      <c r="AE296" s="36"/>
      <c r="AR296" s="177" t="s">
        <v>134</v>
      </c>
      <c r="AT296" s="177" t="s">
        <v>130</v>
      </c>
      <c r="AU296" s="177" t="s">
        <v>80</v>
      </c>
      <c r="AY296" s="17" t="s">
        <v>106</v>
      </c>
      <c r="BE296" s="178">
        <f>IF(N296="základní",J296,0)</f>
        <v>0</v>
      </c>
      <c r="BF296" s="178">
        <f>IF(N296="snížená",J296,0)</f>
        <v>0</v>
      </c>
      <c r="BG296" s="178">
        <f>IF(N296="zákl. přenesená",J296,0)</f>
        <v>0</v>
      </c>
      <c r="BH296" s="178">
        <f>IF(N296="sníž. přenesená",J296,0)</f>
        <v>0</v>
      </c>
      <c r="BI296" s="178">
        <f>IF(N296="nulová",J296,0)</f>
        <v>0</v>
      </c>
      <c r="BJ296" s="17" t="s">
        <v>78</v>
      </c>
      <c r="BK296" s="178">
        <f>ROUND(I296*H296,2)</f>
        <v>0</v>
      </c>
      <c r="BL296" s="17" t="s">
        <v>113</v>
      </c>
      <c r="BM296" s="177" t="s">
        <v>466</v>
      </c>
    </row>
    <row r="297" spans="1:47" s="2" customFormat="1" ht="12">
      <c r="A297" s="36"/>
      <c r="B297" s="37"/>
      <c r="C297" s="36"/>
      <c r="D297" s="179" t="s">
        <v>115</v>
      </c>
      <c r="E297" s="36"/>
      <c r="F297" s="180" t="s">
        <v>465</v>
      </c>
      <c r="G297" s="36"/>
      <c r="H297" s="36"/>
      <c r="I297" s="181"/>
      <c r="J297" s="36"/>
      <c r="K297" s="36"/>
      <c r="L297" s="37"/>
      <c r="M297" s="182"/>
      <c r="N297" s="183"/>
      <c r="O297" s="75"/>
      <c r="P297" s="75"/>
      <c r="Q297" s="75"/>
      <c r="R297" s="75"/>
      <c r="S297" s="75"/>
      <c r="T297" s="76"/>
      <c r="U297" s="36"/>
      <c r="V297" s="36"/>
      <c r="W297" s="36"/>
      <c r="X297" s="36"/>
      <c r="Y297" s="36"/>
      <c r="Z297" s="36"/>
      <c r="AA297" s="36"/>
      <c r="AB297" s="36"/>
      <c r="AC297" s="36"/>
      <c r="AD297" s="36"/>
      <c r="AE297" s="36"/>
      <c r="AT297" s="17" t="s">
        <v>115</v>
      </c>
      <c r="AU297" s="17" t="s">
        <v>80</v>
      </c>
    </row>
    <row r="298" spans="1:51" s="13" customFormat="1" ht="12">
      <c r="A298" s="13"/>
      <c r="B298" s="184"/>
      <c r="C298" s="13"/>
      <c r="D298" s="179" t="s">
        <v>117</v>
      </c>
      <c r="E298" s="185" t="s">
        <v>1</v>
      </c>
      <c r="F298" s="186" t="s">
        <v>467</v>
      </c>
      <c r="G298" s="13"/>
      <c r="H298" s="187">
        <v>4.05</v>
      </c>
      <c r="I298" s="188"/>
      <c r="J298" s="13"/>
      <c r="K298" s="13"/>
      <c r="L298" s="184"/>
      <c r="M298" s="189"/>
      <c r="N298" s="190"/>
      <c r="O298" s="190"/>
      <c r="P298" s="190"/>
      <c r="Q298" s="190"/>
      <c r="R298" s="190"/>
      <c r="S298" s="190"/>
      <c r="T298" s="191"/>
      <c r="U298" s="13"/>
      <c r="V298" s="13"/>
      <c r="W298" s="13"/>
      <c r="X298" s="13"/>
      <c r="Y298" s="13"/>
      <c r="Z298" s="13"/>
      <c r="AA298" s="13"/>
      <c r="AB298" s="13"/>
      <c r="AC298" s="13"/>
      <c r="AD298" s="13"/>
      <c r="AE298" s="13"/>
      <c r="AT298" s="185" t="s">
        <v>117</v>
      </c>
      <c r="AU298" s="185" t="s">
        <v>80</v>
      </c>
      <c r="AV298" s="13" t="s">
        <v>80</v>
      </c>
      <c r="AW298" s="13" t="s">
        <v>30</v>
      </c>
      <c r="AX298" s="13" t="s">
        <v>78</v>
      </c>
      <c r="AY298" s="185" t="s">
        <v>106</v>
      </c>
    </row>
    <row r="299" spans="1:65" s="2" customFormat="1" ht="14.4" customHeight="1">
      <c r="A299" s="36"/>
      <c r="B299" s="164"/>
      <c r="C299" s="165" t="s">
        <v>468</v>
      </c>
      <c r="D299" s="165" t="s">
        <v>109</v>
      </c>
      <c r="E299" s="166" t="s">
        <v>469</v>
      </c>
      <c r="F299" s="167" t="s">
        <v>470</v>
      </c>
      <c r="G299" s="168" t="s">
        <v>133</v>
      </c>
      <c r="H299" s="169">
        <v>42.14</v>
      </c>
      <c r="I299" s="170"/>
      <c r="J299" s="171">
        <f>ROUND(I299*H299,2)</f>
        <v>0</v>
      </c>
      <c r="K299" s="172"/>
      <c r="L299" s="37"/>
      <c r="M299" s="173" t="s">
        <v>1</v>
      </c>
      <c r="N299" s="174" t="s">
        <v>38</v>
      </c>
      <c r="O299" s="75"/>
      <c r="P299" s="175">
        <f>O299*H299</f>
        <v>0</v>
      </c>
      <c r="Q299" s="175">
        <v>0</v>
      </c>
      <c r="R299" s="175">
        <f>Q299*H299</f>
        <v>0</v>
      </c>
      <c r="S299" s="175">
        <v>0</v>
      </c>
      <c r="T299" s="176">
        <f>S299*H299</f>
        <v>0</v>
      </c>
      <c r="U299" s="36"/>
      <c r="V299" s="36"/>
      <c r="W299" s="36"/>
      <c r="X299" s="36"/>
      <c r="Y299" s="36"/>
      <c r="Z299" s="36"/>
      <c r="AA299" s="36"/>
      <c r="AB299" s="36"/>
      <c r="AC299" s="36"/>
      <c r="AD299" s="36"/>
      <c r="AE299" s="36"/>
      <c r="AR299" s="177" t="s">
        <v>113</v>
      </c>
      <c r="AT299" s="177" t="s">
        <v>109</v>
      </c>
      <c r="AU299" s="177" t="s">
        <v>80</v>
      </c>
      <c r="AY299" s="17" t="s">
        <v>106</v>
      </c>
      <c r="BE299" s="178">
        <f>IF(N299="základní",J299,0)</f>
        <v>0</v>
      </c>
      <c r="BF299" s="178">
        <f>IF(N299="snížená",J299,0)</f>
        <v>0</v>
      </c>
      <c r="BG299" s="178">
        <f>IF(N299="zákl. přenesená",J299,0)</f>
        <v>0</v>
      </c>
      <c r="BH299" s="178">
        <f>IF(N299="sníž. přenesená",J299,0)</f>
        <v>0</v>
      </c>
      <c r="BI299" s="178">
        <f>IF(N299="nulová",J299,0)</f>
        <v>0</v>
      </c>
      <c r="BJ299" s="17" t="s">
        <v>78</v>
      </c>
      <c r="BK299" s="178">
        <f>ROUND(I299*H299,2)</f>
        <v>0</v>
      </c>
      <c r="BL299" s="17" t="s">
        <v>113</v>
      </c>
      <c r="BM299" s="177" t="s">
        <v>471</v>
      </c>
    </row>
    <row r="300" spans="1:47" s="2" customFormat="1" ht="12">
      <c r="A300" s="36"/>
      <c r="B300" s="37"/>
      <c r="C300" s="36"/>
      <c r="D300" s="179" t="s">
        <v>115</v>
      </c>
      <c r="E300" s="36"/>
      <c r="F300" s="180" t="s">
        <v>472</v>
      </c>
      <c r="G300" s="36"/>
      <c r="H300" s="36"/>
      <c r="I300" s="181"/>
      <c r="J300" s="36"/>
      <c r="K300" s="36"/>
      <c r="L300" s="37"/>
      <c r="M300" s="182"/>
      <c r="N300" s="183"/>
      <c r="O300" s="75"/>
      <c r="P300" s="75"/>
      <c r="Q300" s="75"/>
      <c r="R300" s="75"/>
      <c r="S300" s="75"/>
      <c r="T300" s="76"/>
      <c r="U300" s="36"/>
      <c r="V300" s="36"/>
      <c r="W300" s="36"/>
      <c r="X300" s="36"/>
      <c r="Y300" s="36"/>
      <c r="Z300" s="36"/>
      <c r="AA300" s="36"/>
      <c r="AB300" s="36"/>
      <c r="AC300" s="36"/>
      <c r="AD300" s="36"/>
      <c r="AE300" s="36"/>
      <c r="AT300" s="17" t="s">
        <v>115</v>
      </c>
      <c r="AU300" s="17" t="s">
        <v>80</v>
      </c>
    </row>
    <row r="301" spans="1:51" s="13" customFormat="1" ht="12">
      <c r="A301" s="13"/>
      <c r="B301" s="184"/>
      <c r="C301" s="13"/>
      <c r="D301" s="179" t="s">
        <v>117</v>
      </c>
      <c r="E301" s="185" t="s">
        <v>1</v>
      </c>
      <c r="F301" s="186" t="s">
        <v>473</v>
      </c>
      <c r="G301" s="13"/>
      <c r="H301" s="187">
        <v>42.14</v>
      </c>
      <c r="I301" s="188"/>
      <c r="J301" s="13"/>
      <c r="K301" s="13"/>
      <c r="L301" s="184"/>
      <c r="M301" s="189"/>
      <c r="N301" s="190"/>
      <c r="O301" s="190"/>
      <c r="P301" s="190"/>
      <c r="Q301" s="190"/>
      <c r="R301" s="190"/>
      <c r="S301" s="190"/>
      <c r="T301" s="191"/>
      <c r="U301" s="13"/>
      <c r="V301" s="13"/>
      <c r="W301" s="13"/>
      <c r="X301" s="13"/>
      <c r="Y301" s="13"/>
      <c r="Z301" s="13"/>
      <c r="AA301" s="13"/>
      <c r="AB301" s="13"/>
      <c r="AC301" s="13"/>
      <c r="AD301" s="13"/>
      <c r="AE301" s="13"/>
      <c r="AT301" s="185" t="s">
        <v>117</v>
      </c>
      <c r="AU301" s="185" t="s">
        <v>80</v>
      </c>
      <c r="AV301" s="13" t="s">
        <v>80</v>
      </c>
      <c r="AW301" s="13" t="s">
        <v>30</v>
      </c>
      <c r="AX301" s="13" t="s">
        <v>78</v>
      </c>
      <c r="AY301" s="185" t="s">
        <v>106</v>
      </c>
    </row>
    <row r="302" spans="1:65" s="2" customFormat="1" ht="14.4" customHeight="1">
      <c r="A302" s="36"/>
      <c r="B302" s="164"/>
      <c r="C302" s="165" t="s">
        <v>474</v>
      </c>
      <c r="D302" s="165" t="s">
        <v>109</v>
      </c>
      <c r="E302" s="166" t="s">
        <v>475</v>
      </c>
      <c r="F302" s="167" t="s">
        <v>476</v>
      </c>
      <c r="G302" s="168" t="s">
        <v>133</v>
      </c>
      <c r="H302" s="169">
        <v>333</v>
      </c>
      <c r="I302" s="170"/>
      <c r="J302" s="171">
        <f>ROUND(I302*H302,2)</f>
        <v>0</v>
      </c>
      <c r="K302" s="172"/>
      <c r="L302" s="37"/>
      <c r="M302" s="173" t="s">
        <v>1</v>
      </c>
      <c r="N302" s="174" t="s">
        <v>38</v>
      </c>
      <c r="O302" s="75"/>
      <c r="P302" s="175">
        <f>O302*H302</f>
        <v>0</v>
      </c>
      <c r="Q302" s="175">
        <v>0</v>
      </c>
      <c r="R302" s="175">
        <f>Q302*H302</f>
        <v>0</v>
      </c>
      <c r="S302" s="175">
        <v>0</v>
      </c>
      <c r="T302" s="176">
        <f>S302*H302</f>
        <v>0</v>
      </c>
      <c r="U302" s="36"/>
      <c r="V302" s="36"/>
      <c r="W302" s="36"/>
      <c r="X302" s="36"/>
      <c r="Y302" s="36"/>
      <c r="Z302" s="36"/>
      <c r="AA302" s="36"/>
      <c r="AB302" s="36"/>
      <c r="AC302" s="36"/>
      <c r="AD302" s="36"/>
      <c r="AE302" s="36"/>
      <c r="AR302" s="177" t="s">
        <v>113</v>
      </c>
      <c r="AT302" s="177" t="s">
        <v>109</v>
      </c>
      <c r="AU302" s="177" t="s">
        <v>80</v>
      </c>
      <c r="AY302" s="17" t="s">
        <v>106</v>
      </c>
      <c r="BE302" s="178">
        <f>IF(N302="základní",J302,0)</f>
        <v>0</v>
      </c>
      <c r="BF302" s="178">
        <f>IF(N302="snížená",J302,0)</f>
        <v>0</v>
      </c>
      <c r="BG302" s="178">
        <f>IF(N302="zákl. přenesená",J302,0)</f>
        <v>0</v>
      </c>
      <c r="BH302" s="178">
        <f>IF(N302="sníž. přenesená",J302,0)</f>
        <v>0</v>
      </c>
      <c r="BI302" s="178">
        <f>IF(N302="nulová",J302,0)</f>
        <v>0</v>
      </c>
      <c r="BJ302" s="17" t="s">
        <v>78</v>
      </c>
      <c r="BK302" s="178">
        <f>ROUND(I302*H302,2)</f>
        <v>0</v>
      </c>
      <c r="BL302" s="17" t="s">
        <v>113</v>
      </c>
      <c r="BM302" s="177" t="s">
        <v>477</v>
      </c>
    </row>
    <row r="303" spans="1:47" s="2" customFormat="1" ht="12">
      <c r="A303" s="36"/>
      <c r="B303" s="37"/>
      <c r="C303" s="36"/>
      <c r="D303" s="179" t="s">
        <v>115</v>
      </c>
      <c r="E303" s="36"/>
      <c r="F303" s="180" t="s">
        <v>478</v>
      </c>
      <c r="G303" s="36"/>
      <c r="H303" s="36"/>
      <c r="I303" s="181"/>
      <c r="J303" s="36"/>
      <c r="K303" s="36"/>
      <c r="L303" s="37"/>
      <c r="M303" s="182"/>
      <c r="N303" s="183"/>
      <c r="O303" s="75"/>
      <c r="P303" s="75"/>
      <c r="Q303" s="75"/>
      <c r="R303" s="75"/>
      <c r="S303" s="75"/>
      <c r="T303" s="76"/>
      <c r="U303" s="36"/>
      <c r="V303" s="36"/>
      <c r="W303" s="36"/>
      <c r="X303" s="36"/>
      <c r="Y303" s="36"/>
      <c r="Z303" s="36"/>
      <c r="AA303" s="36"/>
      <c r="AB303" s="36"/>
      <c r="AC303" s="36"/>
      <c r="AD303" s="36"/>
      <c r="AE303" s="36"/>
      <c r="AT303" s="17" t="s">
        <v>115</v>
      </c>
      <c r="AU303" s="17" t="s">
        <v>80</v>
      </c>
    </row>
    <row r="304" spans="1:51" s="13" customFormat="1" ht="12">
      <c r="A304" s="13"/>
      <c r="B304" s="184"/>
      <c r="C304" s="13"/>
      <c r="D304" s="179" t="s">
        <v>117</v>
      </c>
      <c r="E304" s="185" t="s">
        <v>1</v>
      </c>
      <c r="F304" s="186" t="s">
        <v>479</v>
      </c>
      <c r="G304" s="13"/>
      <c r="H304" s="187">
        <v>333</v>
      </c>
      <c r="I304" s="188"/>
      <c r="J304" s="13"/>
      <c r="K304" s="13"/>
      <c r="L304" s="184"/>
      <c r="M304" s="189"/>
      <c r="N304" s="190"/>
      <c r="O304" s="190"/>
      <c r="P304" s="190"/>
      <c r="Q304" s="190"/>
      <c r="R304" s="190"/>
      <c r="S304" s="190"/>
      <c r="T304" s="191"/>
      <c r="U304" s="13"/>
      <c r="V304" s="13"/>
      <c r="W304" s="13"/>
      <c r="X304" s="13"/>
      <c r="Y304" s="13"/>
      <c r="Z304" s="13"/>
      <c r="AA304" s="13"/>
      <c r="AB304" s="13"/>
      <c r="AC304" s="13"/>
      <c r="AD304" s="13"/>
      <c r="AE304" s="13"/>
      <c r="AT304" s="185" t="s">
        <v>117</v>
      </c>
      <c r="AU304" s="185" t="s">
        <v>80</v>
      </c>
      <c r="AV304" s="13" t="s">
        <v>80</v>
      </c>
      <c r="AW304" s="13" t="s">
        <v>30</v>
      </c>
      <c r="AX304" s="13" t="s">
        <v>78</v>
      </c>
      <c r="AY304" s="185" t="s">
        <v>106</v>
      </c>
    </row>
    <row r="305" spans="1:63" s="12" customFormat="1" ht="25.9" customHeight="1">
      <c r="A305" s="12"/>
      <c r="B305" s="151"/>
      <c r="C305" s="12"/>
      <c r="D305" s="152" t="s">
        <v>72</v>
      </c>
      <c r="E305" s="153" t="s">
        <v>480</v>
      </c>
      <c r="F305" s="153" t="s">
        <v>481</v>
      </c>
      <c r="G305" s="12"/>
      <c r="H305" s="12"/>
      <c r="I305" s="154"/>
      <c r="J305" s="155">
        <f>BK305</f>
        <v>0</v>
      </c>
      <c r="K305" s="12"/>
      <c r="L305" s="151"/>
      <c r="M305" s="156"/>
      <c r="N305" s="157"/>
      <c r="O305" s="157"/>
      <c r="P305" s="158">
        <f>SUM(P306:P345)</f>
        <v>0</v>
      </c>
      <c r="Q305" s="157"/>
      <c r="R305" s="158">
        <f>SUM(R306:R345)</f>
        <v>0</v>
      </c>
      <c r="S305" s="157"/>
      <c r="T305" s="159">
        <f>SUM(T306:T345)</f>
        <v>0</v>
      </c>
      <c r="U305" s="12"/>
      <c r="V305" s="12"/>
      <c r="W305" s="12"/>
      <c r="X305" s="12"/>
      <c r="Y305" s="12"/>
      <c r="Z305" s="12"/>
      <c r="AA305" s="12"/>
      <c r="AB305" s="12"/>
      <c r="AC305" s="12"/>
      <c r="AD305" s="12"/>
      <c r="AE305" s="12"/>
      <c r="AR305" s="152" t="s">
        <v>113</v>
      </c>
      <c r="AT305" s="160" t="s">
        <v>72</v>
      </c>
      <c r="AU305" s="160" t="s">
        <v>73</v>
      </c>
      <c r="AY305" s="152" t="s">
        <v>106</v>
      </c>
      <c r="BK305" s="161">
        <f>SUM(BK306:BK345)</f>
        <v>0</v>
      </c>
    </row>
    <row r="306" spans="1:65" s="2" customFormat="1" ht="24.15" customHeight="1">
      <c r="A306" s="36"/>
      <c r="B306" s="164"/>
      <c r="C306" s="192" t="s">
        <v>482</v>
      </c>
      <c r="D306" s="192" t="s">
        <v>130</v>
      </c>
      <c r="E306" s="193" t="s">
        <v>483</v>
      </c>
      <c r="F306" s="194" t="s">
        <v>484</v>
      </c>
      <c r="G306" s="195" t="s">
        <v>139</v>
      </c>
      <c r="H306" s="196">
        <v>8</v>
      </c>
      <c r="I306" s="197"/>
      <c r="J306" s="198">
        <f>ROUND(I306*H306,2)</f>
        <v>0</v>
      </c>
      <c r="K306" s="199"/>
      <c r="L306" s="200"/>
      <c r="M306" s="201" t="s">
        <v>1</v>
      </c>
      <c r="N306" s="202" t="s">
        <v>38</v>
      </c>
      <c r="O306" s="75"/>
      <c r="P306" s="175">
        <f>O306*H306</f>
        <v>0</v>
      </c>
      <c r="Q306" s="175">
        <v>0</v>
      </c>
      <c r="R306" s="175">
        <f>Q306*H306</f>
        <v>0</v>
      </c>
      <c r="S306" s="175">
        <v>0</v>
      </c>
      <c r="T306" s="176">
        <f>S306*H306</f>
        <v>0</v>
      </c>
      <c r="U306" s="36"/>
      <c r="V306" s="36"/>
      <c r="W306" s="36"/>
      <c r="X306" s="36"/>
      <c r="Y306" s="36"/>
      <c r="Z306" s="36"/>
      <c r="AA306" s="36"/>
      <c r="AB306" s="36"/>
      <c r="AC306" s="36"/>
      <c r="AD306" s="36"/>
      <c r="AE306" s="36"/>
      <c r="AR306" s="177" t="s">
        <v>485</v>
      </c>
      <c r="AT306" s="177" t="s">
        <v>130</v>
      </c>
      <c r="AU306" s="177" t="s">
        <v>78</v>
      </c>
      <c r="AY306" s="17" t="s">
        <v>106</v>
      </c>
      <c r="BE306" s="178">
        <f>IF(N306="základní",J306,0)</f>
        <v>0</v>
      </c>
      <c r="BF306" s="178">
        <f>IF(N306="snížená",J306,0)</f>
        <v>0</v>
      </c>
      <c r="BG306" s="178">
        <f>IF(N306="zákl. přenesená",J306,0)</f>
        <v>0</v>
      </c>
      <c r="BH306" s="178">
        <f>IF(N306="sníž. přenesená",J306,0)</f>
        <v>0</v>
      </c>
      <c r="BI306" s="178">
        <f>IF(N306="nulová",J306,0)</f>
        <v>0</v>
      </c>
      <c r="BJ306" s="17" t="s">
        <v>78</v>
      </c>
      <c r="BK306" s="178">
        <f>ROUND(I306*H306,2)</f>
        <v>0</v>
      </c>
      <c r="BL306" s="17" t="s">
        <v>485</v>
      </c>
      <c r="BM306" s="177" t="s">
        <v>486</v>
      </c>
    </row>
    <row r="307" spans="1:47" s="2" customFormat="1" ht="12">
      <c r="A307" s="36"/>
      <c r="B307" s="37"/>
      <c r="C307" s="36"/>
      <c r="D307" s="179" t="s">
        <v>115</v>
      </c>
      <c r="E307" s="36"/>
      <c r="F307" s="180" t="s">
        <v>484</v>
      </c>
      <c r="G307" s="36"/>
      <c r="H307" s="36"/>
      <c r="I307" s="181"/>
      <c r="J307" s="36"/>
      <c r="K307" s="36"/>
      <c r="L307" s="37"/>
      <c r="M307" s="182"/>
      <c r="N307" s="183"/>
      <c r="O307" s="75"/>
      <c r="P307" s="75"/>
      <c r="Q307" s="75"/>
      <c r="R307" s="75"/>
      <c r="S307" s="75"/>
      <c r="T307" s="76"/>
      <c r="U307" s="36"/>
      <c r="V307" s="36"/>
      <c r="W307" s="36"/>
      <c r="X307" s="36"/>
      <c r="Y307" s="36"/>
      <c r="Z307" s="36"/>
      <c r="AA307" s="36"/>
      <c r="AB307" s="36"/>
      <c r="AC307" s="36"/>
      <c r="AD307" s="36"/>
      <c r="AE307" s="36"/>
      <c r="AT307" s="17" t="s">
        <v>115</v>
      </c>
      <c r="AU307" s="17" t="s">
        <v>78</v>
      </c>
    </row>
    <row r="308" spans="1:65" s="2" customFormat="1" ht="24.15" customHeight="1">
      <c r="A308" s="36"/>
      <c r="B308" s="164"/>
      <c r="C308" s="192" t="s">
        <v>487</v>
      </c>
      <c r="D308" s="192" t="s">
        <v>130</v>
      </c>
      <c r="E308" s="193" t="s">
        <v>488</v>
      </c>
      <c r="F308" s="194" t="s">
        <v>489</v>
      </c>
      <c r="G308" s="195" t="s">
        <v>139</v>
      </c>
      <c r="H308" s="196">
        <v>8</v>
      </c>
      <c r="I308" s="197"/>
      <c r="J308" s="198">
        <f>ROUND(I308*H308,2)</f>
        <v>0</v>
      </c>
      <c r="K308" s="199"/>
      <c r="L308" s="200"/>
      <c r="M308" s="201" t="s">
        <v>1</v>
      </c>
      <c r="N308" s="202" t="s">
        <v>38</v>
      </c>
      <c r="O308" s="75"/>
      <c r="P308" s="175">
        <f>O308*H308</f>
        <v>0</v>
      </c>
      <c r="Q308" s="175">
        <v>0</v>
      </c>
      <c r="R308" s="175">
        <f>Q308*H308</f>
        <v>0</v>
      </c>
      <c r="S308" s="175">
        <v>0</v>
      </c>
      <c r="T308" s="176">
        <f>S308*H308</f>
        <v>0</v>
      </c>
      <c r="U308" s="36"/>
      <c r="V308" s="36"/>
      <c r="W308" s="36"/>
      <c r="X308" s="36"/>
      <c r="Y308" s="36"/>
      <c r="Z308" s="36"/>
      <c r="AA308" s="36"/>
      <c r="AB308" s="36"/>
      <c r="AC308" s="36"/>
      <c r="AD308" s="36"/>
      <c r="AE308" s="36"/>
      <c r="AR308" s="177" t="s">
        <v>485</v>
      </c>
      <c r="AT308" s="177" t="s">
        <v>130</v>
      </c>
      <c r="AU308" s="177" t="s">
        <v>78</v>
      </c>
      <c r="AY308" s="17" t="s">
        <v>106</v>
      </c>
      <c r="BE308" s="178">
        <f>IF(N308="základní",J308,0)</f>
        <v>0</v>
      </c>
      <c r="BF308" s="178">
        <f>IF(N308="snížená",J308,0)</f>
        <v>0</v>
      </c>
      <c r="BG308" s="178">
        <f>IF(N308="zákl. přenesená",J308,0)</f>
        <v>0</v>
      </c>
      <c r="BH308" s="178">
        <f>IF(N308="sníž. přenesená",J308,0)</f>
        <v>0</v>
      </c>
      <c r="BI308" s="178">
        <f>IF(N308="nulová",J308,0)</f>
        <v>0</v>
      </c>
      <c r="BJ308" s="17" t="s">
        <v>78</v>
      </c>
      <c r="BK308" s="178">
        <f>ROUND(I308*H308,2)</f>
        <v>0</v>
      </c>
      <c r="BL308" s="17" t="s">
        <v>485</v>
      </c>
      <c r="BM308" s="177" t="s">
        <v>490</v>
      </c>
    </row>
    <row r="309" spans="1:47" s="2" customFormat="1" ht="12">
      <c r="A309" s="36"/>
      <c r="B309" s="37"/>
      <c r="C309" s="36"/>
      <c r="D309" s="179" t="s">
        <v>115</v>
      </c>
      <c r="E309" s="36"/>
      <c r="F309" s="180" t="s">
        <v>489</v>
      </c>
      <c r="G309" s="36"/>
      <c r="H309" s="36"/>
      <c r="I309" s="181"/>
      <c r="J309" s="36"/>
      <c r="K309" s="36"/>
      <c r="L309" s="37"/>
      <c r="M309" s="182"/>
      <c r="N309" s="183"/>
      <c r="O309" s="75"/>
      <c r="P309" s="75"/>
      <c r="Q309" s="75"/>
      <c r="R309" s="75"/>
      <c r="S309" s="75"/>
      <c r="T309" s="76"/>
      <c r="U309" s="36"/>
      <c r="V309" s="36"/>
      <c r="W309" s="36"/>
      <c r="X309" s="36"/>
      <c r="Y309" s="36"/>
      <c r="Z309" s="36"/>
      <c r="AA309" s="36"/>
      <c r="AB309" s="36"/>
      <c r="AC309" s="36"/>
      <c r="AD309" s="36"/>
      <c r="AE309" s="36"/>
      <c r="AT309" s="17" t="s">
        <v>115</v>
      </c>
      <c r="AU309" s="17" t="s">
        <v>78</v>
      </c>
    </row>
    <row r="310" spans="1:65" s="2" customFormat="1" ht="49.05" customHeight="1">
      <c r="A310" s="36"/>
      <c r="B310" s="164"/>
      <c r="C310" s="165" t="s">
        <v>491</v>
      </c>
      <c r="D310" s="165" t="s">
        <v>109</v>
      </c>
      <c r="E310" s="166" t="s">
        <v>492</v>
      </c>
      <c r="F310" s="167" t="s">
        <v>493</v>
      </c>
      <c r="G310" s="168" t="s">
        <v>133</v>
      </c>
      <c r="H310" s="169">
        <v>43</v>
      </c>
      <c r="I310" s="170"/>
      <c r="J310" s="171">
        <f>ROUND(I310*H310,2)</f>
        <v>0</v>
      </c>
      <c r="K310" s="172"/>
      <c r="L310" s="37"/>
      <c r="M310" s="173" t="s">
        <v>1</v>
      </c>
      <c r="N310" s="174" t="s">
        <v>38</v>
      </c>
      <c r="O310" s="75"/>
      <c r="P310" s="175">
        <f>O310*H310</f>
        <v>0</v>
      </c>
      <c r="Q310" s="175">
        <v>0</v>
      </c>
      <c r="R310" s="175">
        <f>Q310*H310</f>
        <v>0</v>
      </c>
      <c r="S310" s="175">
        <v>0</v>
      </c>
      <c r="T310" s="176">
        <f>S310*H310</f>
        <v>0</v>
      </c>
      <c r="U310" s="36"/>
      <c r="V310" s="36"/>
      <c r="W310" s="36"/>
      <c r="X310" s="36"/>
      <c r="Y310" s="36"/>
      <c r="Z310" s="36"/>
      <c r="AA310" s="36"/>
      <c r="AB310" s="36"/>
      <c r="AC310" s="36"/>
      <c r="AD310" s="36"/>
      <c r="AE310" s="36"/>
      <c r="AR310" s="177" t="s">
        <v>494</v>
      </c>
      <c r="AT310" s="177" t="s">
        <v>109</v>
      </c>
      <c r="AU310" s="177" t="s">
        <v>78</v>
      </c>
      <c r="AY310" s="17" t="s">
        <v>106</v>
      </c>
      <c r="BE310" s="178">
        <f>IF(N310="základní",J310,0)</f>
        <v>0</v>
      </c>
      <c r="BF310" s="178">
        <f>IF(N310="snížená",J310,0)</f>
        <v>0</v>
      </c>
      <c r="BG310" s="178">
        <f>IF(N310="zákl. přenesená",J310,0)</f>
        <v>0</v>
      </c>
      <c r="BH310" s="178">
        <f>IF(N310="sníž. přenesená",J310,0)</f>
        <v>0</v>
      </c>
      <c r="BI310" s="178">
        <f>IF(N310="nulová",J310,0)</f>
        <v>0</v>
      </c>
      <c r="BJ310" s="17" t="s">
        <v>78</v>
      </c>
      <c r="BK310" s="178">
        <f>ROUND(I310*H310,2)</f>
        <v>0</v>
      </c>
      <c r="BL310" s="17" t="s">
        <v>494</v>
      </c>
      <c r="BM310" s="177" t="s">
        <v>495</v>
      </c>
    </row>
    <row r="311" spans="1:47" s="2" customFormat="1" ht="12">
      <c r="A311" s="36"/>
      <c r="B311" s="37"/>
      <c r="C311" s="36"/>
      <c r="D311" s="179" t="s">
        <v>115</v>
      </c>
      <c r="E311" s="36"/>
      <c r="F311" s="180" t="s">
        <v>496</v>
      </c>
      <c r="G311" s="36"/>
      <c r="H311" s="36"/>
      <c r="I311" s="181"/>
      <c r="J311" s="36"/>
      <c r="K311" s="36"/>
      <c r="L311" s="37"/>
      <c r="M311" s="182"/>
      <c r="N311" s="183"/>
      <c r="O311" s="75"/>
      <c r="P311" s="75"/>
      <c r="Q311" s="75"/>
      <c r="R311" s="75"/>
      <c r="S311" s="75"/>
      <c r="T311" s="76"/>
      <c r="U311" s="36"/>
      <c r="V311" s="36"/>
      <c r="W311" s="36"/>
      <c r="X311" s="36"/>
      <c r="Y311" s="36"/>
      <c r="Z311" s="36"/>
      <c r="AA311" s="36"/>
      <c r="AB311" s="36"/>
      <c r="AC311" s="36"/>
      <c r="AD311" s="36"/>
      <c r="AE311" s="36"/>
      <c r="AT311" s="17" t="s">
        <v>115</v>
      </c>
      <c r="AU311" s="17" t="s">
        <v>78</v>
      </c>
    </row>
    <row r="312" spans="1:51" s="13" customFormat="1" ht="12">
      <c r="A312" s="13"/>
      <c r="B312" s="184"/>
      <c r="C312" s="13"/>
      <c r="D312" s="179" t="s">
        <v>117</v>
      </c>
      <c r="E312" s="185" t="s">
        <v>1</v>
      </c>
      <c r="F312" s="186" t="s">
        <v>497</v>
      </c>
      <c r="G312" s="13"/>
      <c r="H312" s="187">
        <v>43</v>
      </c>
      <c r="I312" s="188"/>
      <c r="J312" s="13"/>
      <c r="K312" s="13"/>
      <c r="L312" s="184"/>
      <c r="M312" s="189"/>
      <c r="N312" s="190"/>
      <c r="O312" s="190"/>
      <c r="P312" s="190"/>
      <c r="Q312" s="190"/>
      <c r="R312" s="190"/>
      <c r="S312" s="190"/>
      <c r="T312" s="191"/>
      <c r="U312" s="13"/>
      <c r="V312" s="13"/>
      <c r="W312" s="13"/>
      <c r="X312" s="13"/>
      <c r="Y312" s="13"/>
      <c r="Z312" s="13"/>
      <c r="AA312" s="13"/>
      <c r="AB312" s="13"/>
      <c r="AC312" s="13"/>
      <c r="AD312" s="13"/>
      <c r="AE312" s="13"/>
      <c r="AT312" s="185" t="s">
        <v>117</v>
      </c>
      <c r="AU312" s="185" t="s">
        <v>78</v>
      </c>
      <c r="AV312" s="13" t="s">
        <v>80</v>
      </c>
      <c r="AW312" s="13" t="s">
        <v>30</v>
      </c>
      <c r="AX312" s="13" t="s">
        <v>78</v>
      </c>
      <c r="AY312" s="185" t="s">
        <v>106</v>
      </c>
    </row>
    <row r="313" spans="1:65" s="2" customFormat="1" ht="49.05" customHeight="1">
      <c r="A313" s="36"/>
      <c r="B313" s="164"/>
      <c r="C313" s="165" t="s">
        <v>305</v>
      </c>
      <c r="D313" s="165" t="s">
        <v>109</v>
      </c>
      <c r="E313" s="166" t="s">
        <v>498</v>
      </c>
      <c r="F313" s="167" t="s">
        <v>499</v>
      </c>
      <c r="G313" s="168" t="s">
        <v>133</v>
      </c>
      <c r="H313" s="169">
        <v>4047.844</v>
      </c>
      <c r="I313" s="170"/>
      <c r="J313" s="171">
        <f>ROUND(I313*H313,2)</f>
        <v>0</v>
      </c>
      <c r="K313" s="172"/>
      <c r="L313" s="37"/>
      <c r="M313" s="173" t="s">
        <v>1</v>
      </c>
      <c r="N313" s="174" t="s">
        <v>38</v>
      </c>
      <c r="O313" s="75"/>
      <c r="P313" s="175">
        <f>O313*H313</f>
        <v>0</v>
      </c>
      <c r="Q313" s="175">
        <v>0</v>
      </c>
      <c r="R313" s="175">
        <f>Q313*H313</f>
        <v>0</v>
      </c>
      <c r="S313" s="175">
        <v>0</v>
      </c>
      <c r="T313" s="176">
        <f>S313*H313</f>
        <v>0</v>
      </c>
      <c r="U313" s="36"/>
      <c r="V313" s="36"/>
      <c r="W313" s="36"/>
      <c r="X313" s="36"/>
      <c r="Y313" s="36"/>
      <c r="Z313" s="36"/>
      <c r="AA313" s="36"/>
      <c r="AB313" s="36"/>
      <c r="AC313" s="36"/>
      <c r="AD313" s="36"/>
      <c r="AE313" s="36"/>
      <c r="AR313" s="177" t="s">
        <v>494</v>
      </c>
      <c r="AT313" s="177" t="s">
        <v>109</v>
      </c>
      <c r="AU313" s="177" t="s">
        <v>78</v>
      </c>
      <c r="AY313" s="17" t="s">
        <v>106</v>
      </c>
      <c r="BE313" s="178">
        <f>IF(N313="základní",J313,0)</f>
        <v>0</v>
      </c>
      <c r="BF313" s="178">
        <f>IF(N313="snížená",J313,0)</f>
        <v>0</v>
      </c>
      <c r="BG313" s="178">
        <f>IF(N313="zákl. přenesená",J313,0)</f>
        <v>0</v>
      </c>
      <c r="BH313" s="178">
        <f>IF(N313="sníž. přenesená",J313,0)</f>
        <v>0</v>
      </c>
      <c r="BI313" s="178">
        <f>IF(N313="nulová",J313,0)</f>
        <v>0</v>
      </c>
      <c r="BJ313" s="17" t="s">
        <v>78</v>
      </c>
      <c r="BK313" s="178">
        <f>ROUND(I313*H313,2)</f>
        <v>0</v>
      </c>
      <c r="BL313" s="17" t="s">
        <v>494</v>
      </c>
      <c r="BM313" s="177" t="s">
        <v>500</v>
      </c>
    </row>
    <row r="314" spans="1:47" s="2" customFormat="1" ht="12">
      <c r="A314" s="36"/>
      <c r="B314" s="37"/>
      <c r="C314" s="36"/>
      <c r="D314" s="179" t="s">
        <v>115</v>
      </c>
      <c r="E314" s="36"/>
      <c r="F314" s="180" t="s">
        <v>501</v>
      </c>
      <c r="G314" s="36"/>
      <c r="H314" s="36"/>
      <c r="I314" s="181"/>
      <c r="J314" s="36"/>
      <c r="K314" s="36"/>
      <c r="L314" s="37"/>
      <c r="M314" s="182"/>
      <c r="N314" s="183"/>
      <c r="O314" s="75"/>
      <c r="P314" s="75"/>
      <c r="Q314" s="75"/>
      <c r="R314" s="75"/>
      <c r="S314" s="75"/>
      <c r="T314" s="76"/>
      <c r="U314" s="36"/>
      <c r="V314" s="36"/>
      <c r="W314" s="36"/>
      <c r="X314" s="36"/>
      <c r="Y314" s="36"/>
      <c r="Z314" s="36"/>
      <c r="AA314" s="36"/>
      <c r="AB314" s="36"/>
      <c r="AC314" s="36"/>
      <c r="AD314" s="36"/>
      <c r="AE314" s="36"/>
      <c r="AT314" s="17" t="s">
        <v>115</v>
      </c>
      <c r="AU314" s="17" t="s">
        <v>78</v>
      </c>
    </row>
    <row r="315" spans="1:51" s="13" customFormat="1" ht="12">
      <c r="A315" s="13"/>
      <c r="B315" s="184"/>
      <c r="C315" s="13"/>
      <c r="D315" s="179" t="s">
        <v>117</v>
      </c>
      <c r="E315" s="185" t="s">
        <v>1</v>
      </c>
      <c r="F315" s="186" t="s">
        <v>502</v>
      </c>
      <c r="G315" s="13"/>
      <c r="H315" s="187">
        <v>4042.397</v>
      </c>
      <c r="I315" s="188"/>
      <c r="J315" s="13"/>
      <c r="K315" s="13"/>
      <c r="L315" s="184"/>
      <c r="M315" s="189"/>
      <c r="N315" s="190"/>
      <c r="O315" s="190"/>
      <c r="P315" s="190"/>
      <c r="Q315" s="190"/>
      <c r="R315" s="190"/>
      <c r="S315" s="190"/>
      <c r="T315" s="191"/>
      <c r="U315" s="13"/>
      <c r="V315" s="13"/>
      <c r="W315" s="13"/>
      <c r="X315" s="13"/>
      <c r="Y315" s="13"/>
      <c r="Z315" s="13"/>
      <c r="AA315" s="13"/>
      <c r="AB315" s="13"/>
      <c r="AC315" s="13"/>
      <c r="AD315" s="13"/>
      <c r="AE315" s="13"/>
      <c r="AT315" s="185" t="s">
        <v>117</v>
      </c>
      <c r="AU315" s="185" t="s">
        <v>78</v>
      </c>
      <c r="AV315" s="13" t="s">
        <v>80</v>
      </c>
      <c r="AW315" s="13" t="s">
        <v>30</v>
      </c>
      <c r="AX315" s="13" t="s">
        <v>73</v>
      </c>
      <c r="AY315" s="185" t="s">
        <v>106</v>
      </c>
    </row>
    <row r="316" spans="1:51" s="13" customFormat="1" ht="12">
      <c r="A316" s="13"/>
      <c r="B316" s="184"/>
      <c r="C316" s="13"/>
      <c r="D316" s="179" t="s">
        <v>117</v>
      </c>
      <c r="E316" s="185" t="s">
        <v>1</v>
      </c>
      <c r="F316" s="186" t="s">
        <v>503</v>
      </c>
      <c r="G316" s="13"/>
      <c r="H316" s="187">
        <v>5.447</v>
      </c>
      <c r="I316" s="188"/>
      <c r="J316" s="13"/>
      <c r="K316" s="13"/>
      <c r="L316" s="184"/>
      <c r="M316" s="189"/>
      <c r="N316" s="190"/>
      <c r="O316" s="190"/>
      <c r="P316" s="190"/>
      <c r="Q316" s="190"/>
      <c r="R316" s="190"/>
      <c r="S316" s="190"/>
      <c r="T316" s="191"/>
      <c r="U316" s="13"/>
      <c r="V316" s="13"/>
      <c r="W316" s="13"/>
      <c r="X316" s="13"/>
      <c r="Y316" s="13"/>
      <c r="Z316" s="13"/>
      <c r="AA316" s="13"/>
      <c r="AB316" s="13"/>
      <c r="AC316" s="13"/>
      <c r="AD316" s="13"/>
      <c r="AE316" s="13"/>
      <c r="AT316" s="185" t="s">
        <v>117</v>
      </c>
      <c r="AU316" s="185" t="s">
        <v>78</v>
      </c>
      <c r="AV316" s="13" t="s">
        <v>80</v>
      </c>
      <c r="AW316" s="13" t="s">
        <v>30</v>
      </c>
      <c r="AX316" s="13" t="s">
        <v>73</v>
      </c>
      <c r="AY316" s="185" t="s">
        <v>106</v>
      </c>
    </row>
    <row r="317" spans="1:51" s="14" customFormat="1" ht="12">
      <c r="A317" s="14"/>
      <c r="B317" s="203"/>
      <c r="C317" s="14"/>
      <c r="D317" s="179" t="s">
        <v>117</v>
      </c>
      <c r="E317" s="204" t="s">
        <v>1</v>
      </c>
      <c r="F317" s="205" t="s">
        <v>200</v>
      </c>
      <c r="G317" s="14"/>
      <c r="H317" s="206">
        <v>4047.844</v>
      </c>
      <c r="I317" s="207"/>
      <c r="J317" s="14"/>
      <c r="K317" s="14"/>
      <c r="L317" s="203"/>
      <c r="M317" s="208"/>
      <c r="N317" s="209"/>
      <c r="O317" s="209"/>
      <c r="P317" s="209"/>
      <c r="Q317" s="209"/>
      <c r="R317" s="209"/>
      <c r="S317" s="209"/>
      <c r="T317" s="210"/>
      <c r="U317" s="14"/>
      <c r="V317" s="14"/>
      <c r="W317" s="14"/>
      <c r="X317" s="14"/>
      <c r="Y317" s="14"/>
      <c r="Z317" s="14"/>
      <c r="AA317" s="14"/>
      <c r="AB317" s="14"/>
      <c r="AC317" s="14"/>
      <c r="AD317" s="14"/>
      <c r="AE317" s="14"/>
      <c r="AT317" s="204" t="s">
        <v>117</v>
      </c>
      <c r="AU317" s="204" t="s">
        <v>78</v>
      </c>
      <c r="AV317" s="14" t="s">
        <v>113</v>
      </c>
      <c r="AW317" s="14" t="s">
        <v>30</v>
      </c>
      <c r="AX317" s="14" t="s">
        <v>78</v>
      </c>
      <c r="AY317" s="204" t="s">
        <v>106</v>
      </c>
    </row>
    <row r="318" spans="1:65" s="2" customFormat="1" ht="62.7" customHeight="1">
      <c r="A318" s="36"/>
      <c r="B318" s="164"/>
      <c r="C318" s="165" t="s">
        <v>504</v>
      </c>
      <c r="D318" s="165" t="s">
        <v>109</v>
      </c>
      <c r="E318" s="166" t="s">
        <v>505</v>
      </c>
      <c r="F318" s="167" t="s">
        <v>506</v>
      </c>
      <c r="G318" s="168" t="s">
        <v>133</v>
      </c>
      <c r="H318" s="169">
        <v>420.371</v>
      </c>
      <c r="I318" s="170"/>
      <c r="J318" s="171">
        <f>ROUND(I318*H318,2)</f>
        <v>0</v>
      </c>
      <c r="K318" s="172"/>
      <c r="L318" s="37"/>
      <c r="M318" s="173" t="s">
        <v>1</v>
      </c>
      <c r="N318" s="174" t="s">
        <v>38</v>
      </c>
      <c r="O318" s="75"/>
      <c r="P318" s="175">
        <f>O318*H318</f>
        <v>0</v>
      </c>
      <c r="Q318" s="175">
        <v>0</v>
      </c>
      <c r="R318" s="175">
        <f>Q318*H318</f>
        <v>0</v>
      </c>
      <c r="S318" s="175">
        <v>0</v>
      </c>
      <c r="T318" s="176">
        <f>S318*H318</f>
        <v>0</v>
      </c>
      <c r="U318" s="36"/>
      <c r="V318" s="36"/>
      <c r="W318" s="36"/>
      <c r="X318" s="36"/>
      <c r="Y318" s="36"/>
      <c r="Z318" s="36"/>
      <c r="AA318" s="36"/>
      <c r="AB318" s="36"/>
      <c r="AC318" s="36"/>
      <c r="AD318" s="36"/>
      <c r="AE318" s="36"/>
      <c r="AR318" s="177" t="s">
        <v>494</v>
      </c>
      <c r="AT318" s="177" t="s">
        <v>109</v>
      </c>
      <c r="AU318" s="177" t="s">
        <v>78</v>
      </c>
      <c r="AY318" s="17" t="s">
        <v>106</v>
      </c>
      <c r="BE318" s="178">
        <f>IF(N318="základní",J318,0)</f>
        <v>0</v>
      </c>
      <c r="BF318" s="178">
        <f>IF(N318="snížená",J318,0)</f>
        <v>0</v>
      </c>
      <c r="BG318" s="178">
        <f>IF(N318="zákl. přenesená",J318,0)</f>
        <v>0</v>
      </c>
      <c r="BH318" s="178">
        <f>IF(N318="sníž. přenesená",J318,0)</f>
        <v>0</v>
      </c>
      <c r="BI318" s="178">
        <f>IF(N318="nulová",J318,0)</f>
        <v>0</v>
      </c>
      <c r="BJ318" s="17" t="s">
        <v>78</v>
      </c>
      <c r="BK318" s="178">
        <f>ROUND(I318*H318,2)</f>
        <v>0</v>
      </c>
      <c r="BL318" s="17" t="s">
        <v>494</v>
      </c>
      <c r="BM318" s="177" t="s">
        <v>507</v>
      </c>
    </row>
    <row r="319" spans="1:47" s="2" customFormat="1" ht="12">
      <c r="A319" s="36"/>
      <c r="B319" s="37"/>
      <c r="C319" s="36"/>
      <c r="D319" s="179" t="s">
        <v>115</v>
      </c>
      <c r="E319" s="36"/>
      <c r="F319" s="180" t="s">
        <v>508</v>
      </c>
      <c r="G319" s="36"/>
      <c r="H319" s="36"/>
      <c r="I319" s="181"/>
      <c r="J319" s="36"/>
      <c r="K319" s="36"/>
      <c r="L319" s="37"/>
      <c r="M319" s="182"/>
      <c r="N319" s="183"/>
      <c r="O319" s="75"/>
      <c r="P319" s="75"/>
      <c r="Q319" s="75"/>
      <c r="R319" s="75"/>
      <c r="S319" s="75"/>
      <c r="T319" s="76"/>
      <c r="U319" s="36"/>
      <c r="V319" s="36"/>
      <c r="W319" s="36"/>
      <c r="X319" s="36"/>
      <c r="Y319" s="36"/>
      <c r="Z319" s="36"/>
      <c r="AA319" s="36"/>
      <c r="AB319" s="36"/>
      <c r="AC319" s="36"/>
      <c r="AD319" s="36"/>
      <c r="AE319" s="36"/>
      <c r="AT319" s="17" t="s">
        <v>115</v>
      </c>
      <c r="AU319" s="17" t="s">
        <v>78</v>
      </c>
    </row>
    <row r="320" spans="1:51" s="13" customFormat="1" ht="12">
      <c r="A320" s="13"/>
      <c r="B320" s="184"/>
      <c r="C320" s="13"/>
      <c r="D320" s="179" t="s">
        <v>117</v>
      </c>
      <c r="E320" s="185" t="s">
        <v>1</v>
      </c>
      <c r="F320" s="186" t="s">
        <v>509</v>
      </c>
      <c r="G320" s="13"/>
      <c r="H320" s="187">
        <v>420.371</v>
      </c>
      <c r="I320" s="188"/>
      <c r="J320" s="13"/>
      <c r="K320" s="13"/>
      <c r="L320" s="184"/>
      <c r="M320" s="189"/>
      <c r="N320" s="190"/>
      <c r="O320" s="190"/>
      <c r="P320" s="190"/>
      <c r="Q320" s="190"/>
      <c r="R320" s="190"/>
      <c r="S320" s="190"/>
      <c r="T320" s="191"/>
      <c r="U320" s="13"/>
      <c r="V320" s="13"/>
      <c r="W320" s="13"/>
      <c r="X320" s="13"/>
      <c r="Y320" s="13"/>
      <c r="Z320" s="13"/>
      <c r="AA320" s="13"/>
      <c r="AB320" s="13"/>
      <c r="AC320" s="13"/>
      <c r="AD320" s="13"/>
      <c r="AE320" s="13"/>
      <c r="AT320" s="185" t="s">
        <v>117</v>
      </c>
      <c r="AU320" s="185" t="s">
        <v>78</v>
      </c>
      <c r="AV320" s="13" t="s">
        <v>80</v>
      </c>
      <c r="AW320" s="13" t="s">
        <v>30</v>
      </c>
      <c r="AX320" s="13" t="s">
        <v>78</v>
      </c>
      <c r="AY320" s="185" t="s">
        <v>106</v>
      </c>
    </row>
    <row r="321" spans="1:65" s="2" customFormat="1" ht="62.7" customHeight="1">
      <c r="A321" s="36"/>
      <c r="B321" s="164"/>
      <c r="C321" s="165" t="s">
        <v>510</v>
      </c>
      <c r="D321" s="165" t="s">
        <v>109</v>
      </c>
      <c r="E321" s="166" t="s">
        <v>511</v>
      </c>
      <c r="F321" s="167" t="s">
        <v>512</v>
      </c>
      <c r="G321" s="168" t="s">
        <v>133</v>
      </c>
      <c r="H321" s="169">
        <v>70.75</v>
      </c>
      <c r="I321" s="170"/>
      <c r="J321" s="171">
        <f>ROUND(I321*H321,2)</f>
        <v>0</v>
      </c>
      <c r="K321" s="172"/>
      <c r="L321" s="37"/>
      <c r="M321" s="173" t="s">
        <v>1</v>
      </c>
      <c r="N321" s="174" t="s">
        <v>38</v>
      </c>
      <c r="O321" s="75"/>
      <c r="P321" s="175">
        <f>O321*H321</f>
        <v>0</v>
      </c>
      <c r="Q321" s="175">
        <v>0</v>
      </c>
      <c r="R321" s="175">
        <f>Q321*H321</f>
        <v>0</v>
      </c>
      <c r="S321" s="175">
        <v>0</v>
      </c>
      <c r="T321" s="176">
        <f>S321*H321</f>
        <v>0</v>
      </c>
      <c r="U321" s="36"/>
      <c r="V321" s="36"/>
      <c r="W321" s="36"/>
      <c r="X321" s="36"/>
      <c r="Y321" s="36"/>
      <c r="Z321" s="36"/>
      <c r="AA321" s="36"/>
      <c r="AB321" s="36"/>
      <c r="AC321" s="36"/>
      <c r="AD321" s="36"/>
      <c r="AE321" s="36"/>
      <c r="AR321" s="177" t="s">
        <v>494</v>
      </c>
      <c r="AT321" s="177" t="s">
        <v>109</v>
      </c>
      <c r="AU321" s="177" t="s">
        <v>78</v>
      </c>
      <c r="AY321" s="17" t="s">
        <v>106</v>
      </c>
      <c r="BE321" s="178">
        <f>IF(N321="základní",J321,0)</f>
        <v>0</v>
      </c>
      <c r="BF321" s="178">
        <f>IF(N321="snížená",J321,0)</f>
        <v>0</v>
      </c>
      <c r="BG321" s="178">
        <f>IF(N321="zákl. přenesená",J321,0)</f>
        <v>0</v>
      </c>
      <c r="BH321" s="178">
        <f>IF(N321="sníž. přenesená",J321,0)</f>
        <v>0</v>
      </c>
      <c r="BI321" s="178">
        <f>IF(N321="nulová",J321,0)</f>
        <v>0</v>
      </c>
      <c r="BJ321" s="17" t="s">
        <v>78</v>
      </c>
      <c r="BK321" s="178">
        <f>ROUND(I321*H321,2)</f>
        <v>0</v>
      </c>
      <c r="BL321" s="17" t="s">
        <v>494</v>
      </c>
      <c r="BM321" s="177" t="s">
        <v>513</v>
      </c>
    </row>
    <row r="322" spans="1:47" s="2" customFormat="1" ht="12">
      <c r="A322" s="36"/>
      <c r="B322" s="37"/>
      <c r="C322" s="36"/>
      <c r="D322" s="179" t="s">
        <v>115</v>
      </c>
      <c r="E322" s="36"/>
      <c r="F322" s="180" t="s">
        <v>514</v>
      </c>
      <c r="G322" s="36"/>
      <c r="H322" s="36"/>
      <c r="I322" s="181"/>
      <c r="J322" s="36"/>
      <c r="K322" s="36"/>
      <c r="L322" s="37"/>
      <c r="M322" s="182"/>
      <c r="N322" s="183"/>
      <c r="O322" s="75"/>
      <c r="P322" s="75"/>
      <c r="Q322" s="75"/>
      <c r="R322" s="75"/>
      <c r="S322" s="75"/>
      <c r="T322" s="76"/>
      <c r="U322" s="36"/>
      <c r="V322" s="36"/>
      <c r="W322" s="36"/>
      <c r="X322" s="36"/>
      <c r="Y322" s="36"/>
      <c r="Z322" s="36"/>
      <c r="AA322" s="36"/>
      <c r="AB322" s="36"/>
      <c r="AC322" s="36"/>
      <c r="AD322" s="36"/>
      <c r="AE322" s="36"/>
      <c r="AT322" s="17" t="s">
        <v>115</v>
      </c>
      <c r="AU322" s="17" t="s">
        <v>78</v>
      </c>
    </row>
    <row r="323" spans="1:51" s="13" customFormat="1" ht="12">
      <c r="A323" s="13"/>
      <c r="B323" s="184"/>
      <c r="C323" s="13"/>
      <c r="D323" s="179" t="s">
        <v>117</v>
      </c>
      <c r="E323" s="185" t="s">
        <v>1</v>
      </c>
      <c r="F323" s="186" t="s">
        <v>515</v>
      </c>
      <c r="G323" s="13"/>
      <c r="H323" s="187">
        <v>70.75</v>
      </c>
      <c r="I323" s="188"/>
      <c r="J323" s="13"/>
      <c r="K323" s="13"/>
      <c r="L323" s="184"/>
      <c r="M323" s="189"/>
      <c r="N323" s="190"/>
      <c r="O323" s="190"/>
      <c r="P323" s="190"/>
      <c r="Q323" s="190"/>
      <c r="R323" s="190"/>
      <c r="S323" s="190"/>
      <c r="T323" s="191"/>
      <c r="U323" s="13"/>
      <c r="V323" s="13"/>
      <c r="W323" s="13"/>
      <c r="X323" s="13"/>
      <c r="Y323" s="13"/>
      <c r="Z323" s="13"/>
      <c r="AA323" s="13"/>
      <c r="AB323" s="13"/>
      <c r="AC323" s="13"/>
      <c r="AD323" s="13"/>
      <c r="AE323" s="13"/>
      <c r="AT323" s="185" t="s">
        <v>117</v>
      </c>
      <c r="AU323" s="185" t="s">
        <v>78</v>
      </c>
      <c r="AV323" s="13" t="s">
        <v>80</v>
      </c>
      <c r="AW323" s="13" t="s">
        <v>30</v>
      </c>
      <c r="AX323" s="13" t="s">
        <v>78</v>
      </c>
      <c r="AY323" s="185" t="s">
        <v>106</v>
      </c>
    </row>
    <row r="324" spans="1:65" s="2" customFormat="1" ht="62.7" customHeight="1">
      <c r="A324" s="36"/>
      <c r="B324" s="164"/>
      <c r="C324" s="165" t="s">
        <v>516</v>
      </c>
      <c r="D324" s="165" t="s">
        <v>109</v>
      </c>
      <c r="E324" s="166" t="s">
        <v>517</v>
      </c>
      <c r="F324" s="167" t="s">
        <v>518</v>
      </c>
      <c r="G324" s="168" t="s">
        <v>133</v>
      </c>
      <c r="H324" s="169">
        <v>277.62</v>
      </c>
      <c r="I324" s="170"/>
      <c r="J324" s="171">
        <f>ROUND(I324*H324,2)</f>
        <v>0</v>
      </c>
      <c r="K324" s="172"/>
      <c r="L324" s="37"/>
      <c r="M324" s="173" t="s">
        <v>1</v>
      </c>
      <c r="N324" s="174" t="s">
        <v>38</v>
      </c>
      <c r="O324" s="75"/>
      <c r="P324" s="175">
        <f>O324*H324</f>
        <v>0</v>
      </c>
      <c r="Q324" s="175">
        <v>0</v>
      </c>
      <c r="R324" s="175">
        <f>Q324*H324</f>
        <v>0</v>
      </c>
      <c r="S324" s="175">
        <v>0</v>
      </c>
      <c r="T324" s="176">
        <f>S324*H324</f>
        <v>0</v>
      </c>
      <c r="U324" s="36"/>
      <c r="V324" s="36"/>
      <c r="W324" s="36"/>
      <c r="X324" s="36"/>
      <c r="Y324" s="36"/>
      <c r="Z324" s="36"/>
      <c r="AA324" s="36"/>
      <c r="AB324" s="36"/>
      <c r="AC324" s="36"/>
      <c r="AD324" s="36"/>
      <c r="AE324" s="36"/>
      <c r="AR324" s="177" t="s">
        <v>494</v>
      </c>
      <c r="AT324" s="177" t="s">
        <v>109</v>
      </c>
      <c r="AU324" s="177" t="s">
        <v>78</v>
      </c>
      <c r="AY324" s="17" t="s">
        <v>106</v>
      </c>
      <c r="BE324" s="178">
        <f>IF(N324="základní",J324,0)</f>
        <v>0</v>
      </c>
      <c r="BF324" s="178">
        <f>IF(N324="snížená",J324,0)</f>
        <v>0</v>
      </c>
      <c r="BG324" s="178">
        <f>IF(N324="zákl. přenesená",J324,0)</f>
        <v>0</v>
      </c>
      <c r="BH324" s="178">
        <f>IF(N324="sníž. přenesená",J324,0)</f>
        <v>0</v>
      </c>
      <c r="BI324" s="178">
        <f>IF(N324="nulová",J324,0)</f>
        <v>0</v>
      </c>
      <c r="BJ324" s="17" t="s">
        <v>78</v>
      </c>
      <c r="BK324" s="178">
        <f>ROUND(I324*H324,2)</f>
        <v>0</v>
      </c>
      <c r="BL324" s="17" t="s">
        <v>494</v>
      </c>
      <c r="BM324" s="177" t="s">
        <v>519</v>
      </c>
    </row>
    <row r="325" spans="1:47" s="2" customFormat="1" ht="12">
      <c r="A325" s="36"/>
      <c r="B325" s="37"/>
      <c r="C325" s="36"/>
      <c r="D325" s="179" t="s">
        <v>115</v>
      </c>
      <c r="E325" s="36"/>
      <c r="F325" s="180" t="s">
        <v>520</v>
      </c>
      <c r="G325" s="36"/>
      <c r="H325" s="36"/>
      <c r="I325" s="181"/>
      <c r="J325" s="36"/>
      <c r="K325" s="36"/>
      <c r="L325" s="37"/>
      <c r="M325" s="182"/>
      <c r="N325" s="183"/>
      <c r="O325" s="75"/>
      <c r="P325" s="75"/>
      <c r="Q325" s="75"/>
      <c r="R325" s="75"/>
      <c r="S325" s="75"/>
      <c r="T325" s="76"/>
      <c r="U325" s="36"/>
      <c r="V325" s="36"/>
      <c r="W325" s="36"/>
      <c r="X325" s="36"/>
      <c r="Y325" s="36"/>
      <c r="Z325" s="36"/>
      <c r="AA325" s="36"/>
      <c r="AB325" s="36"/>
      <c r="AC325" s="36"/>
      <c r="AD325" s="36"/>
      <c r="AE325" s="36"/>
      <c r="AT325" s="17" t="s">
        <v>115</v>
      </c>
      <c r="AU325" s="17" t="s">
        <v>78</v>
      </c>
    </row>
    <row r="326" spans="1:51" s="13" customFormat="1" ht="12">
      <c r="A326" s="13"/>
      <c r="B326" s="184"/>
      <c r="C326" s="13"/>
      <c r="D326" s="179" t="s">
        <v>117</v>
      </c>
      <c r="E326" s="185" t="s">
        <v>1</v>
      </c>
      <c r="F326" s="186" t="s">
        <v>521</v>
      </c>
      <c r="G326" s="13"/>
      <c r="H326" s="187">
        <v>277.62</v>
      </c>
      <c r="I326" s="188"/>
      <c r="J326" s="13"/>
      <c r="K326" s="13"/>
      <c r="L326" s="184"/>
      <c r="M326" s="189"/>
      <c r="N326" s="190"/>
      <c r="O326" s="190"/>
      <c r="P326" s="190"/>
      <c r="Q326" s="190"/>
      <c r="R326" s="190"/>
      <c r="S326" s="190"/>
      <c r="T326" s="191"/>
      <c r="U326" s="13"/>
      <c r="V326" s="13"/>
      <c r="W326" s="13"/>
      <c r="X326" s="13"/>
      <c r="Y326" s="13"/>
      <c r="Z326" s="13"/>
      <c r="AA326" s="13"/>
      <c r="AB326" s="13"/>
      <c r="AC326" s="13"/>
      <c r="AD326" s="13"/>
      <c r="AE326" s="13"/>
      <c r="AT326" s="185" t="s">
        <v>117</v>
      </c>
      <c r="AU326" s="185" t="s">
        <v>78</v>
      </c>
      <c r="AV326" s="13" t="s">
        <v>80</v>
      </c>
      <c r="AW326" s="13" t="s">
        <v>30</v>
      </c>
      <c r="AX326" s="13" t="s">
        <v>73</v>
      </c>
      <c r="AY326" s="185" t="s">
        <v>106</v>
      </c>
    </row>
    <row r="327" spans="1:51" s="14" customFormat="1" ht="12">
      <c r="A327" s="14"/>
      <c r="B327" s="203"/>
      <c r="C327" s="14"/>
      <c r="D327" s="179" t="s">
        <v>117</v>
      </c>
      <c r="E327" s="204" t="s">
        <v>1</v>
      </c>
      <c r="F327" s="205" t="s">
        <v>200</v>
      </c>
      <c r="G327" s="14"/>
      <c r="H327" s="206">
        <v>277.62</v>
      </c>
      <c r="I327" s="207"/>
      <c r="J327" s="14"/>
      <c r="K327" s="14"/>
      <c r="L327" s="203"/>
      <c r="M327" s="208"/>
      <c r="N327" s="209"/>
      <c r="O327" s="209"/>
      <c r="P327" s="209"/>
      <c r="Q327" s="209"/>
      <c r="R327" s="209"/>
      <c r="S327" s="209"/>
      <c r="T327" s="210"/>
      <c r="U327" s="14"/>
      <c r="V327" s="14"/>
      <c r="W327" s="14"/>
      <c r="X327" s="14"/>
      <c r="Y327" s="14"/>
      <c r="Z327" s="14"/>
      <c r="AA327" s="14"/>
      <c r="AB327" s="14"/>
      <c r="AC327" s="14"/>
      <c r="AD327" s="14"/>
      <c r="AE327" s="14"/>
      <c r="AT327" s="204" t="s">
        <v>117</v>
      </c>
      <c r="AU327" s="204" t="s">
        <v>78</v>
      </c>
      <c r="AV327" s="14" t="s">
        <v>113</v>
      </c>
      <c r="AW327" s="14" t="s">
        <v>30</v>
      </c>
      <c r="AX327" s="14" t="s">
        <v>78</v>
      </c>
      <c r="AY327" s="204" t="s">
        <v>106</v>
      </c>
    </row>
    <row r="328" spans="1:65" s="2" customFormat="1" ht="14.4" customHeight="1">
      <c r="A328" s="36"/>
      <c r="B328" s="164"/>
      <c r="C328" s="165" t="s">
        <v>522</v>
      </c>
      <c r="D328" s="165" t="s">
        <v>109</v>
      </c>
      <c r="E328" s="166" t="s">
        <v>523</v>
      </c>
      <c r="F328" s="167" t="s">
        <v>524</v>
      </c>
      <c r="G328" s="168" t="s">
        <v>133</v>
      </c>
      <c r="H328" s="169">
        <v>493.911</v>
      </c>
      <c r="I328" s="170"/>
      <c r="J328" s="171">
        <f>ROUND(I328*H328,2)</f>
        <v>0</v>
      </c>
      <c r="K328" s="172"/>
      <c r="L328" s="37"/>
      <c r="M328" s="173" t="s">
        <v>1</v>
      </c>
      <c r="N328" s="174" t="s">
        <v>38</v>
      </c>
      <c r="O328" s="75"/>
      <c r="P328" s="175">
        <f>O328*H328</f>
        <v>0</v>
      </c>
      <c r="Q328" s="175">
        <v>0</v>
      </c>
      <c r="R328" s="175">
        <f>Q328*H328</f>
        <v>0</v>
      </c>
      <c r="S328" s="175">
        <v>0</v>
      </c>
      <c r="T328" s="176">
        <f>S328*H328</f>
        <v>0</v>
      </c>
      <c r="U328" s="36"/>
      <c r="V328" s="36"/>
      <c r="W328" s="36"/>
      <c r="X328" s="36"/>
      <c r="Y328" s="36"/>
      <c r="Z328" s="36"/>
      <c r="AA328" s="36"/>
      <c r="AB328" s="36"/>
      <c r="AC328" s="36"/>
      <c r="AD328" s="36"/>
      <c r="AE328" s="36"/>
      <c r="AR328" s="177" t="s">
        <v>494</v>
      </c>
      <c r="AT328" s="177" t="s">
        <v>109</v>
      </c>
      <c r="AU328" s="177" t="s">
        <v>78</v>
      </c>
      <c r="AY328" s="17" t="s">
        <v>106</v>
      </c>
      <c r="BE328" s="178">
        <f>IF(N328="základní",J328,0)</f>
        <v>0</v>
      </c>
      <c r="BF328" s="178">
        <f>IF(N328="snížená",J328,0)</f>
        <v>0</v>
      </c>
      <c r="BG328" s="178">
        <f>IF(N328="zákl. přenesená",J328,0)</f>
        <v>0</v>
      </c>
      <c r="BH328" s="178">
        <f>IF(N328="sníž. přenesená",J328,0)</f>
        <v>0</v>
      </c>
      <c r="BI328" s="178">
        <f>IF(N328="nulová",J328,0)</f>
        <v>0</v>
      </c>
      <c r="BJ328" s="17" t="s">
        <v>78</v>
      </c>
      <c r="BK328" s="178">
        <f>ROUND(I328*H328,2)</f>
        <v>0</v>
      </c>
      <c r="BL328" s="17" t="s">
        <v>494</v>
      </c>
      <c r="BM328" s="177" t="s">
        <v>525</v>
      </c>
    </row>
    <row r="329" spans="1:47" s="2" customFormat="1" ht="12">
      <c r="A329" s="36"/>
      <c r="B329" s="37"/>
      <c r="C329" s="36"/>
      <c r="D329" s="179" t="s">
        <v>115</v>
      </c>
      <c r="E329" s="36"/>
      <c r="F329" s="180" t="s">
        <v>526</v>
      </c>
      <c r="G329" s="36"/>
      <c r="H329" s="36"/>
      <c r="I329" s="181"/>
      <c r="J329" s="36"/>
      <c r="K329" s="36"/>
      <c r="L329" s="37"/>
      <c r="M329" s="182"/>
      <c r="N329" s="183"/>
      <c r="O329" s="75"/>
      <c r="P329" s="75"/>
      <c r="Q329" s="75"/>
      <c r="R329" s="75"/>
      <c r="S329" s="75"/>
      <c r="T329" s="76"/>
      <c r="U329" s="36"/>
      <c r="V329" s="36"/>
      <c r="W329" s="36"/>
      <c r="X329" s="36"/>
      <c r="Y329" s="36"/>
      <c r="Z329" s="36"/>
      <c r="AA329" s="36"/>
      <c r="AB329" s="36"/>
      <c r="AC329" s="36"/>
      <c r="AD329" s="36"/>
      <c r="AE329" s="36"/>
      <c r="AT329" s="17" t="s">
        <v>115</v>
      </c>
      <c r="AU329" s="17" t="s">
        <v>78</v>
      </c>
    </row>
    <row r="330" spans="1:51" s="13" customFormat="1" ht="12">
      <c r="A330" s="13"/>
      <c r="B330" s="184"/>
      <c r="C330" s="13"/>
      <c r="D330" s="179" t="s">
        <v>117</v>
      </c>
      <c r="E330" s="185" t="s">
        <v>1</v>
      </c>
      <c r="F330" s="186" t="s">
        <v>527</v>
      </c>
      <c r="G330" s="13"/>
      <c r="H330" s="187">
        <v>493.911</v>
      </c>
      <c r="I330" s="188"/>
      <c r="J330" s="13"/>
      <c r="K330" s="13"/>
      <c r="L330" s="184"/>
      <c r="M330" s="189"/>
      <c r="N330" s="190"/>
      <c r="O330" s="190"/>
      <c r="P330" s="190"/>
      <c r="Q330" s="190"/>
      <c r="R330" s="190"/>
      <c r="S330" s="190"/>
      <c r="T330" s="191"/>
      <c r="U330" s="13"/>
      <c r="V330" s="13"/>
      <c r="W330" s="13"/>
      <c r="X330" s="13"/>
      <c r="Y330" s="13"/>
      <c r="Z330" s="13"/>
      <c r="AA330" s="13"/>
      <c r="AB330" s="13"/>
      <c r="AC330" s="13"/>
      <c r="AD330" s="13"/>
      <c r="AE330" s="13"/>
      <c r="AT330" s="185" t="s">
        <v>117</v>
      </c>
      <c r="AU330" s="185" t="s">
        <v>78</v>
      </c>
      <c r="AV330" s="13" t="s">
        <v>80</v>
      </c>
      <c r="AW330" s="13" t="s">
        <v>30</v>
      </c>
      <c r="AX330" s="13" t="s">
        <v>78</v>
      </c>
      <c r="AY330" s="185" t="s">
        <v>106</v>
      </c>
    </row>
    <row r="331" spans="1:65" s="2" customFormat="1" ht="24.15" customHeight="1">
      <c r="A331" s="36"/>
      <c r="B331" s="164"/>
      <c r="C331" s="165" t="s">
        <v>528</v>
      </c>
      <c r="D331" s="165" t="s">
        <v>109</v>
      </c>
      <c r="E331" s="166" t="s">
        <v>529</v>
      </c>
      <c r="F331" s="167" t="s">
        <v>530</v>
      </c>
      <c r="G331" s="168" t="s">
        <v>133</v>
      </c>
      <c r="H331" s="169">
        <v>455.881</v>
      </c>
      <c r="I331" s="170"/>
      <c r="J331" s="171">
        <f>ROUND(I331*H331,2)</f>
        <v>0</v>
      </c>
      <c r="K331" s="172"/>
      <c r="L331" s="37"/>
      <c r="M331" s="173" t="s">
        <v>1</v>
      </c>
      <c r="N331" s="174" t="s">
        <v>38</v>
      </c>
      <c r="O331" s="75"/>
      <c r="P331" s="175">
        <f>O331*H331</f>
        <v>0</v>
      </c>
      <c r="Q331" s="175">
        <v>0</v>
      </c>
      <c r="R331" s="175">
        <f>Q331*H331</f>
        <v>0</v>
      </c>
      <c r="S331" s="175">
        <v>0</v>
      </c>
      <c r="T331" s="176">
        <f>S331*H331</f>
        <v>0</v>
      </c>
      <c r="U331" s="36"/>
      <c r="V331" s="36"/>
      <c r="W331" s="36"/>
      <c r="X331" s="36"/>
      <c r="Y331" s="36"/>
      <c r="Z331" s="36"/>
      <c r="AA331" s="36"/>
      <c r="AB331" s="36"/>
      <c r="AC331" s="36"/>
      <c r="AD331" s="36"/>
      <c r="AE331" s="36"/>
      <c r="AR331" s="177" t="s">
        <v>494</v>
      </c>
      <c r="AT331" s="177" t="s">
        <v>109</v>
      </c>
      <c r="AU331" s="177" t="s">
        <v>78</v>
      </c>
      <c r="AY331" s="17" t="s">
        <v>106</v>
      </c>
      <c r="BE331" s="178">
        <f>IF(N331="základní",J331,0)</f>
        <v>0</v>
      </c>
      <c r="BF331" s="178">
        <f>IF(N331="snížená",J331,0)</f>
        <v>0</v>
      </c>
      <c r="BG331" s="178">
        <f>IF(N331="zákl. přenesená",J331,0)</f>
        <v>0</v>
      </c>
      <c r="BH331" s="178">
        <f>IF(N331="sníž. přenesená",J331,0)</f>
        <v>0</v>
      </c>
      <c r="BI331" s="178">
        <f>IF(N331="nulová",J331,0)</f>
        <v>0</v>
      </c>
      <c r="BJ331" s="17" t="s">
        <v>78</v>
      </c>
      <c r="BK331" s="178">
        <f>ROUND(I331*H331,2)</f>
        <v>0</v>
      </c>
      <c r="BL331" s="17" t="s">
        <v>494</v>
      </c>
      <c r="BM331" s="177" t="s">
        <v>531</v>
      </c>
    </row>
    <row r="332" spans="1:47" s="2" customFormat="1" ht="12">
      <c r="A332" s="36"/>
      <c r="B332" s="37"/>
      <c r="C332" s="36"/>
      <c r="D332" s="179" t="s">
        <v>115</v>
      </c>
      <c r="E332" s="36"/>
      <c r="F332" s="180" t="s">
        <v>532</v>
      </c>
      <c r="G332" s="36"/>
      <c r="H332" s="36"/>
      <c r="I332" s="181"/>
      <c r="J332" s="36"/>
      <c r="K332" s="36"/>
      <c r="L332" s="37"/>
      <c r="M332" s="182"/>
      <c r="N332" s="183"/>
      <c r="O332" s="75"/>
      <c r="P332" s="75"/>
      <c r="Q332" s="75"/>
      <c r="R332" s="75"/>
      <c r="S332" s="75"/>
      <c r="T332" s="76"/>
      <c r="U332" s="36"/>
      <c r="V332" s="36"/>
      <c r="W332" s="36"/>
      <c r="X332" s="36"/>
      <c r="Y332" s="36"/>
      <c r="Z332" s="36"/>
      <c r="AA332" s="36"/>
      <c r="AB332" s="36"/>
      <c r="AC332" s="36"/>
      <c r="AD332" s="36"/>
      <c r="AE332" s="36"/>
      <c r="AT332" s="17" t="s">
        <v>115</v>
      </c>
      <c r="AU332" s="17" t="s">
        <v>78</v>
      </c>
    </row>
    <row r="333" spans="1:51" s="13" customFormat="1" ht="12">
      <c r="A333" s="13"/>
      <c r="B333" s="184"/>
      <c r="C333" s="13"/>
      <c r="D333" s="179" t="s">
        <v>117</v>
      </c>
      <c r="E333" s="185" t="s">
        <v>1</v>
      </c>
      <c r="F333" s="186" t="s">
        <v>533</v>
      </c>
      <c r="G333" s="13"/>
      <c r="H333" s="187">
        <v>455.881</v>
      </c>
      <c r="I333" s="188"/>
      <c r="J333" s="13"/>
      <c r="K333" s="13"/>
      <c r="L333" s="184"/>
      <c r="M333" s="189"/>
      <c r="N333" s="190"/>
      <c r="O333" s="190"/>
      <c r="P333" s="190"/>
      <c r="Q333" s="190"/>
      <c r="R333" s="190"/>
      <c r="S333" s="190"/>
      <c r="T333" s="191"/>
      <c r="U333" s="13"/>
      <c r="V333" s="13"/>
      <c r="W333" s="13"/>
      <c r="X333" s="13"/>
      <c r="Y333" s="13"/>
      <c r="Z333" s="13"/>
      <c r="AA333" s="13"/>
      <c r="AB333" s="13"/>
      <c r="AC333" s="13"/>
      <c r="AD333" s="13"/>
      <c r="AE333" s="13"/>
      <c r="AT333" s="185" t="s">
        <v>117</v>
      </c>
      <c r="AU333" s="185" t="s">
        <v>78</v>
      </c>
      <c r="AV333" s="13" t="s">
        <v>80</v>
      </c>
      <c r="AW333" s="13" t="s">
        <v>30</v>
      </c>
      <c r="AX333" s="13" t="s">
        <v>78</v>
      </c>
      <c r="AY333" s="185" t="s">
        <v>106</v>
      </c>
    </row>
    <row r="334" spans="1:65" s="2" customFormat="1" ht="24.15" customHeight="1">
      <c r="A334" s="36"/>
      <c r="B334" s="164"/>
      <c r="C334" s="165" t="s">
        <v>534</v>
      </c>
      <c r="D334" s="165" t="s">
        <v>109</v>
      </c>
      <c r="E334" s="166" t="s">
        <v>535</v>
      </c>
      <c r="F334" s="167" t="s">
        <v>536</v>
      </c>
      <c r="G334" s="168" t="s">
        <v>139</v>
      </c>
      <c r="H334" s="169">
        <v>1</v>
      </c>
      <c r="I334" s="170"/>
      <c r="J334" s="171">
        <f>ROUND(I334*H334,2)</f>
        <v>0</v>
      </c>
      <c r="K334" s="172"/>
      <c r="L334" s="37"/>
      <c r="M334" s="173" t="s">
        <v>1</v>
      </c>
      <c r="N334" s="174" t="s">
        <v>38</v>
      </c>
      <c r="O334" s="75"/>
      <c r="P334" s="175">
        <f>O334*H334</f>
        <v>0</v>
      </c>
      <c r="Q334" s="175">
        <v>0</v>
      </c>
      <c r="R334" s="175">
        <f>Q334*H334</f>
        <v>0</v>
      </c>
      <c r="S334" s="175">
        <v>0</v>
      </c>
      <c r="T334" s="176">
        <f>S334*H334</f>
        <v>0</v>
      </c>
      <c r="U334" s="36"/>
      <c r="V334" s="36"/>
      <c r="W334" s="36"/>
      <c r="X334" s="36"/>
      <c r="Y334" s="36"/>
      <c r="Z334" s="36"/>
      <c r="AA334" s="36"/>
      <c r="AB334" s="36"/>
      <c r="AC334" s="36"/>
      <c r="AD334" s="36"/>
      <c r="AE334" s="36"/>
      <c r="AR334" s="177" t="s">
        <v>494</v>
      </c>
      <c r="AT334" s="177" t="s">
        <v>109</v>
      </c>
      <c r="AU334" s="177" t="s">
        <v>78</v>
      </c>
      <c r="AY334" s="17" t="s">
        <v>106</v>
      </c>
      <c r="BE334" s="178">
        <f>IF(N334="základní",J334,0)</f>
        <v>0</v>
      </c>
      <c r="BF334" s="178">
        <f>IF(N334="snížená",J334,0)</f>
        <v>0</v>
      </c>
      <c r="BG334" s="178">
        <f>IF(N334="zákl. přenesená",J334,0)</f>
        <v>0</v>
      </c>
      <c r="BH334" s="178">
        <f>IF(N334="sníž. přenesená",J334,0)</f>
        <v>0</v>
      </c>
      <c r="BI334" s="178">
        <f>IF(N334="nulová",J334,0)</f>
        <v>0</v>
      </c>
      <c r="BJ334" s="17" t="s">
        <v>78</v>
      </c>
      <c r="BK334" s="178">
        <f>ROUND(I334*H334,2)</f>
        <v>0</v>
      </c>
      <c r="BL334" s="17" t="s">
        <v>494</v>
      </c>
      <c r="BM334" s="177" t="s">
        <v>537</v>
      </c>
    </row>
    <row r="335" spans="1:47" s="2" customFormat="1" ht="12">
      <c r="A335" s="36"/>
      <c r="B335" s="37"/>
      <c r="C335" s="36"/>
      <c r="D335" s="179" t="s">
        <v>115</v>
      </c>
      <c r="E335" s="36"/>
      <c r="F335" s="180" t="s">
        <v>538</v>
      </c>
      <c r="G335" s="36"/>
      <c r="H335" s="36"/>
      <c r="I335" s="181"/>
      <c r="J335" s="36"/>
      <c r="K335" s="36"/>
      <c r="L335" s="37"/>
      <c r="M335" s="182"/>
      <c r="N335" s="183"/>
      <c r="O335" s="75"/>
      <c r="P335" s="75"/>
      <c r="Q335" s="75"/>
      <c r="R335" s="75"/>
      <c r="S335" s="75"/>
      <c r="T335" s="76"/>
      <c r="U335" s="36"/>
      <c r="V335" s="36"/>
      <c r="W335" s="36"/>
      <c r="X335" s="36"/>
      <c r="Y335" s="36"/>
      <c r="Z335" s="36"/>
      <c r="AA335" s="36"/>
      <c r="AB335" s="36"/>
      <c r="AC335" s="36"/>
      <c r="AD335" s="36"/>
      <c r="AE335" s="36"/>
      <c r="AT335" s="17" t="s">
        <v>115</v>
      </c>
      <c r="AU335" s="17" t="s">
        <v>78</v>
      </c>
    </row>
    <row r="336" spans="1:65" s="2" customFormat="1" ht="24.15" customHeight="1">
      <c r="A336" s="36"/>
      <c r="B336" s="164"/>
      <c r="C336" s="165" t="s">
        <v>539</v>
      </c>
      <c r="D336" s="165" t="s">
        <v>109</v>
      </c>
      <c r="E336" s="166" t="s">
        <v>540</v>
      </c>
      <c r="F336" s="167" t="s">
        <v>541</v>
      </c>
      <c r="G336" s="168" t="s">
        <v>139</v>
      </c>
      <c r="H336" s="169">
        <v>4</v>
      </c>
      <c r="I336" s="170"/>
      <c r="J336" s="171">
        <f>ROUND(I336*H336,2)</f>
        <v>0</v>
      </c>
      <c r="K336" s="172"/>
      <c r="L336" s="37"/>
      <c r="M336" s="173" t="s">
        <v>1</v>
      </c>
      <c r="N336" s="174" t="s">
        <v>38</v>
      </c>
      <c r="O336" s="75"/>
      <c r="P336" s="175">
        <f>O336*H336</f>
        <v>0</v>
      </c>
      <c r="Q336" s="175">
        <v>0</v>
      </c>
      <c r="R336" s="175">
        <f>Q336*H336</f>
        <v>0</v>
      </c>
      <c r="S336" s="175">
        <v>0</v>
      </c>
      <c r="T336" s="176">
        <f>S336*H336</f>
        <v>0</v>
      </c>
      <c r="U336" s="36"/>
      <c r="V336" s="36"/>
      <c r="W336" s="36"/>
      <c r="X336" s="36"/>
      <c r="Y336" s="36"/>
      <c r="Z336" s="36"/>
      <c r="AA336" s="36"/>
      <c r="AB336" s="36"/>
      <c r="AC336" s="36"/>
      <c r="AD336" s="36"/>
      <c r="AE336" s="36"/>
      <c r="AR336" s="177" t="s">
        <v>494</v>
      </c>
      <c r="AT336" s="177" t="s">
        <v>109</v>
      </c>
      <c r="AU336" s="177" t="s">
        <v>78</v>
      </c>
      <c r="AY336" s="17" t="s">
        <v>106</v>
      </c>
      <c r="BE336" s="178">
        <f>IF(N336="základní",J336,0)</f>
        <v>0</v>
      </c>
      <c r="BF336" s="178">
        <f>IF(N336="snížená",J336,0)</f>
        <v>0</v>
      </c>
      <c r="BG336" s="178">
        <f>IF(N336="zákl. přenesená",J336,0)</f>
        <v>0</v>
      </c>
      <c r="BH336" s="178">
        <f>IF(N336="sníž. přenesená",J336,0)</f>
        <v>0</v>
      </c>
      <c r="BI336" s="178">
        <f>IF(N336="nulová",J336,0)</f>
        <v>0</v>
      </c>
      <c r="BJ336" s="17" t="s">
        <v>78</v>
      </c>
      <c r="BK336" s="178">
        <f>ROUND(I336*H336,2)</f>
        <v>0</v>
      </c>
      <c r="BL336" s="17" t="s">
        <v>494</v>
      </c>
      <c r="BM336" s="177" t="s">
        <v>542</v>
      </c>
    </row>
    <row r="337" spans="1:47" s="2" customFormat="1" ht="12">
      <c r="A337" s="36"/>
      <c r="B337" s="37"/>
      <c r="C337" s="36"/>
      <c r="D337" s="179" t="s">
        <v>115</v>
      </c>
      <c r="E337" s="36"/>
      <c r="F337" s="180" t="s">
        <v>543</v>
      </c>
      <c r="G337" s="36"/>
      <c r="H337" s="36"/>
      <c r="I337" s="181"/>
      <c r="J337" s="36"/>
      <c r="K337" s="36"/>
      <c r="L337" s="37"/>
      <c r="M337" s="182"/>
      <c r="N337" s="183"/>
      <c r="O337" s="75"/>
      <c r="P337" s="75"/>
      <c r="Q337" s="75"/>
      <c r="R337" s="75"/>
      <c r="S337" s="75"/>
      <c r="T337" s="76"/>
      <c r="U337" s="36"/>
      <c r="V337" s="36"/>
      <c r="W337" s="36"/>
      <c r="X337" s="36"/>
      <c r="Y337" s="36"/>
      <c r="Z337" s="36"/>
      <c r="AA337" s="36"/>
      <c r="AB337" s="36"/>
      <c r="AC337" s="36"/>
      <c r="AD337" s="36"/>
      <c r="AE337" s="36"/>
      <c r="AT337" s="17" t="s">
        <v>115</v>
      </c>
      <c r="AU337" s="17" t="s">
        <v>78</v>
      </c>
    </row>
    <row r="338" spans="1:65" s="2" customFormat="1" ht="14.4" customHeight="1">
      <c r="A338" s="36"/>
      <c r="B338" s="164"/>
      <c r="C338" s="165" t="s">
        <v>544</v>
      </c>
      <c r="D338" s="165" t="s">
        <v>109</v>
      </c>
      <c r="E338" s="166" t="s">
        <v>545</v>
      </c>
      <c r="F338" s="167" t="s">
        <v>546</v>
      </c>
      <c r="G338" s="168" t="s">
        <v>133</v>
      </c>
      <c r="H338" s="169">
        <v>5.447</v>
      </c>
      <c r="I338" s="170"/>
      <c r="J338" s="171">
        <f>ROUND(I338*H338,2)</f>
        <v>0</v>
      </c>
      <c r="K338" s="172"/>
      <c r="L338" s="37"/>
      <c r="M338" s="173" t="s">
        <v>1</v>
      </c>
      <c r="N338" s="174" t="s">
        <v>38</v>
      </c>
      <c r="O338" s="75"/>
      <c r="P338" s="175">
        <f>O338*H338</f>
        <v>0</v>
      </c>
      <c r="Q338" s="175">
        <v>0</v>
      </c>
      <c r="R338" s="175">
        <f>Q338*H338</f>
        <v>0</v>
      </c>
      <c r="S338" s="175">
        <v>0</v>
      </c>
      <c r="T338" s="176">
        <f>S338*H338</f>
        <v>0</v>
      </c>
      <c r="U338" s="36"/>
      <c r="V338" s="36"/>
      <c r="W338" s="36"/>
      <c r="X338" s="36"/>
      <c r="Y338" s="36"/>
      <c r="Z338" s="36"/>
      <c r="AA338" s="36"/>
      <c r="AB338" s="36"/>
      <c r="AC338" s="36"/>
      <c r="AD338" s="36"/>
      <c r="AE338" s="36"/>
      <c r="AR338" s="177" t="s">
        <v>494</v>
      </c>
      <c r="AT338" s="177" t="s">
        <v>109</v>
      </c>
      <c r="AU338" s="177" t="s">
        <v>78</v>
      </c>
      <c r="AY338" s="17" t="s">
        <v>106</v>
      </c>
      <c r="BE338" s="178">
        <f>IF(N338="základní",J338,0)</f>
        <v>0</v>
      </c>
      <c r="BF338" s="178">
        <f>IF(N338="snížená",J338,0)</f>
        <v>0</v>
      </c>
      <c r="BG338" s="178">
        <f>IF(N338="zákl. přenesená",J338,0)</f>
        <v>0</v>
      </c>
      <c r="BH338" s="178">
        <f>IF(N338="sníž. přenesená",J338,0)</f>
        <v>0</v>
      </c>
      <c r="BI338" s="178">
        <f>IF(N338="nulová",J338,0)</f>
        <v>0</v>
      </c>
      <c r="BJ338" s="17" t="s">
        <v>78</v>
      </c>
      <c r="BK338" s="178">
        <f>ROUND(I338*H338,2)</f>
        <v>0</v>
      </c>
      <c r="BL338" s="17" t="s">
        <v>494</v>
      </c>
      <c r="BM338" s="177" t="s">
        <v>547</v>
      </c>
    </row>
    <row r="339" spans="1:47" s="2" customFormat="1" ht="12">
      <c r="A339" s="36"/>
      <c r="B339" s="37"/>
      <c r="C339" s="36"/>
      <c r="D339" s="179" t="s">
        <v>115</v>
      </c>
      <c r="E339" s="36"/>
      <c r="F339" s="180" t="s">
        <v>548</v>
      </c>
      <c r="G339" s="36"/>
      <c r="H339" s="36"/>
      <c r="I339" s="181"/>
      <c r="J339" s="36"/>
      <c r="K339" s="36"/>
      <c r="L339" s="37"/>
      <c r="M339" s="182"/>
      <c r="N339" s="183"/>
      <c r="O339" s="75"/>
      <c r="P339" s="75"/>
      <c r="Q339" s="75"/>
      <c r="R339" s="75"/>
      <c r="S339" s="75"/>
      <c r="T339" s="76"/>
      <c r="U339" s="36"/>
      <c r="V339" s="36"/>
      <c r="W339" s="36"/>
      <c r="X339" s="36"/>
      <c r="Y339" s="36"/>
      <c r="Z339" s="36"/>
      <c r="AA339" s="36"/>
      <c r="AB339" s="36"/>
      <c r="AC339" s="36"/>
      <c r="AD339" s="36"/>
      <c r="AE339" s="36"/>
      <c r="AT339" s="17" t="s">
        <v>115</v>
      </c>
      <c r="AU339" s="17" t="s">
        <v>78</v>
      </c>
    </row>
    <row r="340" spans="1:65" s="2" customFormat="1" ht="14.4" customHeight="1">
      <c r="A340" s="36"/>
      <c r="B340" s="164"/>
      <c r="C340" s="165" t="s">
        <v>549</v>
      </c>
      <c r="D340" s="165" t="s">
        <v>109</v>
      </c>
      <c r="E340" s="166" t="s">
        <v>550</v>
      </c>
      <c r="F340" s="167" t="s">
        <v>551</v>
      </c>
      <c r="G340" s="168" t="s">
        <v>133</v>
      </c>
      <c r="H340" s="169">
        <v>29.715</v>
      </c>
      <c r="I340" s="170"/>
      <c r="J340" s="171">
        <f>ROUND(I340*H340,2)</f>
        <v>0</v>
      </c>
      <c r="K340" s="172"/>
      <c r="L340" s="37"/>
      <c r="M340" s="173" t="s">
        <v>1</v>
      </c>
      <c r="N340" s="174" t="s">
        <v>38</v>
      </c>
      <c r="O340" s="75"/>
      <c r="P340" s="175">
        <f>O340*H340</f>
        <v>0</v>
      </c>
      <c r="Q340" s="175">
        <v>0</v>
      </c>
      <c r="R340" s="175">
        <f>Q340*H340</f>
        <v>0</v>
      </c>
      <c r="S340" s="175">
        <v>0</v>
      </c>
      <c r="T340" s="176">
        <f>S340*H340</f>
        <v>0</v>
      </c>
      <c r="U340" s="36"/>
      <c r="V340" s="36"/>
      <c r="W340" s="36"/>
      <c r="X340" s="36"/>
      <c r="Y340" s="36"/>
      <c r="Z340" s="36"/>
      <c r="AA340" s="36"/>
      <c r="AB340" s="36"/>
      <c r="AC340" s="36"/>
      <c r="AD340" s="36"/>
      <c r="AE340" s="36"/>
      <c r="AR340" s="177" t="s">
        <v>494</v>
      </c>
      <c r="AT340" s="177" t="s">
        <v>109</v>
      </c>
      <c r="AU340" s="177" t="s">
        <v>78</v>
      </c>
      <c r="AY340" s="17" t="s">
        <v>106</v>
      </c>
      <c r="BE340" s="178">
        <f>IF(N340="základní",J340,0)</f>
        <v>0</v>
      </c>
      <c r="BF340" s="178">
        <f>IF(N340="snížená",J340,0)</f>
        <v>0</v>
      </c>
      <c r="BG340" s="178">
        <f>IF(N340="zákl. přenesená",J340,0)</f>
        <v>0</v>
      </c>
      <c r="BH340" s="178">
        <f>IF(N340="sníž. přenesená",J340,0)</f>
        <v>0</v>
      </c>
      <c r="BI340" s="178">
        <f>IF(N340="nulová",J340,0)</f>
        <v>0</v>
      </c>
      <c r="BJ340" s="17" t="s">
        <v>78</v>
      </c>
      <c r="BK340" s="178">
        <f>ROUND(I340*H340,2)</f>
        <v>0</v>
      </c>
      <c r="BL340" s="17" t="s">
        <v>494</v>
      </c>
      <c r="BM340" s="177" t="s">
        <v>552</v>
      </c>
    </row>
    <row r="341" spans="1:47" s="2" customFormat="1" ht="12">
      <c r="A341" s="36"/>
      <c r="B341" s="37"/>
      <c r="C341" s="36"/>
      <c r="D341" s="179" t="s">
        <v>115</v>
      </c>
      <c r="E341" s="36"/>
      <c r="F341" s="180" t="s">
        <v>553</v>
      </c>
      <c r="G341" s="36"/>
      <c r="H341" s="36"/>
      <c r="I341" s="181"/>
      <c r="J341" s="36"/>
      <c r="K341" s="36"/>
      <c r="L341" s="37"/>
      <c r="M341" s="182"/>
      <c r="N341" s="183"/>
      <c r="O341" s="75"/>
      <c r="P341" s="75"/>
      <c r="Q341" s="75"/>
      <c r="R341" s="75"/>
      <c r="S341" s="75"/>
      <c r="T341" s="76"/>
      <c r="U341" s="36"/>
      <c r="V341" s="36"/>
      <c r="W341" s="36"/>
      <c r="X341" s="36"/>
      <c r="Y341" s="36"/>
      <c r="Z341" s="36"/>
      <c r="AA341" s="36"/>
      <c r="AB341" s="36"/>
      <c r="AC341" s="36"/>
      <c r="AD341" s="36"/>
      <c r="AE341" s="36"/>
      <c r="AT341" s="17" t="s">
        <v>115</v>
      </c>
      <c r="AU341" s="17" t="s">
        <v>78</v>
      </c>
    </row>
    <row r="342" spans="1:51" s="13" customFormat="1" ht="12">
      <c r="A342" s="13"/>
      <c r="B342" s="184"/>
      <c r="C342" s="13"/>
      <c r="D342" s="179" t="s">
        <v>117</v>
      </c>
      <c r="E342" s="185" t="s">
        <v>1</v>
      </c>
      <c r="F342" s="186" t="s">
        <v>554</v>
      </c>
      <c r="G342" s="13"/>
      <c r="H342" s="187">
        <v>29.715</v>
      </c>
      <c r="I342" s="188"/>
      <c r="J342" s="13"/>
      <c r="K342" s="13"/>
      <c r="L342" s="184"/>
      <c r="M342" s="189"/>
      <c r="N342" s="190"/>
      <c r="O342" s="190"/>
      <c r="P342" s="190"/>
      <c r="Q342" s="190"/>
      <c r="R342" s="190"/>
      <c r="S342" s="190"/>
      <c r="T342" s="191"/>
      <c r="U342" s="13"/>
      <c r="V342" s="13"/>
      <c r="W342" s="13"/>
      <c r="X342" s="13"/>
      <c r="Y342" s="13"/>
      <c r="Z342" s="13"/>
      <c r="AA342" s="13"/>
      <c r="AB342" s="13"/>
      <c r="AC342" s="13"/>
      <c r="AD342" s="13"/>
      <c r="AE342" s="13"/>
      <c r="AT342" s="185" t="s">
        <v>117</v>
      </c>
      <c r="AU342" s="185" t="s">
        <v>78</v>
      </c>
      <c r="AV342" s="13" t="s">
        <v>80</v>
      </c>
      <c r="AW342" s="13" t="s">
        <v>30</v>
      </c>
      <c r="AX342" s="13" t="s">
        <v>78</v>
      </c>
      <c r="AY342" s="185" t="s">
        <v>106</v>
      </c>
    </row>
    <row r="343" spans="1:65" s="2" customFormat="1" ht="14.4" customHeight="1">
      <c r="A343" s="36"/>
      <c r="B343" s="164"/>
      <c r="C343" s="165" t="s">
        <v>555</v>
      </c>
      <c r="D343" s="165" t="s">
        <v>109</v>
      </c>
      <c r="E343" s="166" t="s">
        <v>556</v>
      </c>
      <c r="F343" s="167" t="s">
        <v>557</v>
      </c>
      <c r="G343" s="168" t="s">
        <v>133</v>
      </c>
      <c r="H343" s="169">
        <v>2.854</v>
      </c>
      <c r="I343" s="170"/>
      <c r="J343" s="171">
        <f>ROUND(I343*H343,2)</f>
        <v>0</v>
      </c>
      <c r="K343" s="172"/>
      <c r="L343" s="37"/>
      <c r="M343" s="173" t="s">
        <v>1</v>
      </c>
      <c r="N343" s="174" t="s">
        <v>38</v>
      </c>
      <c r="O343" s="75"/>
      <c r="P343" s="175">
        <f>O343*H343</f>
        <v>0</v>
      </c>
      <c r="Q343" s="175">
        <v>0</v>
      </c>
      <c r="R343" s="175">
        <f>Q343*H343</f>
        <v>0</v>
      </c>
      <c r="S343" s="175">
        <v>0</v>
      </c>
      <c r="T343" s="176">
        <f>S343*H343</f>
        <v>0</v>
      </c>
      <c r="U343" s="36"/>
      <c r="V343" s="36"/>
      <c r="W343" s="36"/>
      <c r="X343" s="36"/>
      <c r="Y343" s="36"/>
      <c r="Z343" s="36"/>
      <c r="AA343" s="36"/>
      <c r="AB343" s="36"/>
      <c r="AC343" s="36"/>
      <c r="AD343" s="36"/>
      <c r="AE343" s="36"/>
      <c r="AR343" s="177" t="s">
        <v>494</v>
      </c>
      <c r="AT343" s="177" t="s">
        <v>109</v>
      </c>
      <c r="AU343" s="177" t="s">
        <v>78</v>
      </c>
      <c r="AY343" s="17" t="s">
        <v>106</v>
      </c>
      <c r="BE343" s="178">
        <f>IF(N343="základní",J343,0)</f>
        <v>0</v>
      </c>
      <c r="BF343" s="178">
        <f>IF(N343="snížená",J343,0)</f>
        <v>0</v>
      </c>
      <c r="BG343" s="178">
        <f>IF(N343="zákl. přenesená",J343,0)</f>
        <v>0</v>
      </c>
      <c r="BH343" s="178">
        <f>IF(N343="sníž. přenesená",J343,0)</f>
        <v>0</v>
      </c>
      <c r="BI343" s="178">
        <f>IF(N343="nulová",J343,0)</f>
        <v>0</v>
      </c>
      <c r="BJ343" s="17" t="s">
        <v>78</v>
      </c>
      <c r="BK343" s="178">
        <f>ROUND(I343*H343,2)</f>
        <v>0</v>
      </c>
      <c r="BL343" s="17" t="s">
        <v>494</v>
      </c>
      <c r="BM343" s="177" t="s">
        <v>558</v>
      </c>
    </row>
    <row r="344" spans="1:47" s="2" customFormat="1" ht="12">
      <c r="A344" s="36"/>
      <c r="B344" s="37"/>
      <c r="C344" s="36"/>
      <c r="D344" s="179" t="s">
        <v>115</v>
      </c>
      <c r="E344" s="36"/>
      <c r="F344" s="180" t="s">
        <v>559</v>
      </c>
      <c r="G344" s="36"/>
      <c r="H344" s="36"/>
      <c r="I344" s="181"/>
      <c r="J344" s="36"/>
      <c r="K344" s="36"/>
      <c r="L344" s="37"/>
      <c r="M344" s="182"/>
      <c r="N344" s="183"/>
      <c r="O344" s="75"/>
      <c r="P344" s="75"/>
      <c r="Q344" s="75"/>
      <c r="R344" s="75"/>
      <c r="S344" s="75"/>
      <c r="T344" s="76"/>
      <c r="U344" s="36"/>
      <c r="V344" s="36"/>
      <c r="W344" s="36"/>
      <c r="X344" s="36"/>
      <c r="Y344" s="36"/>
      <c r="Z344" s="36"/>
      <c r="AA344" s="36"/>
      <c r="AB344" s="36"/>
      <c r="AC344" s="36"/>
      <c r="AD344" s="36"/>
      <c r="AE344" s="36"/>
      <c r="AT344" s="17" t="s">
        <v>115</v>
      </c>
      <c r="AU344" s="17" t="s">
        <v>78</v>
      </c>
    </row>
    <row r="345" spans="1:51" s="13" customFormat="1" ht="12">
      <c r="A345" s="13"/>
      <c r="B345" s="184"/>
      <c r="C345" s="13"/>
      <c r="D345" s="179" t="s">
        <v>117</v>
      </c>
      <c r="E345" s="185" t="s">
        <v>1</v>
      </c>
      <c r="F345" s="186" t="s">
        <v>560</v>
      </c>
      <c r="G345" s="13"/>
      <c r="H345" s="187">
        <v>2.854</v>
      </c>
      <c r="I345" s="188"/>
      <c r="J345" s="13"/>
      <c r="K345" s="13"/>
      <c r="L345" s="184"/>
      <c r="M345" s="189"/>
      <c r="N345" s="190"/>
      <c r="O345" s="190"/>
      <c r="P345" s="190"/>
      <c r="Q345" s="190"/>
      <c r="R345" s="190"/>
      <c r="S345" s="190"/>
      <c r="T345" s="191"/>
      <c r="U345" s="13"/>
      <c r="V345" s="13"/>
      <c r="W345" s="13"/>
      <c r="X345" s="13"/>
      <c r="Y345" s="13"/>
      <c r="Z345" s="13"/>
      <c r="AA345" s="13"/>
      <c r="AB345" s="13"/>
      <c r="AC345" s="13"/>
      <c r="AD345" s="13"/>
      <c r="AE345" s="13"/>
      <c r="AT345" s="185" t="s">
        <v>117</v>
      </c>
      <c r="AU345" s="185" t="s">
        <v>78</v>
      </c>
      <c r="AV345" s="13" t="s">
        <v>80</v>
      </c>
      <c r="AW345" s="13" t="s">
        <v>30</v>
      </c>
      <c r="AX345" s="13" t="s">
        <v>78</v>
      </c>
      <c r="AY345" s="185" t="s">
        <v>106</v>
      </c>
    </row>
    <row r="346" spans="1:63" s="12" customFormat="1" ht="25.9" customHeight="1">
      <c r="A346" s="12"/>
      <c r="B346" s="151"/>
      <c r="C346" s="12"/>
      <c r="D346" s="152" t="s">
        <v>72</v>
      </c>
      <c r="E346" s="153" t="s">
        <v>561</v>
      </c>
      <c r="F346" s="153" t="s">
        <v>562</v>
      </c>
      <c r="G346" s="12"/>
      <c r="H346" s="12"/>
      <c r="I346" s="154"/>
      <c r="J346" s="155">
        <f>BK346</f>
        <v>0</v>
      </c>
      <c r="K346" s="12"/>
      <c r="L346" s="151"/>
      <c r="M346" s="156"/>
      <c r="N346" s="157"/>
      <c r="O346" s="157"/>
      <c r="P346" s="158">
        <f>SUM(P347:P356)</f>
        <v>0</v>
      </c>
      <c r="Q346" s="157"/>
      <c r="R346" s="158">
        <f>SUM(R347:R356)</f>
        <v>0</v>
      </c>
      <c r="S346" s="157"/>
      <c r="T346" s="159">
        <f>SUM(T347:T356)</f>
        <v>0</v>
      </c>
      <c r="U346" s="12"/>
      <c r="V346" s="12"/>
      <c r="W346" s="12"/>
      <c r="X346" s="12"/>
      <c r="Y346" s="12"/>
      <c r="Z346" s="12"/>
      <c r="AA346" s="12"/>
      <c r="AB346" s="12"/>
      <c r="AC346" s="12"/>
      <c r="AD346" s="12"/>
      <c r="AE346" s="12"/>
      <c r="AR346" s="152" t="s">
        <v>107</v>
      </c>
      <c r="AT346" s="160" t="s">
        <v>72</v>
      </c>
      <c r="AU346" s="160" t="s">
        <v>73</v>
      </c>
      <c r="AY346" s="152" t="s">
        <v>106</v>
      </c>
      <c r="BK346" s="161">
        <f>SUM(BK347:BK356)</f>
        <v>0</v>
      </c>
    </row>
    <row r="347" spans="1:65" s="2" customFormat="1" ht="14.4" customHeight="1">
      <c r="A347" s="36"/>
      <c r="B347" s="164"/>
      <c r="C347" s="165" t="s">
        <v>563</v>
      </c>
      <c r="D347" s="165" t="s">
        <v>109</v>
      </c>
      <c r="E347" s="166" t="s">
        <v>564</v>
      </c>
      <c r="F347" s="167" t="s">
        <v>565</v>
      </c>
      <c r="G347" s="168" t="s">
        <v>566</v>
      </c>
      <c r="H347" s="169">
        <v>1</v>
      </c>
      <c r="I347" s="170"/>
      <c r="J347" s="171">
        <f>ROUND(I347*H347,2)</f>
        <v>0</v>
      </c>
      <c r="K347" s="172"/>
      <c r="L347" s="37"/>
      <c r="M347" s="173" t="s">
        <v>1</v>
      </c>
      <c r="N347" s="174" t="s">
        <v>38</v>
      </c>
      <c r="O347" s="75"/>
      <c r="P347" s="175">
        <f>O347*H347</f>
        <v>0</v>
      </c>
      <c r="Q347" s="175">
        <v>0</v>
      </c>
      <c r="R347" s="175">
        <f>Q347*H347</f>
        <v>0</v>
      </c>
      <c r="S347" s="175">
        <v>0</v>
      </c>
      <c r="T347" s="176">
        <f>S347*H347</f>
        <v>0</v>
      </c>
      <c r="U347" s="36"/>
      <c r="V347" s="36"/>
      <c r="W347" s="36"/>
      <c r="X347" s="36"/>
      <c r="Y347" s="36"/>
      <c r="Z347" s="36"/>
      <c r="AA347" s="36"/>
      <c r="AB347" s="36"/>
      <c r="AC347" s="36"/>
      <c r="AD347" s="36"/>
      <c r="AE347" s="36"/>
      <c r="AR347" s="177" t="s">
        <v>113</v>
      </c>
      <c r="AT347" s="177" t="s">
        <v>109</v>
      </c>
      <c r="AU347" s="177" t="s">
        <v>78</v>
      </c>
      <c r="AY347" s="17" t="s">
        <v>106</v>
      </c>
      <c r="BE347" s="178">
        <f>IF(N347="základní",J347,0)</f>
        <v>0</v>
      </c>
      <c r="BF347" s="178">
        <f>IF(N347="snížená",J347,0)</f>
        <v>0</v>
      </c>
      <c r="BG347" s="178">
        <f>IF(N347="zákl. přenesená",J347,0)</f>
        <v>0</v>
      </c>
      <c r="BH347" s="178">
        <f>IF(N347="sníž. přenesená",J347,0)</f>
        <v>0</v>
      </c>
      <c r="BI347" s="178">
        <f>IF(N347="nulová",J347,0)</f>
        <v>0</v>
      </c>
      <c r="BJ347" s="17" t="s">
        <v>78</v>
      </c>
      <c r="BK347" s="178">
        <f>ROUND(I347*H347,2)</f>
        <v>0</v>
      </c>
      <c r="BL347" s="17" t="s">
        <v>113</v>
      </c>
      <c r="BM347" s="177" t="s">
        <v>567</v>
      </c>
    </row>
    <row r="348" spans="1:47" s="2" customFormat="1" ht="12">
      <c r="A348" s="36"/>
      <c r="B348" s="37"/>
      <c r="C348" s="36"/>
      <c r="D348" s="179" t="s">
        <v>115</v>
      </c>
      <c r="E348" s="36"/>
      <c r="F348" s="180" t="s">
        <v>565</v>
      </c>
      <c r="G348" s="36"/>
      <c r="H348" s="36"/>
      <c r="I348" s="181"/>
      <c r="J348" s="36"/>
      <c r="K348" s="36"/>
      <c r="L348" s="37"/>
      <c r="M348" s="182"/>
      <c r="N348" s="183"/>
      <c r="O348" s="75"/>
      <c r="P348" s="75"/>
      <c r="Q348" s="75"/>
      <c r="R348" s="75"/>
      <c r="S348" s="75"/>
      <c r="T348" s="76"/>
      <c r="U348" s="36"/>
      <c r="V348" s="36"/>
      <c r="W348" s="36"/>
      <c r="X348" s="36"/>
      <c r="Y348" s="36"/>
      <c r="Z348" s="36"/>
      <c r="AA348" s="36"/>
      <c r="AB348" s="36"/>
      <c r="AC348" s="36"/>
      <c r="AD348" s="36"/>
      <c r="AE348" s="36"/>
      <c r="AT348" s="17" t="s">
        <v>115</v>
      </c>
      <c r="AU348" s="17" t="s">
        <v>78</v>
      </c>
    </row>
    <row r="349" spans="1:65" s="2" customFormat="1" ht="14.4" customHeight="1">
      <c r="A349" s="36"/>
      <c r="B349" s="164"/>
      <c r="C349" s="165" t="s">
        <v>568</v>
      </c>
      <c r="D349" s="165" t="s">
        <v>109</v>
      </c>
      <c r="E349" s="166" t="s">
        <v>569</v>
      </c>
      <c r="F349" s="167" t="s">
        <v>570</v>
      </c>
      <c r="G349" s="168" t="s">
        <v>566</v>
      </c>
      <c r="H349" s="169">
        <v>1</v>
      </c>
      <c r="I349" s="170"/>
      <c r="J349" s="171">
        <f>ROUND(I349*H349,2)</f>
        <v>0</v>
      </c>
      <c r="K349" s="172"/>
      <c r="L349" s="37"/>
      <c r="M349" s="173" t="s">
        <v>1</v>
      </c>
      <c r="N349" s="174" t="s">
        <v>38</v>
      </c>
      <c r="O349" s="75"/>
      <c r="P349" s="175">
        <f>O349*H349</f>
        <v>0</v>
      </c>
      <c r="Q349" s="175">
        <v>0</v>
      </c>
      <c r="R349" s="175">
        <f>Q349*H349</f>
        <v>0</v>
      </c>
      <c r="S349" s="175">
        <v>0</v>
      </c>
      <c r="T349" s="176">
        <f>S349*H349</f>
        <v>0</v>
      </c>
      <c r="U349" s="36"/>
      <c r="V349" s="36"/>
      <c r="W349" s="36"/>
      <c r="X349" s="36"/>
      <c r="Y349" s="36"/>
      <c r="Z349" s="36"/>
      <c r="AA349" s="36"/>
      <c r="AB349" s="36"/>
      <c r="AC349" s="36"/>
      <c r="AD349" s="36"/>
      <c r="AE349" s="36"/>
      <c r="AR349" s="177" t="s">
        <v>113</v>
      </c>
      <c r="AT349" s="177" t="s">
        <v>109</v>
      </c>
      <c r="AU349" s="177" t="s">
        <v>78</v>
      </c>
      <c r="AY349" s="17" t="s">
        <v>106</v>
      </c>
      <c r="BE349" s="178">
        <f>IF(N349="základní",J349,0)</f>
        <v>0</v>
      </c>
      <c r="BF349" s="178">
        <f>IF(N349="snížená",J349,0)</f>
        <v>0</v>
      </c>
      <c r="BG349" s="178">
        <f>IF(N349="zákl. přenesená",J349,0)</f>
        <v>0</v>
      </c>
      <c r="BH349" s="178">
        <f>IF(N349="sníž. přenesená",J349,0)</f>
        <v>0</v>
      </c>
      <c r="BI349" s="178">
        <f>IF(N349="nulová",J349,0)</f>
        <v>0</v>
      </c>
      <c r="BJ349" s="17" t="s">
        <v>78</v>
      </c>
      <c r="BK349" s="178">
        <f>ROUND(I349*H349,2)</f>
        <v>0</v>
      </c>
      <c r="BL349" s="17" t="s">
        <v>113</v>
      </c>
      <c r="BM349" s="177" t="s">
        <v>571</v>
      </c>
    </row>
    <row r="350" spans="1:47" s="2" customFormat="1" ht="12">
      <c r="A350" s="36"/>
      <c r="B350" s="37"/>
      <c r="C350" s="36"/>
      <c r="D350" s="179" t="s">
        <v>115</v>
      </c>
      <c r="E350" s="36"/>
      <c r="F350" s="180" t="s">
        <v>570</v>
      </c>
      <c r="G350" s="36"/>
      <c r="H350" s="36"/>
      <c r="I350" s="181"/>
      <c r="J350" s="36"/>
      <c r="K350" s="36"/>
      <c r="L350" s="37"/>
      <c r="M350" s="182"/>
      <c r="N350" s="183"/>
      <c r="O350" s="75"/>
      <c r="P350" s="75"/>
      <c r="Q350" s="75"/>
      <c r="R350" s="75"/>
      <c r="S350" s="75"/>
      <c r="T350" s="76"/>
      <c r="U350" s="36"/>
      <c r="V350" s="36"/>
      <c r="W350" s="36"/>
      <c r="X350" s="36"/>
      <c r="Y350" s="36"/>
      <c r="Z350" s="36"/>
      <c r="AA350" s="36"/>
      <c r="AB350" s="36"/>
      <c r="AC350" s="36"/>
      <c r="AD350" s="36"/>
      <c r="AE350" s="36"/>
      <c r="AT350" s="17" t="s">
        <v>115</v>
      </c>
      <c r="AU350" s="17" t="s">
        <v>78</v>
      </c>
    </row>
    <row r="351" spans="1:65" s="2" customFormat="1" ht="24.15" customHeight="1">
      <c r="A351" s="36"/>
      <c r="B351" s="164"/>
      <c r="C351" s="165" t="s">
        <v>572</v>
      </c>
      <c r="D351" s="165" t="s">
        <v>109</v>
      </c>
      <c r="E351" s="166" t="s">
        <v>573</v>
      </c>
      <c r="F351" s="167" t="s">
        <v>574</v>
      </c>
      <c r="G351" s="168" t="s">
        <v>566</v>
      </c>
      <c r="H351" s="169">
        <v>1</v>
      </c>
      <c r="I351" s="170"/>
      <c r="J351" s="171">
        <f>ROUND(I351*H351,2)</f>
        <v>0</v>
      </c>
      <c r="K351" s="172"/>
      <c r="L351" s="37"/>
      <c r="M351" s="173" t="s">
        <v>1</v>
      </c>
      <c r="N351" s="174" t="s">
        <v>38</v>
      </c>
      <c r="O351" s="75"/>
      <c r="P351" s="175">
        <f>O351*H351</f>
        <v>0</v>
      </c>
      <c r="Q351" s="175">
        <v>0</v>
      </c>
      <c r="R351" s="175">
        <f>Q351*H351</f>
        <v>0</v>
      </c>
      <c r="S351" s="175">
        <v>0</v>
      </c>
      <c r="T351" s="176">
        <f>S351*H351</f>
        <v>0</v>
      </c>
      <c r="U351" s="36"/>
      <c r="V351" s="36"/>
      <c r="W351" s="36"/>
      <c r="X351" s="36"/>
      <c r="Y351" s="36"/>
      <c r="Z351" s="36"/>
      <c r="AA351" s="36"/>
      <c r="AB351" s="36"/>
      <c r="AC351" s="36"/>
      <c r="AD351" s="36"/>
      <c r="AE351" s="36"/>
      <c r="AR351" s="177" t="s">
        <v>113</v>
      </c>
      <c r="AT351" s="177" t="s">
        <v>109</v>
      </c>
      <c r="AU351" s="177" t="s">
        <v>78</v>
      </c>
      <c r="AY351" s="17" t="s">
        <v>106</v>
      </c>
      <c r="BE351" s="178">
        <f>IF(N351="základní",J351,0)</f>
        <v>0</v>
      </c>
      <c r="BF351" s="178">
        <f>IF(N351="snížená",J351,0)</f>
        <v>0</v>
      </c>
      <c r="BG351" s="178">
        <f>IF(N351="zákl. přenesená",J351,0)</f>
        <v>0</v>
      </c>
      <c r="BH351" s="178">
        <f>IF(N351="sníž. přenesená",J351,0)</f>
        <v>0</v>
      </c>
      <c r="BI351" s="178">
        <f>IF(N351="nulová",J351,0)</f>
        <v>0</v>
      </c>
      <c r="BJ351" s="17" t="s">
        <v>78</v>
      </c>
      <c r="BK351" s="178">
        <f>ROUND(I351*H351,2)</f>
        <v>0</v>
      </c>
      <c r="BL351" s="17" t="s">
        <v>113</v>
      </c>
      <c r="BM351" s="177" t="s">
        <v>575</v>
      </c>
    </row>
    <row r="352" spans="1:47" s="2" customFormat="1" ht="12">
      <c r="A352" s="36"/>
      <c r="B352" s="37"/>
      <c r="C352" s="36"/>
      <c r="D352" s="179" t="s">
        <v>115</v>
      </c>
      <c r="E352" s="36"/>
      <c r="F352" s="180" t="s">
        <v>574</v>
      </c>
      <c r="G352" s="36"/>
      <c r="H352" s="36"/>
      <c r="I352" s="181"/>
      <c r="J352" s="36"/>
      <c r="K352" s="36"/>
      <c r="L352" s="37"/>
      <c r="M352" s="182"/>
      <c r="N352" s="183"/>
      <c r="O352" s="75"/>
      <c r="P352" s="75"/>
      <c r="Q352" s="75"/>
      <c r="R352" s="75"/>
      <c r="S352" s="75"/>
      <c r="T352" s="76"/>
      <c r="U352" s="36"/>
      <c r="V352" s="36"/>
      <c r="W352" s="36"/>
      <c r="X352" s="36"/>
      <c r="Y352" s="36"/>
      <c r="Z352" s="36"/>
      <c r="AA352" s="36"/>
      <c r="AB352" s="36"/>
      <c r="AC352" s="36"/>
      <c r="AD352" s="36"/>
      <c r="AE352" s="36"/>
      <c r="AT352" s="17" t="s">
        <v>115</v>
      </c>
      <c r="AU352" s="17" t="s">
        <v>78</v>
      </c>
    </row>
    <row r="353" spans="1:65" s="2" customFormat="1" ht="62.7" customHeight="1">
      <c r="A353" s="36"/>
      <c r="B353" s="164"/>
      <c r="C353" s="165" t="s">
        <v>576</v>
      </c>
      <c r="D353" s="165" t="s">
        <v>109</v>
      </c>
      <c r="E353" s="166" t="s">
        <v>577</v>
      </c>
      <c r="F353" s="167" t="s">
        <v>578</v>
      </c>
      <c r="G353" s="168" t="s">
        <v>566</v>
      </c>
      <c r="H353" s="169">
        <v>1</v>
      </c>
      <c r="I353" s="170"/>
      <c r="J353" s="171">
        <f>ROUND(I353*H353,2)</f>
        <v>0</v>
      </c>
      <c r="K353" s="172"/>
      <c r="L353" s="37"/>
      <c r="M353" s="173" t="s">
        <v>1</v>
      </c>
      <c r="N353" s="174" t="s">
        <v>38</v>
      </c>
      <c r="O353" s="75"/>
      <c r="P353" s="175">
        <f>O353*H353</f>
        <v>0</v>
      </c>
      <c r="Q353" s="175">
        <v>0</v>
      </c>
      <c r="R353" s="175">
        <f>Q353*H353</f>
        <v>0</v>
      </c>
      <c r="S353" s="175">
        <v>0</v>
      </c>
      <c r="T353" s="176">
        <f>S353*H353</f>
        <v>0</v>
      </c>
      <c r="U353" s="36"/>
      <c r="V353" s="36"/>
      <c r="W353" s="36"/>
      <c r="X353" s="36"/>
      <c r="Y353" s="36"/>
      <c r="Z353" s="36"/>
      <c r="AA353" s="36"/>
      <c r="AB353" s="36"/>
      <c r="AC353" s="36"/>
      <c r="AD353" s="36"/>
      <c r="AE353" s="36"/>
      <c r="AR353" s="177" t="s">
        <v>113</v>
      </c>
      <c r="AT353" s="177" t="s">
        <v>109</v>
      </c>
      <c r="AU353" s="177" t="s">
        <v>78</v>
      </c>
      <c r="AY353" s="17" t="s">
        <v>106</v>
      </c>
      <c r="BE353" s="178">
        <f>IF(N353="základní",J353,0)</f>
        <v>0</v>
      </c>
      <c r="BF353" s="178">
        <f>IF(N353="snížená",J353,0)</f>
        <v>0</v>
      </c>
      <c r="BG353" s="178">
        <f>IF(N353="zákl. přenesená",J353,0)</f>
        <v>0</v>
      </c>
      <c r="BH353" s="178">
        <f>IF(N353="sníž. přenesená",J353,0)</f>
        <v>0</v>
      </c>
      <c r="BI353" s="178">
        <f>IF(N353="nulová",J353,0)</f>
        <v>0</v>
      </c>
      <c r="BJ353" s="17" t="s">
        <v>78</v>
      </c>
      <c r="BK353" s="178">
        <f>ROUND(I353*H353,2)</f>
        <v>0</v>
      </c>
      <c r="BL353" s="17" t="s">
        <v>113</v>
      </c>
      <c r="BM353" s="177" t="s">
        <v>579</v>
      </c>
    </row>
    <row r="354" spans="1:47" s="2" customFormat="1" ht="12">
      <c r="A354" s="36"/>
      <c r="B354" s="37"/>
      <c r="C354" s="36"/>
      <c r="D354" s="179" t="s">
        <v>115</v>
      </c>
      <c r="E354" s="36"/>
      <c r="F354" s="180" t="s">
        <v>578</v>
      </c>
      <c r="G354" s="36"/>
      <c r="H354" s="36"/>
      <c r="I354" s="181"/>
      <c r="J354" s="36"/>
      <c r="K354" s="36"/>
      <c r="L354" s="37"/>
      <c r="M354" s="182"/>
      <c r="N354" s="183"/>
      <c r="O354" s="75"/>
      <c r="P354" s="75"/>
      <c r="Q354" s="75"/>
      <c r="R354" s="75"/>
      <c r="S354" s="75"/>
      <c r="T354" s="76"/>
      <c r="U354" s="36"/>
      <c r="V354" s="36"/>
      <c r="W354" s="36"/>
      <c r="X354" s="36"/>
      <c r="Y354" s="36"/>
      <c r="Z354" s="36"/>
      <c r="AA354" s="36"/>
      <c r="AB354" s="36"/>
      <c r="AC354" s="36"/>
      <c r="AD354" s="36"/>
      <c r="AE354" s="36"/>
      <c r="AT354" s="17" t="s">
        <v>115</v>
      </c>
      <c r="AU354" s="17" t="s">
        <v>78</v>
      </c>
    </row>
    <row r="355" spans="1:65" s="2" customFormat="1" ht="14.4" customHeight="1">
      <c r="A355" s="36"/>
      <c r="B355" s="164"/>
      <c r="C355" s="165" t="s">
        <v>580</v>
      </c>
      <c r="D355" s="165" t="s">
        <v>109</v>
      </c>
      <c r="E355" s="166" t="s">
        <v>581</v>
      </c>
      <c r="F355" s="167" t="s">
        <v>582</v>
      </c>
      <c r="G355" s="168" t="s">
        <v>1</v>
      </c>
      <c r="H355" s="169">
        <v>1</v>
      </c>
      <c r="I355" s="170"/>
      <c r="J355" s="171">
        <f>ROUND(I355*H355,2)</f>
        <v>0</v>
      </c>
      <c r="K355" s="172"/>
      <c r="L355" s="37"/>
      <c r="M355" s="173" t="s">
        <v>1</v>
      </c>
      <c r="N355" s="174" t="s">
        <v>38</v>
      </c>
      <c r="O355" s="75"/>
      <c r="P355" s="175">
        <f>O355*H355</f>
        <v>0</v>
      </c>
      <c r="Q355" s="175">
        <v>0</v>
      </c>
      <c r="R355" s="175">
        <f>Q355*H355</f>
        <v>0</v>
      </c>
      <c r="S355" s="175">
        <v>0</v>
      </c>
      <c r="T355" s="176">
        <f>S355*H355</f>
        <v>0</v>
      </c>
      <c r="U355" s="36"/>
      <c r="V355" s="36"/>
      <c r="W355" s="36"/>
      <c r="X355" s="36"/>
      <c r="Y355" s="36"/>
      <c r="Z355" s="36"/>
      <c r="AA355" s="36"/>
      <c r="AB355" s="36"/>
      <c r="AC355" s="36"/>
      <c r="AD355" s="36"/>
      <c r="AE355" s="36"/>
      <c r="AR355" s="177" t="s">
        <v>113</v>
      </c>
      <c r="AT355" s="177" t="s">
        <v>109</v>
      </c>
      <c r="AU355" s="177" t="s">
        <v>78</v>
      </c>
      <c r="AY355" s="17" t="s">
        <v>106</v>
      </c>
      <c r="BE355" s="178">
        <f>IF(N355="základní",J355,0)</f>
        <v>0</v>
      </c>
      <c r="BF355" s="178">
        <f>IF(N355="snížená",J355,0)</f>
        <v>0</v>
      </c>
      <c r="BG355" s="178">
        <f>IF(N355="zákl. přenesená",J355,0)</f>
        <v>0</v>
      </c>
      <c r="BH355" s="178">
        <f>IF(N355="sníž. přenesená",J355,0)</f>
        <v>0</v>
      </c>
      <c r="BI355" s="178">
        <f>IF(N355="nulová",J355,0)</f>
        <v>0</v>
      </c>
      <c r="BJ355" s="17" t="s">
        <v>78</v>
      </c>
      <c r="BK355" s="178">
        <f>ROUND(I355*H355,2)</f>
        <v>0</v>
      </c>
      <c r="BL355" s="17" t="s">
        <v>113</v>
      </c>
      <c r="BM355" s="177" t="s">
        <v>583</v>
      </c>
    </row>
    <row r="356" spans="1:47" s="2" customFormat="1" ht="12">
      <c r="A356" s="36"/>
      <c r="B356" s="37"/>
      <c r="C356" s="36"/>
      <c r="D356" s="179" t="s">
        <v>115</v>
      </c>
      <c r="E356" s="36"/>
      <c r="F356" s="180" t="s">
        <v>582</v>
      </c>
      <c r="G356" s="36"/>
      <c r="H356" s="36"/>
      <c r="I356" s="181"/>
      <c r="J356" s="36"/>
      <c r="K356" s="36"/>
      <c r="L356" s="37"/>
      <c r="M356" s="211"/>
      <c r="N356" s="212"/>
      <c r="O356" s="213"/>
      <c r="P356" s="213"/>
      <c r="Q356" s="213"/>
      <c r="R356" s="213"/>
      <c r="S356" s="213"/>
      <c r="T356" s="214"/>
      <c r="U356" s="36"/>
      <c r="V356" s="36"/>
      <c r="W356" s="36"/>
      <c r="X356" s="36"/>
      <c r="Y356" s="36"/>
      <c r="Z356" s="36"/>
      <c r="AA356" s="36"/>
      <c r="AB356" s="36"/>
      <c r="AC356" s="36"/>
      <c r="AD356" s="36"/>
      <c r="AE356" s="36"/>
      <c r="AT356" s="17" t="s">
        <v>115</v>
      </c>
      <c r="AU356" s="17" t="s">
        <v>78</v>
      </c>
    </row>
    <row r="357" spans="1:31" s="2" customFormat="1" ht="6.95" customHeight="1">
      <c r="A357" s="36"/>
      <c r="B357" s="58"/>
      <c r="C357" s="59"/>
      <c r="D357" s="59"/>
      <c r="E357" s="59"/>
      <c r="F357" s="59"/>
      <c r="G357" s="59"/>
      <c r="H357" s="59"/>
      <c r="I357" s="59"/>
      <c r="J357" s="59"/>
      <c r="K357" s="59"/>
      <c r="L357" s="37"/>
      <c r="M357" s="36"/>
      <c r="O357" s="36"/>
      <c r="P357" s="36"/>
      <c r="Q357" s="36"/>
      <c r="R357" s="36"/>
      <c r="S357" s="36"/>
      <c r="T357" s="36"/>
      <c r="U357" s="36"/>
      <c r="V357" s="36"/>
      <c r="W357" s="36"/>
      <c r="X357" s="36"/>
      <c r="Y357" s="36"/>
      <c r="Z357" s="36"/>
      <c r="AA357" s="36"/>
      <c r="AB357" s="36"/>
      <c r="AC357" s="36"/>
      <c r="AD357" s="36"/>
      <c r="AE357" s="36"/>
    </row>
  </sheetData>
  <autoFilter ref="C115:K356"/>
  <mergeCells count="6">
    <mergeCell ref="E7:H7"/>
    <mergeCell ref="E16:H16"/>
    <mergeCell ref="E25:H25"/>
    <mergeCell ref="E85:H85"/>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Teplá Lucie</dc:creator>
  <cp:keywords/>
  <dc:description/>
  <cp:lastModifiedBy>Teplá Lucie</cp:lastModifiedBy>
  <dcterms:created xsi:type="dcterms:W3CDTF">2020-09-29T09:27:03Z</dcterms:created>
  <dcterms:modified xsi:type="dcterms:W3CDTF">2020-09-29T09:27:04Z</dcterms:modified>
  <cp:category/>
  <cp:version/>
  <cp:contentType/>
  <cp:contentStatus/>
</cp:coreProperties>
</file>