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SZT\SSZT (-63320222-) Oprava zab.zař.na tr. H.Lideč st.hr.–Hranice na M\ZD pro uchazeče\"/>
    </mc:Choice>
  </mc:AlternateContent>
  <bookViews>
    <workbookView xWindow="0" yWindow="0" windowWidth="28800" windowHeight="14100"/>
  </bookViews>
  <sheets>
    <sheet name="Rekapitulace stavby" sheetId="1" r:id="rId1"/>
    <sheet name="PS 01 - Oprava měničů BZY" sheetId="2" r:id="rId2"/>
  </sheets>
  <definedNames>
    <definedName name="_xlnm._FilterDatabase" localSheetId="1" hidden="1">'PS 01 - Oprava měničů BZY'!$C$117:$L$169</definedName>
    <definedName name="_xlnm.Print_Titles" localSheetId="1">'PS 01 - Oprava měničů BZY'!$117:$117</definedName>
    <definedName name="_xlnm.Print_Titles" localSheetId="0">'Rekapitulace stavby'!$92:$92</definedName>
    <definedName name="_xlnm.Print_Area" localSheetId="1">'PS 01 - Oprava měničů BZY'!$C$4:$K$76,'PS 01 - Oprava měničů BZY'!$C$82:$K$99,'PS 01 - Oprava měničů BZY'!$C$105:$K$169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 s="1"/>
  <c r="BI168" i="2"/>
  <c r="BH168" i="2"/>
  <c r="BG168" i="2"/>
  <c r="BF168" i="2"/>
  <c r="X168" i="2"/>
  <c r="V168" i="2"/>
  <c r="T168" i="2"/>
  <c r="P168" i="2"/>
  <c r="BI165" i="2"/>
  <c r="BH165" i="2"/>
  <c r="BG165" i="2"/>
  <c r="BF165" i="2"/>
  <c r="X165" i="2"/>
  <c r="V165" i="2"/>
  <c r="T165" i="2"/>
  <c r="P165" i="2"/>
  <c r="BI162" i="2"/>
  <c r="BH162" i="2"/>
  <c r="BG162" i="2"/>
  <c r="BF162" i="2"/>
  <c r="X162" i="2"/>
  <c r="V162" i="2"/>
  <c r="T162" i="2"/>
  <c r="P162" i="2"/>
  <c r="BI158" i="2"/>
  <c r="BH158" i="2"/>
  <c r="BG158" i="2"/>
  <c r="BF158" i="2"/>
  <c r="X158" i="2"/>
  <c r="V158" i="2"/>
  <c r="T158" i="2"/>
  <c r="P158" i="2"/>
  <c r="BI156" i="2"/>
  <c r="BH156" i="2"/>
  <c r="BG156" i="2"/>
  <c r="BF156" i="2"/>
  <c r="X156" i="2"/>
  <c r="V156" i="2"/>
  <c r="T156" i="2"/>
  <c r="P156" i="2"/>
  <c r="BI154" i="2"/>
  <c r="BH154" i="2"/>
  <c r="BG154" i="2"/>
  <c r="BF154" i="2"/>
  <c r="X154" i="2"/>
  <c r="V154" i="2"/>
  <c r="T154" i="2"/>
  <c r="P154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1" i="2"/>
  <c r="BH121" i="2"/>
  <c r="BG121" i="2"/>
  <c r="BF121" i="2"/>
  <c r="X121" i="2"/>
  <c r="V121" i="2"/>
  <c r="T121" i="2"/>
  <c r="P121" i="2"/>
  <c r="BI119" i="2"/>
  <c r="BH119" i="2"/>
  <c r="BG119" i="2"/>
  <c r="BF119" i="2"/>
  <c r="X119" i="2"/>
  <c r="V119" i="2"/>
  <c r="T119" i="2"/>
  <c r="P119" i="2"/>
  <c r="F112" i="2"/>
  <c r="E110" i="2"/>
  <c r="F89" i="2"/>
  <c r="E87" i="2"/>
  <c r="J24" i="2"/>
  <c r="E24" i="2"/>
  <c r="J115" i="2"/>
  <c r="J23" i="2"/>
  <c r="J21" i="2"/>
  <c r="E21" i="2"/>
  <c r="J114" i="2"/>
  <c r="J20" i="2"/>
  <c r="J18" i="2"/>
  <c r="E18" i="2"/>
  <c r="F115" i="2"/>
  <c r="J17" i="2"/>
  <c r="J15" i="2"/>
  <c r="E15" i="2"/>
  <c r="F114" i="2"/>
  <c r="J14" i="2"/>
  <c r="J12" i="2"/>
  <c r="J89" i="2" s="1"/>
  <c r="E7" i="2"/>
  <c r="E108" i="2" s="1"/>
  <c r="L90" i="1"/>
  <c r="AM90" i="1"/>
  <c r="AM89" i="1"/>
  <c r="L89" i="1"/>
  <c r="AM87" i="1"/>
  <c r="L87" i="1"/>
  <c r="L85" i="1"/>
  <c r="L84" i="1"/>
  <c r="R168" i="2"/>
  <c r="R165" i="2"/>
  <c r="R162" i="2"/>
  <c r="R158" i="2"/>
  <c r="Q156" i="2"/>
  <c r="R154" i="2"/>
  <c r="Q154" i="2"/>
  <c r="Q150" i="2"/>
  <c r="R144" i="2"/>
  <c r="Q144" i="2"/>
  <c r="R142" i="2"/>
  <c r="Q142" i="2"/>
  <c r="R140" i="2"/>
  <c r="Q140" i="2"/>
  <c r="R138" i="2"/>
  <c r="Q136" i="2"/>
  <c r="R127" i="2"/>
  <c r="Q127" i="2"/>
  <c r="Q125" i="2"/>
  <c r="R121" i="2"/>
  <c r="Q121" i="2"/>
  <c r="R119" i="2"/>
  <c r="AU94" i="1"/>
  <c r="Q168" i="2"/>
  <c r="Q165" i="2"/>
  <c r="Q162" i="2"/>
  <c r="Q158" i="2"/>
  <c r="R156" i="2"/>
  <c r="R152" i="2"/>
  <c r="Q152" i="2"/>
  <c r="R150" i="2"/>
  <c r="R148" i="2"/>
  <c r="Q148" i="2"/>
  <c r="R146" i="2"/>
  <c r="Q146" i="2"/>
  <c r="Q138" i="2"/>
  <c r="R136" i="2"/>
  <c r="R134" i="2"/>
  <c r="Q134" i="2"/>
  <c r="R132" i="2"/>
  <c r="Q132" i="2"/>
  <c r="R129" i="2"/>
  <c r="Q129" i="2"/>
  <c r="R125" i="2"/>
  <c r="R123" i="2"/>
  <c r="Q123" i="2"/>
  <c r="Q119" i="2"/>
  <c r="BK165" i="2"/>
  <c r="BK162" i="2"/>
  <c r="BK158" i="2"/>
  <c r="BK156" i="2"/>
  <c r="BK154" i="2"/>
  <c r="BK148" i="2"/>
  <c r="BK146" i="2"/>
  <c r="BK142" i="2"/>
  <c r="K138" i="2"/>
  <c r="BE138" i="2"/>
  <c r="BK134" i="2"/>
  <c r="K127" i="2"/>
  <c r="BE127" i="2" s="1"/>
  <c r="BK119" i="2"/>
  <c r="BK168" i="2"/>
  <c r="BK152" i="2"/>
  <c r="BK150" i="2"/>
  <c r="K144" i="2"/>
  <c r="BE144" i="2" s="1"/>
  <c r="BK140" i="2"/>
  <c r="K136" i="2"/>
  <c r="BE136" i="2"/>
  <c r="K132" i="2"/>
  <c r="BE132" i="2"/>
  <c r="BK129" i="2"/>
  <c r="K125" i="2"/>
  <c r="BE125" i="2"/>
  <c r="BK123" i="2"/>
  <c r="BK121" i="2"/>
  <c r="T131" i="2" l="1"/>
  <c r="Q131" i="2"/>
  <c r="I97" i="2" s="1"/>
  <c r="V131" i="2"/>
  <c r="X131" i="2"/>
  <c r="R131" i="2"/>
  <c r="J97" i="2" s="1"/>
  <c r="BK161" i="2"/>
  <c r="K161" i="2" s="1"/>
  <c r="K98" i="2" s="1"/>
  <c r="T161" i="2"/>
  <c r="T118" i="2" s="1"/>
  <c r="AW95" i="1" s="1"/>
  <c r="AW94" i="1" s="1"/>
  <c r="V161" i="2"/>
  <c r="V118" i="2" s="1"/>
  <c r="X161" i="2"/>
  <c r="X118" i="2" s="1"/>
  <c r="Q161" i="2"/>
  <c r="I98" i="2"/>
  <c r="R161" i="2"/>
  <c r="J98" i="2" s="1"/>
  <c r="E85" i="2"/>
  <c r="F91" i="2"/>
  <c r="J91" i="2"/>
  <c r="J92" i="2"/>
  <c r="J112" i="2"/>
  <c r="Q118" i="2"/>
  <c r="I96" i="2"/>
  <c r="K30" i="2" s="1"/>
  <c r="AS95" i="1" s="1"/>
  <c r="AS94" i="1" s="1"/>
  <c r="R118" i="2"/>
  <c r="J96" i="2"/>
  <c r="K31" i="2" s="1"/>
  <c r="AT95" i="1" s="1"/>
  <c r="AT94" i="1" s="1"/>
  <c r="F92" i="2"/>
  <c r="K36" i="2"/>
  <c r="AY95" i="1" s="1"/>
  <c r="F36" i="2"/>
  <c r="BC95" i="1" s="1"/>
  <c r="BC94" i="1" s="1"/>
  <c r="W30" i="1" s="1"/>
  <c r="F39" i="2"/>
  <c r="BF95" i="1" s="1"/>
  <c r="BF94" i="1" s="1"/>
  <c r="W33" i="1" s="1"/>
  <c r="K119" i="2"/>
  <c r="BE119" i="2"/>
  <c r="K123" i="2"/>
  <c r="BE123" i="2" s="1"/>
  <c r="BK127" i="2"/>
  <c r="BK132" i="2"/>
  <c r="BK136" i="2"/>
  <c r="K140" i="2"/>
  <c r="BE140" i="2"/>
  <c r="BK144" i="2"/>
  <c r="K148" i="2"/>
  <c r="BE148" i="2"/>
  <c r="K154" i="2"/>
  <c r="BE154" i="2"/>
  <c r="K165" i="2"/>
  <c r="BE165" i="2"/>
  <c r="K152" i="2"/>
  <c r="BE152" i="2" s="1"/>
  <c r="K158" i="2"/>
  <c r="BE158" i="2"/>
  <c r="F38" i="2"/>
  <c r="BE95" i="1" s="1"/>
  <c r="BE94" i="1" s="1"/>
  <c r="W32" i="1" s="1"/>
  <c r="F37" i="2"/>
  <c r="BD95" i="1" s="1"/>
  <c r="BD94" i="1" s="1"/>
  <c r="W31" i="1" s="1"/>
  <c r="K121" i="2"/>
  <c r="BE121" i="2" s="1"/>
  <c r="BK125" i="2"/>
  <c r="K129" i="2"/>
  <c r="BE129" i="2"/>
  <c r="K134" i="2"/>
  <c r="BE134" i="2" s="1"/>
  <c r="BK138" i="2"/>
  <c r="K142" i="2"/>
  <c r="BE142" i="2" s="1"/>
  <c r="K146" i="2"/>
  <c r="BE146" i="2"/>
  <c r="K150" i="2"/>
  <c r="BE150" i="2"/>
  <c r="K156" i="2"/>
  <c r="BE156" i="2"/>
  <c r="K168" i="2"/>
  <c r="BE168" i="2"/>
  <c r="K162" i="2"/>
  <c r="BE162" i="2"/>
  <c r="BK131" i="2" l="1"/>
  <c r="K131" i="2"/>
  <c r="K97" i="2"/>
  <c r="BK118" i="2"/>
  <c r="K118" i="2" s="1"/>
  <c r="K32" i="2" s="1"/>
  <c r="AG95" i="1" s="1"/>
  <c r="AG94" i="1" s="1"/>
  <c r="BA94" i="1"/>
  <c r="AY94" i="1"/>
  <c r="AK30" i="1"/>
  <c r="K35" i="2"/>
  <c r="AX95" i="1" s="1"/>
  <c r="AV95" i="1" s="1"/>
  <c r="AZ94" i="1"/>
  <c r="F35" i="2"/>
  <c r="BB95" i="1" s="1"/>
  <c r="BB94" i="1" s="1"/>
  <c r="W29" i="1" s="1"/>
  <c r="K41" i="2" l="1"/>
  <c r="AN95" i="1"/>
  <c r="K96" i="2"/>
  <c r="AX94" i="1"/>
  <c r="AK29" i="1" s="1"/>
  <c r="AK26" i="1"/>
  <c r="AK35" i="1" l="1"/>
  <c r="AV94" i="1"/>
  <c r="AN94" i="1" l="1"/>
</calcChain>
</file>

<file path=xl/sharedStrings.xml><?xml version="1.0" encoding="utf-8"?>
<sst xmlns="http://schemas.openxmlformats.org/spreadsheetml/2006/main" count="712" uniqueCount="237">
  <si>
    <t>Export Komplet</t>
  </si>
  <si>
    <t/>
  </si>
  <si>
    <t>2.0</t>
  </si>
  <si>
    <t>ZAMOK</t>
  </si>
  <si>
    <t>False</t>
  </si>
  <si>
    <t>True</t>
  </si>
  <si>
    <t>{ff386d72-3e0e-42f4-adda-7483aa5ee31c}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</si>
  <si>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</si>
  <si>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</si>
  <si>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</si>
  <si>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</si>
  <si>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</si>
  <si>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</si>
  <si>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</si>
  <si>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</si>
  <si>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633200029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</si>
  <si>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</si>
  <si>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</si>
  <si>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na trati Horní Lideč st.hr. - Hranice na M.</t>
  </si>
  <si>
    <t>KSO:</t>
  </si>
  <si>
    <t>CC-CZ:</t>
  </si>
  <si>
    <t>Místo:</t>
  </si>
  <si>
    <t>Horní Lideč - Hranice na Moravě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</si>
  <si>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</si>
  <si>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</si>
  <si>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</si>
  <si>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</si>
  <si>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</si>
  <si>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</si>
  <si>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</si>
  <si>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</si>
  <si>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</si>
  <si>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</si>
  <si>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</si>
  <si>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</si>
  <si>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</si>
  <si>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</si>
  <si>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</si>
  <si>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</si>
  <si>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</si>
  <si>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</si>
  <si>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</si>
  <si>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</si>
  <si>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</si>
  <si>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</si>
  <si>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</si>
  <si>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</si>
  <si>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</si>
  <si>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</si>
  <si>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</si>
  <si>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</si>
  <si>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</si>
  <si>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</si>
  <si>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</si>
  <si>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</si>
  <si>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</si>
  <si>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</si>
  <si>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</si>
  <si>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</si>
  <si>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</si>
  <si>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</si>
  <si>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</si>
  <si>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</si>
  <si>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</si>
  <si>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</si>
  <si>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</si>
  <si>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</si>
  <si>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</si>
  <si>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</si>
  <si>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</si>
  <si>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</si>
  <si>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</si>
  <si>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</si>
  <si>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</si>
  <si>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</si>
  <si>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</si>
  <si>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</si>
  <si>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</si>
  <si>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</si>
  <si>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</si>
  <si>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</si>
  <si>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Oprava měničů BZY</t>
  </si>
  <si>
    <t>PRO</t>
  </si>
  <si>
    <t>1</t>
  </si>
  <si>
    <t>{915dea70-a781-4a23-9706-3cb5c517d2d8}</t>
  </si>
  <si>
    <t>2</t>
  </si>
  <si>
    <t>KRYCÍ LIST SOUPISU PRACÍ</t>
  </si>
  <si>
    <t>Objekt:</t>
  </si>
  <si>
    <t>PS 01 - Oprava měničů BZY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</si>
  <si>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</si>
  <si>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</si>
  <si>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</si>
  <si>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</si>
  <si>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</si>
  <si>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</si>
  <si>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</si>
  <si>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</si>
  <si>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</si>
  <si>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</si>
  <si>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</si>
  <si>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</si>
  <si>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</si>
  <si>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</si>
  <si>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</si>
  <si>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</si>
  <si>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</si>
  <si>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</si>
  <si>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</si>
  <si>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</si>
  <si>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</si>
  <si>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</si>
  <si>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</si>
  <si>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</si>
  <si>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</si>
  <si>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</si>
  <si>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</si>
  <si>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</si>
  <si>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</si>
  <si>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</si>
  <si>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7593100100</t>
  </si>
  <si>
    <t>Měniče Zdroj elektron.EZ1/75-SA 1x0,9kVa (HM0404229990126)</t>
  </si>
  <si>
    <t>kus</t>
  </si>
  <si>
    <t>ROZPOCET</t>
  </si>
  <si>
    <t>-1557743011</t>
  </si>
  <si>
    <t>PP</t>
  </si>
  <si>
    <t>7593100110</t>
  </si>
  <si>
    <t>Měniče Zdroj elektron.EZ1/75-SZ 1x0,9kVA (HM0404229990127)</t>
  </si>
  <si>
    <t>-446112270</t>
  </si>
  <si>
    <t>3</t>
  </si>
  <si>
    <t>7494003500</t>
  </si>
  <si>
    <t>Modulární přístroje Jističe do 80 A; 10 kA 3+N-pólové In 10 A, Ue AC 230/400 V / DC 216 V, charakteristika C, 3+N-pól, Icn 10 kA</t>
  </si>
  <si>
    <t>-637529319</t>
  </si>
  <si>
    <t>4</t>
  </si>
  <si>
    <t>7494003696</t>
  </si>
  <si>
    <t>Modulární přístroje Jističe Příslušenství Vypínací cívka</t>
  </si>
  <si>
    <t>-1253167572</t>
  </si>
  <si>
    <t>5</t>
  </si>
  <si>
    <t>7492500160</t>
  </si>
  <si>
    <t>Kabely, vodiče, šňůry Cu - nn Vodič jednožílový Cu, plastová izolace H07V-U 10 černý (CY)</t>
  </si>
  <si>
    <t>m</t>
  </si>
  <si>
    <t>864350401</t>
  </si>
  <si>
    <t>6</t>
  </si>
  <si>
    <t>7494005521</t>
  </si>
  <si>
    <t>Kompaktní jističe Kompaktní jističe Jističe Připojovací sady Připojovací sada</t>
  </si>
  <si>
    <t>sada</t>
  </si>
  <si>
    <t>380205769</t>
  </si>
  <si>
    <t xml:space="preserve">Kompaktní jističe Kompaktní jističe Jističe Připojovací sady Připojovací sada </t>
  </si>
  <si>
    <t>OST</t>
  </si>
  <si>
    <t>Ostatní</t>
  </si>
  <si>
    <t>7</t>
  </si>
  <si>
    <t>K</t>
  </si>
  <si>
    <t>7494351040</t>
  </si>
  <si>
    <t>Montáž jističů (do 10 kA) tři+N pólových do 20 A</t>
  </si>
  <si>
    <t>278045610</t>
  </si>
  <si>
    <t>8</t>
  </si>
  <si>
    <t>7494351080</t>
  </si>
  <si>
    <t xml:space="preserve">Montáž jističů (do 10 kA) přídavných zařízení k instalačním jističům </t>
  </si>
  <si>
    <t>979543144</t>
  </si>
  <si>
    <t>Montáž jističů (do 10 kA) přídavných zařízení k instalačním jističům</t>
  </si>
  <si>
    <t>9</t>
  </si>
  <si>
    <t>7494353075</t>
  </si>
  <si>
    <t>Montáž příslušenství pro jističe připojovací sady</t>
  </si>
  <si>
    <t>1518793350</t>
  </si>
  <si>
    <t xml:space="preserve">Montáž příslušenství pro jističe připojovací sady
</t>
  </si>
  <si>
    <t>10</t>
  </si>
  <si>
    <t>7593105012</t>
  </si>
  <si>
    <t>Montáž měniče (zdroje) statického řady EZ1, EZ2 a BZS1-R96</t>
  </si>
  <si>
    <t>-888575901</t>
  </si>
  <si>
    <t>Montáž měniče (zdroje) statického řady EZ1, EZ2 a BZS1-R96 - včetně připojení vodičů elektrické sítě ss rozvodu a uzemnění, přezkoušení funkce</t>
  </si>
  <si>
    <t>11</t>
  </si>
  <si>
    <t>7593107012</t>
  </si>
  <si>
    <t>Demontáž měniče statického řady EZ1, EZ2 a BZS1-R96</t>
  </si>
  <si>
    <t>-1123739488</t>
  </si>
  <si>
    <t>12</t>
  </si>
  <si>
    <t>7593315425</t>
  </si>
  <si>
    <t>Zhotovení jednoho zapojení při volné vazbě</t>
  </si>
  <si>
    <t>-1667740787</t>
  </si>
  <si>
    <t>Zhotovení jednoho zapojení při volné vazbě - naměření vodiče, zatažení a připojení</t>
  </si>
  <si>
    <t>13</t>
  </si>
  <si>
    <t>7593317010</t>
  </si>
  <si>
    <t>Zrušení jednoho zapojení při volné vazbě</t>
  </si>
  <si>
    <t>-257700364</t>
  </si>
  <si>
    <t>Zrušení jednoho zapojení při volné vazbě - odpojení vodiče a jeho vytažení</t>
  </si>
  <si>
    <t>14</t>
  </si>
  <si>
    <t>7598095080</t>
  </si>
  <si>
    <t>Přezkoušení a regulace kolejových obvodů izolovaných</t>
  </si>
  <si>
    <t>-892206370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</si>
  <si>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</si>
  <si>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7598095115</t>
  </si>
  <si>
    <t>Přezkoušení a regulace měniče frekvence</t>
  </si>
  <si>
    <t>-621604725</t>
  </si>
  <si>
    <t>Přezkoušení a regulace měniče frekvence - přezkoušení funkce měniče a odpovídající části rozvaděče (zařízení)</t>
  </si>
  <si>
    <t>16</t>
  </si>
  <si>
    <t>7598095546</t>
  </si>
  <si>
    <t>Vyhotovení protokolu UTZ pro SZZ reléové a elektronické do 10 výhybkových jednotek</t>
  </si>
  <si>
    <t>1834077535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</si>
  <si>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</si>
  <si>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17</t>
  </si>
  <si>
    <t>7598095585</t>
  </si>
  <si>
    <t>Vyhotovení protokolu UTZ pro TZZ AB3, AB a ABE pro jednu kolej</t>
  </si>
  <si>
    <t>1353820136</t>
  </si>
  <si>
    <t>Vyhotovení protokolu UTZ pro TZZ AB3, AB a ABE pro jednu kolej - vykonání prohlídky a zkoušky včetně vyhotovení protokolu podle vyhl. 100/1995 Sb.</t>
  </si>
  <si>
    <t>18</t>
  </si>
  <si>
    <t>7598095620</t>
  </si>
  <si>
    <t>Vyhotovení revizní správy SZZ reléové do 10 přestavníků</t>
  </si>
  <si>
    <t>1562998950</t>
  </si>
  <si>
    <t>Vyhotovení revizní správy SZZ reléové do 10 přestavníků - vykonání prohlídky a zkoušky pro napájení elektrického zařízení včetně vyhotovení revizní zprávy podle vyhl. 100/1995 Sb. a norem ČSN</t>
  </si>
  <si>
    <t>19</t>
  </si>
  <si>
    <t>7598095640</t>
  </si>
  <si>
    <t>Vyhotovení revizní zprávy TZZ</t>
  </si>
  <si>
    <t>-1750359469</t>
  </si>
  <si>
    <t>Vyhotovení revizní zprávy TZZ - vykonání prohlídky a zkoušky pro napájení elektrického zařízení včetně vyhotovení revizní zprávy podle vyhl. 100/1995 Sb. a norem ČSN</t>
  </si>
  <si>
    <t>20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</si>
  <si>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</si>
  <si>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</si>
  <si>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1634128281</t>
  </si>
  <si>
    <t>Doprava obousměrná (např. dodávek z vlastních zásob zhotovitele nebo objednatele nebo výzisku) mechanizací o nosnosti do 3,5 t elektrosoučástek, montážního materiálu, kameniva, písku, dlažebních kostek, suti, atd. do 300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</si>
  <si>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PSC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</si>
  <si>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 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</si>
  <si>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VRN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</si>
  <si>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</si>
  <si>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</si>
  <si>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</si>
  <si>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</si>
  <si>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2134688710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</si>
  <si>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</si>
  <si>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souboru cen:_x000D_
V sazbě jsou započteny náklady na vyhotovení projektové dokumentace podle vyhlášky číslo 499/2006 Sb., a vyhlášky 146/2008 Sb., v rozsahu pro povolení stavby podle požadavku objednatele.</t>
  </si>
  <si>
    <t>22</t>
  </si>
  <si>
    <t>023131011</t>
  </si>
  <si>
    <t>Projektové práce Dokumentace skutečného provedení zabezpečovacích, sdělovacích, elektrických zařízení</t>
  </si>
  <si>
    <t>-1244365101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</si>
  <si>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</si>
  <si>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</si>
  <si>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23</t>
  </si>
  <si>
    <t>033121021</t>
  </si>
  <si>
    <t>Provozní vlivy Rušení prací železničním provozem širá trať nebo dopravny s kolejovým rozvětvením s počtem vlaků za směnu 8,5 hod. přes 50 do 100</t>
  </si>
  <si>
    <t>-1797942261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</si>
</sst>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vertical="center" wrapText="1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pans="1:74" s="1" customFormat="1" ht="36.950000000000003" customHeight="1">
      <c r="AR2" s="249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F2" s="249"/>
      <c r="BG2" s="249"/>
      <c r="BS2" s="13" t="s">
        <v>7</v>
      </c>
      <c r="BT2" s="13" t="s">
        <v>8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s="1" customFormat="1" ht="24.95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pans="1:74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12" t="s">
        <v>15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18"/>
      <c r="AQ5" s="18"/>
      <c r="AR5" s="16"/>
      <c r="BG5" s="209" t="s">
        <v>16</v>
      </c>
      <c r="BS5" s="13" t="s">
        <v>7</v>
      </c>
    </row>
    <row r="6" spans="1:74" s="1" customFormat="1" ht="36.950000000000003" customHeight="1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214" t="s">
        <v>18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18"/>
      <c r="AQ6" s="18"/>
      <c r="AR6" s="16"/>
      <c r="BG6" s="210"/>
      <c r="BS6" s="13" t="s">
        <v>7</v>
      </c>
    </row>
    <row r="7" spans="1:74" s="1" customFormat="1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</v>
      </c>
      <c r="AO7" s="18"/>
      <c r="AP7" s="18"/>
      <c r="AQ7" s="18"/>
      <c r="AR7" s="16"/>
      <c r="BG7" s="210"/>
      <c r="BS7" s="13" t="s">
        <v>7</v>
      </c>
    </row>
    <row r="8" spans="1:74" s="1" customFormat="1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/>
      <c r="AO8" s="18"/>
      <c r="AP8" s="18"/>
      <c r="AQ8" s="18"/>
      <c r="AR8" s="16"/>
      <c r="BG8" s="210"/>
      <c r="BS8" s="13" t="s">
        <v>7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10"/>
      <c r="BS9" s="13" t="s">
        <v>7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G10" s="210"/>
      <c r="BS10" s="13" t="s">
        <v>7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G11" s="210"/>
      <c r="BS11" s="13" t="s">
        <v>7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10"/>
      <c r="BS12" s="13" t="s">
        <v>7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G13" s="210"/>
      <c r="BS13" s="13" t="s">
        <v>7</v>
      </c>
    </row>
    <row r="14" spans="1:74" ht="12.75">
      <c r="B14" s="17"/>
      <c r="C14" s="18"/>
      <c r="D14" s="18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G14" s="210"/>
      <c r="BS14" s="13" t="s">
        <v>7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10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G16" s="210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G17" s="210"/>
      <c r="BS17" s="13" t="s">
        <v>5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10"/>
      <c r="BS18" s="13" t="s">
        <v>7</v>
      </c>
    </row>
    <row r="19" spans="1:71" s="1" customFormat="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G19" s="210"/>
      <c r="BS19" s="13" t="s">
        <v>7</v>
      </c>
    </row>
    <row r="20" spans="1:71" s="1" customFormat="1" ht="18.399999999999999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G20" s="210"/>
      <c r="BS20" s="13" t="s">
        <v>5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10"/>
    </row>
    <row r="22" spans="1:71" s="1" customFormat="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10"/>
    </row>
    <row r="23" spans="1:71" s="1" customFormat="1" ht="16.5" customHeight="1">
      <c r="B23" s="17"/>
      <c r="C23" s="18"/>
      <c r="D23" s="18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18"/>
      <c r="AP23" s="18"/>
      <c r="AQ23" s="18"/>
      <c r="AR23" s="16"/>
      <c r="BG23" s="210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10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G25" s="210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8">
        <f>ROUND(AG94,2)</f>
        <v>0</v>
      </c>
      <c r="AL26" s="219"/>
      <c r="AM26" s="219"/>
      <c r="AN26" s="219"/>
      <c r="AO26" s="219"/>
      <c r="AP26" s="32"/>
      <c r="AQ26" s="32"/>
      <c r="AR26" s="35"/>
      <c r="BG26" s="21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10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20" t="s">
        <v>34</v>
      </c>
      <c r="M28" s="220"/>
      <c r="N28" s="220"/>
      <c r="O28" s="220"/>
      <c r="P28" s="220"/>
      <c r="Q28" s="32"/>
      <c r="R28" s="32"/>
      <c r="S28" s="32"/>
      <c r="T28" s="32"/>
      <c r="U28" s="32"/>
      <c r="V28" s="32"/>
      <c r="W28" s="220" t="s">
        <v>35</v>
      </c>
      <c r="X28" s="220"/>
      <c r="Y28" s="220"/>
      <c r="Z28" s="220"/>
      <c r="AA28" s="220"/>
      <c r="AB28" s="220"/>
      <c r="AC28" s="220"/>
      <c r="AD28" s="220"/>
      <c r="AE28" s="220"/>
      <c r="AF28" s="32"/>
      <c r="AG28" s="32"/>
      <c r="AH28" s="32"/>
      <c r="AI28" s="32"/>
      <c r="AJ28" s="32"/>
      <c r="AK28" s="220" t="s">
        <v>36</v>
      </c>
      <c r="AL28" s="220"/>
      <c r="AM28" s="220"/>
      <c r="AN28" s="220"/>
      <c r="AO28" s="220"/>
      <c r="AP28" s="32"/>
      <c r="AQ28" s="32"/>
      <c r="AR28" s="35"/>
      <c r="BG28" s="210"/>
    </row>
    <row r="29" spans="1:71" s="3" customFormat="1" ht="14.45" customHeight="1">
      <c r="B29" s="36"/>
      <c r="C29" s="37"/>
      <c r="D29" s="25" t="s">
        <v>37</v>
      </c>
      <c r="E29" s="37"/>
      <c r="F29" s="25" t="s">
        <v>38</v>
      </c>
      <c r="G29" s="37"/>
      <c r="H29" s="37"/>
      <c r="I29" s="37"/>
      <c r="J29" s="37"/>
      <c r="K29" s="37"/>
      <c r="L29" s="223">
        <v>0.21</v>
      </c>
      <c r="M29" s="222"/>
      <c r="N29" s="222"/>
      <c r="O29" s="222"/>
      <c r="P29" s="222"/>
      <c r="Q29" s="37"/>
      <c r="R29" s="37"/>
      <c r="S29" s="37"/>
      <c r="T29" s="37"/>
      <c r="U29" s="37"/>
      <c r="V29" s="37"/>
      <c r="W29" s="221">
        <f>ROUND(BB94, 2)</f>
        <v>0</v>
      </c>
      <c r="X29" s="222"/>
      <c r="Y29" s="222"/>
      <c r="Z29" s="222"/>
      <c r="AA29" s="222"/>
      <c r="AB29" s="222"/>
      <c r="AC29" s="222"/>
      <c r="AD29" s="222"/>
      <c r="AE29" s="222"/>
      <c r="AF29" s="37"/>
      <c r="AG29" s="37"/>
      <c r="AH29" s="37"/>
      <c r="AI29" s="37"/>
      <c r="AJ29" s="37"/>
      <c r="AK29" s="221">
        <f>ROUND(AX94, 2)</f>
        <v>0</v>
      </c>
      <c r="AL29" s="222"/>
      <c r="AM29" s="222"/>
      <c r="AN29" s="222"/>
      <c r="AO29" s="222"/>
      <c r="AP29" s="37"/>
      <c r="AQ29" s="37"/>
      <c r="AR29" s="38"/>
      <c r="BG29" s="211"/>
    </row>
    <row r="30" spans="1:71" s="3" customFormat="1" ht="14.45" customHeight="1">
      <c r="B30" s="36"/>
      <c r="C30" s="37"/>
      <c r="D30" s="37"/>
      <c r="E30" s="37"/>
      <c r="F30" s="25" t="s">
        <v>39</v>
      </c>
      <c r="G30" s="37"/>
      <c r="H30" s="37"/>
      <c r="I30" s="37"/>
      <c r="J30" s="37"/>
      <c r="K30" s="37"/>
      <c r="L30" s="223">
        <v>0.15</v>
      </c>
      <c r="M30" s="222"/>
      <c r="N30" s="222"/>
      <c r="O30" s="222"/>
      <c r="P30" s="222"/>
      <c r="Q30" s="37"/>
      <c r="R30" s="37"/>
      <c r="S30" s="37"/>
      <c r="T30" s="37"/>
      <c r="U30" s="37"/>
      <c r="V30" s="37"/>
      <c r="W30" s="221">
        <f>ROUND(BC94, 2)</f>
        <v>0</v>
      </c>
      <c r="X30" s="222"/>
      <c r="Y30" s="222"/>
      <c r="Z30" s="222"/>
      <c r="AA30" s="222"/>
      <c r="AB30" s="222"/>
      <c r="AC30" s="222"/>
      <c r="AD30" s="222"/>
      <c r="AE30" s="222"/>
      <c r="AF30" s="37"/>
      <c r="AG30" s="37"/>
      <c r="AH30" s="37"/>
      <c r="AI30" s="37"/>
      <c r="AJ30" s="37"/>
      <c r="AK30" s="221">
        <f>ROUND(AY94, 2)</f>
        <v>0</v>
      </c>
      <c r="AL30" s="222"/>
      <c r="AM30" s="222"/>
      <c r="AN30" s="222"/>
      <c r="AO30" s="222"/>
      <c r="AP30" s="37"/>
      <c r="AQ30" s="37"/>
      <c r="AR30" s="38"/>
      <c r="BG30" s="211"/>
    </row>
    <row r="31" spans="1:71" s="3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23">
        <v>0.21</v>
      </c>
      <c r="M31" s="222"/>
      <c r="N31" s="222"/>
      <c r="O31" s="222"/>
      <c r="P31" s="222"/>
      <c r="Q31" s="37"/>
      <c r="R31" s="37"/>
      <c r="S31" s="37"/>
      <c r="T31" s="37"/>
      <c r="U31" s="37"/>
      <c r="V31" s="37"/>
      <c r="W31" s="221">
        <f>ROUND(BD94, 2)</f>
        <v>0</v>
      </c>
      <c r="X31" s="222"/>
      <c r="Y31" s="222"/>
      <c r="Z31" s="222"/>
      <c r="AA31" s="222"/>
      <c r="AB31" s="222"/>
      <c r="AC31" s="222"/>
      <c r="AD31" s="222"/>
      <c r="AE31" s="222"/>
      <c r="AF31" s="37"/>
      <c r="AG31" s="37"/>
      <c r="AH31" s="37"/>
      <c r="AI31" s="37"/>
      <c r="AJ31" s="37"/>
      <c r="AK31" s="221">
        <v>0</v>
      </c>
      <c r="AL31" s="222"/>
      <c r="AM31" s="222"/>
      <c r="AN31" s="222"/>
      <c r="AO31" s="222"/>
      <c r="AP31" s="37"/>
      <c r="AQ31" s="37"/>
      <c r="AR31" s="38"/>
      <c r="BG31" s="211"/>
    </row>
    <row r="32" spans="1:71" s="3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23">
        <v>0.15</v>
      </c>
      <c r="M32" s="222"/>
      <c r="N32" s="222"/>
      <c r="O32" s="222"/>
      <c r="P32" s="222"/>
      <c r="Q32" s="37"/>
      <c r="R32" s="37"/>
      <c r="S32" s="37"/>
      <c r="T32" s="37"/>
      <c r="U32" s="37"/>
      <c r="V32" s="37"/>
      <c r="W32" s="221">
        <f>ROUND(BE94, 2)</f>
        <v>0</v>
      </c>
      <c r="X32" s="222"/>
      <c r="Y32" s="222"/>
      <c r="Z32" s="222"/>
      <c r="AA32" s="222"/>
      <c r="AB32" s="222"/>
      <c r="AC32" s="222"/>
      <c r="AD32" s="222"/>
      <c r="AE32" s="222"/>
      <c r="AF32" s="37"/>
      <c r="AG32" s="37"/>
      <c r="AH32" s="37"/>
      <c r="AI32" s="37"/>
      <c r="AJ32" s="37"/>
      <c r="AK32" s="221">
        <v>0</v>
      </c>
      <c r="AL32" s="222"/>
      <c r="AM32" s="222"/>
      <c r="AN32" s="222"/>
      <c r="AO32" s="222"/>
      <c r="AP32" s="37"/>
      <c r="AQ32" s="37"/>
      <c r="AR32" s="38"/>
      <c r="BG32" s="211"/>
    </row>
    <row r="33" spans="1:59" s="3" customFormat="1" ht="14.45" hidden="1" customHeight="1">
      <c r="B33" s="36"/>
      <c r="C33" s="37"/>
      <c r="D33" s="37"/>
      <c r="E33" s="37"/>
      <c r="F33" s="25" t="s">
        <v>42</v>
      </c>
      <c r="G33" s="37"/>
      <c r="H33" s="37"/>
      <c r="I33" s="37"/>
      <c r="J33" s="37"/>
      <c r="K33" s="37"/>
      <c r="L33" s="223">
        <v>0</v>
      </c>
      <c r="M33" s="222"/>
      <c r="N33" s="222"/>
      <c r="O33" s="222"/>
      <c r="P33" s="222"/>
      <c r="Q33" s="37"/>
      <c r="R33" s="37"/>
      <c r="S33" s="37"/>
      <c r="T33" s="37"/>
      <c r="U33" s="37"/>
      <c r="V33" s="37"/>
      <c r="W33" s="221">
        <f>ROUND(BF94, 2)</f>
        <v>0</v>
      </c>
      <c r="X33" s="222"/>
      <c r="Y33" s="222"/>
      <c r="Z33" s="222"/>
      <c r="AA33" s="222"/>
      <c r="AB33" s="222"/>
      <c r="AC33" s="222"/>
      <c r="AD33" s="222"/>
      <c r="AE33" s="222"/>
      <c r="AF33" s="37"/>
      <c r="AG33" s="37"/>
      <c r="AH33" s="37"/>
      <c r="AI33" s="37"/>
      <c r="AJ33" s="37"/>
      <c r="AK33" s="221">
        <v>0</v>
      </c>
      <c r="AL33" s="222"/>
      <c r="AM33" s="222"/>
      <c r="AN33" s="222"/>
      <c r="AO33" s="222"/>
      <c r="AP33" s="37"/>
      <c r="AQ33" s="37"/>
      <c r="AR33" s="38"/>
      <c r="BG33" s="211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10"/>
    </row>
    <row r="35" spans="1:59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24" t="s">
        <v>45</v>
      </c>
      <c r="Y35" s="225"/>
      <c r="Z35" s="225"/>
      <c r="AA35" s="225"/>
      <c r="AB35" s="225"/>
      <c r="AC35" s="41"/>
      <c r="AD35" s="41"/>
      <c r="AE35" s="41"/>
      <c r="AF35" s="41"/>
      <c r="AG35" s="41"/>
      <c r="AH35" s="41"/>
      <c r="AI35" s="41"/>
      <c r="AJ35" s="41"/>
      <c r="AK35" s="226">
        <f>SUM(AK26:AK33)</f>
        <v>0</v>
      </c>
      <c r="AL35" s="225"/>
      <c r="AM35" s="225"/>
      <c r="AN35" s="225"/>
      <c r="AO35" s="227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9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9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9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9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9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9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9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9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9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9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9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9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9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9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9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9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9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9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9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9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9" s="2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G60" s="30"/>
    </row>
    <row r="61" spans="1:59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9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9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9" s="2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9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9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9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9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9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9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9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9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9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9" s="2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5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633200029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28" t="str">
        <f>K6</f>
        <v>Oprava zabezpečovacího zařízení na trati Horní Lideč st.hr. - Hranice na M.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5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Horní Lideč - Hranice na Moravě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23</v>
      </c>
      <c r="AJ87" s="32"/>
      <c r="AK87" s="32"/>
      <c r="AL87" s="32"/>
      <c r="AM87" s="230" t="str">
        <f>IF(AN8= "","",AN8)</f>
        <v/>
      </c>
      <c r="AN87" s="230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30</v>
      </c>
      <c r="AJ89" s="32"/>
      <c r="AK89" s="32"/>
      <c r="AL89" s="32"/>
      <c r="AM89" s="231" t="str">
        <f>IF(E17="","",E17)</f>
        <v xml:space="preserve"> </v>
      </c>
      <c r="AN89" s="232"/>
      <c r="AO89" s="232"/>
      <c r="AP89" s="232"/>
      <c r="AQ89" s="32"/>
      <c r="AR89" s="35"/>
      <c r="AS89" s="233" t="s">
        <v>53</v>
      </c>
      <c r="AT89" s="234"/>
      <c r="AU89" s="63"/>
      <c r="AV89" s="63"/>
      <c r="AW89" s="63"/>
      <c r="AX89" s="63"/>
      <c r="AY89" s="63"/>
      <c r="AZ89" s="63"/>
      <c r="BA89" s="63"/>
      <c r="BB89" s="63"/>
      <c r="BC89" s="63"/>
      <c r="BD89" s="63"/>
      <c r="BE89" s="63"/>
      <c r="BF89" s="64"/>
      <c r="BG89" s="30"/>
    </row>
    <row r="90" spans="1:91" s="2" customFormat="1" ht="15.2" customHeight="1">
      <c r="A90" s="30"/>
      <c r="B90" s="31"/>
      <c r="C90" s="25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31" t="str">
        <f>IF(E20="","",E20)</f>
        <v xml:space="preserve"> </v>
      </c>
      <c r="AN90" s="232"/>
      <c r="AO90" s="232"/>
      <c r="AP90" s="232"/>
      <c r="AQ90" s="32"/>
      <c r="AR90" s="35"/>
      <c r="AS90" s="235"/>
      <c r="AT90" s="236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6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7"/>
      <c r="AT91" s="238"/>
      <c r="AU91" s="67"/>
      <c r="AV91" s="67"/>
      <c r="AW91" s="67"/>
      <c r="AX91" s="67"/>
      <c r="AY91" s="67"/>
      <c r="AZ91" s="67"/>
      <c r="BA91" s="67"/>
      <c r="BB91" s="67"/>
      <c r="BC91" s="67"/>
      <c r="BD91" s="67"/>
      <c r="BE91" s="67"/>
      <c r="BF91" s="68"/>
      <c r="BG91" s="30"/>
    </row>
    <row r="92" spans="1:91" s="2" customFormat="1" ht="29.25" customHeight="1">
      <c r="A92" s="30"/>
      <c r="B92" s="31"/>
      <c r="C92" s="239" t="s">
        <v>54</v>
      </c>
      <c r="D92" s="240"/>
      <c r="E92" s="240"/>
      <c r="F92" s="240"/>
      <c r="G92" s="240"/>
      <c r="H92" s="69"/>
      <c r="I92" s="241" t="s">
        <v>55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56</v>
      </c>
      <c r="AH92" s="240"/>
      <c r="AI92" s="240"/>
      <c r="AJ92" s="240"/>
      <c r="AK92" s="240"/>
      <c r="AL92" s="240"/>
      <c r="AM92" s="240"/>
      <c r="AN92" s="241" t="s">
        <v>57</v>
      </c>
      <c r="AO92" s="240"/>
      <c r="AP92" s="243"/>
      <c r="AQ92" s="70" t="s">
        <v>58</v>
      </c>
      <c r="AR92" s="35"/>
      <c r="AS92" s="71" t="s">
        <v>59</v>
      </c>
      <c r="AT92" s="72" t="s">
        <v>60</v>
      </c>
      <c r="AU92" s="72" t="s">
        <v>61</v>
      </c>
      <c r="AV92" s="72" t="s">
        <v>62</v>
      </c>
      <c r="AW92" s="72" t="s">
        <v>63</v>
      </c>
      <c r="AX92" s="72" t="s">
        <v>64</v>
      </c>
      <c r="AY92" s="72" t="s">
        <v>65</v>
      </c>
      <c r="AZ92" s="72" t="s">
        <v>66</v>
      </c>
      <c r="BA92" s="72" t="s">
        <v>67</v>
      </c>
      <c r="BB92" s="72" t="s">
        <v>68</v>
      </c>
      <c r="BC92" s="72" t="s">
        <v>69</v>
      </c>
      <c r="BD92" s="72" t="s">
        <v>70</v>
      </c>
      <c r="BE92" s="72" t="s">
        <v>71</v>
      </c>
      <c r="BF92" s="73" t="s">
        <v>72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6"/>
      <c r="BG93" s="30"/>
    </row>
    <row r="94" spans="1:91" s="6" customFormat="1" ht="32.450000000000003" customHeight="1">
      <c r="B94" s="77"/>
      <c r="C94" s="78" t="s">
        <v>73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SUM(AG94,AV94)</f>
        <v>0</v>
      </c>
      <c r="AO94" s="248"/>
      <c r="AP94" s="248"/>
      <c r="AQ94" s="81" t="s">
        <v>1</v>
      </c>
      <c r="AR94" s="82"/>
      <c r="AS94" s="83">
        <f>ROUND(AS95,2)</f>
        <v>0</v>
      </c>
      <c r="AT94" s="84">
        <f>ROUND(AT95,2)</f>
        <v>0</v>
      </c>
      <c r="AU94" s="85">
        <f>ROUND(AU95,2)</f>
        <v>0</v>
      </c>
      <c r="AV94" s="85">
        <f>ROUND(SUM(AX94:AY94),2)</f>
        <v>0</v>
      </c>
      <c r="AW94" s="86">
        <f>ROUND(AW95,5)</f>
        <v>0</v>
      </c>
      <c r="AX94" s="85">
        <f>ROUND(BB94*L29,2)</f>
        <v>0</v>
      </c>
      <c r="AY94" s="85">
        <f>ROUND(BC94*L30,2)</f>
        <v>0</v>
      </c>
      <c r="AZ94" s="85">
        <f>ROUND(BD94*L29,2)</f>
        <v>0</v>
      </c>
      <c r="BA94" s="85">
        <f>ROUND(BE94*L30,2)</f>
        <v>0</v>
      </c>
      <c r="BB94" s="85">
        <f>ROUND(BB95,2)</f>
        <v>0</v>
      </c>
      <c r="BC94" s="85">
        <f>ROUND(BC95,2)</f>
        <v>0</v>
      </c>
      <c r="BD94" s="85">
        <f>ROUND(BD95,2)</f>
        <v>0</v>
      </c>
      <c r="BE94" s="85">
        <f>ROUND(BE95,2)</f>
        <v>0</v>
      </c>
      <c r="BF94" s="87">
        <f>ROUND(BF95,2)</f>
        <v>0</v>
      </c>
      <c r="BS94" s="88" t="s">
        <v>74</v>
      </c>
      <c r="BT94" s="88" t="s">
        <v>75</v>
      </c>
      <c r="BU94" s="89" t="s">
        <v>76</v>
      </c>
      <c r="BV94" s="88" t="s">
        <v>77</v>
      </c>
      <c r="BW94" s="88" t="s">
        <v>6</v>
      </c>
      <c r="BX94" s="88" t="s">
        <v>78</v>
      </c>
      <c r="CL94" s="88" t="s">
        <v>1</v>
      </c>
    </row>
    <row r="95" spans="1:91" s="7" customFormat="1" ht="16.5" customHeight="1">
      <c r="A95" s="90" t="s">
        <v>79</v>
      </c>
      <c r="B95" s="91"/>
      <c r="C95" s="92"/>
      <c r="D95" s="246" t="s">
        <v>80</v>
      </c>
      <c r="E95" s="246"/>
      <c r="F95" s="246"/>
      <c r="G95" s="246"/>
      <c r="H95" s="246"/>
      <c r="I95" s="93"/>
      <c r="J95" s="246" t="s">
        <v>81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'PS 01 - Oprava měničů BZY'!K32</f>
        <v>0</v>
      </c>
      <c r="AH95" s="245"/>
      <c r="AI95" s="245"/>
      <c r="AJ95" s="245"/>
      <c r="AK95" s="245"/>
      <c r="AL95" s="245"/>
      <c r="AM95" s="245"/>
      <c r="AN95" s="244">
        <f>SUM(AG95,AV95)</f>
        <v>0</v>
      </c>
      <c r="AO95" s="245"/>
      <c r="AP95" s="245"/>
      <c r="AQ95" s="94" t="s">
        <v>82</v>
      </c>
      <c r="AR95" s="95"/>
      <c r="AS95" s="96">
        <f>'PS 01 - Oprava měničů BZY'!K30</f>
        <v>0</v>
      </c>
      <c r="AT95" s="97">
        <f>'PS 01 - Oprava měničů BZY'!K31</f>
        <v>0</v>
      </c>
      <c r="AU95" s="97">
        <v>0</v>
      </c>
      <c r="AV95" s="97">
        <f>ROUND(SUM(AX95:AY95),2)</f>
        <v>0</v>
      </c>
      <c r="AW95" s="98">
        <f>'PS 01 - Oprava měničů BZY'!T118</f>
        <v>0</v>
      </c>
      <c r="AX95" s="97">
        <f>'PS 01 - Oprava měničů BZY'!K35</f>
        <v>0</v>
      </c>
      <c r="AY95" s="97">
        <f>'PS 01 - Oprava měničů BZY'!K36</f>
        <v>0</v>
      </c>
      <c r="AZ95" s="97">
        <f>'PS 01 - Oprava měničů BZY'!K37</f>
        <v>0</v>
      </c>
      <c r="BA95" s="97">
        <f>'PS 01 - Oprava měničů BZY'!K38</f>
        <v>0</v>
      </c>
      <c r="BB95" s="97">
        <f>'PS 01 - Oprava měničů BZY'!F35</f>
        <v>0</v>
      </c>
      <c r="BC95" s="97">
        <f>'PS 01 - Oprava měničů BZY'!F36</f>
        <v>0</v>
      </c>
      <c r="BD95" s="97">
        <f>'PS 01 - Oprava měničů BZY'!F37</f>
        <v>0</v>
      </c>
      <c r="BE95" s="97">
        <f>'PS 01 - Oprava měničů BZY'!F38</f>
        <v>0</v>
      </c>
      <c r="BF95" s="99">
        <f>'PS 01 - Oprava měničů BZY'!F39</f>
        <v>0</v>
      </c>
      <c r="BT95" s="100" t="s">
        <v>83</v>
      </c>
      <c r="BV95" s="100" t="s">
        <v>77</v>
      </c>
      <c r="BW95" s="100" t="s">
        <v>84</v>
      </c>
      <c r="BX95" s="100" t="s">
        <v>6</v>
      </c>
      <c r="CL95" s="100" t="s">
        <v>1</v>
      </c>
      <c r="CM95" s="100" t="s">
        <v>85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BiexqwUdRW6Z/009VqxpHqWHUqm/GEShPN6CntEdayoflJc8lMklImaCcuMY1oRwBWJRfxyB6gT2IiWh2TrSPw==" saltValue="AoqF2mOsMR5b8nbGu7gZ5vXiXLnoHuI0L+ATvAxt1fiRO1fWTQPWlzxZkY/BIlOyVd+KaFwodHEqkHR+luwc8g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Oprava měničů BZ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T2" s="13" t="s">
        <v>84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6"/>
      <c r="AT3" s="13" t="s">
        <v>85</v>
      </c>
    </row>
    <row r="4" spans="1:46" s="1" customFormat="1" ht="24.95" customHeight="1">
      <c r="B4" s="16"/>
      <c r="D4" s="103" t="s">
        <v>86</v>
      </c>
      <c r="M4" s="16"/>
      <c r="N4" s="104" t="s">
        <v>11</v>
      </c>
      <c r="AT4" s="13" t="s">
        <v>4</v>
      </c>
    </row>
    <row r="5" spans="1:46" s="1" customFormat="1" ht="6.95" customHeight="1">
      <c r="B5" s="16"/>
      <c r="M5" s="16"/>
    </row>
    <row r="6" spans="1:46" s="1" customFormat="1" ht="12" customHeight="1">
      <c r="B6" s="16"/>
      <c r="D6" s="105" t="s">
        <v>17</v>
      </c>
      <c r="M6" s="16"/>
    </row>
    <row r="7" spans="1:46" s="1" customFormat="1" ht="23.25" customHeight="1">
      <c r="B7" s="16"/>
      <c r="E7" s="250" t="str">
        <f>'Rekapitulace stavby'!K6</f>
        <v>Oprava zabezpečovacího zařízení na trati Horní Lideč st.hr. - Hranice na M.</v>
      </c>
      <c r="F7" s="251"/>
      <c r="G7" s="251"/>
      <c r="H7" s="251"/>
      <c r="M7" s="16"/>
    </row>
    <row r="8" spans="1:46" s="2" customFormat="1" ht="12" customHeight="1">
      <c r="A8" s="30"/>
      <c r="B8" s="35"/>
      <c r="C8" s="30"/>
      <c r="D8" s="105" t="s">
        <v>87</v>
      </c>
      <c r="E8" s="30"/>
      <c r="F8" s="30"/>
      <c r="G8" s="30"/>
      <c r="H8" s="30"/>
      <c r="I8" s="30"/>
      <c r="J8" s="30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52" t="s">
        <v>88</v>
      </c>
      <c r="F9" s="253"/>
      <c r="G9" s="253"/>
      <c r="H9" s="253"/>
      <c r="I9" s="30"/>
      <c r="J9" s="30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5" t="s">
        <v>19</v>
      </c>
      <c r="E11" s="30"/>
      <c r="F11" s="106" t="s">
        <v>1</v>
      </c>
      <c r="G11" s="30"/>
      <c r="H11" s="30"/>
      <c r="I11" s="105" t="s">
        <v>20</v>
      </c>
      <c r="J11" s="106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5" t="s">
        <v>21</v>
      </c>
      <c r="E12" s="30"/>
      <c r="F12" s="106" t="s">
        <v>22</v>
      </c>
      <c r="G12" s="30"/>
      <c r="H12" s="30"/>
      <c r="I12" s="105" t="s">
        <v>23</v>
      </c>
      <c r="J12" s="107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5" t="s">
        <v>24</v>
      </c>
      <c r="E14" s="30"/>
      <c r="F14" s="30"/>
      <c r="G14" s="30"/>
      <c r="H14" s="30"/>
      <c r="I14" s="105" t="s">
        <v>25</v>
      </c>
      <c r="J14" s="106" t="str">
        <f>IF('Rekapitulace stavby'!AN10="","",'Rekapitulace stavby'!AN10)</f>
        <v/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6" t="str">
        <f>IF('Rekapitulace stavby'!E11="","",'Rekapitulace stavby'!E11)</f>
        <v xml:space="preserve"> </v>
      </c>
      <c r="F15" s="30"/>
      <c r="G15" s="30"/>
      <c r="H15" s="30"/>
      <c r="I15" s="105" t="s">
        <v>27</v>
      </c>
      <c r="J15" s="106" t="str">
        <f>IF('Rekapitulace stavby'!AN11="","",'Rekapitulace stavby'!AN11)</f>
        <v/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5" t="s">
        <v>28</v>
      </c>
      <c r="E17" s="30"/>
      <c r="F17" s="30"/>
      <c r="G17" s="30"/>
      <c r="H17" s="30"/>
      <c r="I17" s="105" t="s">
        <v>25</v>
      </c>
      <c r="J17" s="26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54" t="str">
        <f>'Rekapitulace stavby'!E14</f>
        <v>Vyplň údaj</v>
      </c>
      <c r="F18" s="255"/>
      <c r="G18" s="255"/>
      <c r="H18" s="255"/>
      <c r="I18" s="105" t="s">
        <v>27</v>
      </c>
      <c r="J18" s="26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5" t="s">
        <v>30</v>
      </c>
      <c r="E20" s="30"/>
      <c r="F20" s="30"/>
      <c r="G20" s="30"/>
      <c r="H20" s="30"/>
      <c r="I20" s="105" t="s">
        <v>25</v>
      </c>
      <c r="J20" s="106" t="str">
        <f>IF('Rekapitulace stavby'!AN16="","",'Rekapitulace stavby'!AN16)</f>
        <v/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6" t="str">
        <f>IF('Rekapitulace stavby'!E17="","",'Rekapitulace stavby'!E17)</f>
        <v xml:space="preserve"> </v>
      </c>
      <c r="F21" s="30"/>
      <c r="G21" s="30"/>
      <c r="H21" s="30"/>
      <c r="I21" s="105" t="s">
        <v>27</v>
      </c>
      <c r="J21" s="106" t="str">
        <f>IF('Rekapitulace stavby'!AN17="","",'Rekapitulace stavby'!AN17)</f>
        <v/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5" t="s">
        <v>31</v>
      </c>
      <c r="E23" s="30"/>
      <c r="F23" s="30"/>
      <c r="G23" s="30"/>
      <c r="H23" s="30"/>
      <c r="I23" s="105" t="s">
        <v>25</v>
      </c>
      <c r="J23" s="106" t="str">
        <f>IF('Rekapitulace stavby'!AN19="","",'Rekapitulace stavby'!AN19)</f>
        <v/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6" t="str">
        <f>IF('Rekapitulace stavby'!E20="","",'Rekapitulace stavby'!E20)</f>
        <v xml:space="preserve"> </v>
      </c>
      <c r="F24" s="30"/>
      <c r="G24" s="30"/>
      <c r="H24" s="30"/>
      <c r="I24" s="105" t="s">
        <v>27</v>
      </c>
      <c r="J24" s="106" t="str">
        <f>IF('Rekapitulace stavby'!AN20="","",'Rekapitulace stavby'!AN20)</f>
        <v/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5" t="s">
        <v>32</v>
      </c>
      <c r="E26" s="30"/>
      <c r="F26" s="30"/>
      <c r="G26" s="30"/>
      <c r="H26" s="30"/>
      <c r="I26" s="30"/>
      <c r="J26" s="30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8"/>
      <c r="B27" s="109"/>
      <c r="C27" s="108"/>
      <c r="D27" s="108"/>
      <c r="E27" s="256" t="s">
        <v>1</v>
      </c>
      <c r="F27" s="256"/>
      <c r="G27" s="256"/>
      <c r="H27" s="256"/>
      <c r="I27" s="108"/>
      <c r="J27" s="108"/>
      <c r="K27" s="108"/>
      <c r="L27" s="108"/>
      <c r="M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1"/>
      <c r="E29" s="111"/>
      <c r="F29" s="111"/>
      <c r="G29" s="111"/>
      <c r="H29" s="111"/>
      <c r="I29" s="111"/>
      <c r="J29" s="111"/>
      <c r="K29" s="111"/>
      <c r="L29" s="111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05" t="s">
        <v>89</v>
      </c>
      <c r="F30" s="30"/>
      <c r="G30" s="30"/>
      <c r="H30" s="30"/>
      <c r="I30" s="30"/>
      <c r="J30" s="30"/>
      <c r="K30" s="11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05" t="s">
        <v>90</v>
      </c>
      <c r="F31" s="30"/>
      <c r="G31" s="30"/>
      <c r="H31" s="30"/>
      <c r="I31" s="30"/>
      <c r="J31" s="30"/>
      <c r="K31" s="11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3" t="s">
        <v>33</v>
      </c>
      <c r="E32" s="30"/>
      <c r="F32" s="30"/>
      <c r="G32" s="30"/>
      <c r="H32" s="30"/>
      <c r="I32" s="30"/>
      <c r="J32" s="30"/>
      <c r="K32" s="114">
        <f>ROUND(K118,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1"/>
      <c r="E33" s="111"/>
      <c r="F33" s="111"/>
      <c r="G33" s="111"/>
      <c r="H33" s="111"/>
      <c r="I33" s="111"/>
      <c r="J33" s="111"/>
      <c r="K33" s="111"/>
      <c r="L33" s="111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15" t="s">
        <v>35</v>
      </c>
      <c r="G34" s="30"/>
      <c r="H34" s="30"/>
      <c r="I34" s="115" t="s">
        <v>34</v>
      </c>
      <c r="J34" s="30"/>
      <c r="K34" s="115" t="s">
        <v>36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16" t="s">
        <v>37</v>
      </c>
      <c r="E35" s="105" t="s">
        <v>38</v>
      </c>
      <c r="F35" s="112">
        <f>ROUND((SUM(BE118:BE169)),  2)</f>
        <v>0</v>
      </c>
      <c r="G35" s="30"/>
      <c r="H35" s="30"/>
      <c r="I35" s="117">
        <v>0.21</v>
      </c>
      <c r="J35" s="30"/>
      <c r="K35" s="112">
        <f>ROUND(((SUM(BE118:BE169))*I35),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5" t="s">
        <v>39</v>
      </c>
      <c r="F36" s="112">
        <f>ROUND((SUM(BF118:BF169)),  2)</f>
        <v>0</v>
      </c>
      <c r="G36" s="30"/>
      <c r="H36" s="30"/>
      <c r="I36" s="117">
        <v>0.15</v>
      </c>
      <c r="J36" s="30"/>
      <c r="K36" s="112">
        <f>ROUND(((SUM(BF118:BF169))*I36),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5" t="s">
        <v>40</v>
      </c>
      <c r="F37" s="112">
        <f>ROUND((SUM(BG118:BG169)),  2)</f>
        <v>0</v>
      </c>
      <c r="G37" s="30"/>
      <c r="H37" s="30"/>
      <c r="I37" s="117">
        <v>0.21</v>
      </c>
      <c r="J37" s="30"/>
      <c r="K37" s="11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5" t="s">
        <v>41</v>
      </c>
      <c r="F38" s="112">
        <f>ROUND((SUM(BH118:BH169)),  2)</f>
        <v>0</v>
      </c>
      <c r="G38" s="30"/>
      <c r="H38" s="30"/>
      <c r="I38" s="117">
        <v>0.15</v>
      </c>
      <c r="J38" s="30"/>
      <c r="K38" s="11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5" t="s">
        <v>42</v>
      </c>
      <c r="F39" s="112">
        <f>ROUND((SUM(BI118:BI169)),  2)</f>
        <v>0</v>
      </c>
      <c r="G39" s="30"/>
      <c r="H39" s="30"/>
      <c r="I39" s="117">
        <v>0</v>
      </c>
      <c r="J39" s="30"/>
      <c r="K39" s="11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18"/>
      <c r="D41" s="119" t="s">
        <v>43</v>
      </c>
      <c r="E41" s="120"/>
      <c r="F41" s="120"/>
      <c r="G41" s="121" t="s">
        <v>44</v>
      </c>
      <c r="H41" s="122" t="s">
        <v>45</v>
      </c>
      <c r="I41" s="120"/>
      <c r="J41" s="120"/>
      <c r="K41" s="123">
        <f>SUM(K32:K39)</f>
        <v>0</v>
      </c>
      <c r="L41" s="124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6"/>
      <c r="M43" s="16"/>
    </row>
    <row r="44" spans="1:31" s="1" customFormat="1" ht="14.45" customHeight="1">
      <c r="B44" s="16"/>
      <c r="M44" s="16"/>
    </row>
    <row r="45" spans="1:31" s="1" customFormat="1" ht="14.45" customHeight="1">
      <c r="B45" s="16"/>
      <c r="M45" s="16"/>
    </row>
    <row r="46" spans="1:31" s="1" customFormat="1" ht="14.45" customHeight="1">
      <c r="B46" s="16"/>
      <c r="M46" s="16"/>
    </row>
    <row r="47" spans="1:31" s="1" customFormat="1" ht="14.45" customHeight="1">
      <c r="B47" s="16"/>
      <c r="M47" s="16"/>
    </row>
    <row r="48" spans="1:31" s="1" customFormat="1" ht="14.45" customHeight="1">
      <c r="B48" s="16"/>
      <c r="M48" s="16"/>
    </row>
    <row r="49" spans="1:31" s="1" customFormat="1" ht="14.45" customHeight="1">
      <c r="B49" s="16"/>
      <c r="M49" s="16"/>
    </row>
    <row r="50" spans="1:31" s="2" customFormat="1" ht="14.45" customHeight="1">
      <c r="B50" s="47"/>
      <c r="D50" s="125" t="s">
        <v>46</v>
      </c>
      <c r="E50" s="126"/>
      <c r="F50" s="126"/>
      <c r="G50" s="125" t="s">
        <v>47</v>
      </c>
      <c r="H50" s="126"/>
      <c r="I50" s="126"/>
      <c r="J50" s="126"/>
      <c r="K50" s="126"/>
      <c r="L50" s="126"/>
      <c r="M50" s="47"/>
    </row>
    <row r="51" spans="1:31" ht="11.25">
      <c r="B51" s="16"/>
      <c r="M51" s="16"/>
    </row>
    <row r="52" spans="1:31" ht="11.25">
      <c r="B52" s="16"/>
      <c r="M52" s="16"/>
    </row>
    <row r="53" spans="1:31" ht="11.25">
      <c r="B53" s="16"/>
      <c r="M53" s="16"/>
    </row>
    <row r="54" spans="1:31" ht="11.25">
      <c r="B54" s="16"/>
      <c r="M54" s="16"/>
    </row>
    <row r="55" spans="1:31" ht="11.25">
      <c r="B55" s="16"/>
      <c r="M55" s="16"/>
    </row>
    <row r="56" spans="1:31" ht="11.25">
      <c r="B56" s="16"/>
      <c r="M56" s="16"/>
    </row>
    <row r="57" spans="1:31" ht="11.25">
      <c r="B57" s="16"/>
      <c r="M57" s="16"/>
    </row>
    <row r="58" spans="1:31" ht="11.25">
      <c r="B58" s="16"/>
      <c r="M58" s="16"/>
    </row>
    <row r="59" spans="1:31" ht="11.25">
      <c r="B59" s="16"/>
      <c r="M59" s="16"/>
    </row>
    <row r="60" spans="1:31" ht="11.25">
      <c r="B60" s="16"/>
      <c r="M60" s="16"/>
    </row>
    <row r="61" spans="1:31" s="2" customFormat="1" ht="12.75">
      <c r="A61" s="30"/>
      <c r="B61" s="35"/>
      <c r="C61" s="30"/>
      <c r="D61" s="127" t="s">
        <v>48</v>
      </c>
      <c r="E61" s="128"/>
      <c r="F61" s="129" t="s">
        <v>49</v>
      </c>
      <c r="G61" s="127" t="s">
        <v>48</v>
      </c>
      <c r="H61" s="128"/>
      <c r="I61" s="128"/>
      <c r="J61" s="130" t="s">
        <v>49</v>
      </c>
      <c r="K61" s="128"/>
      <c r="L61" s="128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M62" s="16"/>
    </row>
    <row r="63" spans="1:31" ht="11.25">
      <c r="B63" s="16"/>
      <c r="M63" s="16"/>
    </row>
    <row r="64" spans="1:31" ht="11.25">
      <c r="B64" s="16"/>
      <c r="M64" s="16"/>
    </row>
    <row r="65" spans="1:31" s="2" customFormat="1" ht="12.75">
      <c r="A65" s="30"/>
      <c r="B65" s="35"/>
      <c r="C65" s="30"/>
      <c r="D65" s="125" t="s">
        <v>50</v>
      </c>
      <c r="E65" s="131"/>
      <c r="F65" s="131"/>
      <c r="G65" s="125" t="s">
        <v>51</v>
      </c>
      <c r="H65" s="131"/>
      <c r="I65" s="131"/>
      <c r="J65" s="131"/>
      <c r="K65" s="131"/>
      <c r="L65" s="131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M66" s="16"/>
    </row>
    <row r="67" spans="1:31" ht="11.25">
      <c r="B67" s="16"/>
      <c r="M67" s="16"/>
    </row>
    <row r="68" spans="1:31" ht="11.25">
      <c r="B68" s="16"/>
      <c r="M68" s="16"/>
    </row>
    <row r="69" spans="1:31" ht="11.25">
      <c r="B69" s="16"/>
      <c r="M69" s="16"/>
    </row>
    <row r="70" spans="1:31" ht="11.25">
      <c r="B70" s="16"/>
      <c r="M70" s="16"/>
    </row>
    <row r="71" spans="1:31" ht="11.25">
      <c r="B71" s="16"/>
      <c r="M71" s="16"/>
    </row>
    <row r="72" spans="1:31" ht="11.25">
      <c r="B72" s="16"/>
      <c r="M72" s="16"/>
    </row>
    <row r="73" spans="1:31" ht="11.25">
      <c r="B73" s="16"/>
      <c r="M73" s="16"/>
    </row>
    <row r="74" spans="1:31" ht="11.25">
      <c r="B74" s="16"/>
      <c r="M74" s="16"/>
    </row>
    <row r="75" spans="1:31" ht="11.25">
      <c r="B75" s="16"/>
      <c r="M75" s="16"/>
    </row>
    <row r="76" spans="1:31" s="2" customFormat="1" ht="12.75">
      <c r="A76" s="30"/>
      <c r="B76" s="35"/>
      <c r="C76" s="30"/>
      <c r="D76" s="127" t="s">
        <v>48</v>
      </c>
      <c r="E76" s="128"/>
      <c r="F76" s="129" t="s">
        <v>49</v>
      </c>
      <c r="G76" s="127" t="s">
        <v>48</v>
      </c>
      <c r="H76" s="128"/>
      <c r="I76" s="128"/>
      <c r="J76" s="130" t="s">
        <v>49</v>
      </c>
      <c r="K76" s="128"/>
      <c r="L76" s="128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2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91</v>
      </c>
      <c r="D82" s="32"/>
      <c r="E82" s="32"/>
      <c r="F82" s="32"/>
      <c r="G82" s="32"/>
      <c r="H82" s="32"/>
      <c r="I82" s="32"/>
      <c r="J82" s="32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17</v>
      </c>
      <c r="D84" s="32"/>
      <c r="E84" s="32"/>
      <c r="F84" s="32"/>
      <c r="G84" s="32"/>
      <c r="H84" s="32"/>
      <c r="I84" s="32"/>
      <c r="J84" s="32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57" t="str">
        <f>E7</f>
        <v>Oprava zabezpečovacího zařízení na trati Horní Lideč st.hr. - Hranice na M.</v>
      </c>
      <c r="F85" s="258"/>
      <c r="G85" s="258"/>
      <c r="H85" s="258"/>
      <c r="I85" s="32"/>
      <c r="J85" s="32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87</v>
      </c>
      <c r="D86" s="32"/>
      <c r="E86" s="32"/>
      <c r="F86" s="32"/>
      <c r="G86" s="32"/>
      <c r="H86" s="32"/>
      <c r="I86" s="32"/>
      <c r="J86" s="32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8" t="str">
        <f>E9</f>
        <v>PS 01 - Oprava měničů BZY</v>
      </c>
      <c r="F87" s="259"/>
      <c r="G87" s="259"/>
      <c r="H87" s="259"/>
      <c r="I87" s="32"/>
      <c r="J87" s="32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21</v>
      </c>
      <c r="D89" s="32"/>
      <c r="E89" s="32"/>
      <c r="F89" s="23" t="str">
        <f>F12</f>
        <v>Horní Lideč - Hranice na Moravě</v>
      </c>
      <c r="G89" s="32"/>
      <c r="H89" s="32"/>
      <c r="I89" s="25" t="s">
        <v>23</v>
      </c>
      <c r="J89" s="62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 xml:space="preserve"> </v>
      </c>
      <c r="G91" s="32"/>
      <c r="H91" s="32"/>
      <c r="I91" s="25" t="s">
        <v>30</v>
      </c>
      <c r="J91" s="28" t="str">
        <f>E21</f>
        <v xml:space="preserve"> 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31</v>
      </c>
      <c r="J92" s="28" t="str">
        <f>E24</f>
        <v xml:space="preserve"> 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6" t="s">
        <v>92</v>
      </c>
      <c r="D94" s="137"/>
      <c r="E94" s="137"/>
      <c r="F94" s="137"/>
      <c r="G94" s="137"/>
      <c r="H94" s="137"/>
      <c r="I94" s="138" t="s">
        <v>93</v>
      </c>
      <c r="J94" s="138" t="s">
        <v>94</v>
      </c>
      <c r="K94" s="138" t="s">
        <v>95</v>
      </c>
      <c r="L94" s="137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9" t="s">
        <v>96</v>
      </c>
      <c r="D96" s="32"/>
      <c r="E96" s="32"/>
      <c r="F96" s="32"/>
      <c r="G96" s="32"/>
      <c r="H96" s="32"/>
      <c r="I96" s="80">
        <f>Q118</f>
        <v>0</v>
      </c>
      <c r="J96" s="80">
        <f>R118</f>
        <v>0</v>
      </c>
      <c r="K96" s="80">
        <f>K118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97</v>
      </c>
    </row>
    <row r="97" spans="1:31" s="9" customFormat="1" ht="24.95" customHeight="1">
      <c r="B97" s="140"/>
      <c r="C97" s="141"/>
      <c r="D97" s="142" t="s">
        <v>98</v>
      </c>
      <c r="E97" s="143"/>
      <c r="F97" s="143"/>
      <c r="G97" s="143"/>
      <c r="H97" s="143"/>
      <c r="I97" s="144">
        <f>Q131</f>
        <v>0</v>
      </c>
      <c r="J97" s="144">
        <f>R131</f>
        <v>0</v>
      </c>
      <c r="K97" s="144">
        <f>K131</f>
        <v>0</v>
      </c>
      <c r="L97" s="141"/>
      <c r="M97" s="145"/>
    </row>
    <row r="98" spans="1:31" s="9" customFormat="1" ht="24.95" customHeight="1">
      <c r="B98" s="140"/>
      <c r="C98" s="141"/>
      <c r="D98" s="142" t="s">
        <v>99</v>
      </c>
      <c r="E98" s="143"/>
      <c r="F98" s="143"/>
      <c r="G98" s="143"/>
      <c r="H98" s="143"/>
      <c r="I98" s="144">
        <f>Q161</f>
        <v>0</v>
      </c>
      <c r="J98" s="144">
        <f>R161</f>
        <v>0</v>
      </c>
      <c r="K98" s="144">
        <f>K161</f>
        <v>0</v>
      </c>
      <c r="L98" s="141"/>
      <c r="M98" s="145"/>
    </row>
    <row r="99" spans="1:31" s="2" customFormat="1" ht="21.75" customHeight="1">
      <c r="A99" s="30"/>
      <c r="B99" s="31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47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4" spans="1:31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100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17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3.25" customHeight="1">
      <c r="A108" s="30"/>
      <c r="B108" s="31"/>
      <c r="C108" s="32"/>
      <c r="D108" s="32"/>
      <c r="E108" s="257" t="str">
        <f>E7</f>
        <v>Oprava zabezpečovacího zařízení na trati Horní Lideč st.hr. - Hranice na M.</v>
      </c>
      <c r="F108" s="258"/>
      <c r="G108" s="258"/>
      <c r="H108" s="258"/>
      <c r="I108" s="32"/>
      <c r="J108" s="32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87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2"/>
      <c r="D110" s="32"/>
      <c r="E110" s="228" t="str">
        <f>E9</f>
        <v>PS 01 - Oprava měničů BZY</v>
      </c>
      <c r="F110" s="259"/>
      <c r="G110" s="259"/>
      <c r="H110" s="259"/>
      <c r="I110" s="32"/>
      <c r="J110" s="32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21</v>
      </c>
      <c r="D112" s="32"/>
      <c r="E112" s="32"/>
      <c r="F112" s="23" t="str">
        <f>F12</f>
        <v>Horní Lideč - Hranice na Moravě</v>
      </c>
      <c r="G112" s="32"/>
      <c r="H112" s="32"/>
      <c r="I112" s="25" t="s">
        <v>23</v>
      </c>
      <c r="J112" s="62">
        <f>IF(J12="","",J12)</f>
        <v>0</v>
      </c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2"/>
      <c r="E114" s="32"/>
      <c r="F114" s="23" t="str">
        <f>E15</f>
        <v xml:space="preserve"> </v>
      </c>
      <c r="G114" s="32"/>
      <c r="H114" s="32"/>
      <c r="I114" s="25" t="s">
        <v>30</v>
      </c>
      <c r="J114" s="28" t="str">
        <f>E21</f>
        <v xml:space="preserve"> 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2"/>
      <c r="E115" s="32"/>
      <c r="F115" s="23" t="str">
        <f>IF(E18="","",E18)</f>
        <v>Vyplň údaj</v>
      </c>
      <c r="G115" s="32"/>
      <c r="H115" s="32"/>
      <c r="I115" s="25" t="s">
        <v>31</v>
      </c>
      <c r="J115" s="28" t="str">
        <f>E24</f>
        <v xml:space="preserve"> 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0" customFormat="1" ht="29.25" customHeight="1">
      <c r="A117" s="146"/>
      <c r="B117" s="147"/>
      <c r="C117" s="148" t="s">
        <v>101</v>
      </c>
      <c r="D117" s="149" t="s">
        <v>58</v>
      </c>
      <c r="E117" s="149" t="s">
        <v>54</v>
      </c>
      <c r="F117" s="149" t="s">
        <v>55</v>
      </c>
      <c r="G117" s="149" t="s">
        <v>102</v>
      </c>
      <c r="H117" s="149" t="s">
        <v>103</v>
      </c>
      <c r="I117" s="149" t="s">
        <v>104</v>
      </c>
      <c r="J117" s="149" t="s">
        <v>105</v>
      </c>
      <c r="K117" s="150" t="s">
        <v>95</v>
      </c>
      <c r="L117" s="151" t="s">
        <v>106</v>
      </c>
      <c r="M117" s="152"/>
      <c r="N117" s="71" t="s">
        <v>1</v>
      </c>
      <c r="O117" s="72" t="s">
        <v>37</v>
      </c>
      <c r="P117" s="72" t="s">
        <v>107</v>
      </c>
      <c r="Q117" s="72" t="s">
        <v>108</v>
      </c>
      <c r="R117" s="72" t="s">
        <v>109</v>
      </c>
      <c r="S117" s="72" t="s">
        <v>110</v>
      </c>
      <c r="T117" s="72" t="s">
        <v>111</v>
      </c>
      <c r="U117" s="72" t="s">
        <v>112</v>
      </c>
      <c r="V117" s="72" t="s">
        <v>113</v>
      </c>
      <c r="W117" s="72" t="s">
        <v>114</v>
      </c>
      <c r="X117" s="72" t="s">
        <v>115</v>
      </c>
      <c r="Y117" s="73" t="s">
        <v>116</v>
      </c>
      <c r="Z117" s="146"/>
      <c r="AA117" s="146"/>
      <c r="AB117" s="146"/>
      <c r="AC117" s="146"/>
      <c r="AD117" s="146"/>
      <c r="AE117" s="146"/>
    </row>
    <row r="118" spans="1:65" s="2" customFormat="1" ht="22.9" customHeight="1">
      <c r="A118" s="30"/>
      <c r="B118" s="31"/>
      <c r="C118" s="78" t="s">
        <v>117</v>
      </c>
      <c r="D118" s="32"/>
      <c r="E118" s="32"/>
      <c r="F118" s="32"/>
      <c r="G118" s="32"/>
      <c r="H118" s="32"/>
      <c r="I118" s="32"/>
      <c r="J118" s="32"/>
      <c r="K118" s="153">
        <f>BK118</f>
        <v>0</v>
      </c>
      <c r="L118" s="32"/>
      <c r="M118" s="35"/>
      <c r="N118" s="74"/>
      <c r="O118" s="154"/>
      <c r="P118" s="75"/>
      <c r="Q118" s="155">
        <f>Q119+SUM(Q120:Q131)+Q161</f>
        <v>0</v>
      </c>
      <c r="R118" s="155">
        <f>R119+SUM(R120:R131)+R161</f>
        <v>0</v>
      </c>
      <c r="S118" s="75"/>
      <c r="T118" s="156">
        <f>T119+SUM(T120:T131)+T161</f>
        <v>0</v>
      </c>
      <c r="U118" s="75"/>
      <c r="V118" s="156">
        <f>V119+SUM(V120:V131)+V161</f>
        <v>0</v>
      </c>
      <c r="W118" s="75"/>
      <c r="X118" s="156">
        <f>X119+SUM(X120:X131)+X161</f>
        <v>0</v>
      </c>
      <c r="Y118" s="76"/>
      <c r="Z118" s="30"/>
      <c r="AA118" s="30"/>
      <c r="AB118" s="30"/>
      <c r="AC118" s="30"/>
      <c r="AD118" s="30"/>
      <c r="AE118" s="30"/>
      <c r="AT118" s="13" t="s">
        <v>74</v>
      </c>
      <c r="AU118" s="13" t="s">
        <v>97</v>
      </c>
      <c r="BK118" s="157">
        <f>BK119+SUM(BK120:BK131)+BK161</f>
        <v>0</v>
      </c>
    </row>
    <row r="119" spans="1:65" s="2" customFormat="1" ht="24.2" customHeight="1">
      <c r="A119" s="30"/>
      <c r="B119" s="31"/>
      <c r="C119" s="158" t="s">
        <v>83</v>
      </c>
      <c r="D119" s="158" t="s">
        <v>118</v>
      </c>
      <c r="E119" s="159" t="s">
        <v>119</v>
      </c>
      <c r="F119" s="160" t="s">
        <v>120</v>
      </c>
      <c r="G119" s="161" t="s">
        <v>121</v>
      </c>
      <c r="H119" s="162">
        <v>10</v>
      </c>
      <c r="I119" s="163"/>
      <c r="J119" s="164"/>
      <c r="K119" s="165">
        <f>ROUND(P119*H119,2)</f>
        <v>0</v>
      </c>
      <c r="L119" s="164"/>
      <c r="M119" s="166"/>
      <c r="N119" s="167" t="s">
        <v>1</v>
      </c>
      <c r="O119" s="168" t="s">
        <v>38</v>
      </c>
      <c r="P119" s="169">
        <f>I119+J119</f>
        <v>0</v>
      </c>
      <c r="Q119" s="169">
        <f>ROUND(I119*H119,2)</f>
        <v>0</v>
      </c>
      <c r="R119" s="169">
        <f>ROUND(J119*H119,2)</f>
        <v>0</v>
      </c>
      <c r="S119" s="67"/>
      <c r="T119" s="170">
        <f>S119*H119</f>
        <v>0</v>
      </c>
      <c r="U119" s="170">
        <v>0</v>
      </c>
      <c r="V119" s="170">
        <f>U119*H119</f>
        <v>0</v>
      </c>
      <c r="W119" s="170">
        <v>0</v>
      </c>
      <c r="X119" s="170">
        <f>W119*H119</f>
        <v>0</v>
      </c>
      <c r="Y119" s="171" t="s">
        <v>1</v>
      </c>
      <c r="Z119" s="30"/>
      <c r="AA119" s="30"/>
      <c r="AB119" s="30"/>
      <c r="AC119" s="30"/>
      <c r="AD119" s="30"/>
      <c r="AE119" s="30"/>
      <c r="AR119" s="172" t="s">
        <v>85</v>
      </c>
      <c r="AT119" s="172" t="s">
        <v>118</v>
      </c>
      <c r="AU119" s="172" t="s">
        <v>75</v>
      </c>
      <c r="AY119" s="13" t="s">
        <v>122</v>
      </c>
      <c r="BE119" s="173">
        <f>IF(O119="základní",K119,0)</f>
        <v>0</v>
      </c>
      <c r="BF119" s="173">
        <f>IF(O119="snížená",K119,0)</f>
        <v>0</v>
      </c>
      <c r="BG119" s="173">
        <f>IF(O119="zákl. přenesená",K119,0)</f>
        <v>0</v>
      </c>
      <c r="BH119" s="173">
        <f>IF(O119="sníž. přenesená",K119,0)</f>
        <v>0</v>
      </c>
      <c r="BI119" s="173">
        <f>IF(O119="nulová",K119,0)</f>
        <v>0</v>
      </c>
      <c r="BJ119" s="13" t="s">
        <v>83</v>
      </c>
      <c r="BK119" s="173">
        <f>ROUND(P119*H119,2)</f>
        <v>0</v>
      </c>
      <c r="BL119" s="13" t="s">
        <v>83</v>
      </c>
      <c r="BM119" s="172" t="s">
        <v>123</v>
      </c>
    </row>
    <row r="120" spans="1:65" s="2" customFormat="1" ht="11.25">
      <c r="A120" s="30"/>
      <c r="B120" s="31"/>
      <c r="C120" s="32"/>
      <c r="D120" s="174" t="s">
        <v>124</v>
      </c>
      <c r="E120" s="32"/>
      <c r="F120" s="175" t="s">
        <v>120</v>
      </c>
      <c r="G120" s="32"/>
      <c r="H120" s="32"/>
      <c r="I120" s="176"/>
      <c r="J120" s="176"/>
      <c r="K120" s="32"/>
      <c r="L120" s="32"/>
      <c r="M120" s="35"/>
      <c r="N120" s="177"/>
      <c r="O120" s="178"/>
      <c r="P120" s="67"/>
      <c r="Q120" s="67"/>
      <c r="R120" s="67"/>
      <c r="S120" s="67"/>
      <c r="T120" s="67"/>
      <c r="U120" s="67"/>
      <c r="V120" s="67"/>
      <c r="W120" s="67"/>
      <c r="X120" s="67"/>
      <c r="Y120" s="68"/>
      <c r="Z120" s="30"/>
      <c r="AA120" s="30"/>
      <c r="AB120" s="30"/>
      <c r="AC120" s="30"/>
      <c r="AD120" s="30"/>
      <c r="AE120" s="30"/>
      <c r="AT120" s="13" t="s">
        <v>124</v>
      </c>
      <c r="AU120" s="13" t="s">
        <v>75</v>
      </c>
    </row>
    <row r="121" spans="1:65" s="2" customFormat="1" ht="24.2" customHeight="1">
      <c r="A121" s="30"/>
      <c r="B121" s="31"/>
      <c r="C121" s="158" t="s">
        <v>85</v>
      </c>
      <c r="D121" s="158" t="s">
        <v>118</v>
      </c>
      <c r="E121" s="159" t="s">
        <v>125</v>
      </c>
      <c r="F121" s="160" t="s">
        <v>126</v>
      </c>
      <c r="G121" s="161" t="s">
        <v>121</v>
      </c>
      <c r="H121" s="162">
        <v>18</v>
      </c>
      <c r="I121" s="163"/>
      <c r="J121" s="164"/>
      <c r="K121" s="165">
        <f>ROUND(P121*H121,2)</f>
        <v>0</v>
      </c>
      <c r="L121" s="164"/>
      <c r="M121" s="166"/>
      <c r="N121" s="167" t="s">
        <v>1</v>
      </c>
      <c r="O121" s="168" t="s">
        <v>38</v>
      </c>
      <c r="P121" s="169">
        <f>I121+J121</f>
        <v>0</v>
      </c>
      <c r="Q121" s="169">
        <f>ROUND(I121*H121,2)</f>
        <v>0</v>
      </c>
      <c r="R121" s="169">
        <f>ROUND(J121*H121,2)</f>
        <v>0</v>
      </c>
      <c r="S121" s="67"/>
      <c r="T121" s="170">
        <f>S121*H121</f>
        <v>0</v>
      </c>
      <c r="U121" s="170">
        <v>0</v>
      </c>
      <c r="V121" s="170">
        <f>U121*H121</f>
        <v>0</v>
      </c>
      <c r="W121" s="170">
        <v>0</v>
      </c>
      <c r="X121" s="170">
        <f>W121*H121</f>
        <v>0</v>
      </c>
      <c r="Y121" s="171" t="s">
        <v>1</v>
      </c>
      <c r="Z121" s="30"/>
      <c r="AA121" s="30"/>
      <c r="AB121" s="30"/>
      <c r="AC121" s="30"/>
      <c r="AD121" s="30"/>
      <c r="AE121" s="30"/>
      <c r="AR121" s="172" t="s">
        <v>85</v>
      </c>
      <c r="AT121" s="172" t="s">
        <v>118</v>
      </c>
      <c r="AU121" s="172" t="s">
        <v>75</v>
      </c>
      <c r="AY121" s="13" t="s">
        <v>122</v>
      </c>
      <c r="BE121" s="173">
        <f>IF(O121="základní",K121,0)</f>
        <v>0</v>
      </c>
      <c r="BF121" s="173">
        <f>IF(O121="snížená",K121,0)</f>
        <v>0</v>
      </c>
      <c r="BG121" s="173">
        <f>IF(O121="zákl. přenesená",K121,0)</f>
        <v>0</v>
      </c>
      <c r="BH121" s="173">
        <f>IF(O121="sníž. přenesená",K121,0)</f>
        <v>0</v>
      </c>
      <c r="BI121" s="173">
        <f>IF(O121="nulová",K121,0)</f>
        <v>0</v>
      </c>
      <c r="BJ121" s="13" t="s">
        <v>83</v>
      </c>
      <c r="BK121" s="173">
        <f>ROUND(P121*H121,2)</f>
        <v>0</v>
      </c>
      <c r="BL121" s="13" t="s">
        <v>83</v>
      </c>
      <c r="BM121" s="172" t="s">
        <v>127</v>
      </c>
    </row>
    <row r="122" spans="1:65" s="2" customFormat="1" ht="11.25">
      <c r="A122" s="30"/>
      <c r="B122" s="31"/>
      <c r="C122" s="32"/>
      <c r="D122" s="174" t="s">
        <v>124</v>
      </c>
      <c r="E122" s="32"/>
      <c r="F122" s="175" t="s">
        <v>126</v>
      </c>
      <c r="G122" s="32"/>
      <c r="H122" s="32"/>
      <c r="I122" s="176"/>
      <c r="J122" s="176"/>
      <c r="K122" s="32"/>
      <c r="L122" s="32"/>
      <c r="M122" s="35"/>
      <c r="N122" s="177"/>
      <c r="O122" s="178"/>
      <c r="P122" s="67"/>
      <c r="Q122" s="67"/>
      <c r="R122" s="67"/>
      <c r="S122" s="67"/>
      <c r="T122" s="67"/>
      <c r="U122" s="67"/>
      <c r="V122" s="67"/>
      <c r="W122" s="67"/>
      <c r="X122" s="67"/>
      <c r="Y122" s="68"/>
      <c r="Z122" s="30"/>
      <c r="AA122" s="30"/>
      <c r="AB122" s="30"/>
      <c r="AC122" s="30"/>
      <c r="AD122" s="30"/>
      <c r="AE122" s="30"/>
      <c r="AT122" s="13" t="s">
        <v>124</v>
      </c>
      <c r="AU122" s="13" t="s">
        <v>75</v>
      </c>
    </row>
    <row r="123" spans="1:65" s="2" customFormat="1" ht="37.9" customHeight="1">
      <c r="A123" s="30"/>
      <c r="B123" s="31"/>
      <c r="C123" s="158" t="s">
        <v>128</v>
      </c>
      <c r="D123" s="158" t="s">
        <v>118</v>
      </c>
      <c r="E123" s="159" t="s">
        <v>129</v>
      </c>
      <c r="F123" s="160" t="s">
        <v>130</v>
      </c>
      <c r="G123" s="161" t="s">
        <v>121</v>
      </c>
      <c r="H123" s="162">
        <v>13</v>
      </c>
      <c r="I123" s="163"/>
      <c r="J123" s="164"/>
      <c r="K123" s="165">
        <f>ROUND(P123*H123,2)</f>
        <v>0</v>
      </c>
      <c r="L123" s="164"/>
      <c r="M123" s="166"/>
      <c r="N123" s="167" t="s">
        <v>1</v>
      </c>
      <c r="O123" s="168" t="s">
        <v>38</v>
      </c>
      <c r="P123" s="169">
        <f>I123+J123</f>
        <v>0</v>
      </c>
      <c r="Q123" s="169">
        <f>ROUND(I123*H123,2)</f>
        <v>0</v>
      </c>
      <c r="R123" s="169">
        <f>ROUND(J123*H123,2)</f>
        <v>0</v>
      </c>
      <c r="S123" s="67"/>
      <c r="T123" s="170">
        <f>S123*H123</f>
        <v>0</v>
      </c>
      <c r="U123" s="170">
        <v>0</v>
      </c>
      <c r="V123" s="170">
        <f>U123*H123</f>
        <v>0</v>
      </c>
      <c r="W123" s="170">
        <v>0</v>
      </c>
      <c r="X123" s="170">
        <f>W123*H123</f>
        <v>0</v>
      </c>
      <c r="Y123" s="171" t="s">
        <v>1</v>
      </c>
      <c r="Z123" s="30"/>
      <c r="AA123" s="30"/>
      <c r="AB123" s="30"/>
      <c r="AC123" s="30"/>
      <c r="AD123" s="30"/>
      <c r="AE123" s="30"/>
      <c r="AR123" s="172" t="s">
        <v>85</v>
      </c>
      <c r="AT123" s="172" t="s">
        <v>118</v>
      </c>
      <c r="AU123" s="172" t="s">
        <v>75</v>
      </c>
      <c r="AY123" s="13" t="s">
        <v>122</v>
      </c>
      <c r="BE123" s="173">
        <f>IF(O123="základní",K123,0)</f>
        <v>0</v>
      </c>
      <c r="BF123" s="173">
        <f>IF(O123="snížená",K123,0)</f>
        <v>0</v>
      </c>
      <c r="BG123" s="173">
        <f>IF(O123="zákl. přenesená",K123,0)</f>
        <v>0</v>
      </c>
      <c r="BH123" s="173">
        <f>IF(O123="sníž. přenesená",K123,0)</f>
        <v>0</v>
      </c>
      <c r="BI123" s="173">
        <f>IF(O123="nulová",K123,0)</f>
        <v>0</v>
      </c>
      <c r="BJ123" s="13" t="s">
        <v>83</v>
      </c>
      <c r="BK123" s="173">
        <f>ROUND(P123*H123,2)</f>
        <v>0</v>
      </c>
      <c r="BL123" s="13" t="s">
        <v>83</v>
      </c>
      <c r="BM123" s="172" t="s">
        <v>131</v>
      </c>
    </row>
    <row r="124" spans="1:65" s="2" customFormat="1" ht="19.5">
      <c r="A124" s="30"/>
      <c r="B124" s="31"/>
      <c r="C124" s="32"/>
      <c r="D124" s="174" t="s">
        <v>124</v>
      </c>
      <c r="E124" s="32"/>
      <c r="F124" s="175" t="s">
        <v>130</v>
      </c>
      <c r="G124" s="32"/>
      <c r="H124" s="32"/>
      <c r="I124" s="176"/>
      <c r="J124" s="176"/>
      <c r="K124" s="32"/>
      <c r="L124" s="32"/>
      <c r="M124" s="35"/>
      <c r="N124" s="177"/>
      <c r="O124" s="178"/>
      <c r="P124" s="67"/>
      <c r="Q124" s="67"/>
      <c r="R124" s="67"/>
      <c r="S124" s="67"/>
      <c r="T124" s="67"/>
      <c r="U124" s="67"/>
      <c r="V124" s="67"/>
      <c r="W124" s="67"/>
      <c r="X124" s="67"/>
      <c r="Y124" s="68"/>
      <c r="Z124" s="30"/>
      <c r="AA124" s="30"/>
      <c r="AB124" s="30"/>
      <c r="AC124" s="30"/>
      <c r="AD124" s="30"/>
      <c r="AE124" s="30"/>
      <c r="AT124" s="13" t="s">
        <v>124</v>
      </c>
      <c r="AU124" s="13" t="s">
        <v>75</v>
      </c>
    </row>
    <row r="125" spans="1:65" s="2" customFormat="1" ht="14.45" customHeight="1">
      <c r="A125" s="30"/>
      <c r="B125" s="31"/>
      <c r="C125" s="158" t="s">
        <v>132</v>
      </c>
      <c r="D125" s="158" t="s">
        <v>118</v>
      </c>
      <c r="E125" s="159" t="s">
        <v>133</v>
      </c>
      <c r="F125" s="160" t="s">
        <v>134</v>
      </c>
      <c r="G125" s="161" t="s">
        <v>121</v>
      </c>
      <c r="H125" s="162">
        <v>13</v>
      </c>
      <c r="I125" s="163"/>
      <c r="J125" s="164"/>
      <c r="K125" s="165">
        <f>ROUND(P125*H125,2)</f>
        <v>0</v>
      </c>
      <c r="L125" s="164"/>
      <c r="M125" s="166"/>
      <c r="N125" s="167" t="s">
        <v>1</v>
      </c>
      <c r="O125" s="168" t="s">
        <v>38</v>
      </c>
      <c r="P125" s="169">
        <f>I125+J125</f>
        <v>0</v>
      </c>
      <c r="Q125" s="169">
        <f>ROUND(I125*H125,2)</f>
        <v>0</v>
      </c>
      <c r="R125" s="169">
        <f>ROUND(J125*H125,2)</f>
        <v>0</v>
      </c>
      <c r="S125" s="67"/>
      <c r="T125" s="170">
        <f>S125*H125</f>
        <v>0</v>
      </c>
      <c r="U125" s="170">
        <v>0</v>
      </c>
      <c r="V125" s="170">
        <f>U125*H125</f>
        <v>0</v>
      </c>
      <c r="W125" s="170">
        <v>0</v>
      </c>
      <c r="X125" s="170">
        <f>W125*H125</f>
        <v>0</v>
      </c>
      <c r="Y125" s="171" t="s">
        <v>1</v>
      </c>
      <c r="Z125" s="30"/>
      <c r="AA125" s="30"/>
      <c r="AB125" s="30"/>
      <c r="AC125" s="30"/>
      <c r="AD125" s="30"/>
      <c r="AE125" s="30"/>
      <c r="AR125" s="172" t="s">
        <v>85</v>
      </c>
      <c r="AT125" s="172" t="s">
        <v>118</v>
      </c>
      <c r="AU125" s="172" t="s">
        <v>75</v>
      </c>
      <c r="AY125" s="13" t="s">
        <v>122</v>
      </c>
      <c r="BE125" s="173">
        <f>IF(O125="základní",K125,0)</f>
        <v>0</v>
      </c>
      <c r="BF125" s="173">
        <f>IF(O125="snížená",K125,0)</f>
        <v>0</v>
      </c>
      <c r="BG125" s="173">
        <f>IF(O125="zákl. přenesená",K125,0)</f>
        <v>0</v>
      </c>
      <c r="BH125" s="173">
        <f>IF(O125="sníž. přenesená",K125,0)</f>
        <v>0</v>
      </c>
      <c r="BI125" s="173">
        <f>IF(O125="nulová",K125,0)</f>
        <v>0</v>
      </c>
      <c r="BJ125" s="13" t="s">
        <v>83</v>
      </c>
      <c r="BK125" s="173">
        <f>ROUND(P125*H125,2)</f>
        <v>0</v>
      </c>
      <c r="BL125" s="13" t="s">
        <v>83</v>
      </c>
      <c r="BM125" s="172" t="s">
        <v>135</v>
      </c>
    </row>
    <row r="126" spans="1:65" s="2" customFormat="1" ht="11.25">
      <c r="A126" s="30"/>
      <c r="B126" s="31"/>
      <c r="C126" s="32"/>
      <c r="D126" s="174" t="s">
        <v>124</v>
      </c>
      <c r="E126" s="32"/>
      <c r="F126" s="175" t="s">
        <v>134</v>
      </c>
      <c r="G126" s="32"/>
      <c r="H126" s="32"/>
      <c r="I126" s="176"/>
      <c r="J126" s="176"/>
      <c r="K126" s="32"/>
      <c r="L126" s="32"/>
      <c r="M126" s="35"/>
      <c r="N126" s="177"/>
      <c r="O126" s="178"/>
      <c r="P126" s="67"/>
      <c r="Q126" s="67"/>
      <c r="R126" s="67"/>
      <c r="S126" s="67"/>
      <c r="T126" s="67"/>
      <c r="U126" s="67"/>
      <c r="V126" s="67"/>
      <c r="W126" s="67"/>
      <c r="X126" s="67"/>
      <c r="Y126" s="68"/>
      <c r="Z126" s="30"/>
      <c r="AA126" s="30"/>
      <c r="AB126" s="30"/>
      <c r="AC126" s="30"/>
      <c r="AD126" s="30"/>
      <c r="AE126" s="30"/>
      <c r="AT126" s="13" t="s">
        <v>124</v>
      </c>
      <c r="AU126" s="13" t="s">
        <v>75</v>
      </c>
    </row>
    <row r="127" spans="1:65" s="2" customFormat="1" ht="24.2" customHeight="1">
      <c r="A127" s="30"/>
      <c r="B127" s="31"/>
      <c r="C127" s="158" t="s">
        <v>136</v>
      </c>
      <c r="D127" s="158" t="s">
        <v>118</v>
      </c>
      <c r="E127" s="159" t="s">
        <v>137</v>
      </c>
      <c r="F127" s="160" t="s">
        <v>138</v>
      </c>
      <c r="G127" s="161" t="s">
        <v>139</v>
      </c>
      <c r="H127" s="162">
        <v>500</v>
      </c>
      <c r="I127" s="163"/>
      <c r="J127" s="164"/>
      <c r="K127" s="165">
        <f>ROUND(P127*H127,2)</f>
        <v>0</v>
      </c>
      <c r="L127" s="164"/>
      <c r="M127" s="166"/>
      <c r="N127" s="167" t="s">
        <v>1</v>
      </c>
      <c r="O127" s="168" t="s">
        <v>38</v>
      </c>
      <c r="P127" s="169">
        <f>I127+J127</f>
        <v>0</v>
      </c>
      <c r="Q127" s="169">
        <f>ROUND(I127*H127,2)</f>
        <v>0</v>
      </c>
      <c r="R127" s="169">
        <f>ROUND(J127*H127,2)</f>
        <v>0</v>
      </c>
      <c r="S127" s="67"/>
      <c r="T127" s="170">
        <f>S127*H127</f>
        <v>0</v>
      </c>
      <c r="U127" s="170">
        <v>0</v>
      </c>
      <c r="V127" s="170">
        <f>U127*H127</f>
        <v>0</v>
      </c>
      <c r="W127" s="170">
        <v>0</v>
      </c>
      <c r="X127" s="170">
        <f>W127*H127</f>
        <v>0</v>
      </c>
      <c r="Y127" s="171" t="s">
        <v>1</v>
      </c>
      <c r="Z127" s="30"/>
      <c r="AA127" s="30"/>
      <c r="AB127" s="30"/>
      <c r="AC127" s="30"/>
      <c r="AD127" s="30"/>
      <c r="AE127" s="30"/>
      <c r="AR127" s="172" t="s">
        <v>85</v>
      </c>
      <c r="AT127" s="172" t="s">
        <v>118</v>
      </c>
      <c r="AU127" s="172" t="s">
        <v>75</v>
      </c>
      <c r="AY127" s="13" t="s">
        <v>122</v>
      </c>
      <c r="BE127" s="173">
        <f>IF(O127="základní",K127,0)</f>
        <v>0</v>
      </c>
      <c r="BF127" s="173">
        <f>IF(O127="snížená",K127,0)</f>
        <v>0</v>
      </c>
      <c r="BG127" s="173">
        <f>IF(O127="zákl. přenesená",K127,0)</f>
        <v>0</v>
      </c>
      <c r="BH127" s="173">
        <f>IF(O127="sníž. přenesená",K127,0)</f>
        <v>0</v>
      </c>
      <c r="BI127" s="173">
        <f>IF(O127="nulová",K127,0)</f>
        <v>0</v>
      </c>
      <c r="BJ127" s="13" t="s">
        <v>83</v>
      </c>
      <c r="BK127" s="173">
        <f>ROUND(P127*H127,2)</f>
        <v>0</v>
      </c>
      <c r="BL127" s="13" t="s">
        <v>83</v>
      </c>
      <c r="BM127" s="172" t="s">
        <v>140</v>
      </c>
    </row>
    <row r="128" spans="1:65" s="2" customFormat="1" ht="19.5">
      <c r="A128" s="30"/>
      <c r="B128" s="31"/>
      <c r="C128" s="32"/>
      <c r="D128" s="174" t="s">
        <v>124</v>
      </c>
      <c r="E128" s="32"/>
      <c r="F128" s="175" t="s">
        <v>138</v>
      </c>
      <c r="G128" s="32"/>
      <c r="H128" s="32"/>
      <c r="I128" s="176"/>
      <c r="J128" s="176"/>
      <c r="K128" s="32"/>
      <c r="L128" s="32"/>
      <c r="M128" s="35"/>
      <c r="N128" s="177"/>
      <c r="O128" s="178"/>
      <c r="P128" s="67"/>
      <c r="Q128" s="67"/>
      <c r="R128" s="67"/>
      <c r="S128" s="67"/>
      <c r="T128" s="67"/>
      <c r="U128" s="67"/>
      <c r="V128" s="67"/>
      <c r="W128" s="67"/>
      <c r="X128" s="67"/>
      <c r="Y128" s="68"/>
      <c r="Z128" s="30"/>
      <c r="AA128" s="30"/>
      <c r="AB128" s="30"/>
      <c r="AC128" s="30"/>
      <c r="AD128" s="30"/>
      <c r="AE128" s="30"/>
      <c r="AT128" s="13" t="s">
        <v>124</v>
      </c>
      <c r="AU128" s="13" t="s">
        <v>75</v>
      </c>
    </row>
    <row r="129" spans="1:65" s="2" customFormat="1" ht="24.2" customHeight="1">
      <c r="A129" s="30"/>
      <c r="B129" s="31"/>
      <c r="C129" s="158" t="s">
        <v>141</v>
      </c>
      <c r="D129" s="158" t="s">
        <v>118</v>
      </c>
      <c r="E129" s="159" t="s">
        <v>142</v>
      </c>
      <c r="F129" s="160" t="s">
        <v>143</v>
      </c>
      <c r="G129" s="161" t="s">
        <v>144</v>
      </c>
      <c r="H129" s="162">
        <v>13</v>
      </c>
      <c r="I129" s="163"/>
      <c r="J129" s="164"/>
      <c r="K129" s="165">
        <f>ROUND(P129*H129,2)</f>
        <v>0</v>
      </c>
      <c r="L129" s="164"/>
      <c r="M129" s="166"/>
      <c r="N129" s="167" t="s">
        <v>1</v>
      </c>
      <c r="O129" s="168" t="s">
        <v>38</v>
      </c>
      <c r="P129" s="169">
        <f>I129+J129</f>
        <v>0</v>
      </c>
      <c r="Q129" s="169">
        <f>ROUND(I129*H129,2)</f>
        <v>0</v>
      </c>
      <c r="R129" s="169">
        <f>ROUND(J129*H129,2)</f>
        <v>0</v>
      </c>
      <c r="S129" s="67"/>
      <c r="T129" s="170">
        <f>S129*H129</f>
        <v>0</v>
      </c>
      <c r="U129" s="170">
        <v>0</v>
      </c>
      <c r="V129" s="170">
        <f>U129*H129</f>
        <v>0</v>
      </c>
      <c r="W129" s="170">
        <v>0</v>
      </c>
      <c r="X129" s="170">
        <f>W129*H129</f>
        <v>0</v>
      </c>
      <c r="Y129" s="171" t="s">
        <v>1</v>
      </c>
      <c r="Z129" s="30"/>
      <c r="AA129" s="30"/>
      <c r="AB129" s="30"/>
      <c r="AC129" s="30"/>
      <c r="AD129" s="30"/>
      <c r="AE129" s="30"/>
      <c r="AR129" s="172" t="s">
        <v>85</v>
      </c>
      <c r="AT129" s="172" t="s">
        <v>118</v>
      </c>
      <c r="AU129" s="172" t="s">
        <v>75</v>
      </c>
      <c r="AY129" s="13" t="s">
        <v>122</v>
      </c>
      <c r="BE129" s="173">
        <f>IF(O129="základní",K129,0)</f>
        <v>0</v>
      </c>
      <c r="BF129" s="173">
        <f>IF(O129="snížená",K129,0)</f>
        <v>0</v>
      </c>
      <c r="BG129" s="173">
        <f>IF(O129="zákl. přenesená",K129,0)</f>
        <v>0</v>
      </c>
      <c r="BH129" s="173">
        <f>IF(O129="sníž. přenesená",K129,0)</f>
        <v>0</v>
      </c>
      <c r="BI129" s="173">
        <f>IF(O129="nulová",K129,0)</f>
        <v>0</v>
      </c>
      <c r="BJ129" s="13" t="s">
        <v>83</v>
      </c>
      <c r="BK129" s="173">
        <f>ROUND(P129*H129,2)</f>
        <v>0</v>
      </c>
      <c r="BL129" s="13" t="s">
        <v>83</v>
      </c>
      <c r="BM129" s="172" t="s">
        <v>145</v>
      </c>
    </row>
    <row r="130" spans="1:65" s="2" customFormat="1" ht="19.5">
      <c r="A130" s="30"/>
      <c r="B130" s="31"/>
      <c r="C130" s="32"/>
      <c r="D130" s="174" t="s">
        <v>124</v>
      </c>
      <c r="E130" s="32"/>
      <c r="F130" s="175" t="s">
        <v>146</v>
      </c>
      <c r="G130" s="32"/>
      <c r="H130" s="32"/>
      <c r="I130" s="176"/>
      <c r="J130" s="176"/>
      <c r="K130" s="32"/>
      <c r="L130" s="32"/>
      <c r="M130" s="35"/>
      <c r="N130" s="177"/>
      <c r="O130" s="178"/>
      <c r="P130" s="67"/>
      <c r="Q130" s="67"/>
      <c r="R130" s="67"/>
      <c r="S130" s="67"/>
      <c r="T130" s="67"/>
      <c r="U130" s="67"/>
      <c r="V130" s="67"/>
      <c r="W130" s="67"/>
      <c r="X130" s="67"/>
      <c r="Y130" s="68"/>
      <c r="Z130" s="30"/>
      <c r="AA130" s="30"/>
      <c r="AB130" s="30"/>
      <c r="AC130" s="30"/>
      <c r="AD130" s="30"/>
      <c r="AE130" s="30"/>
      <c r="AT130" s="13" t="s">
        <v>124</v>
      </c>
      <c r="AU130" s="13" t="s">
        <v>75</v>
      </c>
    </row>
    <row r="131" spans="1:65" s="11" customFormat="1" ht="25.9" customHeight="1">
      <c r="B131" s="179"/>
      <c r="C131" s="180"/>
      <c r="D131" s="181" t="s">
        <v>74</v>
      </c>
      <c r="E131" s="182" t="s">
        <v>147</v>
      </c>
      <c r="F131" s="182" t="s">
        <v>148</v>
      </c>
      <c r="G131" s="180"/>
      <c r="H131" s="180"/>
      <c r="I131" s="183"/>
      <c r="J131" s="183"/>
      <c r="K131" s="184">
        <f>BK131</f>
        <v>0</v>
      </c>
      <c r="L131" s="180"/>
      <c r="M131" s="185"/>
      <c r="N131" s="186"/>
      <c r="O131" s="187"/>
      <c r="P131" s="187"/>
      <c r="Q131" s="188">
        <f>SUM(Q132:Q160)</f>
        <v>0</v>
      </c>
      <c r="R131" s="188">
        <f>SUM(R132:R160)</f>
        <v>0</v>
      </c>
      <c r="S131" s="187"/>
      <c r="T131" s="189">
        <f>SUM(T132:T160)</f>
        <v>0</v>
      </c>
      <c r="U131" s="187"/>
      <c r="V131" s="189">
        <f>SUM(V132:V160)</f>
        <v>0</v>
      </c>
      <c r="W131" s="187"/>
      <c r="X131" s="189">
        <f>SUM(X132:X160)</f>
        <v>0</v>
      </c>
      <c r="Y131" s="190"/>
      <c r="AR131" s="191" t="s">
        <v>132</v>
      </c>
      <c r="AT131" s="192" t="s">
        <v>74</v>
      </c>
      <c r="AU131" s="192" t="s">
        <v>75</v>
      </c>
      <c r="AY131" s="191" t="s">
        <v>122</v>
      </c>
      <c r="BK131" s="193">
        <f>SUM(BK132:BK160)</f>
        <v>0</v>
      </c>
    </row>
    <row r="132" spans="1:65" s="2" customFormat="1" ht="14.45" customHeight="1">
      <c r="A132" s="30"/>
      <c r="B132" s="31"/>
      <c r="C132" s="194" t="s">
        <v>149</v>
      </c>
      <c r="D132" s="194" t="s">
        <v>150</v>
      </c>
      <c r="E132" s="195" t="s">
        <v>151</v>
      </c>
      <c r="F132" s="196" t="s">
        <v>152</v>
      </c>
      <c r="G132" s="197" t="s">
        <v>121</v>
      </c>
      <c r="H132" s="198">
        <v>13</v>
      </c>
      <c r="I132" s="199"/>
      <c r="J132" s="199"/>
      <c r="K132" s="200">
        <f>ROUND(P132*H132,2)</f>
        <v>0</v>
      </c>
      <c r="L132" s="201"/>
      <c r="M132" s="35"/>
      <c r="N132" s="202" t="s">
        <v>1</v>
      </c>
      <c r="O132" s="168" t="s">
        <v>38</v>
      </c>
      <c r="P132" s="169">
        <f>I132+J132</f>
        <v>0</v>
      </c>
      <c r="Q132" s="169">
        <f>ROUND(I132*H132,2)</f>
        <v>0</v>
      </c>
      <c r="R132" s="169">
        <f>ROUND(J132*H132,2)</f>
        <v>0</v>
      </c>
      <c r="S132" s="67"/>
      <c r="T132" s="170">
        <f>S132*H132</f>
        <v>0</v>
      </c>
      <c r="U132" s="170">
        <v>0</v>
      </c>
      <c r="V132" s="170">
        <f>U132*H132</f>
        <v>0</v>
      </c>
      <c r="W132" s="170">
        <v>0</v>
      </c>
      <c r="X132" s="170">
        <f>W132*H132</f>
        <v>0</v>
      </c>
      <c r="Y132" s="171" t="s">
        <v>1</v>
      </c>
      <c r="Z132" s="30"/>
      <c r="AA132" s="30"/>
      <c r="AB132" s="30"/>
      <c r="AC132" s="30"/>
      <c r="AD132" s="30"/>
      <c r="AE132" s="30"/>
      <c r="AR132" s="172" t="s">
        <v>83</v>
      </c>
      <c r="AT132" s="172" t="s">
        <v>150</v>
      </c>
      <c r="AU132" s="172" t="s">
        <v>83</v>
      </c>
      <c r="AY132" s="13" t="s">
        <v>122</v>
      </c>
      <c r="BE132" s="173">
        <f>IF(O132="základní",K132,0)</f>
        <v>0</v>
      </c>
      <c r="BF132" s="173">
        <f>IF(O132="snížená",K132,0)</f>
        <v>0</v>
      </c>
      <c r="BG132" s="173">
        <f>IF(O132="zákl. přenesená",K132,0)</f>
        <v>0</v>
      </c>
      <c r="BH132" s="173">
        <f>IF(O132="sníž. přenesená",K132,0)</f>
        <v>0</v>
      </c>
      <c r="BI132" s="173">
        <f>IF(O132="nulová",K132,0)</f>
        <v>0</v>
      </c>
      <c r="BJ132" s="13" t="s">
        <v>83</v>
      </c>
      <c r="BK132" s="173">
        <f>ROUND(P132*H132,2)</f>
        <v>0</v>
      </c>
      <c r="BL132" s="13" t="s">
        <v>83</v>
      </c>
      <c r="BM132" s="172" t="s">
        <v>153</v>
      </c>
    </row>
    <row r="133" spans="1:65" s="2" customFormat="1" ht="11.25">
      <c r="A133" s="30"/>
      <c r="B133" s="31"/>
      <c r="C133" s="32"/>
      <c r="D133" s="174" t="s">
        <v>124</v>
      </c>
      <c r="E133" s="32"/>
      <c r="F133" s="175" t="s">
        <v>152</v>
      </c>
      <c r="G133" s="32"/>
      <c r="H133" s="32"/>
      <c r="I133" s="176"/>
      <c r="J133" s="176"/>
      <c r="K133" s="32"/>
      <c r="L133" s="32"/>
      <c r="M133" s="35"/>
      <c r="N133" s="177"/>
      <c r="O133" s="178"/>
      <c r="P133" s="67"/>
      <c r="Q133" s="67"/>
      <c r="R133" s="67"/>
      <c r="S133" s="67"/>
      <c r="T133" s="67"/>
      <c r="U133" s="67"/>
      <c r="V133" s="67"/>
      <c r="W133" s="67"/>
      <c r="X133" s="67"/>
      <c r="Y133" s="68"/>
      <c r="Z133" s="30"/>
      <c r="AA133" s="30"/>
      <c r="AB133" s="30"/>
      <c r="AC133" s="30"/>
      <c r="AD133" s="30"/>
      <c r="AE133" s="30"/>
      <c r="AT133" s="13" t="s">
        <v>124</v>
      </c>
      <c r="AU133" s="13" t="s">
        <v>83</v>
      </c>
    </row>
    <row r="134" spans="1:65" s="2" customFormat="1" ht="24.2" customHeight="1">
      <c r="A134" s="30"/>
      <c r="B134" s="31"/>
      <c r="C134" s="194" t="s">
        <v>154</v>
      </c>
      <c r="D134" s="194" t="s">
        <v>150</v>
      </c>
      <c r="E134" s="195" t="s">
        <v>155</v>
      </c>
      <c r="F134" s="196" t="s">
        <v>156</v>
      </c>
      <c r="G134" s="197" t="s">
        <v>121</v>
      </c>
      <c r="H134" s="198">
        <v>12</v>
      </c>
      <c r="I134" s="199"/>
      <c r="J134" s="199"/>
      <c r="K134" s="200">
        <f>ROUND(P134*H134,2)</f>
        <v>0</v>
      </c>
      <c r="L134" s="201"/>
      <c r="M134" s="35"/>
      <c r="N134" s="202" t="s">
        <v>1</v>
      </c>
      <c r="O134" s="168" t="s">
        <v>38</v>
      </c>
      <c r="P134" s="169">
        <f>I134+J134</f>
        <v>0</v>
      </c>
      <c r="Q134" s="169">
        <f>ROUND(I134*H134,2)</f>
        <v>0</v>
      </c>
      <c r="R134" s="169">
        <f>ROUND(J134*H134,2)</f>
        <v>0</v>
      </c>
      <c r="S134" s="67"/>
      <c r="T134" s="170">
        <f>S134*H134</f>
        <v>0</v>
      </c>
      <c r="U134" s="170">
        <v>0</v>
      </c>
      <c r="V134" s="170">
        <f>U134*H134</f>
        <v>0</v>
      </c>
      <c r="W134" s="170">
        <v>0</v>
      </c>
      <c r="X134" s="170">
        <f>W134*H134</f>
        <v>0</v>
      </c>
      <c r="Y134" s="171" t="s">
        <v>1</v>
      </c>
      <c r="Z134" s="30"/>
      <c r="AA134" s="30"/>
      <c r="AB134" s="30"/>
      <c r="AC134" s="30"/>
      <c r="AD134" s="30"/>
      <c r="AE134" s="30"/>
      <c r="AR134" s="172" t="s">
        <v>83</v>
      </c>
      <c r="AT134" s="172" t="s">
        <v>150</v>
      </c>
      <c r="AU134" s="172" t="s">
        <v>83</v>
      </c>
      <c r="AY134" s="13" t="s">
        <v>122</v>
      </c>
      <c r="BE134" s="173">
        <f>IF(O134="základní",K134,0)</f>
        <v>0</v>
      </c>
      <c r="BF134" s="173">
        <f>IF(O134="snížená",K134,0)</f>
        <v>0</v>
      </c>
      <c r="BG134" s="173">
        <f>IF(O134="zákl. přenesená",K134,0)</f>
        <v>0</v>
      </c>
      <c r="BH134" s="173">
        <f>IF(O134="sníž. přenesená",K134,0)</f>
        <v>0</v>
      </c>
      <c r="BI134" s="173">
        <f>IF(O134="nulová",K134,0)</f>
        <v>0</v>
      </c>
      <c r="BJ134" s="13" t="s">
        <v>83</v>
      </c>
      <c r="BK134" s="173">
        <f>ROUND(P134*H134,2)</f>
        <v>0</v>
      </c>
      <c r="BL134" s="13" t="s">
        <v>83</v>
      </c>
      <c r="BM134" s="172" t="s">
        <v>157</v>
      </c>
    </row>
    <row r="135" spans="1:65" s="2" customFormat="1" ht="11.25">
      <c r="A135" s="30"/>
      <c r="B135" s="31"/>
      <c r="C135" s="32"/>
      <c r="D135" s="174" t="s">
        <v>124</v>
      </c>
      <c r="E135" s="32"/>
      <c r="F135" s="175" t="s">
        <v>158</v>
      </c>
      <c r="G135" s="32"/>
      <c r="H135" s="32"/>
      <c r="I135" s="176"/>
      <c r="J135" s="176"/>
      <c r="K135" s="32"/>
      <c r="L135" s="32"/>
      <c r="M135" s="35"/>
      <c r="N135" s="177"/>
      <c r="O135" s="178"/>
      <c r="P135" s="67"/>
      <c r="Q135" s="67"/>
      <c r="R135" s="67"/>
      <c r="S135" s="67"/>
      <c r="T135" s="67"/>
      <c r="U135" s="67"/>
      <c r="V135" s="67"/>
      <c r="W135" s="67"/>
      <c r="X135" s="67"/>
      <c r="Y135" s="68"/>
      <c r="Z135" s="30"/>
      <c r="AA135" s="30"/>
      <c r="AB135" s="30"/>
      <c r="AC135" s="30"/>
      <c r="AD135" s="30"/>
      <c r="AE135" s="30"/>
      <c r="AT135" s="13" t="s">
        <v>124</v>
      </c>
      <c r="AU135" s="13" t="s">
        <v>83</v>
      </c>
    </row>
    <row r="136" spans="1:65" s="2" customFormat="1" ht="14.45" customHeight="1">
      <c r="A136" s="30"/>
      <c r="B136" s="31"/>
      <c r="C136" s="194" t="s">
        <v>159</v>
      </c>
      <c r="D136" s="194" t="s">
        <v>150</v>
      </c>
      <c r="E136" s="195" t="s">
        <v>160</v>
      </c>
      <c r="F136" s="196" t="s">
        <v>161</v>
      </c>
      <c r="G136" s="197" t="s">
        <v>144</v>
      </c>
      <c r="H136" s="198">
        <v>13</v>
      </c>
      <c r="I136" s="199"/>
      <c r="J136" s="199"/>
      <c r="K136" s="200">
        <f>ROUND(P136*H136,2)</f>
        <v>0</v>
      </c>
      <c r="L136" s="201"/>
      <c r="M136" s="35"/>
      <c r="N136" s="202" t="s">
        <v>1</v>
      </c>
      <c r="O136" s="168" t="s">
        <v>38</v>
      </c>
      <c r="P136" s="169">
        <f>I136+J136</f>
        <v>0</v>
      </c>
      <c r="Q136" s="169">
        <f>ROUND(I136*H136,2)</f>
        <v>0</v>
      </c>
      <c r="R136" s="169">
        <f>ROUND(J136*H136,2)</f>
        <v>0</v>
      </c>
      <c r="S136" s="67"/>
      <c r="T136" s="170">
        <f>S136*H136</f>
        <v>0</v>
      </c>
      <c r="U136" s="170">
        <v>0</v>
      </c>
      <c r="V136" s="170">
        <f>U136*H136</f>
        <v>0</v>
      </c>
      <c r="W136" s="170">
        <v>0</v>
      </c>
      <c r="X136" s="170">
        <f>W136*H136</f>
        <v>0</v>
      </c>
      <c r="Y136" s="171" t="s">
        <v>1</v>
      </c>
      <c r="Z136" s="30"/>
      <c r="AA136" s="30"/>
      <c r="AB136" s="30"/>
      <c r="AC136" s="30"/>
      <c r="AD136" s="30"/>
      <c r="AE136" s="30"/>
      <c r="AR136" s="172" t="s">
        <v>83</v>
      </c>
      <c r="AT136" s="172" t="s">
        <v>150</v>
      </c>
      <c r="AU136" s="172" t="s">
        <v>83</v>
      </c>
      <c r="AY136" s="13" t="s">
        <v>122</v>
      </c>
      <c r="BE136" s="173">
        <f>IF(O136="základní",K136,0)</f>
        <v>0</v>
      </c>
      <c r="BF136" s="173">
        <f>IF(O136="snížená",K136,0)</f>
        <v>0</v>
      </c>
      <c r="BG136" s="173">
        <f>IF(O136="zákl. přenesená",K136,0)</f>
        <v>0</v>
      </c>
      <c r="BH136" s="173">
        <f>IF(O136="sníž. přenesená",K136,0)</f>
        <v>0</v>
      </c>
      <c r="BI136" s="173">
        <f>IF(O136="nulová",K136,0)</f>
        <v>0</v>
      </c>
      <c r="BJ136" s="13" t="s">
        <v>83</v>
      </c>
      <c r="BK136" s="173">
        <f>ROUND(P136*H136,2)</f>
        <v>0</v>
      </c>
      <c r="BL136" s="13" t="s">
        <v>83</v>
      </c>
      <c r="BM136" s="172" t="s">
        <v>162</v>
      </c>
    </row>
    <row r="137" spans="1:65" s="2" customFormat="1" ht="19.5">
      <c r="A137" s="30"/>
      <c r="B137" s="31"/>
      <c r="C137" s="32"/>
      <c r="D137" s="174" t="s">
        <v>124</v>
      </c>
      <c r="E137" s="32"/>
      <c r="F137" s="175" t="s">
        <v>163</v>
      </c>
      <c r="G137" s="32"/>
      <c r="H137" s="32"/>
      <c r="I137" s="176"/>
      <c r="J137" s="176"/>
      <c r="K137" s="32"/>
      <c r="L137" s="32"/>
      <c r="M137" s="35"/>
      <c r="N137" s="177"/>
      <c r="O137" s="178"/>
      <c r="P137" s="67"/>
      <c r="Q137" s="67"/>
      <c r="R137" s="67"/>
      <c r="S137" s="67"/>
      <c r="T137" s="67"/>
      <c r="U137" s="67"/>
      <c r="V137" s="67"/>
      <c r="W137" s="67"/>
      <c r="X137" s="67"/>
      <c r="Y137" s="68"/>
      <c r="Z137" s="30"/>
      <c r="AA137" s="30"/>
      <c r="AB137" s="30"/>
      <c r="AC137" s="30"/>
      <c r="AD137" s="30"/>
      <c r="AE137" s="30"/>
      <c r="AT137" s="13" t="s">
        <v>124</v>
      </c>
      <c r="AU137" s="13" t="s">
        <v>83</v>
      </c>
    </row>
    <row r="138" spans="1:65" s="2" customFormat="1" ht="24.2" customHeight="1">
      <c r="A138" s="30"/>
      <c r="B138" s="31"/>
      <c r="C138" s="194" t="s">
        <v>164</v>
      </c>
      <c r="D138" s="194" t="s">
        <v>150</v>
      </c>
      <c r="E138" s="195" t="s">
        <v>165</v>
      </c>
      <c r="F138" s="196" t="s">
        <v>166</v>
      </c>
      <c r="G138" s="197" t="s">
        <v>121</v>
      </c>
      <c r="H138" s="198">
        <v>24</v>
      </c>
      <c r="I138" s="199"/>
      <c r="J138" s="199"/>
      <c r="K138" s="200">
        <f>ROUND(P138*H138,2)</f>
        <v>0</v>
      </c>
      <c r="L138" s="201"/>
      <c r="M138" s="35"/>
      <c r="N138" s="202" t="s">
        <v>1</v>
      </c>
      <c r="O138" s="168" t="s">
        <v>38</v>
      </c>
      <c r="P138" s="169">
        <f>I138+J138</f>
        <v>0</v>
      </c>
      <c r="Q138" s="169">
        <f>ROUND(I138*H138,2)</f>
        <v>0</v>
      </c>
      <c r="R138" s="169">
        <f>ROUND(J138*H138,2)</f>
        <v>0</v>
      </c>
      <c r="S138" s="67"/>
      <c r="T138" s="170">
        <f>S138*H138</f>
        <v>0</v>
      </c>
      <c r="U138" s="170">
        <v>0</v>
      </c>
      <c r="V138" s="170">
        <f>U138*H138</f>
        <v>0</v>
      </c>
      <c r="W138" s="170">
        <v>0</v>
      </c>
      <c r="X138" s="170">
        <f>W138*H138</f>
        <v>0</v>
      </c>
      <c r="Y138" s="171" t="s">
        <v>1</v>
      </c>
      <c r="Z138" s="30"/>
      <c r="AA138" s="30"/>
      <c r="AB138" s="30"/>
      <c r="AC138" s="30"/>
      <c r="AD138" s="30"/>
      <c r="AE138" s="30"/>
      <c r="AR138" s="172" t="s">
        <v>83</v>
      </c>
      <c r="AT138" s="172" t="s">
        <v>150</v>
      </c>
      <c r="AU138" s="172" t="s">
        <v>83</v>
      </c>
      <c r="AY138" s="13" t="s">
        <v>122</v>
      </c>
      <c r="BE138" s="173">
        <f>IF(O138="základní",K138,0)</f>
        <v>0</v>
      </c>
      <c r="BF138" s="173">
        <f>IF(O138="snížená",K138,0)</f>
        <v>0</v>
      </c>
      <c r="BG138" s="173">
        <f>IF(O138="zákl. přenesená",K138,0)</f>
        <v>0</v>
      </c>
      <c r="BH138" s="173">
        <f>IF(O138="sníž. přenesená",K138,0)</f>
        <v>0</v>
      </c>
      <c r="BI138" s="173">
        <f>IF(O138="nulová",K138,0)</f>
        <v>0</v>
      </c>
      <c r="BJ138" s="13" t="s">
        <v>83</v>
      </c>
      <c r="BK138" s="173">
        <f>ROUND(P138*H138,2)</f>
        <v>0</v>
      </c>
      <c r="BL138" s="13" t="s">
        <v>83</v>
      </c>
      <c r="BM138" s="172" t="s">
        <v>167</v>
      </c>
    </row>
    <row r="139" spans="1:65" s="2" customFormat="1" ht="29.25">
      <c r="A139" s="30"/>
      <c r="B139" s="31"/>
      <c r="C139" s="32"/>
      <c r="D139" s="174" t="s">
        <v>124</v>
      </c>
      <c r="E139" s="32"/>
      <c r="F139" s="175" t="s">
        <v>168</v>
      </c>
      <c r="G139" s="32"/>
      <c r="H139" s="32"/>
      <c r="I139" s="176"/>
      <c r="J139" s="176"/>
      <c r="K139" s="32"/>
      <c r="L139" s="32"/>
      <c r="M139" s="35"/>
      <c r="N139" s="177"/>
      <c r="O139" s="178"/>
      <c r="P139" s="67"/>
      <c r="Q139" s="67"/>
      <c r="R139" s="67"/>
      <c r="S139" s="67"/>
      <c r="T139" s="67"/>
      <c r="U139" s="67"/>
      <c r="V139" s="67"/>
      <c r="W139" s="67"/>
      <c r="X139" s="67"/>
      <c r="Y139" s="68"/>
      <c r="Z139" s="30"/>
      <c r="AA139" s="30"/>
      <c r="AB139" s="30"/>
      <c r="AC139" s="30"/>
      <c r="AD139" s="30"/>
      <c r="AE139" s="30"/>
      <c r="AT139" s="13" t="s">
        <v>124</v>
      </c>
      <c r="AU139" s="13" t="s">
        <v>83</v>
      </c>
    </row>
    <row r="140" spans="1:65" s="2" customFormat="1" ht="24.2" customHeight="1">
      <c r="A140" s="30"/>
      <c r="B140" s="31"/>
      <c r="C140" s="194" t="s">
        <v>169</v>
      </c>
      <c r="D140" s="194" t="s">
        <v>150</v>
      </c>
      <c r="E140" s="195" t="s">
        <v>170</v>
      </c>
      <c r="F140" s="196" t="s">
        <v>171</v>
      </c>
      <c r="G140" s="197" t="s">
        <v>121</v>
      </c>
      <c r="H140" s="198">
        <v>24</v>
      </c>
      <c r="I140" s="199"/>
      <c r="J140" s="199"/>
      <c r="K140" s="200">
        <f>ROUND(P140*H140,2)</f>
        <v>0</v>
      </c>
      <c r="L140" s="201"/>
      <c r="M140" s="35"/>
      <c r="N140" s="202" t="s">
        <v>1</v>
      </c>
      <c r="O140" s="168" t="s">
        <v>38</v>
      </c>
      <c r="P140" s="169">
        <f>I140+J140</f>
        <v>0</v>
      </c>
      <c r="Q140" s="169">
        <f>ROUND(I140*H140,2)</f>
        <v>0</v>
      </c>
      <c r="R140" s="169">
        <f>ROUND(J140*H140,2)</f>
        <v>0</v>
      </c>
      <c r="S140" s="67"/>
      <c r="T140" s="170">
        <f>S140*H140</f>
        <v>0</v>
      </c>
      <c r="U140" s="170">
        <v>0</v>
      </c>
      <c r="V140" s="170">
        <f>U140*H140</f>
        <v>0</v>
      </c>
      <c r="W140" s="170">
        <v>0</v>
      </c>
      <c r="X140" s="170">
        <f>W140*H140</f>
        <v>0</v>
      </c>
      <c r="Y140" s="171" t="s">
        <v>1</v>
      </c>
      <c r="Z140" s="30"/>
      <c r="AA140" s="30"/>
      <c r="AB140" s="30"/>
      <c r="AC140" s="30"/>
      <c r="AD140" s="30"/>
      <c r="AE140" s="30"/>
      <c r="AR140" s="172" t="s">
        <v>83</v>
      </c>
      <c r="AT140" s="172" t="s">
        <v>150</v>
      </c>
      <c r="AU140" s="172" t="s">
        <v>83</v>
      </c>
      <c r="AY140" s="13" t="s">
        <v>122</v>
      </c>
      <c r="BE140" s="173">
        <f>IF(O140="základní",K140,0)</f>
        <v>0</v>
      </c>
      <c r="BF140" s="173">
        <f>IF(O140="snížená",K140,0)</f>
        <v>0</v>
      </c>
      <c r="BG140" s="173">
        <f>IF(O140="zákl. přenesená",K140,0)</f>
        <v>0</v>
      </c>
      <c r="BH140" s="173">
        <f>IF(O140="sníž. přenesená",K140,0)</f>
        <v>0</v>
      </c>
      <c r="BI140" s="173">
        <f>IF(O140="nulová",K140,0)</f>
        <v>0</v>
      </c>
      <c r="BJ140" s="13" t="s">
        <v>83</v>
      </c>
      <c r="BK140" s="173">
        <f>ROUND(P140*H140,2)</f>
        <v>0</v>
      </c>
      <c r="BL140" s="13" t="s">
        <v>83</v>
      </c>
      <c r="BM140" s="172" t="s">
        <v>172</v>
      </c>
    </row>
    <row r="141" spans="1:65" s="2" customFormat="1" ht="11.25">
      <c r="A141" s="30"/>
      <c r="B141" s="31"/>
      <c r="C141" s="32"/>
      <c r="D141" s="174" t="s">
        <v>124</v>
      </c>
      <c r="E141" s="32"/>
      <c r="F141" s="175" t="s">
        <v>171</v>
      </c>
      <c r="G141" s="32"/>
      <c r="H141" s="32"/>
      <c r="I141" s="176"/>
      <c r="J141" s="176"/>
      <c r="K141" s="32"/>
      <c r="L141" s="32"/>
      <c r="M141" s="35"/>
      <c r="N141" s="177"/>
      <c r="O141" s="178"/>
      <c r="P141" s="67"/>
      <c r="Q141" s="67"/>
      <c r="R141" s="67"/>
      <c r="S141" s="67"/>
      <c r="T141" s="67"/>
      <c r="U141" s="67"/>
      <c r="V141" s="67"/>
      <c r="W141" s="67"/>
      <c r="X141" s="67"/>
      <c r="Y141" s="68"/>
      <c r="Z141" s="30"/>
      <c r="AA141" s="30"/>
      <c r="AB141" s="30"/>
      <c r="AC141" s="30"/>
      <c r="AD141" s="30"/>
      <c r="AE141" s="30"/>
      <c r="AT141" s="13" t="s">
        <v>124</v>
      </c>
      <c r="AU141" s="13" t="s">
        <v>83</v>
      </c>
    </row>
    <row r="142" spans="1:65" s="2" customFormat="1" ht="14.45" customHeight="1">
      <c r="A142" s="30"/>
      <c r="B142" s="31"/>
      <c r="C142" s="194" t="s">
        <v>173</v>
      </c>
      <c r="D142" s="194" t="s">
        <v>150</v>
      </c>
      <c r="E142" s="195" t="s">
        <v>174</v>
      </c>
      <c r="F142" s="196" t="s">
        <v>175</v>
      </c>
      <c r="G142" s="197" t="s">
        <v>121</v>
      </c>
      <c r="H142" s="198">
        <v>520</v>
      </c>
      <c r="I142" s="199"/>
      <c r="J142" s="199"/>
      <c r="K142" s="200">
        <f>ROUND(P142*H142,2)</f>
        <v>0</v>
      </c>
      <c r="L142" s="201"/>
      <c r="M142" s="35"/>
      <c r="N142" s="202" t="s">
        <v>1</v>
      </c>
      <c r="O142" s="168" t="s">
        <v>38</v>
      </c>
      <c r="P142" s="169">
        <f>I142+J142</f>
        <v>0</v>
      </c>
      <c r="Q142" s="169">
        <f>ROUND(I142*H142,2)</f>
        <v>0</v>
      </c>
      <c r="R142" s="169">
        <f>ROUND(J142*H142,2)</f>
        <v>0</v>
      </c>
      <c r="S142" s="67"/>
      <c r="T142" s="170">
        <f>S142*H142</f>
        <v>0</v>
      </c>
      <c r="U142" s="170">
        <v>0</v>
      </c>
      <c r="V142" s="170">
        <f>U142*H142</f>
        <v>0</v>
      </c>
      <c r="W142" s="170">
        <v>0</v>
      </c>
      <c r="X142" s="170">
        <f>W142*H142</f>
        <v>0</v>
      </c>
      <c r="Y142" s="171" t="s">
        <v>1</v>
      </c>
      <c r="Z142" s="30"/>
      <c r="AA142" s="30"/>
      <c r="AB142" s="30"/>
      <c r="AC142" s="30"/>
      <c r="AD142" s="30"/>
      <c r="AE142" s="30"/>
      <c r="AR142" s="172" t="s">
        <v>83</v>
      </c>
      <c r="AT142" s="172" t="s">
        <v>150</v>
      </c>
      <c r="AU142" s="172" t="s">
        <v>83</v>
      </c>
      <c r="AY142" s="13" t="s">
        <v>122</v>
      </c>
      <c r="BE142" s="173">
        <f>IF(O142="základní",K142,0)</f>
        <v>0</v>
      </c>
      <c r="BF142" s="173">
        <f>IF(O142="snížená",K142,0)</f>
        <v>0</v>
      </c>
      <c r="BG142" s="173">
        <f>IF(O142="zákl. přenesená",K142,0)</f>
        <v>0</v>
      </c>
      <c r="BH142" s="173">
        <f>IF(O142="sníž. přenesená",K142,0)</f>
        <v>0</v>
      </c>
      <c r="BI142" s="173">
        <f>IF(O142="nulová",K142,0)</f>
        <v>0</v>
      </c>
      <c r="BJ142" s="13" t="s">
        <v>83</v>
      </c>
      <c r="BK142" s="173">
        <f>ROUND(P142*H142,2)</f>
        <v>0</v>
      </c>
      <c r="BL142" s="13" t="s">
        <v>83</v>
      </c>
      <c r="BM142" s="172" t="s">
        <v>176</v>
      </c>
    </row>
    <row r="143" spans="1:65" s="2" customFormat="1" ht="19.5">
      <c r="A143" s="30"/>
      <c r="B143" s="31"/>
      <c r="C143" s="32"/>
      <c r="D143" s="174" t="s">
        <v>124</v>
      </c>
      <c r="E143" s="32"/>
      <c r="F143" s="175" t="s">
        <v>177</v>
      </c>
      <c r="G143" s="32"/>
      <c r="H143" s="32"/>
      <c r="I143" s="176"/>
      <c r="J143" s="176"/>
      <c r="K143" s="32"/>
      <c r="L143" s="32"/>
      <c r="M143" s="35"/>
      <c r="N143" s="177"/>
      <c r="O143" s="178"/>
      <c r="P143" s="67"/>
      <c r="Q143" s="67"/>
      <c r="R143" s="67"/>
      <c r="S143" s="67"/>
      <c r="T143" s="67"/>
      <c r="U143" s="67"/>
      <c r="V143" s="67"/>
      <c r="W143" s="67"/>
      <c r="X143" s="67"/>
      <c r="Y143" s="68"/>
      <c r="Z143" s="30"/>
      <c r="AA143" s="30"/>
      <c r="AB143" s="30"/>
      <c r="AC143" s="30"/>
      <c r="AD143" s="30"/>
      <c r="AE143" s="30"/>
      <c r="AT143" s="13" t="s">
        <v>124</v>
      </c>
      <c r="AU143" s="13" t="s">
        <v>83</v>
      </c>
    </row>
    <row r="144" spans="1:65" s="2" customFormat="1" ht="14.45" customHeight="1">
      <c r="A144" s="30"/>
      <c r="B144" s="31"/>
      <c r="C144" s="194" t="s">
        <v>178</v>
      </c>
      <c r="D144" s="194" t="s">
        <v>150</v>
      </c>
      <c r="E144" s="195" t="s">
        <v>179</v>
      </c>
      <c r="F144" s="196" t="s">
        <v>180</v>
      </c>
      <c r="G144" s="197" t="s">
        <v>121</v>
      </c>
      <c r="H144" s="198">
        <v>480</v>
      </c>
      <c r="I144" s="199"/>
      <c r="J144" s="199"/>
      <c r="K144" s="200">
        <f>ROUND(P144*H144,2)</f>
        <v>0</v>
      </c>
      <c r="L144" s="201"/>
      <c r="M144" s="35"/>
      <c r="N144" s="202" t="s">
        <v>1</v>
      </c>
      <c r="O144" s="168" t="s">
        <v>38</v>
      </c>
      <c r="P144" s="169">
        <f>I144+J144</f>
        <v>0</v>
      </c>
      <c r="Q144" s="169">
        <f>ROUND(I144*H144,2)</f>
        <v>0</v>
      </c>
      <c r="R144" s="169">
        <f>ROUND(J144*H144,2)</f>
        <v>0</v>
      </c>
      <c r="S144" s="67"/>
      <c r="T144" s="170">
        <f>S144*H144</f>
        <v>0</v>
      </c>
      <c r="U144" s="170">
        <v>0</v>
      </c>
      <c r="V144" s="170">
        <f>U144*H144</f>
        <v>0</v>
      </c>
      <c r="W144" s="170">
        <v>0</v>
      </c>
      <c r="X144" s="170">
        <f>W144*H144</f>
        <v>0</v>
      </c>
      <c r="Y144" s="171" t="s">
        <v>1</v>
      </c>
      <c r="Z144" s="30"/>
      <c r="AA144" s="30"/>
      <c r="AB144" s="30"/>
      <c r="AC144" s="30"/>
      <c r="AD144" s="30"/>
      <c r="AE144" s="30"/>
      <c r="AR144" s="172" t="s">
        <v>83</v>
      </c>
      <c r="AT144" s="172" t="s">
        <v>150</v>
      </c>
      <c r="AU144" s="172" t="s">
        <v>83</v>
      </c>
      <c r="AY144" s="13" t="s">
        <v>122</v>
      </c>
      <c r="BE144" s="173">
        <f>IF(O144="základní",K144,0)</f>
        <v>0</v>
      </c>
      <c r="BF144" s="173">
        <f>IF(O144="snížená",K144,0)</f>
        <v>0</v>
      </c>
      <c r="BG144" s="173">
        <f>IF(O144="zákl. přenesená",K144,0)</f>
        <v>0</v>
      </c>
      <c r="BH144" s="173">
        <f>IF(O144="sníž. přenesená",K144,0)</f>
        <v>0</v>
      </c>
      <c r="BI144" s="173">
        <f>IF(O144="nulová",K144,0)</f>
        <v>0</v>
      </c>
      <c r="BJ144" s="13" t="s">
        <v>83</v>
      </c>
      <c r="BK144" s="173">
        <f>ROUND(P144*H144,2)</f>
        <v>0</v>
      </c>
      <c r="BL144" s="13" t="s">
        <v>83</v>
      </c>
      <c r="BM144" s="172" t="s">
        <v>181</v>
      </c>
    </row>
    <row r="145" spans="1:65" s="2" customFormat="1" ht="19.5">
      <c r="A145" s="30"/>
      <c r="B145" s="31"/>
      <c r="C145" s="32"/>
      <c r="D145" s="174" t="s">
        <v>124</v>
      </c>
      <c r="E145" s="32"/>
      <c r="F145" s="175" t="s">
        <v>182</v>
      </c>
      <c r="G145" s="32"/>
      <c r="H145" s="32"/>
      <c r="I145" s="176"/>
      <c r="J145" s="176"/>
      <c r="K145" s="32"/>
      <c r="L145" s="32"/>
      <c r="M145" s="35"/>
      <c r="N145" s="177"/>
      <c r="O145" s="178"/>
      <c r="P145" s="67"/>
      <c r="Q145" s="67"/>
      <c r="R145" s="67"/>
      <c r="S145" s="67"/>
      <c r="T145" s="67"/>
      <c r="U145" s="67"/>
      <c r="V145" s="67"/>
      <c r="W145" s="67"/>
      <c r="X145" s="67"/>
      <c r="Y145" s="68"/>
      <c r="Z145" s="30"/>
      <c r="AA145" s="30"/>
      <c r="AB145" s="30"/>
      <c r="AC145" s="30"/>
      <c r="AD145" s="30"/>
      <c r="AE145" s="30"/>
      <c r="AT145" s="13" t="s">
        <v>124</v>
      </c>
      <c r="AU145" s="13" t="s">
        <v>83</v>
      </c>
    </row>
    <row r="146" spans="1:65" s="2" customFormat="1" ht="14.45" customHeight="1">
      <c r="A146" s="30"/>
      <c r="B146" s="31"/>
      <c r="C146" s="194" t="s">
        <v>183</v>
      </c>
      <c r="D146" s="194" t="s">
        <v>150</v>
      </c>
      <c r="E146" s="195" t="s">
        <v>184</v>
      </c>
      <c r="F146" s="196" t="s">
        <v>185</v>
      </c>
      <c r="G146" s="197" t="s">
        <v>121</v>
      </c>
      <c r="H146" s="198">
        <v>71</v>
      </c>
      <c r="I146" s="199"/>
      <c r="J146" s="199"/>
      <c r="K146" s="200">
        <f>ROUND(P146*H146,2)</f>
        <v>0</v>
      </c>
      <c r="L146" s="201"/>
      <c r="M146" s="35"/>
      <c r="N146" s="202" t="s">
        <v>1</v>
      </c>
      <c r="O146" s="168" t="s">
        <v>38</v>
      </c>
      <c r="P146" s="169">
        <f>I146+J146</f>
        <v>0</v>
      </c>
      <c r="Q146" s="169">
        <f>ROUND(I146*H146,2)</f>
        <v>0</v>
      </c>
      <c r="R146" s="169">
        <f>ROUND(J146*H146,2)</f>
        <v>0</v>
      </c>
      <c r="S146" s="67"/>
      <c r="T146" s="170">
        <f>S146*H146</f>
        <v>0</v>
      </c>
      <c r="U146" s="170">
        <v>0</v>
      </c>
      <c r="V146" s="170">
        <f>U146*H146</f>
        <v>0</v>
      </c>
      <c r="W146" s="170">
        <v>0</v>
      </c>
      <c r="X146" s="170">
        <f>W146*H146</f>
        <v>0</v>
      </c>
      <c r="Y146" s="171" t="s">
        <v>1</v>
      </c>
      <c r="Z146" s="30"/>
      <c r="AA146" s="30"/>
      <c r="AB146" s="30"/>
      <c r="AC146" s="30"/>
      <c r="AD146" s="30"/>
      <c r="AE146" s="30"/>
      <c r="AR146" s="172" t="s">
        <v>83</v>
      </c>
      <c r="AT146" s="172" t="s">
        <v>150</v>
      </c>
      <c r="AU146" s="172" t="s">
        <v>83</v>
      </c>
      <c r="AY146" s="13" t="s">
        <v>122</v>
      </c>
      <c r="BE146" s="173">
        <f>IF(O146="základní",K146,0)</f>
        <v>0</v>
      </c>
      <c r="BF146" s="173">
        <f>IF(O146="snížená",K146,0)</f>
        <v>0</v>
      </c>
      <c r="BG146" s="173">
        <f>IF(O146="zákl. přenesená",K146,0)</f>
        <v>0</v>
      </c>
      <c r="BH146" s="173">
        <f>IF(O146="sníž. přenesená",K146,0)</f>
        <v>0</v>
      </c>
      <c r="BI146" s="173">
        <f>IF(O146="nulová",K146,0)</f>
        <v>0</v>
      </c>
      <c r="BJ146" s="13" t="s">
        <v>83</v>
      </c>
      <c r="BK146" s="173">
        <f>ROUND(P146*H146,2)</f>
        <v>0</v>
      </c>
      <c r="BL146" s="13" t="s">
        <v>83</v>
      </c>
      <c r="BM146" s="172" t="s">
        <v>186</v>
      </c>
    </row>
    <row r="147" spans="1:65" s="2" customFormat="1" ht="39">
      <c r="A147" s="30"/>
      <c r="B147" s="31"/>
      <c r="C147" s="32"/>
      <c r="D147" s="174" t="s">
        <v>124</v>
      </c>
      <c r="E147" s="32"/>
      <c r="F147" s="175" t="s">
        <v>187</v>
      </c>
      <c r="G147" s="32"/>
      <c r="H147" s="32"/>
      <c r="I147" s="176"/>
      <c r="J147" s="176"/>
      <c r="K147" s="32"/>
      <c r="L147" s="32"/>
      <c r="M147" s="35"/>
      <c r="N147" s="177"/>
      <c r="O147" s="178"/>
      <c r="P147" s="67"/>
      <c r="Q147" s="67"/>
      <c r="R147" s="67"/>
      <c r="S147" s="67"/>
      <c r="T147" s="67"/>
      <c r="U147" s="67"/>
      <c r="V147" s="67"/>
      <c r="W147" s="67"/>
      <c r="X147" s="67"/>
      <c r="Y147" s="68"/>
      <c r="Z147" s="30"/>
      <c r="AA147" s="30"/>
      <c r="AB147" s="30"/>
      <c r="AC147" s="30"/>
      <c r="AD147" s="30"/>
      <c r="AE147" s="30"/>
      <c r="AT147" s="13" t="s">
        <v>124</v>
      </c>
      <c r="AU147" s="13" t="s">
        <v>83</v>
      </c>
    </row>
    <row r="148" spans="1:65" s="2" customFormat="1" ht="14.45" customHeight="1">
      <c r="A148" s="30"/>
      <c r="B148" s="31"/>
      <c r="C148" s="194" t="s">
        <v>9</v>
      </c>
      <c r="D148" s="194" t="s">
        <v>150</v>
      </c>
      <c r="E148" s="195" t="s">
        <v>188</v>
      </c>
      <c r="F148" s="196" t="s">
        <v>189</v>
      </c>
      <c r="G148" s="197" t="s">
        <v>121</v>
      </c>
      <c r="H148" s="198">
        <v>24</v>
      </c>
      <c r="I148" s="199"/>
      <c r="J148" s="199"/>
      <c r="K148" s="200">
        <f>ROUND(P148*H148,2)</f>
        <v>0</v>
      </c>
      <c r="L148" s="201"/>
      <c r="M148" s="35"/>
      <c r="N148" s="202" t="s">
        <v>1</v>
      </c>
      <c r="O148" s="168" t="s">
        <v>38</v>
      </c>
      <c r="P148" s="169">
        <f>I148+J148</f>
        <v>0</v>
      </c>
      <c r="Q148" s="169">
        <f>ROUND(I148*H148,2)</f>
        <v>0</v>
      </c>
      <c r="R148" s="169">
        <f>ROUND(J148*H148,2)</f>
        <v>0</v>
      </c>
      <c r="S148" s="67"/>
      <c r="T148" s="170">
        <f>S148*H148</f>
        <v>0</v>
      </c>
      <c r="U148" s="170">
        <v>0</v>
      </c>
      <c r="V148" s="170">
        <f>U148*H148</f>
        <v>0</v>
      </c>
      <c r="W148" s="170">
        <v>0</v>
      </c>
      <c r="X148" s="170">
        <f>W148*H148</f>
        <v>0</v>
      </c>
      <c r="Y148" s="171" t="s">
        <v>1</v>
      </c>
      <c r="Z148" s="30"/>
      <c r="AA148" s="30"/>
      <c r="AB148" s="30"/>
      <c r="AC148" s="30"/>
      <c r="AD148" s="30"/>
      <c r="AE148" s="30"/>
      <c r="AR148" s="172" t="s">
        <v>83</v>
      </c>
      <c r="AT148" s="172" t="s">
        <v>150</v>
      </c>
      <c r="AU148" s="172" t="s">
        <v>83</v>
      </c>
      <c r="AY148" s="13" t="s">
        <v>122</v>
      </c>
      <c r="BE148" s="173">
        <f>IF(O148="základní",K148,0)</f>
        <v>0</v>
      </c>
      <c r="BF148" s="173">
        <f>IF(O148="snížená",K148,0)</f>
        <v>0</v>
      </c>
      <c r="BG148" s="173">
        <f>IF(O148="zákl. přenesená",K148,0)</f>
        <v>0</v>
      </c>
      <c r="BH148" s="173">
        <f>IF(O148="sníž. přenesená",K148,0)</f>
        <v>0</v>
      </c>
      <c r="BI148" s="173">
        <f>IF(O148="nulová",K148,0)</f>
        <v>0</v>
      </c>
      <c r="BJ148" s="13" t="s">
        <v>83</v>
      </c>
      <c r="BK148" s="173">
        <f>ROUND(P148*H148,2)</f>
        <v>0</v>
      </c>
      <c r="BL148" s="13" t="s">
        <v>83</v>
      </c>
      <c r="BM148" s="172" t="s">
        <v>190</v>
      </c>
    </row>
    <row r="149" spans="1:65" s="2" customFormat="1" ht="19.5">
      <c r="A149" s="30"/>
      <c r="B149" s="31"/>
      <c r="C149" s="32"/>
      <c r="D149" s="174" t="s">
        <v>124</v>
      </c>
      <c r="E149" s="32"/>
      <c r="F149" s="175" t="s">
        <v>191</v>
      </c>
      <c r="G149" s="32"/>
      <c r="H149" s="32"/>
      <c r="I149" s="176"/>
      <c r="J149" s="176"/>
      <c r="K149" s="32"/>
      <c r="L149" s="32"/>
      <c r="M149" s="35"/>
      <c r="N149" s="177"/>
      <c r="O149" s="178"/>
      <c r="P149" s="67"/>
      <c r="Q149" s="67"/>
      <c r="R149" s="67"/>
      <c r="S149" s="67"/>
      <c r="T149" s="67"/>
      <c r="U149" s="67"/>
      <c r="V149" s="67"/>
      <c r="W149" s="67"/>
      <c r="X149" s="67"/>
      <c r="Y149" s="68"/>
      <c r="Z149" s="30"/>
      <c r="AA149" s="30"/>
      <c r="AB149" s="30"/>
      <c r="AC149" s="30"/>
      <c r="AD149" s="30"/>
      <c r="AE149" s="30"/>
      <c r="AT149" s="13" t="s">
        <v>124</v>
      </c>
      <c r="AU149" s="13" t="s">
        <v>83</v>
      </c>
    </row>
    <row r="150" spans="1:65" s="2" customFormat="1" ht="24.2" customHeight="1">
      <c r="A150" s="30"/>
      <c r="B150" s="31"/>
      <c r="C150" s="194" t="s">
        <v>192</v>
      </c>
      <c r="D150" s="194" t="s">
        <v>150</v>
      </c>
      <c r="E150" s="195" t="s">
        <v>193</v>
      </c>
      <c r="F150" s="196" t="s">
        <v>194</v>
      </c>
      <c r="G150" s="197" t="s">
        <v>121</v>
      </c>
      <c r="H150" s="198">
        <v>1</v>
      </c>
      <c r="I150" s="199"/>
      <c r="J150" s="199"/>
      <c r="K150" s="200">
        <f>ROUND(P150*H150,2)</f>
        <v>0</v>
      </c>
      <c r="L150" s="201"/>
      <c r="M150" s="35"/>
      <c r="N150" s="202" t="s">
        <v>1</v>
      </c>
      <c r="O150" s="168" t="s">
        <v>38</v>
      </c>
      <c r="P150" s="169">
        <f>I150+J150</f>
        <v>0</v>
      </c>
      <c r="Q150" s="169">
        <f>ROUND(I150*H150,2)</f>
        <v>0</v>
      </c>
      <c r="R150" s="169">
        <f>ROUND(J150*H150,2)</f>
        <v>0</v>
      </c>
      <c r="S150" s="67"/>
      <c r="T150" s="170">
        <f>S150*H150</f>
        <v>0</v>
      </c>
      <c r="U150" s="170">
        <v>0</v>
      </c>
      <c r="V150" s="170">
        <f>U150*H150</f>
        <v>0</v>
      </c>
      <c r="W150" s="170">
        <v>0</v>
      </c>
      <c r="X150" s="170">
        <f>W150*H150</f>
        <v>0</v>
      </c>
      <c r="Y150" s="171" t="s">
        <v>1</v>
      </c>
      <c r="Z150" s="30"/>
      <c r="AA150" s="30"/>
      <c r="AB150" s="30"/>
      <c r="AC150" s="30"/>
      <c r="AD150" s="30"/>
      <c r="AE150" s="30"/>
      <c r="AR150" s="172" t="s">
        <v>83</v>
      </c>
      <c r="AT150" s="172" t="s">
        <v>150</v>
      </c>
      <c r="AU150" s="172" t="s">
        <v>83</v>
      </c>
      <c r="AY150" s="13" t="s">
        <v>122</v>
      </c>
      <c r="BE150" s="173">
        <f>IF(O150="základní",K150,0)</f>
        <v>0</v>
      </c>
      <c r="BF150" s="173">
        <f>IF(O150="snížená",K150,0)</f>
        <v>0</v>
      </c>
      <c r="BG150" s="173">
        <f>IF(O150="zákl. přenesená",K150,0)</f>
        <v>0</v>
      </c>
      <c r="BH150" s="173">
        <f>IF(O150="sníž. přenesená",K150,0)</f>
        <v>0</v>
      </c>
      <c r="BI150" s="173">
        <f>IF(O150="nulová",K150,0)</f>
        <v>0</v>
      </c>
      <c r="BJ150" s="13" t="s">
        <v>83</v>
      </c>
      <c r="BK150" s="173">
        <f>ROUND(P150*H150,2)</f>
        <v>0</v>
      </c>
      <c r="BL150" s="13" t="s">
        <v>83</v>
      </c>
      <c r="BM150" s="172" t="s">
        <v>195</v>
      </c>
    </row>
    <row r="151" spans="1:65" s="2" customFormat="1" ht="58.5">
      <c r="A151" s="30"/>
      <c r="B151" s="31"/>
      <c r="C151" s="32"/>
      <c r="D151" s="174" t="s">
        <v>124</v>
      </c>
      <c r="E151" s="32"/>
      <c r="F151" s="175" t="s">
        <v>196</v>
      </c>
      <c r="G151" s="32"/>
      <c r="H151" s="32"/>
      <c r="I151" s="176"/>
      <c r="J151" s="176"/>
      <c r="K151" s="32"/>
      <c r="L151" s="32"/>
      <c r="M151" s="35"/>
      <c r="N151" s="177"/>
      <c r="O151" s="178"/>
      <c r="P151" s="67"/>
      <c r="Q151" s="67"/>
      <c r="R151" s="67"/>
      <c r="S151" s="67"/>
      <c r="T151" s="67"/>
      <c r="U151" s="67"/>
      <c r="V151" s="67"/>
      <c r="W151" s="67"/>
      <c r="X151" s="67"/>
      <c r="Y151" s="68"/>
      <c r="Z151" s="30"/>
      <c r="AA151" s="30"/>
      <c r="AB151" s="30"/>
      <c r="AC151" s="30"/>
      <c r="AD151" s="30"/>
      <c r="AE151" s="30"/>
      <c r="AT151" s="13" t="s">
        <v>124</v>
      </c>
      <c r="AU151" s="13" t="s">
        <v>83</v>
      </c>
    </row>
    <row r="152" spans="1:65" s="2" customFormat="1" ht="24.2" customHeight="1">
      <c r="A152" s="30"/>
      <c r="B152" s="31"/>
      <c r="C152" s="194" t="s">
        <v>197</v>
      </c>
      <c r="D152" s="194" t="s">
        <v>150</v>
      </c>
      <c r="E152" s="195" t="s">
        <v>198</v>
      </c>
      <c r="F152" s="196" t="s">
        <v>199</v>
      </c>
      <c r="G152" s="197" t="s">
        <v>121</v>
      </c>
      <c r="H152" s="198">
        <v>10</v>
      </c>
      <c r="I152" s="199"/>
      <c r="J152" s="199"/>
      <c r="K152" s="200">
        <f>ROUND(P152*H152,2)</f>
        <v>0</v>
      </c>
      <c r="L152" s="201"/>
      <c r="M152" s="35"/>
      <c r="N152" s="202" t="s">
        <v>1</v>
      </c>
      <c r="O152" s="168" t="s">
        <v>38</v>
      </c>
      <c r="P152" s="169">
        <f>I152+J152</f>
        <v>0</v>
      </c>
      <c r="Q152" s="169">
        <f>ROUND(I152*H152,2)</f>
        <v>0</v>
      </c>
      <c r="R152" s="169">
        <f>ROUND(J152*H152,2)</f>
        <v>0</v>
      </c>
      <c r="S152" s="67"/>
      <c r="T152" s="170">
        <f>S152*H152</f>
        <v>0</v>
      </c>
      <c r="U152" s="170">
        <v>0</v>
      </c>
      <c r="V152" s="170">
        <f>U152*H152</f>
        <v>0</v>
      </c>
      <c r="W152" s="170">
        <v>0</v>
      </c>
      <c r="X152" s="170">
        <f>W152*H152</f>
        <v>0</v>
      </c>
      <c r="Y152" s="171" t="s">
        <v>1</v>
      </c>
      <c r="Z152" s="30"/>
      <c r="AA152" s="30"/>
      <c r="AB152" s="30"/>
      <c r="AC152" s="30"/>
      <c r="AD152" s="30"/>
      <c r="AE152" s="30"/>
      <c r="AR152" s="172" t="s">
        <v>83</v>
      </c>
      <c r="AT152" s="172" t="s">
        <v>150</v>
      </c>
      <c r="AU152" s="172" t="s">
        <v>83</v>
      </c>
      <c r="AY152" s="13" t="s">
        <v>122</v>
      </c>
      <c r="BE152" s="173">
        <f>IF(O152="základní",K152,0)</f>
        <v>0</v>
      </c>
      <c r="BF152" s="173">
        <f>IF(O152="snížená",K152,0)</f>
        <v>0</v>
      </c>
      <c r="BG152" s="173">
        <f>IF(O152="zákl. přenesená",K152,0)</f>
        <v>0</v>
      </c>
      <c r="BH152" s="173">
        <f>IF(O152="sníž. přenesená",K152,0)</f>
        <v>0</v>
      </c>
      <c r="BI152" s="173">
        <f>IF(O152="nulová",K152,0)</f>
        <v>0</v>
      </c>
      <c r="BJ152" s="13" t="s">
        <v>83</v>
      </c>
      <c r="BK152" s="173">
        <f>ROUND(P152*H152,2)</f>
        <v>0</v>
      </c>
      <c r="BL152" s="13" t="s">
        <v>83</v>
      </c>
      <c r="BM152" s="172" t="s">
        <v>200</v>
      </c>
    </row>
    <row r="153" spans="1:65" s="2" customFormat="1" ht="29.25">
      <c r="A153" s="30"/>
      <c r="B153" s="31"/>
      <c r="C153" s="32"/>
      <c r="D153" s="174" t="s">
        <v>124</v>
      </c>
      <c r="E153" s="32"/>
      <c r="F153" s="175" t="s">
        <v>201</v>
      </c>
      <c r="G153" s="32"/>
      <c r="H153" s="32"/>
      <c r="I153" s="176"/>
      <c r="J153" s="176"/>
      <c r="K153" s="32"/>
      <c r="L153" s="32"/>
      <c r="M153" s="35"/>
      <c r="N153" s="177"/>
      <c r="O153" s="178"/>
      <c r="P153" s="67"/>
      <c r="Q153" s="67"/>
      <c r="R153" s="67"/>
      <c r="S153" s="67"/>
      <c r="T153" s="67"/>
      <c r="U153" s="67"/>
      <c r="V153" s="67"/>
      <c r="W153" s="67"/>
      <c r="X153" s="67"/>
      <c r="Y153" s="68"/>
      <c r="Z153" s="30"/>
      <c r="AA153" s="30"/>
      <c r="AB153" s="30"/>
      <c r="AC153" s="30"/>
      <c r="AD153" s="30"/>
      <c r="AE153" s="30"/>
      <c r="AT153" s="13" t="s">
        <v>124</v>
      </c>
      <c r="AU153" s="13" t="s">
        <v>83</v>
      </c>
    </row>
    <row r="154" spans="1:65" s="2" customFormat="1" ht="14.45" customHeight="1">
      <c r="A154" s="30"/>
      <c r="B154" s="31"/>
      <c r="C154" s="194" t="s">
        <v>202</v>
      </c>
      <c r="D154" s="194" t="s">
        <v>150</v>
      </c>
      <c r="E154" s="195" t="s">
        <v>203</v>
      </c>
      <c r="F154" s="196" t="s">
        <v>204</v>
      </c>
      <c r="G154" s="197" t="s">
        <v>121</v>
      </c>
      <c r="H154" s="198">
        <v>1</v>
      </c>
      <c r="I154" s="199"/>
      <c r="J154" s="199"/>
      <c r="K154" s="200">
        <f>ROUND(P154*H154,2)</f>
        <v>0</v>
      </c>
      <c r="L154" s="201"/>
      <c r="M154" s="35"/>
      <c r="N154" s="202" t="s">
        <v>1</v>
      </c>
      <c r="O154" s="168" t="s">
        <v>38</v>
      </c>
      <c r="P154" s="169">
        <f>I154+J154</f>
        <v>0</v>
      </c>
      <c r="Q154" s="169">
        <f>ROUND(I154*H154,2)</f>
        <v>0</v>
      </c>
      <c r="R154" s="169">
        <f>ROUND(J154*H154,2)</f>
        <v>0</v>
      </c>
      <c r="S154" s="67"/>
      <c r="T154" s="170">
        <f>S154*H154</f>
        <v>0</v>
      </c>
      <c r="U154" s="170">
        <v>0</v>
      </c>
      <c r="V154" s="170">
        <f>U154*H154</f>
        <v>0</v>
      </c>
      <c r="W154" s="170">
        <v>0</v>
      </c>
      <c r="X154" s="170">
        <f>W154*H154</f>
        <v>0</v>
      </c>
      <c r="Y154" s="171" t="s">
        <v>1</v>
      </c>
      <c r="Z154" s="30"/>
      <c r="AA154" s="30"/>
      <c r="AB154" s="30"/>
      <c r="AC154" s="30"/>
      <c r="AD154" s="30"/>
      <c r="AE154" s="30"/>
      <c r="AR154" s="172" t="s">
        <v>83</v>
      </c>
      <c r="AT154" s="172" t="s">
        <v>150</v>
      </c>
      <c r="AU154" s="172" t="s">
        <v>83</v>
      </c>
      <c r="AY154" s="13" t="s">
        <v>122</v>
      </c>
      <c r="BE154" s="173">
        <f>IF(O154="základní",K154,0)</f>
        <v>0</v>
      </c>
      <c r="BF154" s="173">
        <f>IF(O154="snížená",K154,0)</f>
        <v>0</v>
      </c>
      <c r="BG154" s="173">
        <f>IF(O154="zákl. přenesená",K154,0)</f>
        <v>0</v>
      </c>
      <c r="BH154" s="173">
        <f>IF(O154="sníž. přenesená",K154,0)</f>
        <v>0</v>
      </c>
      <c r="BI154" s="173">
        <f>IF(O154="nulová",K154,0)</f>
        <v>0</v>
      </c>
      <c r="BJ154" s="13" t="s">
        <v>83</v>
      </c>
      <c r="BK154" s="173">
        <f>ROUND(P154*H154,2)</f>
        <v>0</v>
      </c>
      <c r="BL154" s="13" t="s">
        <v>83</v>
      </c>
      <c r="BM154" s="172" t="s">
        <v>205</v>
      </c>
    </row>
    <row r="155" spans="1:65" s="2" customFormat="1" ht="39">
      <c r="A155" s="30"/>
      <c r="B155" s="31"/>
      <c r="C155" s="32"/>
      <c r="D155" s="174" t="s">
        <v>124</v>
      </c>
      <c r="E155" s="32"/>
      <c r="F155" s="175" t="s">
        <v>206</v>
      </c>
      <c r="G155" s="32"/>
      <c r="H155" s="32"/>
      <c r="I155" s="176"/>
      <c r="J155" s="176"/>
      <c r="K155" s="32"/>
      <c r="L155" s="32"/>
      <c r="M155" s="35"/>
      <c r="N155" s="177"/>
      <c r="O155" s="178"/>
      <c r="P155" s="67"/>
      <c r="Q155" s="67"/>
      <c r="R155" s="67"/>
      <c r="S155" s="67"/>
      <c r="T155" s="67"/>
      <c r="U155" s="67"/>
      <c r="V155" s="67"/>
      <c r="W155" s="67"/>
      <c r="X155" s="67"/>
      <c r="Y155" s="68"/>
      <c r="Z155" s="30"/>
      <c r="AA155" s="30"/>
      <c r="AB155" s="30"/>
      <c r="AC155" s="30"/>
      <c r="AD155" s="30"/>
      <c r="AE155" s="30"/>
      <c r="AT155" s="13" t="s">
        <v>124</v>
      </c>
      <c r="AU155" s="13" t="s">
        <v>83</v>
      </c>
    </row>
    <row r="156" spans="1:65" s="2" customFormat="1" ht="14.45" customHeight="1">
      <c r="A156" s="30"/>
      <c r="B156" s="31"/>
      <c r="C156" s="194" t="s">
        <v>207</v>
      </c>
      <c r="D156" s="194" t="s">
        <v>150</v>
      </c>
      <c r="E156" s="195" t="s">
        <v>208</v>
      </c>
      <c r="F156" s="196" t="s">
        <v>209</v>
      </c>
      <c r="G156" s="197" t="s">
        <v>121</v>
      </c>
      <c r="H156" s="198">
        <v>5</v>
      </c>
      <c r="I156" s="199"/>
      <c r="J156" s="199"/>
      <c r="K156" s="200">
        <f>ROUND(P156*H156,2)</f>
        <v>0</v>
      </c>
      <c r="L156" s="201"/>
      <c r="M156" s="35"/>
      <c r="N156" s="202" t="s">
        <v>1</v>
      </c>
      <c r="O156" s="168" t="s">
        <v>38</v>
      </c>
      <c r="P156" s="169">
        <f>I156+J156</f>
        <v>0</v>
      </c>
      <c r="Q156" s="169">
        <f>ROUND(I156*H156,2)</f>
        <v>0</v>
      </c>
      <c r="R156" s="169">
        <f>ROUND(J156*H156,2)</f>
        <v>0</v>
      </c>
      <c r="S156" s="67"/>
      <c r="T156" s="170">
        <f>S156*H156</f>
        <v>0</v>
      </c>
      <c r="U156" s="170">
        <v>0</v>
      </c>
      <c r="V156" s="170">
        <f>U156*H156</f>
        <v>0</v>
      </c>
      <c r="W156" s="170">
        <v>0</v>
      </c>
      <c r="X156" s="170">
        <f>W156*H156</f>
        <v>0</v>
      </c>
      <c r="Y156" s="171" t="s">
        <v>1</v>
      </c>
      <c r="Z156" s="30"/>
      <c r="AA156" s="30"/>
      <c r="AB156" s="30"/>
      <c r="AC156" s="30"/>
      <c r="AD156" s="30"/>
      <c r="AE156" s="30"/>
      <c r="AR156" s="172" t="s">
        <v>83</v>
      </c>
      <c r="AT156" s="172" t="s">
        <v>150</v>
      </c>
      <c r="AU156" s="172" t="s">
        <v>83</v>
      </c>
      <c r="AY156" s="13" t="s">
        <v>122</v>
      </c>
      <c r="BE156" s="173">
        <f>IF(O156="základní",K156,0)</f>
        <v>0</v>
      </c>
      <c r="BF156" s="173">
        <f>IF(O156="snížená",K156,0)</f>
        <v>0</v>
      </c>
      <c r="BG156" s="173">
        <f>IF(O156="zákl. přenesená",K156,0)</f>
        <v>0</v>
      </c>
      <c r="BH156" s="173">
        <f>IF(O156="sníž. přenesená",K156,0)</f>
        <v>0</v>
      </c>
      <c r="BI156" s="173">
        <f>IF(O156="nulová",K156,0)</f>
        <v>0</v>
      </c>
      <c r="BJ156" s="13" t="s">
        <v>83</v>
      </c>
      <c r="BK156" s="173">
        <f>ROUND(P156*H156,2)</f>
        <v>0</v>
      </c>
      <c r="BL156" s="13" t="s">
        <v>83</v>
      </c>
      <c r="BM156" s="172" t="s">
        <v>210</v>
      </c>
    </row>
    <row r="157" spans="1:65" s="2" customFormat="1" ht="29.25">
      <c r="A157" s="30"/>
      <c r="B157" s="31"/>
      <c r="C157" s="32"/>
      <c r="D157" s="174" t="s">
        <v>124</v>
      </c>
      <c r="E157" s="32"/>
      <c r="F157" s="175" t="s">
        <v>211</v>
      </c>
      <c r="G157" s="32"/>
      <c r="H157" s="32"/>
      <c r="I157" s="176"/>
      <c r="J157" s="176"/>
      <c r="K157" s="32"/>
      <c r="L157" s="32"/>
      <c r="M157" s="35"/>
      <c r="N157" s="177"/>
      <c r="O157" s="178"/>
      <c r="P157" s="67"/>
      <c r="Q157" s="67"/>
      <c r="R157" s="67"/>
      <c r="S157" s="67"/>
      <c r="T157" s="67"/>
      <c r="U157" s="67"/>
      <c r="V157" s="67"/>
      <c r="W157" s="67"/>
      <c r="X157" s="67"/>
      <c r="Y157" s="68"/>
      <c r="Z157" s="30"/>
      <c r="AA157" s="30"/>
      <c r="AB157" s="30"/>
      <c r="AC157" s="30"/>
      <c r="AD157" s="30"/>
      <c r="AE157" s="30"/>
      <c r="AT157" s="13" t="s">
        <v>124</v>
      </c>
      <c r="AU157" s="13" t="s">
        <v>83</v>
      </c>
    </row>
    <row r="158" spans="1:65" s="2" customFormat="1" ht="62.65" customHeight="1">
      <c r="A158" s="30"/>
      <c r="B158" s="31"/>
      <c r="C158" s="194" t="s">
        <v>212</v>
      </c>
      <c r="D158" s="194" t="s">
        <v>150</v>
      </c>
      <c r="E158" s="195" t="s">
        <v>213</v>
      </c>
      <c r="F158" s="196" t="s">
        <v>214</v>
      </c>
      <c r="G158" s="197" t="s">
        <v>121</v>
      </c>
      <c r="H158" s="198">
        <v>12</v>
      </c>
      <c r="I158" s="199"/>
      <c r="J158" s="199"/>
      <c r="K158" s="200">
        <f>ROUND(P158*H158,2)</f>
        <v>0</v>
      </c>
      <c r="L158" s="201"/>
      <c r="M158" s="35"/>
      <c r="N158" s="202" t="s">
        <v>1</v>
      </c>
      <c r="O158" s="168" t="s">
        <v>38</v>
      </c>
      <c r="P158" s="169">
        <f>I158+J158</f>
        <v>0</v>
      </c>
      <c r="Q158" s="169">
        <f>ROUND(I158*H158,2)</f>
        <v>0</v>
      </c>
      <c r="R158" s="169">
        <f>ROUND(J158*H158,2)</f>
        <v>0</v>
      </c>
      <c r="S158" s="67"/>
      <c r="T158" s="170">
        <f>S158*H158</f>
        <v>0</v>
      </c>
      <c r="U158" s="170">
        <v>0</v>
      </c>
      <c r="V158" s="170">
        <f>U158*H158</f>
        <v>0</v>
      </c>
      <c r="W158" s="170">
        <v>0</v>
      </c>
      <c r="X158" s="170">
        <f>W158*H158</f>
        <v>0</v>
      </c>
      <c r="Y158" s="171" t="s">
        <v>1</v>
      </c>
      <c r="Z158" s="30"/>
      <c r="AA158" s="30"/>
      <c r="AB158" s="30"/>
      <c r="AC158" s="30"/>
      <c r="AD158" s="30"/>
      <c r="AE158" s="30"/>
      <c r="AR158" s="172" t="s">
        <v>83</v>
      </c>
      <c r="AT158" s="172" t="s">
        <v>150</v>
      </c>
      <c r="AU158" s="172" t="s">
        <v>83</v>
      </c>
      <c r="AY158" s="13" t="s">
        <v>122</v>
      </c>
      <c r="BE158" s="173">
        <f>IF(O158="základní",K158,0)</f>
        <v>0</v>
      </c>
      <c r="BF158" s="173">
        <f>IF(O158="snížená",K158,0)</f>
        <v>0</v>
      </c>
      <c r="BG158" s="173">
        <f>IF(O158="zákl. přenesená",K158,0)</f>
        <v>0</v>
      </c>
      <c r="BH158" s="173">
        <f>IF(O158="sníž. přenesená",K158,0)</f>
        <v>0</v>
      </c>
      <c r="BI158" s="173">
        <f>IF(O158="nulová",K158,0)</f>
        <v>0</v>
      </c>
      <c r="BJ158" s="13" t="s">
        <v>83</v>
      </c>
      <c r="BK158" s="173">
        <f>ROUND(P158*H158,2)</f>
        <v>0</v>
      </c>
      <c r="BL158" s="13" t="s">
        <v>83</v>
      </c>
      <c r="BM158" s="172" t="s">
        <v>215</v>
      </c>
    </row>
    <row r="159" spans="1:65" s="2" customFormat="1" ht="136.5">
      <c r="A159" s="30"/>
      <c r="B159" s="31"/>
      <c r="C159" s="32"/>
      <c r="D159" s="174" t="s">
        <v>124</v>
      </c>
      <c r="E159" s="32"/>
      <c r="F159" s="175" t="s">
        <v>216</v>
      </c>
      <c r="G159" s="32"/>
      <c r="H159" s="32"/>
      <c r="I159" s="176"/>
      <c r="J159" s="176"/>
      <c r="K159" s="32"/>
      <c r="L159" s="32"/>
      <c r="M159" s="35"/>
      <c r="N159" s="177"/>
      <c r="O159" s="178"/>
      <c r="P159" s="67"/>
      <c r="Q159" s="67"/>
      <c r="R159" s="67"/>
      <c r="S159" s="67"/>
      <c r="T159" s="67"/>
      <c r="U159" s="67"/>
      <c r="V159" s="67"/>
      <c r="W159" s="67"/>
      <c r="X159" s="67"/>
      <c r="Y159" s="68"/>
      <c r="Z159" s="30"/>
      <c r="AA159" s="30"/>
      <c r="AB159" s="30"/>
      <c r="AC159" s="30"/>
      <c r="AD159" s="30"/>
      <c r="AE159" s="30"/>
      <c r="AT159" s="13" t="s">
        <v>124</v>
      </c>
      <c r="AU159" s="13" t="s">
        <v>83</v>
      </c>
    </row>
    <row r="160" spans="1:65" s="2" customFormat="1" ht="117">
      <c r="A160" s="30"/>
      <c r="B160" s="31"/>
      <c r="C160" s="32"/>
      <c r="D160" s="174" t="s">
        <v>217</v>
      </c>
      <c r="E160" s="32"/>
      <c r="F160" s="203" t="s">
        <v>218</v>
      </c>
      <c r="G160" s="32"/>
      <c r="H160" s="32"/>
      <c r="I160" s="176"/>
      <c r="J160" s="176"/>
      <c r="K160" s="32"/>
      <c r="L160" s="32"/>
      <c r="M160" s="35"/>
      <c r="N160" s="177"/>
      <c r="O160" s="178"/>
      <c r="P160" s="67"/>
      <c r="Q160" s="67"/>
      <c r="R160" s="67"/>
      <c r="S160" s="67"/>
      <c r="T160" s="67"/>
      <c r="U160" s="67"/>
      <c r="V160" s="67"/>
      <c r="W160" s="67"/>
      <c r="X160" s="67"/>
      <c r="Y160" s="68"/>
      <c r="Z160" s="30"/>
      <c r="AA160" s="30"/>
      <c r="AB160" s="30"/>
      <c r="AC160" s="30"/>
      <c r="AD160" s="30"/>
      <c r="AE160" s="30"/>
      <c r="AT160" s="13" t="s">
        <v>217</v>
      </c>
      <c r="AU160" s="13" t="s">
        <v>83</v>
      </c>
    </row>
    <row r="161" spans="1:65" s="11" customFormat="1" ht="25.9" customHeight="1">
      <c r="B161" s="179"/>
      <c r="C161" s="180"/>
      <c r="D161" s="181" t="s">
        <v>74</v>
      </c>
      <c r="E161" s="182" t="s">
        <v>219</v>
      </c>
      <c r="F161" s="182" t="s">
        <v>220</v>
      </c>
      <c r="G161" s="180"/>
      <c r="H161" s="180"/>
      <c r="I161" s="183"/>
      <c r="J161" s="183"/>
      <c r="K161" s="184">
        <f>BK161</f>
        <v>0</v>
      </c>
      <c r="L161" s="180"/>
      <c r="M161" s="185"/>
      <c r="N161" s="186"/>
      <c r="O161" s="187"/>
      <c r="P161" s="187"/>
      <c r="Q161" s="188">
        <f>SUM(Q162:Q169)</f>
        <v>0</v>
      </c>
      <c r="R161" s="188">
        <f>SUM(R162:R169)</f>
        <v>0</v>
      </c>
      <c r="S161" s="187"/>
      <c r="T161" s="189">
        <f>SUM(T162:T169)</f>
        <v>0</v>
      </c>
      <c r="U161" s="187"/>
      <c r="V161" s="189">
        <f>SUM(V162:V169)</f>
        <v>0</v>
      </c>
      <c r="W161" s="187"/>
      <c r="X161" s="189">
        <f>SUM(X162:X169)</f>
        <v>0</v>
      </c>
      <c r="Y161" s="190"/>
      <c r="AR161" s="191" t="s">
        <v>136</v>
      </c>
      <c r="AT161" s="192" t="s">
        <v>74</v>
      </c>
      <c r="AU161" s="192" t="s">
        <v>75</v>
      </c>
      <c r="AY161" s="191" t="s">
        <v>122</v>
      </c>
      <c r="BK161" s="193">
        <f>SUM(BK162:BK169)</f>
        <v>0</v>
      </c>
    </row>
    <row r="162" spans="1:65" s="2" customFormat="1" ht="37.9" customHeight="1">
      <c r="A162" s="30"/>
      <c r="B162" s="31"/>
      <c r="C162" s="194" t="s">
        <v>8</v>
      </c>
      <c r="D162" s="194" t="s">
        <v>150</v>
      </c>
      <c r="E162" s="195" t="s">
        <v>221</v>
      </c>
      <c r="F162" s="196" t="s">
        <v>222</v>
      </c>
      <c r="G162" s="197" t="s">
        <v>223</v>
      </c>
      <c r="H162" s="204"/>
      <c r="I162" s="199"/>
      <c r="J162" s="199"/>
      <c r="K162" s="200">
        <f>ROUND(P162*H162,2)</f>
        <v>0</v>
      </c>
      <c r="L162" s="201"/>
      <c r="M162" s="35"/>
      <c r="N162" s="202" t="s">
        <v>1</v>
      </c>
      <c r="O162" s="168" t="s">
        <v>38</v>
      </c>
      <c r="P162" s="169">
        <f>I162+J162</f>
        <v>0</v>
      </c>
      <c r="Q162" s="169">
        <f>ROUND(I162*H162,2)</f>
        <v>0</v>
      </c>
      <c r="R162" s="169">
        <f>ROUND(J162*H162,2)</f>
        <v>0</v>
      </c>
      <c r="S162" s="67"/>
      <c r="T162" s="170">
        <f>S162*H162</f>
        <v>0</v>
      </c>
      <c r="U162" s="170">
        <v>0</v>
      </c>
      <c r="V162" s="170">
        <f>U162*H162</f>
        <v>0</v>
      </c>
      <c r="W162" s="170">
        <v>0</v>
      </c>
      <c r="X162" s="170">
        <f>W162*H162</f>
        <v>0</v>
      </c>
      <c r="Y162" s="171" t="s">
        <v>1</v>
      </c>
      <c r="Z162" s="30"/>
      <c r="AA162" s="30"/>
      <c r="AB162" s="30"/>
      <c r="AC162" s="30"/>
      <c r="AD162" s="30"/>
      <c r="AE162" s="30"/>
      <c r="AR162" s="172" t="s">
        <v>83</v>
      </c>
      <c r="AT162" s="172" t="s">
        <v>150</v>
      </c>
      <c r="AU162" s="172" t="s">
        <v>83</v>
      </c>
      <c r="AY162" s="13" t="s">
        <v>122</v>
      </c>
      <c r="BE162" s="173">
        <f>IF(O162="základní",K162,0)</f>
        <v>0</v>
      </c>
      <c r="BF162" s="173">
        <f>IF(O162="snížená",K162,0)</f>
        <v>0</v>
      </c>
      <c r="BG162" s="173">
        <f>IF(O162="zákl. přenesená",K162,0)</f>
        <v>0</v>
      </c>
      <c r="BH162" s="173">
        <f>IF(O162="sníž. přenesená",K162,0)</f>
        <v>0</v>
      </c>
      <c r="BI162" s="173">
        <f>IF(O162="nulová",K162,0)</f>
        <v>0</v>
      </c>
      <c r="BJ162" s="13" t="s">
        <v>83</v>
      </c>
      <c r="BK162" s="173">
        <f>ROUND(P162*H162,2)</f>
        <v>0</v>
      </c>
      <c r="BL162" s="13" t="s">
        <v>83</v>
      </c>
      <c r="BM162" s="172" t="s">
        <v>224</v>
      </c>
    </row>
    <row r="163" spans="1:65" s="2" customFormat="1" ht="58.5">
      <c r="A163" s="30"/>
      <c r="B163" s="31"/>
      <c r="C163" s="32"/>
      <c r="D163" s="174" t="s">
        <v>124</v>
      </c>
      <c r="E163" s="32"/>
      <c r="F163" s="175" t="s">
        <v>225</v>
      </c>
      <c r="G163" s="32"/>
      <c r="H163" s="32"/>
      <c r="I163" s="176"/>
      <c r="J163" s="176"/>
      <c r="K163" s="32"/>
      <c r="L163" s="32"/>
      <c r="M163" s="35"/>
      <c r="N163" s="177"/>
      <c r="O163" s="178"/>
      <c r="P163" s="67"/>
      <c r="Q163" s="67"/>
      <c r="R163" s="67"/>
      <c r="S163" s="67"/>
      <c r="T163" s="67"/>
      <c r="U163" s="67"/>
      <c r="V163" s="67"/>
      <c r="W163" s="67"/>
      <c r="X163" s="67"/>
      <c r="Y163" s="68"/>
      <c r="Z163" s="30"/>
      <c r="AA163" s="30"/>
      <c r="AB163" s="30"/>
      <c r="AC163" s="30"/>
      <c r="AD163" s="30"/>
      <c r="AE163" s="30"/>
      <c r="AT163" s="13" t="s">
        <v>124</v>
      </c>
      <c r="AU163" s="13" t="s">
        <v>83</v>
      </c>
    </row>
    <row r="164" spans="1:65" s="2" customFormat="1" ht="48.75">
      <c r="A164" s="30"/>
      <c r="B164" s="31"/>
      <c r="C164" s="32"/>
      <c r="D164" s="174" t="s">
        <v>217</v>
      </c>
      <c r="E164" s="32"/>
      <c r="F164" s="203" t="s">
        <v>226</v>
      </c>
      <c r="G164" s="32"/>
      <c r="H164" s="32"/>
      <c r="I164" s="176"/>
      <c r="J164" s="176"/>
      <c r="K164" s="32"/>
      <c r="L164" s="32"/>
      <c r="M164" s="35"/>
      <c r="N164" s="177"/>
      <c r="O164" s="178"/>
      <c r="P164" s="67"/>
      <c r="Q164" s="67"/>
      <c r="R164" s="67"/>
      <c r="S164" s="67"/>
      <c r="T164" s="67"/>
      <c r="U164" s="67"/>
      <c r="V164" s="67"/>
      <c r="W164" s="67"/>
      <c r="X164" s="67"/>
      <c r="Y164" s="68"/>
      <c r="Z164" s="30"/>
      <c r="AA164" s="30"/>
      <c r="AB164" s="30"/>
      <c r="AC164" s="30"/>
      <c r="AD164" s="30"/>
      <c r="AE164" s="30"/>
      <c r="AT164" s="13" t="s">
        <v>217</v>
      </c>
      <c r="AU164" s="13" t="s">
        <v>83</v>
      </c>
    </row>
    <row r="165" spans="1:65" s="2" customFormat="1" ht="24.2" customHeight="1">
      <c r="A165" s="30"/>
      <c r="B165" s="31"/>
      <c r="C165" s="194" t="s">
        <v>227</v>
      </c>
      <c r="D165" s="194" t="s">
        <v>150</v>
      </c>
      <c r="E165" s="195" t="s">
        <v>228</v>
      </c>
      <c r="F165" s="196" t="s">
        <v>229</v>
      </c>
      <c r="G165" s="197" t="s">
        <v>223</v>
      </c>
      <c r="H165" s="204"/>
      <c r="I165" s="199"/>
      <c r="J165" s="199"/>
      <c r="K165" s="200">
        <f>ROUND(P165*H165,2)</f>
        <v>0</v>
      </c>
      <c r="L165" s="201"/>
      <c r="M165" s="35"/>
      <c r="N165" s="202" t="s">
        <v>1</v>
      </c>
      <c r="O165" s="168" t="s">
        <v>38</v>
      </c>
      <c r="P165" s="169">
        <f>I165+J165</f>
        <v>0</v>
      </c>
      <c r="Q165" s="169">
        <f>ROUND(I165*H165,2)</f>
        <v>0</v>
      </c>
      <c r="R165" s="169">
        <f>ROUND(J165*H165,2)</f>
        <v>0</v>
      </c>
      <c r="S165" s="67"/>
      <c r="T165" s="170">
        <f>S165*H165</f>
        <v>0</v>
      </c>
      <c r="U165" s="170">
        <v>0</v>
      </c>
      <c r="V165" s="170">
        <f>U165*H165</f>
        <v>0</v>
      </c>
      <c r="W165" s="170">
        <v>0</v>
      </c>
      <c r="X165" s="170">
        <f>W165*H165</f>
        <v>0</v>
      </c>
      <c r="Y165" s="171" t="s">
        <v>1</v>
      </c>
      <c r="Z165" s="30"/>
      <c r="AA165" s="30"/>
      <c r="AB165" s="30"/>
      <c r="AC165" s="30"/>
      <c r="AD165" s="30"/>
      <c r="AE165" s="30"/>
      <c r="AR165" s="172" t="s">
        <v>83</v>
      </c>
      <c r="AT165" s="172" t="s">
        <v>150</v>
      </c>
      <c r="AU165" s="172" t="s">
        <v>83</v>
      </c>
      <c r="AY165" s="13" t="s">
        <v>122</v>
      </c>
      <c r="BE165" s="173">
        <f>IF(O165="základní",K165,0)</f>
        <v>0</v>
      </c>
      <c r="BF165" s="173">
        <f>IF(O165="snížená",K165,0)</f>
        <v>0</v>
      </c>
      <c r="BG165" s="173">
        <f>IF(O165="zákl. přenesená",K165,0)</f>
        <v>0</v>
      </c>
      <c r="BH165" s="173">
        <f>IF(O165="sníž. přenesená",K165,0)</f>
        <v>0</v>
      </c>
      <c r="BI165" s="173">
        <f>IF(O165="nulová",K165,0)</f>
        <v>0</v>
      </c>
      <c r="BJ165" s="13" t="s">
        <v>83</v>
      </c>
      <c r="BK165" s="173">
        <f>ROUND(P165*H165,2)</f>
        <v>0</v>
      </c>
      <c r="BL165" s="13" t="s">
        <v>83</v>
      </c>
      <c r="BM165" s="172" t="s">
        <v>230</v>
      </c>
    </row>
    <row r="166" spans="1:65" s="2" customFormat="1" ht="58.5">
      <c r="A166" s="30"/>
      <c r="B166" s="31"/>
      <c r="C166" s="32"/>
      <c r="D166" s="174" t="s">
        <v>124</v>
      </c>
      <c r="E166" s="32"/>
      <c r="F166" s="175" t="s">
        <v>231</v>
      </c>
      <c r="G166" s="32"/>
      <c r="H166" s="32"/>
      <c r="I166" s="176"/>
      <c r="J166" s="176"/>
      <c r="K166" s="32"/>
      <c r="L166" s="32"/>
      <c r="M166" s="35"/>
      <c r="N166" s="177"/>
      <c r="O166" s="178"/>
      <c r="P166" s="67"/>
      <c r="Q166" s="67"/>
      <c r="R166" s="67"/>
      <c r="S166" s="67"/>
      <c r="T166" s="67"/>
      <c r="U166" s="67"/>
      <c r="V166" s="67"/>
      <c r="W166" s="67"/>
      <c r="X166" s="67"/>
      <c r="Y166" s="68"/>
      <c r="Z166" s="30"/>
      <c r="AA166" s="30"/>
      <c r="AB166" s="30"/>
      <c r="AC166" s="30"/>
      <c r="AD166" s="30"/>
      <c r="AE166" s="30"/>
      <c r="AT166" s="13" t="s">
        <v>124</v>
      </c>
      <c r="AU166" s="13" t="s">
        <v>83</v>
      </c>
    </row>
    <row r="167" spans="1:65" s="2" customFormat="1" ht="48.75">
      <c r="A167" s="30"/>
      <c r="B167" s="31"/>
      <c r="C167" s="32"/>
      <c r="D167" s="174" t="s">
        <v>217</v>
      </c>
      <c r="E167" s="32"/>
      <c r="F167" s="203" t="s">
        <v>232</v>
      </c>
      <c r="G167" s="32"/>
      <c r="H167" s="32"/>
      <c r="I167" s="176"/>
      <c r="J167" s="176"/>
      <c r="K167" s="32"/>
      <c r="L167" s="32"/>
      <c r="M167" s="35"/>
      <c r="N167" s="177"/>
      <c r="O167" s="178"/>
      <c r="P167" s="67"/>
      <c r="Q167" s="67"/>
      <c r="R167" s="67"/>
      <c r="S167" s="67"/>
      <c r="T167" s="67"/>
      <c r="U167" s="67"/>
      <c r="V167" s="67"/>
      <c r="W167" s="67"/>
      <c r="X167" s="67"/>
      <c r="Y167" s="68"/>
      <c r="Z167" s="30"/>
      <c r="AA167" s="30"/>
      <c r="AB167" s="30"/>
      <c r="AC167" s="30"/>
      <c r="AD167" s="30"/>
      <c r="AE167" s="30"/>
      <c r="AT167" s="13" t="s">
        <v>217</v>
      </c>
      <c r="AU167" s="13" t="s">
        <v>83</v>
      </c>
    </row>
    <row r="168" spans="1:65" s="2" customFormat="1" ht="37.9" customHeight="1">
      <c r="A168" s="30"/>
      <c r="B168" s="31"/>
      <c r="C168" s="194" t="s">
        <v>233</v>
      </c>
      <c r="D168" s="194" t="s">
        <v>150</v>
      </c>
      <c r="E168" s="195" t="s">
        <v>234</v>
      </c>
      <c r="F168" s="196" t="s">
        <v>235</v>
      </c>
      <c r="G168" s="197" t="s">
        <v>223</v>
      </c>
      <c r="H168" s="204"/>
      <c r="I168" s="199"/>
      <c r="J168" s="199"/>
      <c r="K168" s="200">
        <f>ROUND(P168*H168,2)</f>
        <v>0</v>
      </c>
      <c r="L168" s="201"/>
      <c r="M168" s="35"/>
      <c r="N168" s="202" t="s">
        <v>1</v>
      </c>
      <c r="O168" s="168" t="s">
        <v>38</v>
      </c>
      <c r="P168" s="169">
        <f>I168+J168</f>
        <v>0</v>
      </c>
      <c r="Q168" s="169">
        <f>ROUND(I168*H168,2)</f>
        <v>0</v>
      </c>
      <c r="R168" s="169">
        <f>ROUND(J168*H168,2)</f>
        <v>0</v>
      </c>
      <c r="S168" s="67"/>
      <c r="T168" s="170">
        <f>S168*H168</f>
        <v>0</v>
      </c>
      <c r="U168" s="170">
        <v>0</v>
      </c>
      <c r="V168" s="170">
        <f>U168*H168</f>
        <v>0</v>
      </c>
      <c r="W168" s="170">
        <v>0</v>
      </c>
      <c r="X168" s="170">
        <f>W168*H168</f>
        <v>0</v>
      </c>
      <c r="Y168" s="171" t="s">
        <v>1</v>
      </c>
      <c r="Z168" s="30"/>
      <c r="AA168" s="30"/>
      <c r="AB168" s="30"/>
      <c r="AC168" s="30"/>
      <c r="AD168" s="30"/>
      <c r="AE168" s="30"/>
      <c r="AR168" s="172" t="s">
        <v>83</v>
      </c>
      <c r="AT168" s="172" t="s">
        <v>150</v>
      </c>
      <c r="AU168" s="172" t="s">
        <v>83</v>
      </c>
      <c r="AY168" s="13" t="s">
        <v>122</v>
      </c>
      <c r="BE168" s="173">
        <f>IF(O168="základní",K168,0)</f>
        <v>0</v>
      </c>
      <c r="BF168" s="173">
        <f>IF(O168="snížená",K168,0)</f>
        <v>0</v>
      </c>
      <c r="BG168" s="173">
        <f>IF(O168="zákl. přenesená",K168,0)</f>
        <v>0</v>
      </c>
      <c r="BH168" s="173">
        <f>IF(O168="sníž. přenesená",K168,0)</f>
        <v>0</v>
      </c>
      <c r="BI168" s="173">
        <f>IF(O168="nulová",K168,0)</f>
        <v>0</v>
      </c>
      <c r="BJ168" s="13" t="s">
        <v>83</v>
      </c>
      <c r="BK168" s="173">
        <f>ROUND(P168*H168,2)</f>
        <v>0</v>
      </c>
      <c r="BL168" s="13" t="s">
        <v>83</v>
      </c>
      <c r="BM168" s="172" t="s">
        <v>236</v>
      </c>
    </row>
    <row r="169" spans="1:65" s="2" customFormat="1" ht="29.25">
      <c r="A169" s="30"/>
      <c r="B169" s="31"/>
      <c r="C169" s="32"/>
      <c r="D169" s="174" t="s">
        <v>124</v>
      </c>
      <c r="E169" s="32"/>
      <c r="F169" s="175" t="s">
        <v>235</v>
      </c>
      <c r="G169" s="32"/>
      <c r="H169" s="32"/>
      <c r="I169" s="176"/>
      <c r="J169" s="176"/>
      <c r="K169" s="32"/>
      <c r="L169" s="32"/>
      <c r="M169" s="35"/>
      <c r="N169" s="205"/>
      <c r="O169" s="206"/>
      <c r="P169" s="207"/>
      <c r="Q169" s="207"/>
      <c r="R169" s="207"/>
      <c r="S169" s="207"/>
      <c r="T169" s="207"/>
      <c r="U169" s="207"/>
      <c r="V169" s="207"/>
      <c r="W169" s="207"/>
      <c r="X169" s="207"/>
      <c r="Y169" s="208"/>
      <c r="Z169" s="30"/>
      <c r="AA169" s="30"/>
      <c r="AB169" s="30"/>
      <c r="AC169" s="30"/>
      <c r="AD169" s="30"/>
      <c r="AE169" s="30"/>
      <c r="AT169" s="13" t="s">
        <v>124</v>
      </c>
      <c r="AU169" s="13" t="s">
        <v>83</v>
      </c>
    </row>
    <row r="170" spans="1:65" s="2" customFormat="1" ht="6.95" customHeight="1">
      <c r="A170" s="30"/>
      <c r="B170" s="50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35"/>
      <c r="N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</row>
  </sheetData>
  <sheetProtection algorithmName="SHA-512" hashValue="bm63BRjFL9ahduNnpVOdeCYOGHGHqzqEVumpP4x5/jdpGk4g26MEXkpKkgPXyNCvo4i1l33+/zwVNLCOLZHoOg==" saltValue="oEypKTQN/pPbFnHLBquqnOOKdiWAQt6FZdCUq+6WXdWX47hTJGw86ru2MJHUfXkFfet8eHMLUzNK97sIejWXSw==" spinCount="100000" sheet="1" objects="1" scenarios="1" formatColumns="0" formatRows="0" autoFilter="0"/>
  <autoFilter ref="C117:L169"/>
  <mergeCells count="9">
    <mergeCell ref="E87:H87"/>
    <mergeCell ref="E108:H108"/>
    <mergeCell ref="E110:H110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PS 01 - Oprava měničů BZY</vt:lpstr>
      <vt:lpstr>'PS 01 - Oprava měničů BZY'!Názvy_tisku</vt:lpstr>
      <vt:lpstr>'Rekapitulace stavby'!Názvy_tisku</vt:lpstr>
      <vt:lpstr>'PS 01 - Oprava měničů BZY'!Oblast_tisku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Duda Vlastimil, Ing.</cp:lastModifiedBy>
  <dcterms:created xsi:type="dcterms:W3CDTF">2020-09-16T07:09:31Z</dcterms:created>
  <dcterms:modified xsi:type="dcterms:W3CDTF">2020-09-21T08:29:31Z</dcterms:modified>
</cp:coreProperties>
</file>