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192" activeTab="0"/>
  </bookViews>
  <sheets>
    <sheet name="Rekapitulace stavby" sheetId="1" r:id="rId1"/>
    <sheet name="SO 01 - Oprava výpravní b..." sheetId="2" r:id="rId2"/>
    <sheet name="SO 02 - Demolice objektu ..." sheetId="3" r:id="rId3"/>
  </sheets>
  <definedNames>
    <definedName name="_xlnm._FilterDatabase" localSheetId="1" hidden="1">'SO 01 - Oprava výpravní b...'!$C$162:$K$1771</definedName>
    <definedName name="_xlnm._FilterDatabase" localSheetId="2" hidden="1">'SO 02 - Demolice objektu ...'!$C$133:$K$259</definedName>
    <definedName name="_xlnm.Print_Area" localSheetId="0">'Rekapitulace stavby'!$D$4:$AO$76,'Rekapitulace stavby'!$C$82:$AQ$97</definedName>
    <definedName name="_xlnm.Print_Area" localSheetId="1">'SO 01 - Oprava výpravní b...'!$C$4:$J$76,'SO 01 - Oprava výpravní b...'!$C$82:$J$144,'SO 01 - Oprava výpravní b...'!$C$150:$K$1771</definedName>
    <definedName name="_xlnm.Print_Area" localSheetId="2">'SO 02 - Demolice objektu ...'!$C$4:$J$76,'SO 02 - Demolice objektu ...'!$C$82:$J$115,'SO 02 - Demolice objektu ...'!$C$121:$K$259</definedName>
    <definedName name="_xlnm.Print_Titles" localSheetId="0">'Rekapitulace stavby'!$92:$92</definedName>
    <definedName name="_xlnm.Print_Titles" localSheetId="1">'SO 01 - Oprava výpravní b...'!$162:$162</definedName>
    <definedName name="_xlnm.Print_Titles" localSheetId="2">'SO 02 - Demolice objektu ...'!$133:$133</definedName>
  </definedNames>
  <calcPr calcId="162913"/>
</workbook>
</file>

<file path=xl/sharedStrings.xml><?xml version="1.0" encoding="utf-8"?>
<sst xmlns="http://schemas.openxmlformats.org/spreadsheetml/2006/main" count="20498" uniqueCount="3079">
  <si>
    <t>Export Komplet</t>
  </si>
  <si>
    <t/>
  </si>
  <si>
    <t>2.0</t>
  </si>
  <si>
    <t>ZAMOK</t>
  </si>
  <si>
    <t>False</t>
  </si>
  <si>
    <t>{1069fdaf-16db-4977-9c4c-2757c865744b}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</si>
  <si>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</si>
  <si>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</si>
  <si>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</si>
  <si>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</si>
  <si>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</si>
  <si>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</si>
  <si>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</si>
  <si>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</si>
  <si>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65420211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</si>
  <si>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</si>
  <si>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</si>
  <si>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Milevsko ON - oprava výpravní budovy</t>
  </si>
  <si>
    <t>KSO:</t>
  </si>
  <si>
    <t>CC-CZ:</t>
  </si>
  <si>
    <t>Místo:</t>
  </si>
  <si>
    <t xml:space="preserve"> </t>
  </si>
  <si>
    <t>Datum:</t>
  </si>
  <si>
    <t>14. 9. 2020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</si>
  <si>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</si>
  <si>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</si>
  <si>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</si>
  <si>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</si>
  <si>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</si>
  <si>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</si>
  <si>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</si>
  <si>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</si>
  <si>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</si>
  <si>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</si>
  <si>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</si>
  <si>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</si>
  <si>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</si>
  <si>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</si>
  <si>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</si>
  <si>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</si>
  <si>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</si>
  <si>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</si>
  <si>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</si>
  <si>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</si>
  <si>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</si>
  <si>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</si>
  <si>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</si>
  <si>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</si>
  <si>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</si>
  <si>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</si>
  <si>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</si>
  <si>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</si>
  <si>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</si>
  <si>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</si>
  <si>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</si>
  <si>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</si>
  <si>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</si>
  <si>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</si>
  <si>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</si>
  <si>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</si>
  <si>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</si>
  <si>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</si>
  <si>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</si>
  <si>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</si>
  <si>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</si>
  <si>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</si>
  <si>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</si>
  <si>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</si>
  <si>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</si>
  <si>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</si>
  <si>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</si>
  <si>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</si>
  <si>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</si>
  <si>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</si>
  <si>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</si>
  <si>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</si>
  <si>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</si>
  <si>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</si>
  <si>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</si>
  <si>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Oprava výpravní budovy</t>
  </si>
  <si>
    <t>STA</t>
  </si>
  <si>
    <t>1</t>
  </si>
  <si>
    <t>{602a560e-5a83-46f9-912e-5856a6ce28de}</t>
  </si>
  <si>
    <t>2</t>
  </si>
  <si>
    <t>SO 02</t>
  </si>
  <si>
    <t>Demolice objektu veřejných WC</t>
  </si>
  <si>
    <t>{2dd9e514-92b0-4685-8321-80cf3d71e34b}</t>
  </si>
  <si>
    <t>KRYCÍ LIST SOUPISU PRACÍ</t>
  </si>
  <si>
    <t>Objekt:</t>
  </si>
  <si>
    <t>SO 01 - Oprava výpravní budovy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</si>
  <si>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</si>
  <si>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</si>
  <si>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</si>
  <si>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</si>
  <si>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</si>
  <si>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</si>
  <si>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</si>
  <si>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</si>
  <si>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</si>
  <si>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</si>
  <si>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</si>
  <si>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</si>
  <si>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</si>
  <si>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</si>
  <si>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</si>
  <si>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</si>
  <si>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</si>
  <si>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</si>
  <si>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</si>
  <si>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</si>
  <si>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</si>
  <si>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</si>
  <si>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</si>
  <si>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731 - Ústřední vytápění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</si>
  <si>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</si>
  <si>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</si>
  <si>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</si>
  <si>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</si>
  <si>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</si>
  <si>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742 - Elektroinstalace - slaboproud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</si>
  <si>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</si>
  <si>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</si>
  <si>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</si>
  <si>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</si>
  <si>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</si>
  <si>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</si>
  <si>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</si>
  <si>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</si>
  <si>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772 - Podlahy z kamene</t>
  </si>
  <si>
    <t xml:space="preserve">    776 - Podlahy povlakové</t>
  </si>
  <si>
    <t xml:space="preserve">    781 - Dokončovací práce - obklady</t>
  </si>
  <si>
    <t xml:space="preserve">    782 - Dokončovací práce - obklady z kamene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</si>
  <si>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</si>
  <si>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</si>
  <si>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</si>
  <si>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</si>
  <si>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</si>
  <si>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</si>
  <si>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</si>
  <si>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</si>
  <si>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</si>
  <si>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</si>
  <si>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</si>
  <si>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</si>
  <si>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</si>
  <si>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</si>
  <si>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</si>
  <si>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</si>
  <si>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</si>
  <si>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</si>
  <si>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</si>
  <si>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</si>
  <si>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</si>
  <si>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</si>
  <si>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</si>
  <si>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</si>
  <si>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</si>
  <si>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</si>
  <si>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</si>
  <si>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</si>
  <si>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113202111</t>
  </si>
  <si>
    <t>Vytrhání obrub krajníků obrubníků stojatých</t>
  </si>
  <si>
    <t>m</t>
  </si>
  <si>
    <t>CS ÚRS 2020 02</t>
  </si>
  <si>
    <t>4</t>
  </si>
  <si>
    <t>VV</t>
  </si>
  <si>
    <t>"1.NP"</t>
  </si>
  <si>
    <t>4,80</t>
  </si>
  <si>
    <t>Součet</t>
  </si>
  <si>
    <t>119003227</t>
  </si>
  <si>
    <t>Mobilní plotová zábrana vyplněná dráty výšky do 2,2 m pro zabezpečení výkopu zřízení</t>
  </si>
  <si>
    <t>6</t>
  </si>
  <si>
    <t>2*(22,00+15,00)</t>
  </si>
  <si>
    <t>3</t>
  </si>
  <si>
    <t>119003228</t>
  </si>
  <si>
    <t>Mobilní plotová zábrana vyplněná dráty výšky do 2,2 m pro zabezpečení výkopu odstranění</t>
  </si>
  <si>
    <t>8</t>
  </si>
  <si>
    <t>122211101</t>
  </si>
  <si>
    <t>Odkopávky a prokopávky v hornině třídy těžitelnosti I, skupiny 3 ručně</t>
  </si>
  <si>
    <t>m3</t>
  </si>
  <si>
    <t>10</t>
  </si>
  <si>
    <t>(43,70+25,20)*0,20</t>
  </si>
  <si>
    <t>5</t>
  </si>
  <si>
    <t>122251101</t>
  </si>
  <si>
    <t>Odkopávky a prokopávky nezapažené v hornině třídy těžitelnosti I, skupiny 3 objem do 20 m3 strojně</t>
  </si>
  <si>
    <t>12</t>
  </si>
  <si>
    <t>99,80*0,20</t>
  </si>
  <si>
    <t>4,80*4,415*0,30</t>
  </si>
  <si>
    <t>132251101</t>
  </si>
  <si>
    <t>Hloubení rýh nezapažených  š do 800 mm v hornině třídy těžitelnosti I, skupiny 3 objem do 20 m3 strojně</t>
  </si>
  <si>
    <t>14</t>
  </si>
  <si>
    <t>"rampa"</t>
  </si>
  <si>
    <t>4,325*0,30*0,60</t>
  </si>
  <si>
    <t>7</t>
  </si>
  <si>
    <t>162211311</t>
  </si>
  <si>
    <t>Vodorovné přemístění výkopku z horniny třídy těžitelnosti I, skupiny 1 až 3 stavebním kolečkem do 10 m</t>
  </si>
  <si>
    <t>16</t>
  </si>
  <si>
    <t>13,78</t>
  </si>
  <si>
    <t>162651112</t>
  </si>
  <si>
    <t>Vodorovné přemístění do 5000 m výkopku/sypaniny z horniny třídy těžitelnosti I, skupiny 1 až 3</t>
  </si>
  <si>
    <t>18</t>
  </si>
  <si>
    <t>13,78+26,318+0,779</t>
  </si>
  <si>
    <t>9</t>
  </si>
  <si>
    <t>167151101</t>
  </si>
  <si>
    <t>Nakládání výkopku z hornin třídy těžitelnosti I, skupiny 1 až 3 do 100 m3</t>
  </si>
  <si>
    <t>20</t>
  </si>
  <si>
    <t>171152501</t>
  </si>
  <si>
    <t>Zhutnění podloží z hornin soudržných nebo nesoudržných pod násypy</t>
  </si>
  <si>
    <t>m2</t>
  </si>
  <si>
    <t>22</t>
  </si>
  <si>
    <t>(43,70+25,20)</t>
  </si>
  <si>
    <t>99,80</t>
  </si>
  <si>
    <t>4,80*4,415</t>
  </si>
  <si>
    <t>11</t>
  </si>
  <si>
    <t>171201221</t>
  </si>
  <si>
    <t>Poplatek za uložení na skládce (skládkovné) zeminy a kamení kód odpadu 17 05 04</t>
  </si>
  <si>
    <t>t</t>
  </si>
  <si>
    <t>24</t>
  </si>
  <si>
    <t>40,877*2,00</t>
  </si>
  <si>
    <t>171251201</t>
  </si>
  <si>
    <t>Uložení sypaniny na skládky nebo meziskládky</t>
  </si>
  <si>
    <t>26</t>
  </si>
  <si>
    <t>Zakládání</t>
  </si>
  <si>
    <t>13</t>
  </si>
  <si>
    <t>271532212</t>
  </si>
  <si>
    <t>Podsyp pod základové konstrukce se zhutněním z hrubého kameniva frakce 16 až 32 mm</t>
  </si>
  <si>
    <t>28</t>
  </si>
  <si>
    <t>4,325*1,50*0,15</t>
  </si>
  <si>
    <t>"D"</t>
  </si>
  <si>
    <t>4,80*4,415*0,15</t>
  </si>
  <si>
    <t>"E"</t>
  </si>
  <si>
    <t>99,70*0,10</t>
  </si>
  <si>
    <t>"C"</t>
  </si>
  <si>
    <t>(43,70+25,20)*0,10</t>
  </si>
  <si>
    <t>273321311</t>
  </si>
  <si>
    <t>Základové desky ze ŽB bez zvýšených nároků na prostředí tř. C 16/20</t>
  </si>
  <si>
    <t>30</t>
  </si>
  <si>
    <t>4,325*1,50*0,08</t>
  </si>
  <si>
    <t>(43,70+25,20)*0,15</t>
  </si>
  <si>
    <t>273362021</t>
  </si>
  <si>
    <t>Výztuž základových desek svařovanými sítěmi Kari</t>
  </si>
  <si>
    <t>32</t>
  </si>
  <si>
    <t>4,325*1,50*0,003033*1,10</t>
  </si>
  <si>
    <t>(43,70+25,20)*0,003033*1,10</t>
  </si>
  <si>
    <t>274313611</t>
  </si>
  <si>
    <t>Základové pásy z betonu tř. C 16/20</t>
  </si>
  <si>
    <t>34</t>
  </si>
  <si>
    <t>4,325*0,30*0,80*1,035</t>
  </si>
  <si>
    <t>Svislé a kompletní konstrukce</t>
  </si>
  <si>
    <t>17</t>
  </si>
  <si>
    <t>310279842</t>
  </si>
  <si>
    <t>Zazdívka otvorů pl do 4 m2 ve zdivu nadzákladovém z nepálených tvárnic tl do 300 mm</t>
  </si>
  <si>
    <t>36</t>
  </si>
  <si>
    <t>0,73*1,56*0,30</t>
  </si>
  <si>
    <t>1,30*2,80*0,60</t>
  </si>
  <si>
    <t>(2,00*1,50-1,44*1,53)*0,30</t>
  </si>
  <si>
    <t>1,06*0,90*0,30</t>
  </si>
  <si>
    <t>314291119</t>
  </si>
  <si>
    <t>Pouzdro komínového průduchu z cihel šamotových C30 na MC 15</t>
  </si>
  <si>
    <t>38</t>
  </si>
  <si>
    <t>0,45*0,60*2*4,20-0,15*0,15*4,20*2</t>
  </si>
  <si>
    <t>0,60*(0,80+1,50)*4,20-0,15*0,15*4,20*(3+5)</t>
  </si>
  <si>
    <t>19</t>
  </si>
  <si>
    <t>317142442</t>
  </si>
  <si>
    <t>Překlad nenosný pórobetonový š 150 mm v do 250 mm na tenkovrstvou maltu dl do 1250 mm</t>
  </si>
  <si>
    <t>kus</t>
  </si>
  <si>
    <t>40</t>
  </si>
  <si>
    <t>342272245</t>
  </si>
  <si>
    <t>Příčka z pórobetonových hladkých tvárnic na tenkovrstvou maltu tl 150 mm</t>
  </si>
  <si>
    <t>42</t>
  </si>
  <si>
    <t>(4,20+5,20*2+2,40+1,00+1,60+2,17+2,85+1,80+2,35)*3,40</t>
  </si>
  <si>
    <t>"- odpočet otvorů"</t>
  </si>
  <si>
    <t>-(0,70*2,00+0,80*2,00*3+0,90*2,00)</t>
  </si>
  <si>
    <t>342291121</t>
  </si>
  <si>
    <t>Ukotvení příček k cihelným konstrukcím plochými kotvami</t>
  </si>
  <si>
    <t>44</t>
  </si>
  <si>
    <t>3,40*8</t>
  </si>
  <si>
    <t>Vodorovné konstrukce</t>
  </si>
  <si>
    <t>417321515</t>
  </si>
  <si>
    <t>Ztužující pásy a věnce ze ŽB tř. C 25/30</t>
  </si>
  <si>
    <t>46</t>
  </si>
  <si>
    <t>0,45*0,60*2*0,10*2</t>
  </si>
  <si>
    <t>0,60*(0,80+1,50)*0,10*2</t>
  </si>
  <si>
    <t>23</t>
  </si>
  <si>
    <t>417351115</t>
  </si>
  <si>
    <t>Zřízení bednění ztužujících věnců</t>
  </si>
  <si>
    <t>48</t>
  </si>
  <si>
    <t>2*(0,45+0,60)*2*0,15</t>
  </si>
  <si>
    <t>2*(0,60*2+(0,80+1,50))*0,15</t>
  </si>
  <si>
    <t>417351116</t>
  </si>
  <si>
    <t>Odstranění bednění ztužujících věnců</t>
  </si>
  <si>
    <t>50</t>
  </si>
  <si>
    <t>25</t>
  </si>
  <si>
    <t>417361821</t>
  </si>
  <si>
    <t>Výztuž ztužujících pásů a věnců betonářskou ocelí 10 505</t>
  </si>
  <si>
    <t>52</t>
  </si>
  <si>
    <t>0,384*0,01*8,00</t>
  </si>
  <si>
    <t>Komunikace pozemní</t>
  </si>
  <si>
    <t>564750011</t>
  </si>
  <si>
    <t>Podklad z kameniva hrubého drceného vel. 8-16 mm tl 150 mm</t>
  </si>
  <si>
    <t>54</t>
  </si>
  <si>
    <t>"D+E"</t>
  </si>
  <si>
    <t>4,80*4,415+99,70</t>
  </si>
  <si>
    <t>27</t>
  </si>
  <si>
    <t>596211110</t>
  </si>
  <si>
    <t>Kladení zámkové dlažby komunikací pro pěší tl 60 mm skupiny A pl do 50 m2</t>
  </si>
  <si>
    <t>56</t>
  </si>
  <si>
    <t>M</t>
  </si>
  <si>
    <t>59245015</t>
  </si>
  <si>
    <t>dlažba zámková tvaru I 200x165x60mm přírodní</t>
  </si>
  <si>
    <t>58</t>
  </si>
  <si>
    <t>21,192*1,03 "Přepočtené koeficientem množství</t>
  </si>
  <si>
    <t>29</t>
  </si>
  <si>
    <t>596811121</t>
  </si>
  <si>
    <t>Kladení betonové dlažby komunikací pro pěší do lože z kameniva vel do 0,09 m2 plochy do 100 m2</t>
  </si>
  <si>
    <t>60</t>
  </si>
  <si>
    <t>59247374</t>
  </si>
  <si>
    <t>dlaždice teracová 300x300x35mm</t>
  </si>
  <si>
    <t>62</t>
  </si>
  <si>
    <t>99,7*1,03 "Přepočtené koeficientem množství</t>
  </si>
  <si>
    <t>Úpravy povrchů, podlahy a osazování výplní</t>
  </si>
  <si>
    <t>31</t>
  </si>
  <si>
    <t>611131111</t>
  </si>
  <si>
    <t>Polymercementový spojovací můstek vnitřních stropů nanášený ručně</t>
  </si>
  <si>
    <t>64</t>
  </si>
  <si>
    <t>177,80</t>
  </si>
  <si>
    <t>611311131</t>
  </si>
  <si>
    <t>Potažení vnitřních rovných stropů vápenným štukem tloušťky do 3 mm</t>
  </si>
  <si>
    <t>66</t>
  </si>
  <si>
    <t>9,70+9,50+10,30+16,80+4,90+17,80+16,10+8,30+24,20+16,40+10,70+2,30+24,10+6,70</t>
  </si>
  <si>
    <t>33</t>
  </si>
  <si>
    <t>611325421</t>
  </si>
  <si>
    <t>Oprava vnitřní vápenocementové štukové omítky stropů v rozsahu plochy do 10%</t>
  </si>
  <si>
    <t>68</t>
  </si>
  <si>
    <t>9,70+9,50+2,90+22,90+25,20+43,70+15,70+5,30+18,60+14,60+8,10+23,80+16,40+11,40+2,30+6,50</t>
  </si>
  <si>
    <t>"2.NP"</t>
  </si>
  <si>
    <t>14,50</t>
  </si>
  <si>
    <t>"3.NP"</t>
  </si>
  <si>
    <t>10,19</t>
  </si>
  <si>
    <t>612131111</t>
  </si>
  <si>
    <t>Polymercementový spojovací můstek vnitřních stěn nanášený ručně</t>
  </si>
  <si>
    <t>70</t>
  </si>
  <si>
    <t>440,383</t>
  </si>
  <si>
    <t>35</t>
  </si>
  <si>
    <t>612311131</t>
  </si>
  <si>
    <t>Potažení vnitřních stěn vápenným štukem tloušťky do 3 mm</t>
  </si>
  <si>
    <t>72</t>
  </si>
  <si>
    <t>(12,60+12,70+18,60+16,70+23,14+24,30+11,70)*3,40</t>
  </si>
  <si>
    <t>2*(7,60+5,52)*3,40</t>
  </si>
  <si>
    <t>-(2,60*1,50+0,30*1,05+1,15+2,22+2,00*1,50+2,08*1,44+1,88*1,56+1,15*0,89+2,48*1,55+1,30*2,80+2,10*1,48+1,35*2,80+1,30*2,80)</t>
  </si>
  <si>
    <t>-(0,60*2,00+0,80*2,00*3+0,90*2,00*4*2)</t>
  </si>
  <si>
    <t>612321141</t>
  </si>
  <si>
    <t>Vápenocementová omítka štuková dvouvrstvá vnitřních stěn nanášená ručně</t>
  </si>
  <si>
    <t>74</t>
  </si>
  <si>
    <t>(4,20+5,20*2+2,40+1,00+1,60+2,17+2,85+1,80+2,35)*3,40*2</t>
  </si>
  <si>
    <t>"- odpočet obkladů"</t>
  </si>
  <si>
    <t>-87,60</t>
  </si>
  <si>
    <t>37</t>
  </si>
  <si>
    <t>612325121</t>
  </si>
  <si>
    <t>Vápenocementová štuková omítka rýh ve stěnách šířky do 150 mm</t>
  </si>
  <si>
    <t>76</t>
  </si>
  <si>
    <t>"úprava slaboproudého rozvodu"</t>
  </si>
  <si>
    <t>100,00*0,05</t>
  </si>
  <si>
    <t>612325302</t>
  </si>
  <si>
    <t>Vápenocementová štuková omítka ostění nebo nadpraží</t>
  </si>
  <si>
    <t>78</t>
  </si>
  <si>
    <t>"1.PP"</t>
  </si>
  <si>
    <t>2*(0,55*2+0,35*2+0,65+0,35)*0,75</t>
  </si>
  <si>
    <t>2*(2,06+1,50+0,30+1,05+2,00+1,50+2,08+1,44+1,88+1,56+2,48+1,55+2,10+1,48+1,76+1,50)*0,60</t>
  </si>
  <si>
    <t>(1,15+2,22*2+1,15+2,45*2+1,30+2,80*2+1,35+2,80*2+1,30+2,80*2)*0,60</t>
  </si>
  <si>
    <t>1,50*4*0,45</t>
  </si>
  <si>
    <t>2*(0,90+1,23)*0,45</t>
  </si>
  <si>
    <t>39</t>
  </si>
  <si>
    <t>612325422</t>
  </si>
  <si>
    <t>Oprava vnitřní vápenocementové štukové omítky stěn v rozsahu plochy do 30%</t>
  </si>
  <si>
    <t>80</t>
  </si>
  <si>
    <t>2*(2,80+5,25)*3,00</t>
  </si>
  <si>
    <t>-(0,90*2,00*2+1,50*1,50)</t>
  </si>
  <si>
    <t>2*(2,80+3,65)*2,85</t>
  </si>
  <si>
    <t>-(0,90*2,00+0,90*1,23)</t>
  </si>
  <si>
    <t>612331121</t>
  </si>
  <si>
    <t>Cementová omítka hladká jednovrstvá vnitřních stěn nanášená ručně</t>
  </si>
  <si>
    <t>82</t>
  </si>
  <si>
    <t>"pod obklady"</t>
  </si>
  <si>
    <t>(15,60+7,50+8,30+10,00+7,90)*2,00</t>
  </si>
  <si>
    <t>-(0,70*2,00*2+0,80*2,00*4+0,90*2,00)</t>
  </si>
  <si>
    <t>41</t>
  </si>
  <si>
    <t>612821012</t>
  </si>
  <si>
    <t>Vnitřní sanační štuková omítka pro vlhké a zasolené zdivo prováděná ručně</t>
  </si>
  <si>
    <t>84</t>
  </si>
  <si>
    <t>3,90+9,30+8,60+10,00+33,00+9,60+8,40+8,70</t>
  </si>
  <si>
    <t>(9,60+15,80+12,10+13,10+27,10+13,00+13,10+11,80)*2,30</t>
  </si>
  <si>
    <t>-(0,80*2,00*2+0,90*2,00*3*2+0,55*0,35*+0,65*0,35)</t>
  </si>
  <si>
    <t>619991001</t>
  </si>
  <si>
    <t>Zakrytí podlah fólií přilepenou lepící páskou</t>
  </si>
  <si>
    <t>86</t>
  </si>
  <si>
    <t>9,70+9,50+10,30+16,80+30,90+9,80+4,90+17,80+16,10+8,30+24,20+16,40+10,70+2,30+3,46+4,23+6,30+3,50+24,10+6,70+99,70</t>
  </si>
  <si>
    <t>43</t>
  </si>
  <si>
    <t>619991011</t>
  </si>
  <si>
    <t>Obalení konstrukcí a prvků fólií přilepenou lepící páskou</t>
  </si>
  <si>
    <t>88</t>
  </si>
  <si>
    <t>(2,60*1,50+0,30*1,05+1,15+2,22+2,00*1,50+2,08*1,44+1,88*1,56+1,15*0,89+2,48*1,55+1,30*2,80+2,10*1,48+1,35*2,80+1,30*2,80)</t>
  </si>
  <si>
    <t>(0,60*2,00+0,80*2,00*3+0,90*2,00*4*2)</t>
  </si>
  <si>
    <t>(0,90*2,00*2+1,50*1,50)</t>
  </si>
  <si>
    <t>(0,90*2,00+0,90*1,23)</t>
  </si>
  <si>
    <t>"- obklady"</t>
  </si>
  <si>
    <t>87,60</t>
  </si>
  <si>
    <t>622325252</t>
  </si>
  <si>
    <t>Oprava vnější vápenné omítky s celoplošným přeštukováním členitosti 1 v rozsahu do 30%</t>
  </si>
  <si>
    <t>90</t>
  </si>
  <si>
    <t>2*(22,05+11,398)*7,81</t>
  </si>
  <si>
    <t>(8,64+6,68)*3,85/2</t>
  </si>
  <si>
    <t>11,398*3,85/2*2</t>
  </si>
  <si>
    <t>-(2,06*1,46+0,30*1,05+1,15*2,22+1,44*1,53+2,08*1,44+1,15*2,45+2,48*1,55+1,30*2,80+2,10*1,48+1,30*2,80+1,76*1,46)</t>
  </si>
  <si>
    <t>-(1,50*1,50*4+1,20*1,50*4)</t>
  </si>
  <si>
    <t>45</t>
  </si>
  <si>
    <t>629991011</t>
  </si>
  <si>
    <t>Zakrytí výplní otvorů a svislých ploch fólií přilepenou lepící páskou</t>
  </si>
  <si>
    <t>92</t>
  </si>
  <si>
    <t>(1,50*1,50)</t>
  </si>
  <si>
    <t>(0,90*1,23)</t>
  </si>
  <si>
    <t>629995101</t>
  </si>
  <si>
    <t>Očištění vnějších ploch tlakovou vodou</t>
  </si>
  <si>
    <t>94</t>
  </si>
  <si>
    <t>47</t>
  </si>
  <si>
    <t>631311114</t>
  </si>
  <si>
    <t>Mazanina tl do 80 mm z betonu prostého bez zvýšených nároků na prostředí tř. C 16/20</t>
  </si>
  <si>
    <t>96</t>
  </si>
  <si>
    <t>(43,70+25,20)*0,06</t>
  </si>
  <si>
    <t>632481213</t>
  </si>
  <si>
    <t>Separační vrstva z PE fólie</t>
  </si>
  <si>
    <t>98</t>
  </si>
  <si>
    <t>49</t>
  </si>
  <si>
    <t>642942111</t>
  </si>
  <si>
    <t>Osazování zárubní nebo rámů dveřních kovových do 2,5 m2 na MC</t>
  </si>
  <si>
    <t>100</t>
  </si>
  <si>
    <t>55331486</t>
  </si>
  <si>
    <t>zárubeň jednokřídlá ocelová pro zdění tl stěny 110-150mm rozměru 700/1970, 2100mm</t>
  </si>
  <si>
    <t>102</t>
  </si>
  <si>
    <t>51</t>
  </si>
  <si>
    <t>55331487</t>
  </si>
  <si>
    <t>zárubeň jednokřídlá ocelová pro zdění tl stěny 110-150mm rozměru 800/1970, 2100mm</t>
  </si>
  <si>
    <t>104</t>
  </si>
  <si>
    <t>55331488</t>
  </si>
  <si>
    <t>zárubeň jednokřídlá ocelová pro zdění tl stěny 110-150mm rozměru 900/1970, 2100mm</t>
  </si>
  <si>
    <t>106</t>
  </si>
  <si>
    <t>Trubní vedení</t>
  </si>
  <si>
    <t>53</t>
  </si>
  <si>
    <t>894212111</t>
  </si>
  <si>
    <t>Šachty kanalizační čtvercové z prostého betonu na potrubí DN 200 dno beton tř. C 25/30</t>
  </si>
  <si>
    <t>108</t>
  </si>
  <si>
    <t>899102112</t>
  </si>
  <si>
    <t>Osazení poklopů litinových nebo ocelových včetně rámů pro třídu zatížení A15, A50</t>
  </si>
  <si>
    <t>110</t>
  </si>
  <si>
    <t>55</t>
  </si>
  <si>
    <t>56230603</t>
  </si>
  <si>
    <t>šachtový poklop z PU+rám HDPE, 12,5t 600x600x60mm</t>
  </si>
  <si>
    <t>112</t>
  </si>
  <si>
    <t>Ostatní konstrukce a práce, bourání</t>
  </si>
  <si>
    <t>916231213</t>
  </si>
  <si>
    <t>Osazení chodníkového obrubníku betonového stojatého s boční opěrou do lože z betonu prostého</t>
  </si>
  <si>
    <t>114</t>
  </si>
  <si>
    <t>4,80*2+4,415</t>
  </si>
  <si>
    <t>57</t>
  </si>
  <si>
    <t>59217017</t>
  </si>
  <si>
    <t>obrubník betonový chodníkový 1000x100x250mm</t>
  </si>
  <si>
    <t>116</t>
  </si>
  <si>
    <t>916241213</t>
  </si>
  <si>
    <t>Osazení obrubníku kamenného stojatého s boční opěrou do lože z betonu prostého</t>
  </si>
  <si>
    <t>118</t>
  </si>
  <si>
    <t>59</t>
  </si>
  <si>
    <t>941111132</t>
  </si>
  <si>
    <t>Montáž lešení řadového trubkového lehkého s podlahami zatížení do 200 kg/m2 š do 1,5 m v do 25 m</t>
  </si>
  <si>
    <t>120</t>
  </si>
  <si>
    <t>2*(22,00+15,00)*12,00</t>
  </si>
  <si>
    <t>941111232</t>
  </si>
  <si>
    <t>Příplatek k lešení řadovému trubkovému lehkému s podlahami š 1,5 m v 25 m za první a ZKD den použití</t>
  </si>
  <si>
    <t>122</t>
  </si>
  <si>
    <t>888*60 "Přepočtené koeficientem množství</t>
  </si>
  <si>
    <t>61</t>
  </si>
  <si>
    <t>941111832</t>
  </si>
  <si>
    <t>Demontáž lešení řadového trubkového lehkého s podlahami zatížení do 200 kg/m2 š do 1,5 m v do 25 m</t>
  </si>
  <si>
    <t>124</t>
  </si>
  <si>
    <t>949009101</t>
  </si>
  <si>
    <t>Přesun hmot samostatně budovaných lešení do 50 m</t>
  </si>
  <si>
    <t>126</t>
  </si>
  <si>
    <t>888,00*2*0,005</t>
  </si>
  <si>
    <t>63</t>
  </si>
  <si>
    <t>949009194</t>
  </si>
  <si>
    <t>Příplatek k přesunu hmot samostatně budovaných lešení za zvětšený přesun do 1000 m</t>
  </si>
  <si>
    <t>128</t>
  </si>
  <si>
    <t>949101111</t>
  </si>
  <si>
    <t>Lešení pomocné pro objekty pozemních staveb s lešeňovou podlahou v do 1,9 m zatížení do 150 kg/m2</t>
  </si>
  <si>
    <t>130</t>
  </si>
  <si>
    <t>65</t>
  </si>
  <si>
    <t>9539412111</t>
  </si>
  <si>
    <t>Osazování kovových cedulek na dveře</t>
  </si>
  <si>
    <t>132</t>
  </si>
  <si>
    <t>423928701</t>
  </si>
  <si>
    <t>kovová cedulka s piktogramy WC atd.</t>
  </si>
  <si>
    <t>134</t>
  </si>
  <si>
    <t>67</t>
  </si>
  <si>
    <t>9539412121</t>
  </si>
  <si>
    <t>Montáž mobiliáře</t>
  </si>
  <si>
    <t>136</t>
  </si>
  <si>
    <t>3+4+3+4+5+3+3+4+3+1+3+5+3+1+2+3+3+2+1</t>
  </si>
  <si>
    <t>286619381</t>
  </si>
  <si>
    <t>odpatkový koš 5l běžný, nerezový, matný antivandal</t>
  </si>
  <si>
    <t>138</t>
  </si>
  <si>
    <t>69</t>
  </si>
  <si>
    <t>286619382</t>
  </si>
  <si>
    <t>držák na toaletní papír nerez, povrchová úprava matná pro role pr. 290x100m antivandal</t>
  </si>
  <si>
    <t>140</t>
  </si>
  <si>
    <t>286619383</t>
  </si>
  <si>
    <t>sáčky na HV povrch ,matný, montáž na stěnu antivandal</t>
  </si>
  <si>
    <t>142</t>
  </si>
  <si>
    <t>71</t>
  </si>
  <si>
    <t>286619384</t>
  </si>
  <si>
    <t>zásobník na hygienické papírové podložky na toaletu, montáž na stěnum nerez uzamykatelný antivandal</t>
  </si>
  <si>
    <t>144</t>
  </si>
  <si>
    <t>286619385</t>
  </si>
  <si>
    <t>držák na klozet kartáč, závěsný, nerez, požadavek na snadnou údržbu odkládací plochy antivandal</t>
  </si>
  <si>
    <t>146</t>
  </si>
  <si>
    <t>73</t>
  </si>
  <si>
    <t>286619386</t>
  </si>
  <si>
    <t>zásobník na D+E běžný/antivandal, nerezový, matný, uzamykatelný k montáži pod omítku, pro 600 utěrek antivandal</t>
  </si>
  <si>
    <t>148</t>
  </si>
  <si>
    <t>286619387</t>
  </si>
  <si>
    <t>dávkovač mýdla běžný/antivandal, nerezový, matný antivandal</t>
  </si>
  <si>
    <t>150</t>
  </si>
  <si>
    <t>75</t>
  </si>
  <si>
    <t>286619388</t>
  </si>
  <si>
    <t>dvojháček běžný/antivandal, nerezový, matný antivandal</t>
  </si>
  <si>
    <t>152</t>
  </si>
  <si>
    <t>286619389</t>
  </si>
  <si>
    <t>okdládací polička nerez, v blízkosti umyvadla ve výšce 850mm antivandal</t>
  </si>
  <si>
    <t>154</t>
  </si>
  <si>
    <t>77</t>
  </si>
  <si>
    <t>286619390</t>
  </si>
  <si>
    <t>přebalovací pult, závěsný, horizontální, sklopný, plast antivandal</t>
  </si>
  <si>
    <t>156</t>
  </si>
  <si>
    <t>286619391</t>
  </si>
  <si>
    <t>lavička exteriér antivandal</t>
  </si>
  <si>
    <t>158</t>
  </si>
  <si>
    <t>79</t>
  </si>
  <si>
    <t>286619392</t>
  </si>
  <si>
    <t>lavička interiér antivandal</t>
  </si>
  <si>
    <t>160</t>
  </si>
  <si>
    <t>286619393</t>
  </si>
  <si>
    <t>koš na papírové utěrky bílý, v blízkosti umyvadla objem 20l antivandal</t>
  </si>
  <si>
    <t>162</t>
  </si>
  <si>
    <t>81</t>
  </si>
  <si>
    <t>286619394</t>
  </si>
  <si>
    <t>odpatkový koš bez stříšky čekárna antivandal</t>
  </si>
  <si>
    <t>164</t>
  </si>
  <si>
    <t>286619395</t>
  </si>
  <si>
    <t>odpatkový koš bez stříšky příštřešek antivandal</t>
  </si>
  <si>
    <t>166</t>
  </si>
  <si>
    <t>83</t>
  </si>
  <si>
    <t>286619396</t>
  </si>
  <si>
    <t>vitrína ocelové konstrukce, umístění na zeď, voděodolná, úprava proti zamlžování, průhledná výplň z polykarbonátu, bez osvětlení, uzamykání bezpečnostními zámky s možností univerzálních klíčů antivandal</t>
  </si>
  <si>
    <t>168</t>
  </si>
  <si>
    <t>286619397</t>
  </si>
  <si>
    <t>klaprám antivandal</t>
  </si>
  <si>
    <t>170</t>
  </si>
  <si>
    <t>85</t>
  </si>
  <si>
    <t>2150200384</t>
  </si>
  <si>
    <t>poštovní schránka Maryland antivandal</t>
  </si>
  <si>
    <t>172</t>
  </si>
  <si>
    <t>914111111</t>
  </si>
  <si>
    <t>Montáž svislé dopravní značky do velikosti 1 m2 objímkami na sloupek nebo konzolu</t>
  </si>
  <si>
    <t>174</t>
  </si>
  <si>
    <t>87</t>
  </si>
  <si>
    <t>404456011</t>
  </si>
  <si>
    <t>cedule s názvem stanice a piktogramem</t>
  </si>
  <si>
    <t>176</t>
  </si>
  <si>
    <t>286619398</t>
  </si>
  <si>
    <t>orientační tabule</t>
  </si>
  <si>
    <t>178</t>
  </si>
  <si>
    <t>89</t>
  </si>
  <si>
    <t>953943113</t>
  </si>
  <si>
    <t>Osazování výrobků do 15 kg/kus do vysekaných kapes zdiva</t>
  </si>
  <si>
    <t>180</t>
  </si>
  <si>
    <t>"hasící přístroje"</t>
  </si>
  <si>
    <t>5+1</t>
  </si>
  <si>
    <t>"cedule Milevsko"</t>
  </si>
  <si>
    <t>44932114</t>
  </si>
  <si>
    <t>přístroj hasicí ruční práškový PG 6 LE</t>
  </si>
  <si>
    <t>182</t>
  </si>
  <si>
    <t>91</t>
  </si>
  <si>
    <t>44932211</t>
  </si>
  <si>
    <t>přístroj hasicí ruční sněhový KS 5 BG</t>
  </si>
  <si>
    <t>184</t>
  </si>
  <si>
    <t>9539431141</t>
  </si>
  <si>
    <t>Montáž, konstrukce a dodávka cedule Milevsko na střeše nástupiště</t>
  </si>
  <si>
    <t>186</t>
  </si>
  <si>
    <t>93</t>
  </si>
  <si>
    <t>953943121</t>
  </si>
  <si>
    <t>Osazování výrobků do 1 kg/kus do betonu</t>
  </si>
  <si>
    <t>188</t>
  </si>
  <si>
    <t>"zarážky dveří"</t>
  </si>
  <si>
    <t>4+11</t>
  </si>
  <si>
    <t>1674247</t>
  </si>
  <si>
    <t>dveřní zarážka</t>
  </si>
  <si>
    <t>190</t>
  </si>
  <si>
    <t>95</t>
  </si>
  <si>
    <t>953961213</t>
  </si>
  <si>
    <t>Kotvy chemickou patronou M 12 hl 110 mm do betonu, ŽB nebo kamene s vyvrtáním otvoru</t>
  </si>
  <si>
    <t>192</t>
  </si>
  <si>
    <t>"doplnění pozednice"</t>
  </si>
  <si>
    <t>953965122</t>
  </si>
  <si>
    <t>Kotevní šroub pro chemické kotvy M 12 dl 220 mm</t>
  </si>
  <si>
    <t>194</t>
  </si>
  <si>
    <t>97</t>
  </si>
  <si>
    <t>962032231</t>
  </si>
  <si>
    <t>Bourání zdiva z cihel pálených nebo vápenopískových na MV nebo MVC přes 1 m3</t>
  </si>
  <si>
    <t>196</t>
  </si>
  <si>
    <t>1,63*0,60*3,30</t>
  </si>
  <si>
    <t>5,20*3,40*0,20</t>
  </si>
  <si>
    <t>962032641</t>
  </si>
  <si>
    <t>Bourání zdiva komínového nad střechou z cihel na MC</t>
  </si>
  <si>
    <t>198</t>
  </si>
  <si>
    <t>0,45*0,60*2*4,20</t>
  </si>
  <si>
    <t>0,60*(0,80+1,50)*4,20</t>
  </si>
  <si>
    <t>1,40</t>
  </si>
  <si>
    <t>99</t>
  </si>
  <si>
    <t>962041314</t>
  </si>
  <si>
    <t>Bourání příček z betonu prostého tl do 120 mm</t>
  </si>
  <si>
    <t>200</t>
  </si>
  <si>
    <t>"přístřešek na polenice"</t>
  </si>
  <si>
    <t>3,00*1,50</t>
  </si>
  <si>
    <t>2*(3,00+1,50)*1,50</t>
  </si>
  <si>
    <t>962081131</t>
  </si>
  <si>
    <t>Bourání příček ze skleněných tvárnic tl do 100 mm</t>
  </si>
  <si>
    <t>202</t>
  </si>
  <si>
    <t>2,00*1,50+1,15*0,20</t>
  </si>
  <si>
    <t>1,50*1,50</t>
  </si>
  <si>
    <t>101</t>
  </si>
  <si>
    <t>965043341</t>
  </si>
  <si>
    <t>Bourání podkladů pod dlažby betonových s potěrem nebo teracem tl do 100 mm pl přes 4 m2</t>
  </si>
  <si>
    <t>204</t>
  </si>
  <si>
    <t>(43,70+25,20+99,80)*0,10</t>
  </si>
  <si>
    <t>965046111</t>
  </si>
  <si>
    <t>Broušení stávajících betonových podlah úběr do 3 mm</t>
  </si>
  <si>
    <t>206</t>
  </si>
  <si>
    <t>9,70+2,90+15,70+6,50+22,90</t>
  </si>
  <si>
    <t>"schodiště"</t>
  </si>
  <si>
    <t>2,00*(5,25+3,65)</t>
  </si>
  <si>
    <t>103</t>
  </si>
  <si>
    <t>965081323</t>
  </si>
  <si>
    <t>Bourání podlah z dlaždic betonových, teracových nebo čedičových tl do 25 mm plochy přes 1 m2</t>
  </si>
  <si>
    <t>208</t>
  </si>
  <si>
    <t>967031132</t>
  </si>
  <si>
    <t>Přisekání rovných ostění v cihelném zdivu na MV nebo MVC</t>
  </si>
  <si>
    <t>210</t>
  </si>
  <si>
    <t>105</t>
  </si>
  <si>
    <t>968062354</t>
  </si>
  <si>
    <t>Vybourání dřevěných rámů oken dvojitých včetně křídel pl do 1 m2</t>
  </si>
  <si>
    <t>212</t>
  </si>
  <si>
    <t>0,30*1,05</t>
  </si>
  <si>
    <t>0,90*1,23</t>
  </si>
  <si>
    <t>968062356</t>
  </si>
  <si>
    <t>Vybourání dřevěných rámů oken dvojitých včetně křídel pl do 4 m2</t>
  </si>
  <si>
    <t>214</t>
  </si>
  <si>
    <t>2,06*1,50+2,08*1,44+1,88*1,56+2,48*1,55+2,1*1,48+1,76*1,50</t>
  </si>
  <si>
    <t>107</t>
  </si>
  <si>
    <t>968062456</t>
  </si>
  <si>
    <t>Vybourání dřevěných dveřních zárubní pl přes 2 m2</t>
  </si>
  <si>
    <t>216</t>
  </si>
  <si>
    <t>1,15*2,22+1,15*2,45+1,30*2,80+1,35*2,80+1,30*2,80</t>
  </si>
  <si>
    <t>968072354</t>
  </si>
  <si>
    <t>Vybourání kovových rámů oken zdvojených včetně křídel pl do 1 m2</t>
  </si>
  <si>
    <t>218</t>
  </si>
  <si>
    <t>0,55*0,35*2</t>
  </si>
  <si>
    <t>0,65*0,35</t>
  </si>
  <si>
    <t>109</t>
  </si>
  <si>
    <t>971024561</t>
  </si>
  <si>
    <t>Vybourání otvorů ve zdivu kamenném pl do 1 m2 na MV nebo MVC tl do 600 mm</t>
  </si>
  <si>
    <t>220</t>
  </si>
  <si>
    <t>"plynofikace"</t>
  </si>
  <si>
    <t>0,65*0,60*0,22</t>
  </si>
  <si>
    <t>974029154</t>
  </si>
  <si>
    <t>Vysekání rýh ve zdivu kamenném hl do 100 mm š do 150 mm</t>
  </si>
  <si>
    <t>222</t>
  </si>
  <si>
    <t>1,40*2</t>
  </si>
  <si>
    <t>111</t>
  </si>
  <si>
    <t>974082113</t>
  </si>
  <si>
    <t>Vysekání rýh pro vodiče v omítce MV nebo MVC stěn š do 50 mm</t>
  </si>
  <si>
    <t>224</t>
  </si>
  <si>
    <t>100,00</t>
  </si>
  <si>
    <t>977151113</t>
  </si>
  <si>
    <t>Jádrové vrty diamantovými korunkami do D 50 mm do stavebních materiálů</t>
  </si>
  <si>
    <t>226</t>
  </si>
  <si>
    <t>0,15*4+0,40*4</t>
  </si>
  <si>
    <t>113</t>
  </si>
  <si>
    <t>977151116</t>
  </si>
  <si>
    <t>Jádrové vrty diamantovými korunkami do D 80 mm do stavebních materiálů</t>
  </si>
  <si>
    <t>228</t>
  </si>
  <si>
    <t>"vytápění"</t>
  </si>
  <si>
    <t>0,40*8+0,60*2+0,20*2</t>
  </si>
  <si>
    <t>977151118</t>
  </si>
  <si>
    <t>Jádrové vrty diamantovými korunkami do D 100 mm do stavebních materiálů</t>
  </si>
  <si>
    <t>230</t>
  </si>
  <si>
    <t>"VZT"</t>
  </si>
  <si>
    <t>0,50</t>
  </si>
  <si>
    <t>115</t>
  </si>
  <si>
    <t>977151122</t>
  </si>
  <si>
    <t>Jádrové vrty diamantovými korunkami do D 130 mm do stavebních materiálů</t>
  </si>
  <si>
    <t>232</t>
  </si>
  <si>
    <t>0,50+0,60</t>
  </si>
  <si>
    <t>978011121</t>
  </si>
  <si>
    <t>Otlučení (osekání) vnitřní vápenné nebo vápenocementové omítky stropů v rozsahu do 10 %</t>
  </si>
  <si>
    <t>234</t>
  </si>
  <si>
    <t>117</t>
  </si>
  <si>
    <t>978011191</t>
  </si>
  <si>
    <t>Otlučení (osekání) vnitřní vápenné nebo vápenocementové omítky stropů v rozsahu do 100 %</t>
  </si>
  <si>
    <t>236</t>
  </si>
  <si>
    <t>978013141</t>
  </si>
  <si>
    <t>Otlučení (osekání) vnitřní vápenné nebo vápenocementové omítky stěn v rozsahu do 30 %</t>
  </si>
  <si>
    <t>238</t>
  </si>
  <si>
    <t>119</t>
  </si>
  <si>
    <t>978013191</t>
  </si>
  <si>
    <t>Otlučení (osekání) vnitřní vápenné nebo vápenocementové omítky stěn v rozsahu do 100 %</t>
  </si>
  <si>
    <t>240</t>
  </si>
  <si>
    <t>978015331</t>
  </si>
  <si>
    <t>Otlučení (osekání) vnější vápenné nebo vápenocementové omítky stupně členitosti 1 a 2 rozsahu do 20%</t>
  </si>
  <si>
    <t>242</t>
  </si>
  <si>
    <t>121</t>
  </si>
  <si>
    <t>985113131</t>
  </si>
  <si>
    <t>Pemrlování povrchu betonu rubu kleneb a podlah</t>
  </si>
  <si>
    <t>244</t>
  </si>
  <si>
    <t>1,00*(0,30+0,20)*(14+20)</t>
  </si>
  <si>
    <t>985113191</t>
  </si>
  <si>
    <t>Příplatek k pemrlování za práci ve stísněném prostoru</t>
  </si>
  <si>
    <t>246</t>
  </si>
  <si>
    <t>123</t>
  </si>
  <si>
    <t>985113192</t>
  </si>
  <si>
    <t>Příplatek k pemrlování za plochu do 10 m2 jednotlivě</t>
  </si>
  <si>
    <t>248</t>
  </si>
  <si>
    <t>985121101</t>
  </si>
  <si>
    <t>Tryskání degradovaného betonu stěn a rubu kleneb sušeným pískem</t>
  </si>
  <si>
    <t>250</t>
  </si>
  <si>
    <t>"kamenný sokl"</t>
  </si>
  <si>
    <t>2*(22,05+11,398)*1,10</t>
  </si>
  <si>
    <t>125</t>
  </si>
  <si>
    <t>985131111</t>
  </si>
  <si>
    <t>Očištění ploch stěn, rubu kleneb a podlah tlakovou vodou</t>
  </si>
  <si>
    <t>252</t>
  </si>
  <si>
    <t>"kamenný práh"</t>
  </si>
  <si>
    <t>(22,05+4,80)*(0,30*2+0,45)</t>
  </si>
  <si>
    <t>997</t>
  </si>
  <si>
    <t>Přesun sutě</t>
  </si>
  <si>
    <t>997013001</t>
  </si>
  <si>
    <t>Vyklizení ulehlé suti z prostorů do 15 m2 s naložením z hl do 2 m</t>
  </si>
  <si>
    <t>254</t>
  </si>
  <si>
    <t>127</t>
  </si>
  <si>
    <t>997013153</t>
  </si>
  <si>
    <t>Vnitrostaveništní doprava suti a vybouraných hmot pro budovy v do 12 m s omezením mechanizace</t>
  </si>
  <si>
    <t>256</t>
  </si>
  <si>
    <t>997013501</t>
  </si>
  <si>
    <t>Odvoz suti a vybouraných hmot na skládku nebo meziskládku do 1 km se složením</t>
  </si>
  <si>
    <t>258</t>
  </si>
  <si>
    <t>129</t>
  </si>
  <si>
    <t>997013509</t>
  </si>
  <si>
    <t>Příplatek k odvozu suti a vybouraných hmot na skládku ZKD 1 km přes 1 km</t>
  </si>
  <si>
    <t>260</t>
  </si>
  <si>
    <t>146,311*4 "Přepočtené koeficientem množství</t>
  </si>
  <si>
    <t>997013631</t>
  </si>
  <si>
    <t>Poplatek za uložení na skládce (skládkovné) stavebního odpadu směsného kód odpadu 17 09 04</t>
  </si>
  <si>
    <t>262</t>
  </si>
  <si>
    <t>131</t>
  </si>
  <si>
    <t>997013821</t>
  </si>
  <si>
    <t>Poplatek za uložení na skládce (skládkovné) stavebního odpadu s obsahem azbestu kód odpadu 17 06 05</t>
  </si>
  <si>
    <t>264</t>
  </si>
  <si>
    <t>997221612</t>
  </si>
  <si>
    <t>Nakládání vybouraných hmot na dopravní prostředky pro vodorovnou dopravu</t>
  </si>
  <si>
    <t>266</t>
  </si>
  <si>
    <t>998</t>
  </si>
  <si>
    <t>Přesun hmot</t>
  </si>
  <si>
    <t>133</t>
  </si>
  <si>
    <t>998017002</t>
  </si>
  <si>
    <t>Přesun hmot s omezením mechanizace pro budovy v do 12 m</t>
  </si>
  <si>
    <t>268</t>
  </si>
  <si>
    <t>PSV</t>
  </si>
  <si>
    <t>Práce a dodávky PSV</t>
  </si>
  <si>
    <t>711</t>
  </si>
  <si>
    <t>Izolace proti vodě, vlhkosti a plynům</t>
  </si>
  <si>
    <t>711112011</t>
  </si>
  <si>
    <t>Provedení izolace proti zemní vlhkosti svislé za studena suspenzí asfaltovou</t>
  </si>
  <si>
    <t>270</t>
  </si>
  <si>
    <t>4,325*0,25</t>
  </si>
  <si>
    <t>"RŠ"</t>
  </si>
  <si>
    <t>0,80*0,60+2*(0,80+0,60)*0,70</t>
  </si>
  <si>
    <t>135</t>
  </si>
  <si>
    <t>11163346</t>
  </si>
  <si>
    <t>suspenze hydroizolační asfaltová pro opravu střech</t>
  </si>
  <si>
    <t>272</t>
  </si>
  <si>
    <t>3,521*0,0011 "Přepočtené koeficientem množství</t>
  </si>
  <si>
    <t>711142559</t>
  </si>
  <si>
    <t>Provedení izolace proti zemní vlhkosti pásy přitavením svislé NAIP</t>
  </si>
  <si>
    <t>274</t>
  </si>
  <si>
    <t>137</t>
  </si>
  <si>
    <t>62832001</t>
  </si>
  <si>
    <t>pás asfaltový natavitelný oxidovaný tl 3,5mm typu V60 S35 s vložkou ze skleněné rohože, s jemnozrnným minerálním posypem</t>
  </si>
  <si>
    <t>276</t>
  </si>
  <si>
    <t>3,521*1,2 "Přepočtené koeficientem množství</t>
  </si>
  <si>
    <t>711411002</t>
  </si>
  <si>
    <t>Provedení izolace proti tlakové vodě vodorovné za studena lakem asfaltovým</t>
  </si>
  <si>
    <t>278</t>
  </si>
  <si>
    <t>139</t>
  </si>
  <si>
    <t>11163150</t>
  </si>
  <si>
    <t>lak penetrační asfaltový</t>
  </si>
  <si>
    <t>280</t>
  </si>
  <si>
    <t>68,9*0,001 "Přepočtené koeficientem množství</t>
  </si>
  <si>
    <t>711441559</t>
  </si>
  <si>
    <t>Provedení izolace proti tlakové vodě vodorovné přitavením pásu NAIP</t>
  </si>
  <si>
    <t>282</t>
  </si>
  <si>
    <t>141</t>
  </si>
  <si>
    <t>62833158</t>
  </si>
  <si>
    <t>pás asfaltový natavitelný oxidovaný tl 4,0mm typu G200 S40 s vložkou ze skleněné tkaniny, s jemnozrnným minerálním posypem</t>
  </si>
  <si>
    <t>284</t>
  </si>
  <si>
    <t>68,9*1,15 "Přepočtené koeficientem množství</t>
  </si>
  <si>
    <t>998711102</t>
  </si>
  <si>
    <t>Přesun hmot tonážní pro izolace proti vodě, vlhkosti a plynům v objektech výšky do 12 m</t>
  </si>
  <si>
    <t>-346518685</t>
  </si>
  <si>
    <t>713</t>
  </si>
  <si>
    <t>Izolace tepelné</t>
  </si>
  <si>
    <t>143</t>
  </si>
  <si>
    <t>713120811</t>
  </si>
  <si>
    <t>Odstranění tepelné izolace podlah volně kladené z vláknitých materiálů suchých tl do 100 mm</t>
  </si>
  <si>
    <t>216366725</t>
  </si>
  <si>
    <t>713121111</t>
  </si>
  <si>
    <t>Montáž izolace tepelné podlah volně kladenými rohožemi, pásy, dílci, deskami 1 vrstva</t>
  </si>
  <si>
    <t>288</t>
  </si>
  <si>
    <t>145</t>
  </si>
  <si>
    <t>28372317</t>
  </si>
  <si>
    <t>deska EPS 100 do plochých střech a podlah λ=0,037 tl 150mm</t>
  </si>
  <si>
    <t>290</t>
  </si>
  <si>
    <t>68,9*1,02 "Přepočtené koeficientem množství</t>
  </si>
  <si>
    <t>713463132</t>
  </si>
  <si>
    <t>Montáž izolace tepelné potrubí potrubními pouzdry bez úpravy slepenými 1x tl izolace do 50 mm</t>
  </si>
  <si>
    <t>292</t>
  </si>
  <si>
    <t>36,00+18,00+10,00</t>
  </si>
  <si>
    <t>35,00+32,00</t>
  </si>
  <si>
    <t>147</t>
  </si>
  <si>
    <t>63143150</t>
  </si>
  <si>
    <t>pouzdro izolační potrubní z minerální vlny s Al fólií max. 600/100°C 21/50mm</t>
  </si>
  <si>
    <t>294</t>
  </si>
  <si>
    <t>(10,00+18,00)*1,05</t>
  </si>
  <si>
    <t>35,00*1,05</t>
  </si>
  <si>
    <t>63143151</t>
  </si>
  <si>
    <t>pouzdro izolační potrubní z minerální vlny s Al fólií max. 600/100°C 27/50mm</t>
  </si>
  <si>
    <t>296</t>
  </si>
  <si>
    <t>36,00*1,05</t>
  </si>
  <si>
    <t>32,00*1,05</t>
  </si>
  <si>
    <t>149</t>
  </si>
  <si>
    <t>998713102</t>
  </si>
  <si>
    <t>Přesun hmot tonážní pro izolace tepelné v objektech v do 12 m</t>
  </si>
  <si>
    <t>-1279018342</t>
  </si>
  <si>
    <t>721</t>
  </si>
  <si>
    <t>Zdravotechnika - vnitřní kanalizace</t>
  </si>
  <si>
    <t>721173315</t>
  </si>
  <si>
    <t>Potrubí kanalizační z PVC SN 4 dešťové DN 110</t>
  </si>
  <si>
    <t>300</t>
  </si>
  <si>
    <t>"chránička"</t>
  </si>
  <si>
    <t>1,50</t>
  </si>
  <si>
    <t>151</t>
  </si>
  <si>
    <t>721173401</t>
  </si>
  <si>
    <t>Potrubí kanalizační z PVC SN 4 svodné DN 110</t>
  </si>
  <si>
    <t>302</t>
  </si>
  <si>
    <t>28611351</t>
  </si>
  <si>
    <t>koleno kanalizační PVC KG 110x45°</t>
  </si>
  <si>
    <t>304</t>
  </si>
  <si>
    <t>153</t>
  </si>
  <si>
    <t>721173402</t>
  </si>
  <si>
    <t>Potrubí kanalizační z PVC SN 4 svodné DN 125</t>
  </si>
  <si>
    <t>306</t>
  </si>
  <si>
    <t>11,00+9,00</t>
  </si>
  <si>
    <t>28611356</t>
  </si>
  <si>
    <t>koleno kanalizační PVC KG 125x45°</t>
  </si>
  <si>
    <t>308</t>
  </si>
  <si>
    <t>155</t>
  </si>
  <si>
    <t>28611502</t>
  </si>
  <si>
    <t>redukce kanalizační PVC 125/110</t>
  </si>
  <si>
    <t>310</t>
  </si>
  <si>
    <t>28611389</t>
  </si>
  <si>
    <t>odbočka kanalizační PVC s hrdlem 125/125/45°</t>
  </si>
  <si>
    <t>312</t>
  </si>
  <si>
    <t>157</t>
  </si>
  <si>
    <t>721173403</t>
  </si>
  <si>
    <t>Potrubí kanalizační z PVC SN 4 svodné DN 160</t>
  </si>
  <si>
    <t>314</t>
  </si>
  <si>
    <t>28611391</t>
  </si>
  <si>
    <t>odbočka kanalizační plastová s hrdlem KG 150/125/45°</t>
  </si>
  <si>
    <t>316</t>
  </si>
  <si>
    <t>159</t>
  </si>
  <si>
    <t>28611506</t>
  </si>
  <si>
    <t>redukce kanalizační PVC 160/125</t>
  </si>
  <si>
    <t>318</t>
  </si>
  <si>
    <t>28611620</t>
  </si>
  <si>
    <t>čistící kus kanalizace plastové KG DN 160 se 4 šrouby</t>
  </si>
  <si>
    <t>320</t>
  </si>
  <si>
    <t>161</t>
  </si>
  <si>
    <t>28611616</t>
  </si>
  <si>
    <t>čistící kus kanalizace plastové KG DN 100 se 4 šrouby</t>
  </si>
  <si>
    <t>322</t>
  </si>
  <si>
    <t>28611618</t>
  </si>
  <si>
    <t>čistící kus kanalizace plastové KG DN 125 se 4 šrouby</t>
  </si>
  <si>
    <t>324</t>
  </si>
  <si>
    <t>163</t>
  </si>
  <si>
    <t>28611720</t>
  </si>
  <si>
    <t>víčko kanalizace plastové KG DN 125</t>
  </si>
  <si>
    <t>326</t>
  </si>
  <si>
    <t>721174006</t>
  </si>
  <si>
    <t>Potrubí kanalizační z PP svodné DN 125</t>
  </si>
  <si>
    <t>328</t>
  </si>
  <si>
    <t>165</t>
  </si>
  <si>
    <t>721174042</t>
  </si>
  <si>
    <t>Potrubí kanalizační z PP připojovací DN 40</t>
  </si>
  <si>
    <t>330</t>
  </si>
  <si>
    <t>10,00+14,00</t>
  </si>
  <si>
    <t>721174043</t>
  </si>
  <si>
    <t>Potrubí kanalizační z PP připojovací DN 50</t>
  </si>
  <si>
    <t>332</t>
  </si>
  <si>
    <t>167</t>
  </si>
  <si>
    <t>721174045</t>
  </si>
  <si>
    <t>Potrubí kanalizační z PP připojovací DN 110</t>
  </si>
  <si>
    <t>334</t>
  </si>
  <si>
    <t>721211421</t>
  </si>
  <si>
    <t>Vpusť podlahová se svislým odtokem DN 50/75/110 mřížka nerez 115x115</t>
  </si>
  <si>
    <t>336</t>
  </si>
  <si>
    <t>169</t>
  </si>
  <si>
    <t>721273153</t>
  </si>
  <si>
    <t>Hlavice ventilační polypropylen PP DN 110</t>
  </si>
  <si>
    <t>338</t>
  </si>
  <si>
    <t>721290112</t>
  </si>
  <si>
    <t>Zkouška těsnosti potrubí kanalizace vodou do DN 200</t>
  </si>
  <si>
    <t>340</t>
  </si>
  <si>
    <t>3,00+10,00+11,00</t>
  </si>
  <si>
    <t>10,00+14,00+3,00+24,00+15,00+9,00</t>
  </si>
  <si>
    <t>171</t>
  </si>
  <si>
    <t>998721102</t>
  </si>
  <si>
    <t>Přesun hmot tonážní pro vnitřní kanalizace v objektech v do 12 m</t>
  </si>
  <si>
    <t>-1562095840</t>
  </si>
  <si>
    <t>722</t>
  </si>
  <si>
    <t>Zdravotechnika - vnitřní vodovod</t>
  </si>
  <si>
    <t>722174001</t>
  </si>
  <si>
    <t>Potrubí vodovodní plastové PPR svar polyfuze PN 16 D 16x2,2 mm</t>
  </si>
  <si>
    <t>344</t>
  </si>
  <si>
    <t>4,00+4,00 "komdenzát"</t>
  </si>
  <si>
    <t>173</t>
  </si>
  <si>
    <t>722174002</t>
  </si>
  <si>
    <t>Potrubí vodovodní plastové PPR svar polyfuze PN 16 D 20x2,8 mm</t>
  </si>
  <si>
    <t>346</t>
  </si>
  <si>
    <t>722174003</t>
  </si>
  <si>
    <t>Potrubí vodovodní plastové PPR svar polyfuze PN 16 D 25x3,5 mm</t>
  </si>
  <si>
    <t>348</t>
  </si>
  <si>
    <t>175</t>
  </si>
  <si>
    <t>722174004</t>
  </si>
  <si>
    <t>Potrubí vodovodní plastové PPR svar polyfuze PN 16 D 32x4,4 mm</t>
  </si>
  <si>
    <t>350</t>
  </si>
  <si>
    <t>722181211</t>
  </si>
  <si>
    <t>Ochrana vodovodního potrubí přilepenými termoizolačními trubicemi z PE tl do 6 mm DN do 22 mm</t>
  </si>
  <si>
    <t>352</t>
  </si>
  <si>
    <t>4,00+32,00</t>
  </si>
  <si>
    <t>177</t>
  </si>
  <si>
    <t>722181212</t>
  </si>
  <si>
    <t>Ochrana vodovodního potrubí přilepenými termoizolačními trubicemi z PE tl do 6 mm DN do 32 mm</t>
  </si>
  <si>
    <t>354</t>
  </si>
  <si>
    <t>26,00+12,00</t>
  </si>
  <si>
    <t>722181221</t>
  </si>
  <si>
    <t>Ochrana vodovodního potrubí přilepenými termoizolačními trubicemi z PE tl do 9 mm DN do 22 mm</t>
  </si>
  <si>
    <t>356</t>
  </si>
  <si>
    <t>179</t>
  </si>
  <si>
    <t>722181222</t>
  </si>
  <si>
    <t>Ochrana vodovodního potrubí přilepenými termoizolačními trubicemi z PE tl do 9 mm DN do 45 mm</t>
  </si>
  <si>
    <t>358</t>
  </si>
  <si>
    <t>722221135</t>
  </si>
  <si>
    <t>Ventil výtokový G 3/4" s jedním závitem</t>
  </si>
  <si>
    <t>soubor</t>
  </si>
  <si>
    <t>360</t>
  </si>
  <si>
    <t>181</t>
  </si>
  <si>
    <t>722224116</t>
  </si>
  <si>
    <t>Kohout plnicí nebo vypouštěcí G 3/4" PN 10 s jedním závitem</t>
  </si>
  <si>
    <t>362</t>
  </si>
  <si>
    <t>1+2</t>
  </si>
  <si>
    <t>722225302</t>
  </si>
  <si>
    <t>Šroubení přechodové krátké s vnitřním závitem D 20xR 1/2"</t>
  </si>
  <si>
    <t>364</t>
  </si>
  <si>
    <t>183</t>
  </si>
  <si>
    <t>722230104</t>
  </si>
  <si>
    <t>Ventil přímý G 5/4" se dvěma závity</t>
  </si>
  <si>
    <t>366</t>
  </si>
  <si>
    <t>722230111</t>
  </si>
  <si>
    <t>Ventil přímý G 1/2" s odvodněním a dvěma závity</t>
  </si>
  <si>
    <t>368</t>
  </si>
  <si>
    <t>185</t>
  </si>
  <si>
    <t>722230112</t>
  </si>
  <si>
    <t>Ventil přímý G 3/4" s odvodněním a dvěma závity</t>
  </si>
  <si>
    <t>370</t>
  </si>
  <si>
    <t>722230113</t>
  </si>
  <si>
    <t>Ventil přímý G 1" s odvodněním a dvěma závity</t>
  </si>
  <si>
    <t>372</t>
  </si>
  <si>
    <t>187</t>
  </si>
  <si>
    <t>722230114</t>
  </si>
  <si>
    <t>Ventil přímý G 5/4" s odvodněním a dvěma závity</t>
  </si>
  <si>
    <t>374</t>
  </si>
  <si>
    <t>722231073</t>
  </si>
  <si>
    <t>Ventil zpětný mosazný G 3/4" PN 10 do 110°C se dvěma závity</t>
  </si>
  <si>
    <t>376</t>
  </si>
  <si>
    <t>189</t>
  </si>
  <si>
    <t>722231074</t>
  </si>
  <si>
    <t>Ventil zpětný mosazný G 1" PN 10 do 110°C se dvěma závity</t>
  </si>
  <si>
    <t>378</t>
  </si>
  <si>
    <t>722231075</t>
  </si>
  <si>
    <t>Ventil zpětný mosazný G 5/4" PN 10 do 110°C se dvěma závity</t>
  </si>
  <si>
    <t>380</t>
  </si>
  <si>
    <t>191</t>
  </si>
  <si>
    <t>722231222</t>
  </si>
  <si>
    <t>Ventil pojistný mosazný G 3/4" PN 6 do 100°C k bojleru s vnitřním x vnějším závitem</t>
  </si>
  <si>
    <t>382</t>
  </si>
  <si>
    <t>722231282</t>
  </si>
  <si>
    <t>Regulátor výstupního tlaku membránový G 3/4" PN 16 do 70°C se dvěma závity</t>
  </si>
  <si>
    <t>384</t>
  </si>
  <si>
    <t>193</t>
  </si>
  <si>
    <t>722232172</t>
  </si>
  <si>
    <t>Kohout kulový rohový G 3/4" PN 42 do 185°C plnoprůtokový s vnějším a vnitřním závitem</t>
  </si>
  <si>
    <t>386</t>
  </si>
  <si>
    <t>722232173</t>
  </si>
  <si>
    <t>Kohout kulový rohový G 1" PN 42 do 185°C plnoprůtokový s vnějším a vnitřním závitem</t>
  </si>
  <si>
    <t>388</t>
  </si>
  <si>
    <t>195</t>
  </si>
  <si>
    <t>722234264</t>
  </si>
  <si>
    <t>Filtr mosazný G 3/4" PN 20 do 80°C s 2x vnitřním závitem</t>
  </si>
  <si>
    <t>390</t>
  </si>
  <si>
    <t>722263207</t>
  </si>
  <si>
    <t>Vodoměr závitový jednovtokový suchoběžný do 100°C G 3/4"x 130 mm Qn 1,5 m3/h horizontální</t>
  </si>
  <si>
    <t>392</t>
  </si>
  <si>
    <t>197</t>
  </si>
  <si>
    <t>722290226</t>
  </si>
  <si>
    <t>Zkouška těsnosti vodovodního potrubí závitového do DN 50</t>
  </si>
  <si>
    <t>394</t>
  </si>
  <si>
    <t>4,00+101,00+128,00+12,00</t>
  </si>
  <si>
    <t>722290234</t>
  </si>
  <si>
    <t>Proplach a dezinfekce vodovodního potrubí do DN 80</t>
  </si>
  <si>
    <t>396</t>
  </si>
  <si>
    <t>199</t>
  </si>
  <si>
    <t>998722102</t>
  </si>
  <si>
    <t>Přesun hmot tonážní pro vnitřní vodovod v objektech v do 12 m</t>
  </si>
  <si>
    <t>217516998</t>
  </si>
  <si>
    <t>723</t>
  </si>
  <si>
    <t>Zdravotechnika - vnitřní plynovod</t>
  </si>
  <si>
    <t>723181025</t>
  </si>
  <si>
    <t>Potrubí měděné tvrdé spojované lisováním DN 32 ZTI</t>
  </si>
  <si>
    <t>400</t>
  </si>
  <si>
    <t>201</t>
  </si>
  <si>
    <t>55261604</t>
  </si>
  <si>
    <t>koleno 90 ° Cu lisovací spoj pro rozvod plynu DN 25</t>
  </si>
  <si>
    <t>402</t>
  </si>
  <si>
    <t>55261643</t>
  </si>
  <si>
    <t>tvarovka T Cu lisovací spoj pro rozvod plynu DN 25</t>
  </si>
  <si>
    <t>404</t>
  </si>
  <si>
    <t>203</t>
  </si>
  <si>
    <t>31942687</t>
  </si>
  <si>
    <t>zátka mosaz 1"</t>
  </si>
  <si>
    <t>406</t>
  </si>
  <si>
    <t>723181026</t>
  </si>
  <si>
    <t>Potrubí měděné tvrdé spojované lisováním DN 40 ZTI</t>
  </si>
  <si>
    <t>408</t>
  </si>
  <si>
    <t>0,45*3+0,20*3</t>
  </si>
  <si>
    <t>205</t>
  </si>
  <si>
    <t>723230104</t>
  </si>
  <si>
    <t>Kulový uzávěr přímý PN 5 G 1" FF s protipožární armaturou a 2x vnitřním závitem</t>
  </si>
  <si>
    <t>410</t>
  </si>
  <si>
    <t>723231164</t>
  </si>
  <si>
    <t>Kohout kulový přímý G 1" PN 42 do 185°C plnoprůtokový vnitřní závit těžká řada</t>
  </si>
  <si>
    <t>412</t>
  </si>
  <si>
    <t>2+5</t>
  </si>
  <si>
    <t>207</t>
  </si>
  <si>
    <t>723234321</t>
  </si>
  <si>
    <t>Regulátor tlaku plynu středotlaký dvoustupňový výkon do 10 m3/hod pro zemní plyn</t>
  </si>
  <si>
    <t>414</t>
  </si>
  <si>
    <t>723239103</t>
  </si>
  <si>
    <t>Montáž armatur plynovodních se dvěma závity G 1" ostatní typ</t>
  </si>
  <si>
    <t>416</t>
  </si>
  <si>
    <t>209</t>
  </si>
  <si>
    <t>38822274</t>
  </si>
  <si>
    <t>plynoměr membránový Qmax 16m3/h, PN 0,05MPa, DN 40</t>
  </si>
  <si>
    <t>418</t>
  </si>
  <si>
    <t>998723102</t>
  </si>
  <si>
    <t>Přesun hmot tonážní pro vnitřní plynovod v objektech v do 12 m</t>
  </si>
  <si>
    <t>-648191218</t>
  </si>
  <si>
    <t>725</t>
  </si>
  <si>
    <t>Zdravotechnika - zařizovací předměty</t>
  </si>
  <si>
    <t>211</t>
  </si>
  <si>
    <t>725110814</t>
  </si>
  <si>
    <t>Demontáž klozetu Kombi, odsávací</t>
  </si>
  <si>
    <t>422</t>
  </si>
  <si>
    <t>7251113511</t>
  </si>
  <si>
    <t>Splachovač klozetů antivaldal</t>
  </si>
  <si>
    <t>424</t>
  </si>
  <si>
    <t>213</t>
  </si>
  <si>
    <t>725112171</t>
  </si>
  <si>
    <t>Kombi klozet s hlubokým splachováním odpad vodorovný</t>
  </si>
  <si>
    <t>426</t>
  </si>
  <si>
    <t>725112313</t>
  </si>
  <si>
    <t>Klozet nerezový s hlubokým splachováním závěsný s montážní deskou</t>
  </si>
  <si>
    <t>428</t>
  </si>
  <si>
    <t>215</t>
  </si>
  <si>
    <t>725121603</t>
  </si>
  <si>
    <t>Pisoárový záchodek nerezový se senzorovým splachováním</t>
  </si>
  <si>
    <t>430</t>
  </si>
  <si>
    <t>725210821</t>
  </si>
  <si>
    <t>Demontáž umyvadel bez výtokových armatur</t>
  </si>
  <si>
    <t>432</t>
  </si>
  <si>
    <t>217</t>
  </si>
  <si>
    <t>725211602</t>
  </si>
  <si>
    <t>Umyvadlo keramické bílé šířky 550 mm bez krytu na sifon připevněné na stěnu šrouby</t>
  </si>
  <si>
    <t>434</t>
  </si>
  <si>
    <t>725211681</t>
  </si>
  <si>
    <t>Umyvadlo keramické bílé zdravotní šířky 640 mm připevněné na stěnu šrouby</t>
  </si>
  <si>
    <t>436</t>
  </si>
  <si>
    <t>219</t>
  </si>
  <si>
    <t>725211701</t>
  </si>
  <si>
    <t>Umývátko keramické bílé stěnové šířky 400 mm připevněné na stěnu šrouby</t>
  </si>
  <si>
    <t>438</t>
  </si>
  <si>
    <t>725214113</t>
  </si>
  <si>
    <t>Umyvadlo nerezové bez výtokové armatury o rozměrech 560x435 mm připevněné na stěnu</t>
  </si>
  <si>
    <t>440</t>
  </si>
  <si>
    <t>221</t>
  </si>
  <si>
    <t>725291708</t>
  </si>
  <si>
    <t>Doplňky zařízení koupelen a záchodů smaltované madlo rovné dl 1000 mm</t>
  </si>
  <si>
    <t>442</t>
  </si>
  <si>
    <t>725291722</t>
  </si>
  <si>
    <t>Doplňky zařízení koupelen a záchodů smaltované madlo krakorcové sklopné dl 834 mm</t>
  </si>
  <si>
    <t>444</t>
  </si>
  <si>
    <t>223</t>
  </si>
  <si>
    <t>725331111</t>
  </si>
  <si>
    <t>Výlevka bez výtokových armatur keramická se sklopnou plastovou mřížkou 500 mm</t>
  </si>
  <si>
    <t>446</t>
  </si>
  <si>
    <t>725530811</t>
  </si>
  <si>
    <t>Demontáž ohřívač elektrický přepadový do 12 litrů</t>
  </si>
  <si>
    <t>448</t>
  </si>
  <si>
    <t>225</t>
  </si>
  <si>
    <t>725531101</t>
  </si>
  <si>
    <t>Elektrický ohřívač zásobníkový přepadový beztlakový 5 l / 2 kW</t>
  </si>
  <si>
    <t>450</t>
  </si>
  <si>
    <t>725532111</t>
  </si>
  <si>
    <t>Elektrický ohřívač zásobníkový akumulační závěsný svislý 30 l / 2 kW</t>
  </si>
  <si>
    <t>452</t>
  </si>
  <si>
    <t>227</t>
  </si>
  <si>
    <t>725813111</t>
  </si>
  <si>
    <t>Ventil rohový bez připojovací trubičky nebo flexi hadičky G 1/2"</t>
  </si>
  <si>
    <t>454</t>
  </si>
  <si>
    <t>725822613</t>
  </si>
  <si>
    <t>Baterie umyvadlová stojánková páková s výpustí</t>
  </si>
  <si>
    <t>456</t>
  </si>
  <si>
    <t>229</t>
  </si>
  <si>
    <t>725822631</t>
  </si>
  <si>
    <t>Baterie umyvadlová stojánková klasická s otáčivým kulatým ústím a délkou ramínka 150 mm</t>
  </si>
  <si>
    <t>458</t>
  </si>
  <si>
    <t>725822642</t>
  </si>
  <si>
    <t>Baterie umyvadlová automatická senzorová s přívodem teplé a studené vody</t>
  </si>
  <si>
    <t>460</t>
  </si>
  <si>
    <t>231</t>
  </si>
  <si>
    <t>725822656</t>
  </si>
  <si>
    <t>Baterie umyvadlová automatická senzorová k průtokovým ohřívačům</t>
  </si>
  <si>
    <t>462</t>
  </si>
  <si>
    <t>725861102</t>
  </si>
  <si>
    <t>Zápachová uzávěrka pro umyvadla DN 40</t>
  </si>
  <si>
    <t>464</t>
  </si>
  <si>
    <t>233</t>
  </si>
  <si>
    <t>998725102</t>
  </si>
  <si>
    <t>Přesun hmot tonážní pro zařizovací předměty v objektech v do 12 m</t>
  </si>
  <si>
    <t>1843738939</t>
  </si>
  <si>
    <t>731</t>
  </si>
  <si>
    <t>Ústřední vytápění</t>
  </si>
  <si>
    <t>731110101X</t>
  </si>
  <si>
    <t>Úprava stávajícího rozvodu vytápění</t>
  </si>
  <si>
    <t>kpl</t>
  </si>
  <si>
    <t>468</t>
  </si>
  <si>
    <t>732</t>
  </si>
  <si>
    <t>Ústřední vytápění - strojovny</t>
  </si>
  <si>
    <t>235</t>
  </si>
  <si>
    <t>732421212</t>
  </si>
  <si>
    <t>Čerpadlo teplovodní mokroběžné závitové cirkulační DN 25 výtlak do 4,0 m průtok 2,20 m3/h pro TUV</t>
  </si>
  <si>
    <t>470</t>
  </si>
  <si>
    <t>998732102</t>
  </si>
  <si>
    <t>Přesun hmot tonážní pro strojovny v objektech v do 12 m</t>
  </si>
  <si>
    <t>1712827615</t>
  </si>
  <si>
    <t>733</t>
  </si>
  <si>
    <t>Ústřední vytápění - rozvodné potrubí</t>
  </si>
  <si>
    <t>237</t>
  </si>
  <si>
    <t>733223104</t>
  </si>
  <si>
    <t>Potrubí měděné tvrdé spojované měkkým pájením D 22x1</t>
  </si>
  <si>
    <t>474</t>
  </si>
  <si>
    <t>"chráničky"</t>
  </si>
  <si>
    <t>0,20*2</t>
  </si>
  <si>
    <t>733223105</t>
  </si>
  <si>
    <t>Potrubí měděné tvrdé spojované měkkým pájením D 28x1,5</t>
  </si>
  <si>
    <t>476</t>
  </si>
  <si>
    <t>0,42*6</t>
  </si>
  <si>
    <t>239</t>
  </si>
  <si>
    <t>733223107</t>
  </si>
  <si>
    <t>Potrubí měděné tvrdé spojované měkkým pájením D 42x1,5</t>
  </si>
  <si>
    <t>478</t>
  </si>
  <si>
    <t>0,60*2+0,42*6+0,20*2</t>
  </si>
  <si>
    <t>733223302</t>
  </si>
  <si>
    <t>Potrubí měděné tvrdé spojované lisováním DN 15 ÚT</t>
  </si>
  <si>
    <t>480</t>
  </si>
  <si>
    <t>241</t>
  </si>
  <si>
    <t>733223303</t>
  </si>
  <si>
    <t>Potrubí měděné tvrdé spojované lisováním DN 20 ÚT</t>
  </si>
  <si>
    <t>482</t>
  </si>
  <si>
    <t>733223304</t>
  </si>
  <si>
    <t>Potrubí měděné tvrdé spojované lisováním DN 25 ÚT</t>
  </si>
  <si>
    <t>484</t>
  </si>
  <si>
    <t>243</t>
  </si>
  <si>
    <t>733223305</t>
  </si>
  <si>
    <t>Potrubí měděné tvrdé spojované lisováním DN 32 ÚT</t>
  </si>
  <si>
    <t>486</t>
  </si>
  <si>
    <t>55261602</t>
  </si>
  <si>
    <t>koleno 90 ° Cu lisovací spoj pro rozvod plynu DN 15</t>
  </si>
  <si>
    <t>488</t>
  </si>
  <si>
    <t>245</t>
  </si>
  <si>
    <t>55261601</t>
  </si>
  <si>
    <t>koleno 90 ° Cu lisovací spoj pro rozvod plynu DN 12</t>
  </si>
  <si>
    <t>490</t>
  </si>
  <si>
    <t>492</t>
  </si>
  <si>
    <t>247</t>
  </si>
  <si>
    <t>55261640</t>
  </si>
  <si>
    <t>tvarovka T Cu lisovací spoj pro rozvod plynu DN 12</t>
  </si>
  <si>
    <t>494</t>
  </si>
  <si>
    <t>55261650</t>
  </si>
  <si>
    <t>tvarovka T/R Cu, rozvod plynu, DN 15/12</t>
  </si>
  <si>
    <t>496</t>
  </si>
  <si>
    <t>249</t>
  </si>
  <si>
    <t>55261651</t>
  </si>
  <si>
    <t>tvarovka T/R Cu, rozvod plynu, DN 20/12</t>
  </si>
  <si>
    <t>498</t>
  </si>
  <si>
    <t>500</t>
  </si>
  <si>
    <t>251</t>
  </si>
  <si>
    <t>55261668</t>
  </si>
  <si>
    <t>redukce Cu, rozvod plynu, DN 25/20</t>
  </si>
  <si>
    <t>502</t>
  </si>
  <si>
    <t>55261662</t>
  </si>
  <si>
    <t>redukce Cu, rozvod plynu, DN 20/15</t>
  </si>
  <si>
    <t>504</t>
  </si>
  <si>
    <t>253</t>
  </si>
  <si>
    <t>6000010710</t>
  </si>
  <si>
    <t>Lisovací přechodka Sanha Purapress Cu 28x1" vnitřní 8270G</t>
  </si>
  <si>
    <t>506</t>
  </si>
  <si>
    <t>6000060910</t>
  </si>
  <si>
    <t>Lisovací T-kus Sanha Press Gas 28x15x28 10130</t>
  </si>
  <si>
    <t>508</t>
  </si>
  <si>
    <t>255</t>
  </si>
  <si>
    <t>6000010730</t>
  </si>
  <si>
    <t>Lisovací T-kus Sanha Press Gas 18x15x18 10130</t>
  </si>
  <si>
    <t>510</t>
  </si>
  <si>
    <t>6000061490</t>
  </si>
  <si>
    <t>Lisovací přechodka Sanha Cu SOLAR 18×3/4" vnější 13243G</t>
  </si>
  <si>
    <t>512</t>
  </si>
  <si>
    <t>257</t>
  </si>
  <si>
    <t>6000062420</t>
  </si>
  <si>
    <t>Lisovací nátrubek redukovaný Sanha Press Cu 18x15 6240</t>
  </si>
  <si>
    <t>514</t>
  </si>
  <si>
    <t>6000062440</t>
  </si>
  <si>
    <t>Lisovací nátrubek redukovaný Sanha Press Cu 22x18 6240</t>
  </si>
  <si>
    <t>516</t>
  </si>
  <si>
    <t>259</t>
  </si>
  <si>
    <t>6000062460</t>
  </si>
  <si>
    <t>Lisovací nátrubek redukovaný Sanha Press Cu 28x22 6240</t>
  </si>
  <si>
    <t>518</t>
  </si>
  <si>
    <t>733291101</t>
  </si>
  <si>
    <t>Zkouška těsnosti potrubí měděné do D 35x1,5</t>
  </si>
  <si>
    <t>520</t>
  </si>
  <si>
    <t>34,00+8,00+26,00+26,00</t>
  </si>
  <si>
    <t>261</t>
  </si>
  <si>
    <t>733390304</t>
  </si>
  <si>
    <t>Napuštění potrubí primárního okruhu D 32x3,0 mm nemrznoucí směsí</t>
  </si>
  <si>
    <t>522</t>
  </si>
  <si>
    <t>733811211</t>
  </si>
  <si>
    <t>Ochrana potrubí ústředního vytápění termoizolačními trubicemi z PE tl do 6 mm DN do 22 mm</t>
  </si>
  <si>
    <t>524</t>
  </si>
  <si>
    <t>16,00*7+8,00*3+4,00</t>
  </si>
  <si>
    <t>263</t>
  </si>
  <si>
    <t>733811212</t>
  </si>
  <si>
    <t>Ochrana potrubí ústředního vytápění termoizolačními trubicemi z PE tl do 6 mm DN do 32 mm</t>
  </si>
  <si>
    <t>526</t>
  </si>
  <si>
    <t>4,00</t>
  </si>
  <si>
    <t>998733102</t>
  </si>
  <si>
    <t>Přesun hmot tonážní pro rozvody potrubí v objektech v do 12 m</t>
  </si>
  <si>
    <t>-1035089372</t>
  </si>
  <si>
    <t>734</t>
  </si>
  <si>
    <t>Ústřední vytápění - armatury</t>
  </si>
  <si>
    <t>265</t>
  </si>
  <si>
    <t>734211115</t>
  </si>
  <si>
    <t>Ventil závitový odvzdušňovací G 1/2 PN 10 do 120°C otopných těles</t>
  </si>
  <si>
    <t>530</t>
  </si>
  <si>
    <t>734222803</t>
  </si>
  <si>
    <t>Ventil závitový termostatický rohový G 3/4 PN 16 do 110°C s ruční hlavou chromovaný</t>
  </si>
  <si>
    <t>532</t>
  </si>
  <si>
    <t>267</t>
  </si>
  <si>
    <t>734261403</t>
  </si>
  <si>
    <t>Armatura připojovací rohová G 3/4x18 PN 10 do 110°C radiátorů typu VK</t>
  </si>
  <si>
    <t>534</t>
  </si>
  <si>
    <t>734291123</t>
  </si>
  <si>
    <t>Kohout plnící a vypouštěcí G 1/2 PN 10 do 90°C závitový</t>
  </si>
  <si>
    <t>536</t>
  </si>
  <si>
    <t>269</t>
  </si>
  <si>
    <t>734292714</t>
  </si>
  <si>
    <t>Kohout kulový přímý G 3/4 PN 42 do 185°C vnitřní závit</t>
  </si>
  <si>
    <t>538</t>
  </si>
  <si>
    <t>734292715</t>
  </si>
  <si>
    <t>Kohout kulový přímý G 1 PN 42 do 185°C vnitřní závit</t>
  </si>
  <si>
    <t>540</t>
  </si>
  <si>
    <t>271</t>
  </si>
  <si>
    <t>734499211</t>
  </si>
  <si>
    <t>Montáž návarku M 20x1,5</t>
  </si>
  <si>
    <t>542</t>
  </si>
  <si>
    <t>11323891</t>
  </si>
  <si>
    <t>měřič tepla s dálkovým odečtem</t>
  </si>
  <si>
    <t>544</t>
  </si>
  <si>
    <t>273</t>
  </si>
  <si>
    <t>998734102</t>
  </si>
  <si>
    <t>Přesun hmot tonážní pro armatury v objektech v do 12 m</t>
  </si>
  <si>
    <t>831254099</t>
  </si>
  <si>
    <t>735</t>
  </si>
  <si>
    <t>Ústřední vytápění - otopná tělesa</t>
  </si>
  <si>
    <t>735000912</t>
  </si>
  <si>
    <t>Vyregulování ventilu nebo kohoutu dvojregulačního s termostatickým ovládáním</t>
  </si>
  <si>
    <t>548</t>
  </si>
  <si>
    <t>275</t>
  </si>
  <si>
    <t>735111810</t>
  </si>
  <si>
    <t>Demontáž otopného tělesa litinového článkového</t>
  </si>
  <si>
    <t>550</t>
  </si>
  <si>
    <t>1,50*1,00*4</t>
  </si>
  <si>
    <t>735152252</t>
  </si>
  <si>
    <t>Otopné těleso panelové VK jednodeskové 1 přídavná přestupní plocha výška/délka 500/500 mm výkon 429 W</t>
  </si>
  <si>
    <t>552</t>
  </si>
  <si>
    <t>277</t>
  </si>
  <si>
    <t>735152379</t>
  </si>
  <si>
    <t>Otopné těleso panel VK dvoudeskové bez přídavné přestupní plochy výška/délka 600/1200 mm výkon 1174 W</t>
  </si>
  <si>
    <t>554</t>
  </si>
  <si>
    <t>735152577</t>
  </si>
  <si>
    <t>Otopné těleso panelové VK dvoudeskové 2 přídavné přestupní plochy výška/délka 600/1000 mm výkon 1679 W</t>
  </si>
  <si>
    <t>556</t>
  </si>
  <si>
    <t>279</t>
  </si>
  <si>
    <t>735152582</t>
  </si>
  <si>
    <t>Otopné těleso panelové VK dvoudeskové 2 přídavné přestupní plochy výška/délka 600/1800 mm výkon 3022 W</t>
  </si>
  <si>
    <t>558</t>
  </si>
  <si>
    <t>735191905</t>
  </si>
  <si>
    <t>Odvzdušnění otopných těles</t>
  </si>
  <si>
    <t>560</t>
  </si>
  <si>
    <t>281</t>
  </si>
  <si>
    <t>735191910</t>
  </si>
  <si>
    <t>Napuštění vody do otopných těles</t>
  </si>
  <si>
    <t>562</t>
  </si>
  <si>
    <t>998735102</t>
  </si>
  <si>
    <t>Přesun hmot tonážní pro otopná tělesa v objektech v do 12 m</t>
  </si>
  <si>
    <t>1987655867</t>
  </si>
  <si>
    <t>741</t>
  </si>
  <si>
    <t>Elektroinstalace - silnoproud</t>
  </si>
  <si>
    <t>283</t>
  </si>
  <si>
    <t>741110041</t>
  </si>
  <si>
    <t>Montáž trubka plastová ohebná D přes 11 do 23 mm uložená pevně</t>
  </si>
  <si>
    <t>566</t>
  </si>
  <si>
    <t>34571091</t>
  </si>
  <si>
    <t>trubka elektroinstalační tuhá z PVC D 13,7/16mm</t>
  </si>
  <si>
    <t>568</t>
  </si>
  <si>
    <t>24*1,05 "Přepočtené koeficientem množství</t>
  </si>
  <si>
    <t>285</t>
  </si>
  <si>
    <t>741110511</t>
  </si>
  <si>
    <t>Montáž lišta a kanálek vkládací šířky do 60 mm s víčkem</t>
  </si>
  <si>
    <t>570</t>
  </si>
  <si>
    <t>286</t>
  </si>
  <si>
    <t>34571011</t>
  </si>
  <si>
    <t>lišta elektroinstalační vkládací 24x22</t>
  </si>
  <si>
    <t>572</t>
  </si>
  <si>
    <t>30*1,05 "Přepočtené koeficientem množství</t>
  </si>
  <si>
    <t>287</t>
  </si>
  <si>
    <t>741112001</t>
  </si>
  <si>
    <t>Montáž krabice zapuštěná plastová kruhová</t>
  </si>
  <si>
    <t>574</t>
  </si>
  <si>
    <t>10+28+16+14</t>
  </si>
  <si>
    <t>1188897</t>
  </si>
  <si>
    <t>KRABICE ODBOCNA KU 68-1902 KA</t>
  </si>
  <si>
    <t>576</t>
  </si>
  <si>
    <t>289</t>
  </si>
  <si>
    <t>1188898</t>
  </si>
  <si>
    <t>KRABICE S VENECKEM KU 68-1903 KA</t>
  </si>
  <si>
    <t>578</t>
  </si>
  <si>
    <t>1216900</t>
  </si>
  <si>
    <t>KRABICE S VENECKEM KR 97/5 KA</t>
  </si>
  <si>
    <t>580</t>
  </si>
  <si>
    <t>291</t>
  </si>
  <si>
    <t>1186671</t>
  </si>
  <si>
    <t>KRABICE 117X117X58 TM. SEDA 8111 LA IP54</t>
  </si>
  <si>
    <t>582</t>
  </si>
  <si>
    <t>741112061</t>
  </si>
  <si>
    <t>Montáž krabice přístrojová zapuštěná plastová kruhová</t>
  </si>
  <si>
    <t>584</t>
  </si>
  <si>
    <t>293</t>
  </si>
  <si>
    <t>34571511</t>
  </si>
  <si>
    <t>krabice přístrojová instalační 500V, D 69mmx30mm</t>
  </si>
  <si>
    <t>586</t>
  </si>
  <si>
    <t>741120001</t>
  </si>
  <si>
    <t>Montáž vodič Cu izolovaný plný a laněný žíla 0,35-6 mm2 pod omítku (např. CY)</t>
  </si>
  <si>
    <t>588</t>
  </si>
  <si>
    <t>295</t>
  </si>
  <si>
    <t>34140825</t>
  </si>
  <si>
    <t>vodič silový s Cu jádrem 4mm2 (CY H07 V-U)</t>
  </si>
  <si>
    <t>590</t>
  </si>
  <si>
    <t>40*1,2 "Přepočtené koeficientem množství</t>
  </si>
  <si>
    <t>741122011</t>
  </si>
  <si>
    <t>Montáž kabel Cu bez ukončení uložený pod omítku plný kulatý 2x1,5 až 2,5 mm2 (např. CYKY)</t>
  </si>
  <si>
    <t>592</t>
  </si>
  <si>
    <t>297</t>
  </si>
  <si>
    <t>34111005</t>
  </si>
  <si>
    <t>kabel silový s Cu jádrem 1kV 2x1,5mm2 (CYKY)</t>
  </si>
  <si>
    <t>594</t>
  </si>
  <si>
    <t>35*1,2 "Přepočtené koeficientem množství</t>
  </si>
  <si>
    <t>298</t>
  </si>
  <si>
    <t>741122015</t>
  </si>
  <si>
    <t>Montáž kabel Cu bez ukončení uložený pod omítku plný kulatý 3x1,5 mm2 (např. CYKY)</t>
  </si>
  <si>
    <t>596</t>
  </si>
  <si>
    <t>299</t>
  </si>
  <si>
    <t>34111030</t>
  </si>
  <si>
    <t>kabel silový s Cu jádrem 1kV 3x1,5mm2 (CYKY)</t>
  </si>
  <si>
    <t>598</t>
  </si>
  <si>
    <t>375*1,2 "Přepočtené koeficientem množství</t>
  </si>
  <si>
    <t>741122016</t>
  </si>
  <si>
    <t>Montáž kabel Cu bez ukončení uložený pod omítku plný kulatý 3x2,5 až 6 mm2 (např. CYKY)</t>
  </si>
  <si>
    <t>600</t>
  </si>
  <si>
    <t>301</t>
  </si>
  <si>
    <t>34111036</t>
  </si>
  <si>
    <t>kabel silový s Cu jádrem 1kV 3x2,5mm2 (CYKY)</t>
  </si>
  <si>
    <t>602</t>
  </si>
  <si>
    <t>310*1,2 "Přepočtené koeficientem množství</t>
  </si>
  <si>
    <t>741122032</t>
  </si>
  <si>
    <t>Montáž kabel Cu bez ukončení uložený pod omítku plný kulatý 5x4 až 6 mm2 (např. CYKY)</t>
  </si>
  <si>
    <t>604</t>
  </si>
  <si>
    <t>303</t>
  </si>
  <si>
    <t>34111100</t>
  </si>
  <si>
    <t>kabel silový s Cu jádrem 1kV 5x6mm2 (CYKY)</t>
  </si>
  <si>
    <t>606</t>
  </si>
  <si>
    <t>50*1,2 "Přepočtené koeficientem množství</t>
  </si>
  <si>
    <t>741123813</t>
  </si>
  <si>
    <t>Demontáž kabel Cu plný kulatý žíla 3x16 mm2, 5x10 mm2, 12x2,5 až 4 mm2, 19x1,5 až 2,5 mm2, 24x1,5 mm2 uložený pevně</t>
  </si>
  <si>
    <t>608</t>
  </si>
  <si>
    <t>305</t>
  </si>
  <si>
    <t>741124733</t>
  </si>
  <si>
    <t>Montáž kabel Cu stíněný ovládací žíly 2 až 19x1 mm2 uložený pevně (např. JYTY)</t>
  </si>
  <si>
    <t>610</t>
  </si>
  <si>
    <t>20,00+10,00</t>
  </si>
  <si>
    <t>8500057040</t>
  </si>
  <si>
    <t>Kabel JYTY-O 2x1 (v metráži)</t>
  </si>
  <si>
    <t>612</t>
  </si>
  <si>
    <t>20*1,1 "Přepočtené koeficientem množství</t>
  </si>
  <si>
    <t>307</t>
  </si>
  <si>
    <t>1257376009</t>
  </si>
  <si>
    <t>KABEL JYTY-J 4x1, M</t>
  </si>
  <si>
    <t>614</t>
  </si>
  <si>
    <t>10*1,2 "Přepočtené koeficientem množství</t>
  </si>
  <si>
    <t>741210001</t>
  </si>
  <si>
    <t>Montáž rozvodnice oceloplechová nebo plastová běžná do 20 kg</t>
  </si>
  <si>
    <t>616</t>
  </si>
  <si>
    <t>309</t>
  </si>
  <si>
    <t>1393114</t>
  </si>
  <si>
    <t>EL.ROZVADEC NER 213-0+4/PRE/3+1/3x16/1</t>
  </si>
  <si>
    <t>618</t>
  </si>
  <si>
    <t>OEZ42600</t>
  </si>
  <si>
    <t>Rozvodnicová skříň RZA-Z-2S28</t>
  </si>
  <si>
    <t>620</t>
  </si>
  <si>
    <t>311</t>
  </si>
  <si>
    <t>OEZ44453</t>
  </si>
  <si>
    <t>Rozvodnicová skříň RZB-Z-5S120</t>
  </si>
  <si>
    <t>622</t>
  </si>
  <si>
    <t>7412101211</t>
  </si>
  <si>
    <t>Montáž plynoměrné skříně</t>
  </si>
  <si>
    <t>624</t>
  </si>
  <si>
    <t>313</t>
  </si>
  <si>
    <t>DCK555000191</t>
  </si>
  <si>
    <t>APZ/NV-7-C-2</t>
  </si>
  <si>
    <t>626</t>
  </si>
  <si>
    <t>741211813</t>
  </si>
  <si>
    <t>Demontáž rozvodnic kovových pod omítkou s krytím do IPx4 plochou do 0,8 m2</t>
  </si>
  <si>
    <t>628</t>
  </si>
  <si>
    <t>315</t>
  </si>
  <si>
    <t>741310201</t>
  </si>
  <si>
    <t>Montáž vypínač (polo)zapuštěný šroubové připojení 1-jednopólový</t>
  </si>
  <si>
    <t>630</t>
  </si>
  <si>
    <t>34535515</t>
  </si>
  <si>
    <t>spínač jednopólový 10A bílý, slonová kost</t>
  </si>
  <si>
    <t>632</t>
  </si>
  <si>
    <t>317</t>
  </si>
  <si>
    <t>741310212</t>
  </si>
  <si>
    <t>Montáž ovladač (polo)zapuštěný šroubové připojení 1/0-tlačítkový zapínací</t>
  </si>
  <si>
    <t>634</t>
  </si>
  <si>
    <t>34535400</t>
  </si>
  <si>
    <t>přístroj spínače jednopólového 10A</t>
  </si>
  <si>
    <t>636</t>
  </si>
  <si>
    <t>319</t>
  </si>
  <si>
    <t>741310231</t>
  </si>
  <si>
    <t>Montáž přepínač (polo)zapuštěný šroubové připojení 5-seriový</t>
  </si>
  <si>
    <t>638</t>
  </si>
  <si>
    <t>34535575</t>
  </si>
  <si>
    <t>spínač řazení 5 10A bílý, slonová kost</t>
  </si>
  <si>
    <t>640</t>
  </si>
  <si>
    <t>321</t>
  </si>
  <si>
    <t>741310233</t>
  </si>
  <si>
    <t>Montáž přepínač (polo)zapuštěný šroubové připojení 6-střídavý</t>
  </si>
  <si>
    <t>642</t>
  </si>
  <si>
    <t>34535555</t>
  </si>
  <si>
    <t>přepínač střídavý řazení 6 10A bílý, slonová kost</t>
  </si>
  <si>
    <t>644</t>
  </si>
  <si>
    <t>323</t>
  </si>
  <si>
    <t>741310239</t>
  </si>
  <si>
    <t>Montáž přepínač (polo)zapuštěný šroubové připojení 7-křížový</t>
  </si>
  <si>
    <t>646</t>
  </si>
  <si>
    <t>34535713</t>
  </si>
  <si>
    <t>přepínač křížový řazení 7 10A bílý, slonová kost</t>
  </si>
  <si>
    <t>648</t>
  </si>
  <si>
    <t>325</t>
  </si>
  <si>
    <t>741310251</t>
  </si>
  <si>
    <t>Montáž vypínač (polo)zapuštěný šroubové připojení 1-jednopólových prostředí venkovní/mokré</t>
  </si>
  <si>
    <t>650</t>
  </si>
  <si>
    <t>ABB.355301929B</t>
  </si>
  <si>
    <t>Spínač jednopólový, řazení 1, IP44</t>
  </si>
  <si>
    <t>652</t>
  </si>
  <si>
    <t>327</t>
  </si>
  <si>
    <t>741310263</t>
  </si>
  <si>
    <t>Montáž přepínač (polo)zapuštěný šroubové připojení 6-střídavých prostředí venkovní/mokré</t>
  </si>
  <si>
    <t>654</t>
  </si>
  <si>
    <t>ABB.355306929B</t>
  </si>
  <si>
    <t>Přepínač střídavý, řazení 6, IP44</t>
  </si>
  <si>
    <t>656</t>
  </si>
  <si>
    <t>329</t>
  </si>
  <si>
    <t>741310269</t>
  </si>
  <si>
    <t>Montáž přepínač (polo)zapuštěný šroubové připojení 7-křížových prostředí venkovní/mokré</t>
  </si>
  <si>
    <t>658</t>
  </si>
  <si>
    <t>ABB.355307929B</t>
  </si>
  <si>
    <t>Přepínač křížový, řazení 7, IP44</t>
  </si>
  <si>
    <t>660</t>
  </si>
  <si>
    <t>331</t>
  </si>
  <si>
    <t>741311001</t>
  </si>
  <si>
    <t>Montáž schodišťový automat se zapojením vodičů</t>
  </si>
  <si>
    <t>662</t>
  </si>
  <si>
    <t>"RSS"</t>
  </si>
  <si>
    <t>1455565</t>
  </si>
  <si>
    <t>SCHODISTOVY SPINAC MQD-16-100-A230</t>
  </si>
  <si>
    <t>664</t>
  </si>
  <si>
    <t>333</t>
  </si>
  <si>
    <t>741311002</t>
  </si>
  <si>
    <t>Montáž spínač soumrakový se zapojením vodičů</t>
  </si>
  <si>
    <t>666</t>
  </si>
  <si>
    <t>1146852</t>
  </si>
  <si>
    <t>SOUMRAKOVY SPINAC SOU-3/230V IP65 /4056/</t>
  </si>
  <si>
    <t>668</t>
  </si>
  <si>
    <t>335</t>
  </si>
  <si>
    <t>741311003</t>
  </si>
  <si>
    <t>Montáž čidlo pohybu vestavné se zapojením vodičů</t>
  </si>
  <si>
    <t>670</t>
  </si>
  <si>
    <t>1251050</t>
  </si>
  <si>
    <t>SNIMAC POHYBU STROPNI 3299-22102</t>
  </si>
  <si>
    <t>672</t>
  </si>
  <si>
    <t>337</t>
  </si>
  <si>
    <t>741313041</t>
  </si>
  <si>
    <t>Montáž zásuvka (polo)zapuštěná šroubové připojení 2P+PE se zapojením vodičů</t>
  </si>
  <si>
    <t>674</t>
  </si>
  <si>
    <t>15+1+2</t>
  </si>
  <si>
    <t>34555103</t>
  </si>
  <si>
    <t>zásuvka 1násobná 16A bílý, slonová kost</t>
  </si>
  <si>
    <t>676</t>
  </si>
  <si>
    <t>339</t>
  </si>
  <si>
    <t>1150310</t>
  </si>
  <si>
    <t>KRYT ZASUVKY ISDN 5013A-A00251 C</t>
  </si>
  <si>
    <t>678</t>
  </si>
  <si>
    <t>1181602</t>
  </si>
  <si>
    <t>PRISTROJ ZASUVKY ISDN 5013U-A00152</t>
  </si>
  <si>
    <t>680</t>
  </si>
  <si>
    <t>341</t>
  </si>
  <si>
    <t>ABB.5014AA00040B</t>
  </si>
  <si>
    <t>Kryt zásuvky komunikační přímé (pro HDMI, USB, VGA, USB nabíječku)</t>
  </si>
  <si>
    <t>682</t>
  </si>
  <si>
    <t>342</t>
  </si>
  <si>
    <t>ABB.5569AA02357B</t>
  </si>
  <si>
    <t>Zásuvka 1násobná s kolíkem, s clonkami, s USB nabíjením</t>
  </si>
  <si>
    <t>684</t>
  </si>
  <si>
    <t>343</t>
  </si>
  <si>
    <t>741313043</t>
  </si>
  <si>
    <t>Montáž zásuvka (polo)zapuštěná šroubové připojení 2x(2P + PE) dvojnásobná</t>
  </si>
  <si>
    <t>686</t>
  </si>
  <si>
    <t>34555123</t>
  </si>
  <si>
    <t>zásuvka 2násobná 16A bílá, slonová kost</t>
  </si>
  <si>
    <t>688</t>
  </si>
  <si>
    <t>345</t>
  </si>
  <si>
    <t>34551842</t>
  </si>
  <si>
    <t>zásuvka pohyblivá 10A chráněná</t>
  </si>
  <si>
    <t>690</t>
  </si>
  <si>
    <t>741313082</t>
  </si>
  <si>
    <t>Montáž zásuvka chráněná v krabici šroubové připojení 2P+PE prostředí venkovní, mokré</t>
  </si>
  <si>
    <t>692</t>
  </si>
  <si>
    <t>347</t>
  </si>
  <si>
    <t>34551485</t>
  </si>
  <si>
    <t>zásuvka krytá pro vlhké prostředí šedá 1x DIN.IP44</t>
  </si>
  <si>
    <t>694</t>
  </si>
  <si>
    <t>741320105</t>
  </si>
  <si>
    <t>Montáž jistič jednopólový nn do 25 A ve skříni</t>
  </si>
  <si>
    <t>696</t>
  </si>
  <si>
    <t>2+1+1</t>
  </si>
  <si>
    <t xml:space="preserve">"RB1, RB2, RB3" </t>
  </si>
  <si>
    <t>"RO5.1"</t>
  </si>
  <si>
    <t>7+1+6+1+2</t>
  </si>
  <si>
    <t>349</t>
  </si>
  <si>
    <t>35822111</t>
  </si>
  <si>
    <t>jistič 1pólový-charakteristika B 16A</t>
  </si>
  <si>
    <t>698</t>
  </si>
  <si>
    <t>35822109</t>
  </si>
  <si>
    <t>jistič 1pólový-charakteristika B 10A</t>
  </si>
  <si>
    <t>700</t>
  </si>
  <si>
    <t>351</t>
  </si>
  <si>
    <t>35822105</t>
  </si>
  <si>
    <t>jistič 1pólový-charakteristika B 2A</t>
  </si>
  <si>
    <t>702</t>
  </si>
  <si>
    <t>35822107</t>
  </si>
  <si>
    <t>jistič 1pólový-charakteristika B 6A</t>
  </si>
  <si>
    <t>704</t>
  </si>
  <si>
    <t>353</t>
  </si>
  <si>
    <t>1249462</t>
  </si>
  <si>
    <t>JISTIC LTN-4B-1 /OEZ:41635/</t>
  </si>
  <si>
    <t>706</t>
  </si>
  <si>
    <t>741320165</t>
  </si>
  <si>
    <t>Montáž jistič třípólový nn do 25 A ve skříni</t>
  </si>
  <si>
    <t>708</t>
  </si>
  <si>
    <t>"ER1"</t>
  </si>
  <si>
    <t>355</t>
  </si>
  <si>
    <t>35822402</t>
  </si>
  <si>
    <t>jistič 3pólový-charakteristika B 20A</t>
  </si>
  <si>
    <t>710</t>
  </si>
  <si>
    <t>741321003</t>
  </si>
  <si>
    <t>Montáž proudových chráničů dvoupólových nn do 25 A ve skříni</t>
  </si>
  <si>
    <t>712</t>
  </si>
  <si>
    <t>3*3</t>
  </si>
  <si>
    <t>2+4</t>
  </si>
  <si>
    <t>357</t>
  </si>
  <si>
    <t>1168344</t>
  </si>
  <si>
    <t>PROUDOVY CHRANIC OLI-6B-1N-030A</t>
  </si>
  <si>
    <t>714</t>
  </si>
  <si>
    <t>1168345</t>
  </si>
  <si>
    <t>PROUDOVY CHRANIC OLI-10B-1N-030A</t>
  </si>
  <si>
    <t>716</t>
  </si>
  <si>
    <t>359</t>
  </si>
  <si>
    <t>1168340</t>
  </si>
  <si>
    <t>PROUDOVY CHRANIC OLI-16C-1N-030A</t>
  </si>
  <si>
    <t>718</t>
  </si>
  <si>
    <t>741321043</t>
  </si>
  <si>
    <t>Montáž proudových chráničů čtyřpólových nn do 63 A ve skříni</t>
  </si>
  <si>
    <t>720</t>
  </si>
  <si>
    <t>361</t>
  </si>
  <si>
    <t>1302377</t>
  </si>
  <si>
    <t>VYPINAC MSN-40-4</t>
  </si>
  <si>
    <t>1302376</t>
  </si>
  <si>
    <t>VYPINAC MSN-32-4</t>
  </si>
  <si>
    <t>724</t>
  </si>
  <si>
    <t>363</t>
  </si>
  <si>
    <t>1302378</t>
  </si>
  <si>
    <t>VYPINAC MSN-63-4</t>
  </si>
  <si>
    <t>726</t>
  </si>
  <si>
    <t>741322111</t>
  </si>
  <si>
    <t>Montáž svodiče přepětí nn typ 2 čtyřpólových jednodílných</t>
  </si>
  <si>
    <t>728</t>
  </si>
  <si>
    <t>365</t>
  </si>
  <si>
    <t>1200073</t>
  </si>
  <si>
    <t>SVODIC PREPETI SLP-275 V/4</t>
  </si>
  <si>
    <t>730</t>
  </si>
  <si>
    <t>741331031</t>
  </si>
  <si>
    <t>Montáž elektroměru jednofázového bez zapojení vodičů</t>
  </si>
  <si>
    <t>367</t>
  </si>
  <si>
    <t>1666734</t>
  </si>
  <si>
    <t>DIGITALNI ELEKTROMER 1F, 1TAR. ECN140D</t>
  </si>
  <si>
    <t>741331051</t>
  </si>
  <si>
    <t>Montáž spínače časového bez zapojení vodičů</t>
  </si>
  <si>
    <t>736</t>
  </si>
  <si>
    <t>369</t>
  </si>
  <si>
    <t>1199842</t>
  </si>
  <si>
    <t>DIGITALNI SPINACI HODINY MAN-D16-001-A23</t>
  </si>
  <si>
    <t>738</t>
  </si>
  <si>
    <t>741350001</t>
  </si>
  <si>
    <t>Montáž transformátor jednofázový nn vestavný 1x primár - 1x sekundár do 200 VA se zapojením vodičů</t>
  </si>
  <si>
    <t>740</t>
  </si>
  <si>
    <t>3+3</t>
  </si>
  <si>
    <t>371</t>
  </si>
  <si>
    <t>1253358</t>
  </si>
  <si>
    <t>EL.TRAFO WM701 LED 24W 230/12V</t>
  </si>
  <si>
    <t>742</t>
  </si>
  <si>
    <t>1210035</t>
  </si>
  <si>
    <t>ZDROJ 30W JS-30-120/DIN BKE 12V/30VA</t>
  </si>
  <si>
    <t>744</t>
  </si>
  <si>
    <t>373</t>
  </si>
  <si>
    <t>741370032</t>
  </si>
  <si>
    <t>Montáž svítidlo žárovkové bytové nástěnné přisazené 1 zdroj se sklem</t>
  </si>
  <si>
    <t>746</t>
  </si>
  <si>
    <t>10.851.381</t>
  </si>
  <si>
    <t>Sví. 30099/48/16</t>
  </si>
  <si>
    <t>748</t>
  </si>
  <si>
    <t>375</t>
  </si>
  <si>
    <t>741370034</t>
  </si>
  <si>
    <t>Montáž svítidlo žárovkové bytové nástěnné přisazené 2 zdroje nouzové</t>
  </si>
  <si>
    <t>750</t>
  </si>
  <si>
    <t>3280BC10001B</t>
  </si>
  <si>
    <t>Sada pro nouzovou signalizaci, alpská bílá</t>
  </si>
  <si>
    <t>752</t>
  </si>
  <si>
    <t>377</t>
  </si>
  <si>
    <t>741371821</t>
  </si>
  <si>
    <t>Demontáž osvětlovacího modulového systému zářivkového délky do 1100 mm bez zachováním funkčnosti</t>
  </si>
  <si>
    <t>754</t>
  </si>
  <si>
    <t>741372012</t>
  </si>
  <si>
    <t>Montáž svítidlo LED bytové přisazené nástěnné reflektorové bez čidla</t>
  </si>
  <si>
    <t>756</t>
  </si>
  <si>
    <t>10+9+2+4+11+8</t>
  </si>
  <si>
    <t>379</t>
  </si>
  <si>
    <t>1395645</t>
  </si>
  <si>
    <t>SVITIDLO ROMANA MINI B LED 10W/4000K</t>
  </si>
  <si>
    <t>758</t>
  </si>
  <si>
    <t>10.556.513</t>
  </si>
  <si>
    <t>Sví. MELISSA MINI B SENZOR 18W IP65</t>
  </si>
  <si>
    <t>760</t>
  </si>
  <si>
    <t>381</t>
  </si>
  <si>
    <t>1303063</t>
  </si>
  <si>
    <t>MELISSA MAXI B LED 20W/4000K</t>
  </si>
  <si>
    <t>762</t>
  </si>
  <si>
    <t>11.099.931</t>
  </si>
  <si>
    <t>Sví. LED PL2500M1N4ND</t>
  </si>
  <si>
    <t>764</t>
  </si>
  <si>
    <t>383</t>
  </si>
  <si>
    <t>11.124.950</t>
  </si>
  <si>
    <t>Sví. LED LIRAN 12W 4000K kulaté hliník</t>
  </si>
  <si>
    <t>766</t>
  </si>
  <si>
    <t>10.679.943</t>
  </si>
  <si>
    <t>Sví.nouz. TIGER LED SE 3h. IP22</t>
  </si>
  <si>
    <t>768</t>
  </si>
  <si>
    <t>385</t>
  </si>
  <si>
    <t>741372013</t>
  </si>
  <si>
    <t>Montáž svítidlo LED bytové přisazené nástěnné reflektorové s čidlem</t>
  </si>
  <si>
    <t>770</t>
  </si>
  <si>
    <t>1193848</t>
  </si>
  <si>
    <t>SVITIDLO MELISSA MINI ST 102 SN CERNA</t>
  </si>
  <si>
    <t>772</t>
  </si>
  <si>
    <t>387</t>
  </si>
  <si>
    <t>741372101</t>
  </si>
  <si>
    <t>Montáž svítidlo LED bytové vestavné podhledové bodové</t>
  </si>
  <si>
    <t>774</t>
  </si>
  <si>
    <t>4+4</t>
  </si>
  <si>
    <t>1511156</t>
  </si>
  <si>
    <t>SVITIDLO MODUS US3000A4KN600/ND/FS</t>
  </si>
  <si>
    <t>776</t>
  </si>
  <si>
    <t>389</t>
  </si>
  <si>
    <t>11.105.032</t>
  </si>
  <si>
    <t>Sví. LED ISSAC4KV4V160NZ/ND1400I5 vest.</t>
  </si>
  <si>
    <t>778</t>
  </si>
  <si>
    <t>741410041</t>
  </si>
  <si>
    <t>Montáž vodič uzemňovací drát nebo lano D do 10 mm v městské zástavbě</t>
  </si>
  <si>
    <t>780</t>
  </si>
  <si>
    <t>391</t>
  </si>
  <si>
    <t>35441073</t>
  </si>
  <si>
    <t>drát D 10mm FeZn</t>
  </si>
  <si>
    <t>kg</t>
  </si>
  <si>
    <t>782</t>
  </si>
  <si>
    <t>10,00*0,62*1,20</t>
  </si>
  <si>
    <t>741420001</t>
  </si>
  <si>
    <t>Montáž drát nebo lano hromosvodné svodové D do 10 mm s podpěrou</t>
  </si>
  <si>
    <t>784</t>
  </si>
  <si>
    <t>393</t>
  </si>
  <si>
    <t>35441077</t>
  </si>
  <si>
    <t>drát D 8mm AlMgSi</t>
  </si>
  <si>
    <t>786</t>
  </si>
  <si>
    <t>110,00*0,14*1,20</t>
  </si>
  <si>
    <t>35441560</t>
  </si>
  <si>
    <t>podpěra vedení FeZn na plechové střechy 110mm</t>
  </si>
  <si>
    <t>788</t>
  </si>
  <si>
    <t>395</t>
  </si>
  <si>
    <t>35441700</t>
  </si>
  <si>
    <t>podpěry vedení hromosvodu do zdiva na hmoždinku - 6/50mm, nerez</t>
  </si>
  <si>
    <t>790</t>
  </si>
  <si>
    <t>741420021</t>
  </si>
  <si>
    <t>Montáž svorka hromosvodná se 2 šrouby</t>
  </si>
  <si>
    <t>792</t>
  </si>
  <si>
    <t>6+4+40+15+4+14</t>
  </si>
  <si>
    <t>397</t>
  </si>
  <si>
    <t>35441860</t>
  </si>
  <si>
    <t>svorka FeZn k jímací tyči - 4 šrouby</t>
  </si>
  <si>
    <t>794</t>
  </si>
  <si>
    <t>398</t>
  </si>
  <si>
    <t>35441925</t>
  </si>
  <si>
    <t>svorka zkušební pro lano D 6-12mm, FeZn</t>
  </si>
  <si>
    <t>796</t>
  </si>
  <si>
    <t>399</t>
  </si>
  <si>
    <t>35442029</t>
  </si>
  <si>
    <t>svorka uzemnění nerez univerzální</t>
  </si>
  <si>
    <t>798</t>
  </si>
  <si>
    <t>35441986</t>
  </si>
  <si>
    <t>svorka odbočovací a spojovací pro pásek 30x4 mm, FeZn</t>
  </si>
  <si>
    <t>800</t>
  </si>
  <si>
    <t>401</t>
  </si>
  <si>
    <t>35442042</t>
  </si>
  <si>
    <t>svorka uzemnění nerez na okapové žlaby</t>
  </si>
  <si>
    <t>802</t>
  </si>
  <si>
    <t>35442043</t>
  </si>
  <si>
    <t>svorka uzemnění nerez na vodovodní potrubí a okapové roury</t>
  </si>
  <si>
    <t>804</t>
  </si>
  <si>
    <t>403</t>
  </si>
  <si>
    <t>741420051</t>
  </si>
  <si>
    <t>Montáž vedení hromosvodné-úhelník nebo trubka s držáky do zdiva</t>
  </si>
  <si>
    <t>806</t>
  </si>
  <si>
    <t>35441831</t>
  </si>
  <si>
    <t>úhelník ochranný na ochranu svodu - 2000mm, FeZn</t>
  </si>
  <si>
    <t>808</t>
  </si>
  <si>
    <t>405</t>
  </si>
  <si>
    <t>35441836</t>
  </si>
  <si>
    <t>držák ochranného úhelníku do zdiva, FeZn</t>
  </si>
  <si>
    <t>810</t>
  </si>
  <si>
    <t>741420083</t>
  </si>
  <si>
    <t>Montáž vedení hromosvodné-štítek k označení svodu</t>
  </si>
  <si>
    <t>812</t>
  </si>
  <si>
    <t>407</t>
  </si>
  <si>
    <t>35442110</t>
  </si>
  <si>
    <t>štítek plastový - čísla svodů</t>
  </si>
  <si>
    <t>814</t>
  </si>
  <si>
    <t>741421811</t>
  </si>
  <si>
    <t>Demontáž drátu nebo lana svodového vedení D do 8 mm kolmý svod</t>
  </si>
  <si>
    <t>816</t>
  </si>
  <si>
    <t>409</t>
  </si>
  <si>
    <t>741421813</t>
  </si>
  <si>
    <t>Demontáž drátu nebo lana svodového vedení D přes 8 mm kolmý svod</t>
  </si>
  <si>
    <t>818</t>
  </si>
  <si>
    <t>741421843</t>
  </si>
  <si>
    <t>Demontáž svorky šroubové hromosvodné se 2 šrouby</t>
  </si>
  <si>
    <t>820</t>
  </si>
  <si>
    <t>411</t>
  </si>
  <si>
    <t>741421853</t>
  </si>
  <si>
    <t>Demontáž vedení hromosvodné-podpěra střešní pod tašky</t>
  </si>
  <si>
    <t>822</t>
  </si>
  <si>
    <t>741430004</t>
  </si>
  <si>
    <t>Montáž tyč jímací délky do 3 m na střešní hřeben</t>
  </si>
  <si>
    <t>824</t>
  </si>
  <si>
    <t>413</t>
  </si>
  <si>
    <t>35441055</t>
  </si>
  <si>
    <t>tyč jímací s kovaným hrotem 1500mm FeZn</t>
  </si>
  <si>
    <t>826</t>
  </si>
  <si>
    <t>35442102</t>
  </si>
  <si>
    <t>stříška ochranná dolní Cu</t>
  </si>
  <si>
    <t>828</t>
  </si>
  <si>
    <t>415</t>
  </si>
  <si>
    <t>741440031</t>
  </si>
  <si>
    <t>Montáž tyč zemnicí délky do 2 m</t>
  </si>
  <si>
    <t>830</t>
  </si>
  <si>
    <t>35442092</t>
  </si>
  <si>
    <t>tyč zemnící 1,5m FeZn</t>
  </si>
  <si>
    <t>832</t>
  </si>
  <si>
    <t>417</t>
  </si>
  <si>
    <t>741810003</t>
  </si>
  <si>
    <t>Celková prohlídka elektrického rozvodu a zařízení do 1 milionu Kč</t>
  </si>
  <si>
    <t>834</t>
  </si>
  <si>
    <t>741910412</t>
  </si>
  <si>
    <t>Montáž žlab kovový šířky do 100 mm bez víka</t>
  </si>
  <si>
    <t>836</t>
  </si>
  <si>
    <t>419</t>
  </si>
  <si>
    <t>10.530.230</t>
  </si>
  <si>
    <t>Žlab DZ 35x100 drátěný ZNCR</t>
  </si>
  <si>
    <t>838</t>
  </si>
  <si>
    <t>50*1,05 "Přepočtené koeficientem množství</t>
  </si>
  <si>
    <t>420</t>
  </si>
  <si>
    <t>7418100031</t>
  </si>
  <si>
    <t>Stavební přípomoce 8%</t>
  </si>
  <si>
    <t>%</t>
  </si>
  <si>
    <t>840</t>
  </si>
  <si>
    <t>421</t>
  </si>
  <si>
    <t>998741102</t>
  </si>
  <si>
    <t>Přesun hmot tonážní pro silnoproud v objektech v do 12 m</t>
  </si>
  <si>
    <t>-1577542132</t>
  </si>
  <si>
    <t>Elektroinstalace - slaboproud</t>
  </si>
  <si>
    <t>742121001</t>
  </si>
  <si>
    <t>Montáž kabelů sdělovacích pro vnitřní rozvody do 15 žil</t>
  </si>
  <si>
    <t>844</t>
  </si>
  <si>
    <t>20,00+60,00</t>
  </si>
  <si>
    <t>423</t>
  </si>
  <si>
    <t>34121582</t>
  </si>
  <si>
    <t>kabel ovládací stíněný 4x0,8mm (JQTQ)</t>
  </si>
  <si>
    <t>846</t>
  </si>
  <si>
    <t>20*1,2 "Přepočtené koeficientem množství</t>
  </si>
  <si>
    <t>34121044</t>
  </si>
  <si>
    <t>kabel sdělovací s Cu jádrem 2x2x0,5mm (SYKFY)</t>
  </si>
  <si>
    <t>848</t>
  </si>
  <si>
    <t>60*1,2 "Přepočtené koeficientem množství</t>
  </si>
  <si>
    <t>425</t>
  </si>
  <si>
    <t>742310001</t>
  </si>
  <si>
    <t>Montáž napájecího modulu k domácímu telefonu na DIN lištu</t>
  </si>
  <si>
    <t>850</t>
  </si>
  <si>
    <t>742310002</t>
  </si>
  <si>
    <t>Montáž komunikačního tabla k domácímu telefonu</t>
  </si>
  <si>
    <t>852</t>
  </si>
  <si>
    <t>427</t>
  </si>
  <si>
    <t>742310003</t>
  </si>
  <si>
    <t>Montáž klimatického krytu pro komunikační tablo domácího telefonu</t>
  </si>
  <si>
    <t>854</t>
  </si>
  <si>
    <t>742310004</t>
  </si>
  <si>
    <t>Montáž elektroinstalační krabice pod tablo domácího telefonu</t>
  </si>
  <si>
    <t>856</t>
  </si>
  <si>
    <t>429</t>
  </si>
  <si>
    <t>742310006</t>
  </si>
  <si>
    <t>Montáž domácího nástěnného audio/video telefonu</t>
  </si>
  <si>
    <t>858</t>
  </si>
  <si>
    <t>ABB.2TMA210010A0003</t>
  </si>
  <si>
    <t>Modul hlasový, s tlačítkem 2/4</t>
  </si>
  <si>
    <t>860</t>
  </si>
  <si>
    <t>431</t>
  </si>
  <si>
    <t>ABB.2TMA210010A0005</t>
  </si>
  <si>
    <t>Modul klávesnice</t>
  </si>
  <si>
    <t>862</t>
  </si>
  <si>
    <t>ABB.2TMA210010A0010</t>
  </si>
  <si>
    <t>Kryt tlačítkového tabla, velikost 1/4</t>
  </si>
  <si>
    <t>864</t>
  </si>
  <si>
    <t>433</t>
  </si>
  <si>
    <t>ABB.2TMA210010A0018</t>
  </si>
  <si>
    <t>Krycí stříška, velikost 1/4</t>
  </si>
  <si>
    <t>866</t>
  </si>
  <si>
    <t>ABB.2TMA210010N0010</t>
  </si>
  <si>
    <t>Krabice pod omítku, velikost 1/4</t>
  </si>
  <si>
    <t>868</t>
  </si>
  <si>
    <t>435</t>
  </si>
  <si>
    <t>ABB.2TMA210050W0001</t>
  </si>
  <si>
    <t>Domovní telefon</t>
  </si>
  <si>
    <t>870</t>
  </si>
  <si>
    <t>742320011</t>
  </si>
  <si>
    <t>Montáž elektromechanického samozamykacího zámku s panikovou funkcí</t>
  </si>
  <si>
    <t>872</t>
  </si>
  <si>
    <t>437</t>
  </si>
  <si>
    <t>55451012</t>
  </si>
  <si>
    <t>platební automat dveřního zámku atyp SŽ nástěnný</t>
  </si>
  <si>
    <t>874</t>
  </si>
  <si>
    <t>554510251</t>
  </si>
  <si>
    <t>zdroj pro platební automat ZAC 1/50</t>
  </si>
  <si>
    <t>876</t>
  </si>
  <si>
    <t>439</t>
  </si>
  <si>
    <t>742340002</t>
  </si>
  <si>
    <t>Montáž nástěnných hodin</t>
  </si>
  <si>
    <t>878</t>
  </si>
  <si>
    <t>1453910</t>
  </si>
  <si>
    <t>venkovní hodiny oboustranné</t>
  </si>
  <si>
    <t>880</t>
  </si>
  <si>
    <t>441</t>
  </si>
  <si>
    <t>1453911</t>
  </si>
  <si>
    <t>nástěnné hodiny analogové</t>
  </si>
  <si>
    <t>882</t>
  </si>
  <si>
    <t>742340003</t>
  </si>
  <si>
    <t>Montáž hlavních hodin jednotného času</t>
  </si>
  <si>
    <t>884</t>
  </si>
  <si>
    <t>443</t>
  </si>
  <si>
    <t>1453907</t>
  </si>
  <si>
    <t>hlavní hodiny</t>
  </si>
  <si>
    <t>886</t>
  </si>
  <si>
    <t>742340011</t>
  </si>
  <si>
    <t>Montáž přijímače synchronizovaného signálu</t>
  </si>
  <si>
    <t>888</t>
  </si>
  <si>
    <t>445</t>
  </si>
  <si>
    <t>1358092</t>
  </si>
  <si>
    <t>DCF-77 ANTENA V2 PRO SPINAC MTN6606-0070</t>
  </si>
  <si>
    <t>890</t>
  </si>
  <si>
    <t>742340801</t>
  </si>
  <si>
    <t>Demontáž závěsných hodin oboustranných nebo nástěnných</t>
  </si>
  <si>
    <t>892</t>
  </si>
  <si>
    <t>447</t>
  </si>
  <si>
    <t>742410063</t>
  </si>
  <si>
    <t>Montáž reproduktoru nástěnného rozhlasu</t>
  </si>
  <si>
    <t>894</t>
  </si>
  <si>
    <t>1479441</t>
  </si>
  <si>
    <t>rekroduktor nástěnný</t>
  </si>
  <si>
    <t>896</t>
  </si>
  <si>
    <t>449</t>
  </si>
  <si>
    <t>1479442</t>
  </si>
  <si>
    <t>rekroduktor venkovní na osvětlovací stožár</t>
  </si>
  <si>
    <t>898</t>
  </si>
  <si>
    <t>742410801</t>
  </si>
  <si>
    <t>Demontáž reproduktoru podhledového nebo nástěnného nebo směrového</t>
  </si>
  <si>
    <t>900</t>
  </si>
  <si>
    <t>451</t>
  </si>
  <si>
    <t>742420811</t>
  </si>
  <si>
    <t>Demontáž antény venkovní televizní nebo FM</t>
  </si>
  <si>
    <t>902</t>
  </si>
  <si>
    <t>742420821</t>
  </si>
  <si>
    <t>Demontáž antenního stožáru</t>
  </si>
  <si>
    <t>904</t>
  </si>
  <si>
    <t>453</t>
  </si>
  <si>
    <t>7424108011</t>
  </si>
  <si>
    <t>906</t>
  </si>
  <si>
    <t>998742102</t>
  </si>
  <si>
    <t>Přesun hmot tonážní pro slaboproud v objektech v do 12 m</t>
  </si>
  <si>
    <t>-346871851</t>
  </si>
  <si>
    <t>751</t>
  </si>
  <si>
    <t>Vzduchotechnika</t>
  </si>
  <si>
    <t>455</t>
  </si>
  <si>
    <t>751111131</t>
  </si>
  <si>
    <t>Mtž vent ax ntl potrubního základního D do 200 mm</t>
  </si>
  <si>
    <t>910</t>
  </si>
  <si>
    <t>42914105</t>
  </si>
  <si>
    <t>ventilátor axiální potrubní skříň z plastu průtok 300m3/h D 150mm 35W IPX4</t>
  </si>
  <si>
    <t>912</t>
  </si>
  <si>
    <t>457</t>
  </si>
  <si>
    <t>751311012</t>
  </si>
  <si>
    <t>Mtž vyústi lineární podhledové do 0,200 m2</t>
  </si>
  <si>
    <t>914</t>
  </si>
  <si>
    <t>42972004</t>
  </si>
  <si>
    <t>výfukový kus přímý Pz 0° D 150mm</t>
  </si>
  <si>
    <t>916</t>
  </si>
  <si>
    <t>459</t>
  </si>
  <si>
    <t>751398011</t>
  </si>
  <si>
    <t>Mtž větrací mřížky na kruhové potrubí D do 100 mm</t>
  </si>
  <si>
    <t>918</t>
  </si>
  <si>
    <t>42975102</t>
  </si>
  <si>
    <t>objímka kruhového závěsu potrubí s pryží D 160mm</t>
  </si>
  <si>
    <t>920</t>
  </si>
  <si>
    <t>461</t>
  </si>
  <si>
    <t>55341430</t>
  </si>
  <si>
    <t>mřížka větrací nerezová kruhová se síťovinou 110mm</t>
  </si>
  <si>
    <t>922</t>
  </si>
  <si>
    <t>751510041</t>
  </si>
  <si>
    <t>Vzduchotechnické potrubí pozink kruhové spirálně vinuté D do 100 mm</t>
  </si>
  <si>
    <t>924</t>
  </si>
  <si>
    <t>463</t>
  </si>
  <si>
    <t>751510042</t>
  </si>
  <si>
    <t>Vzduchotechnické potrubí pozink kruhové spirálně vinuté D do 200 mm</t>
  </si>
  <si>
    <t>926</t>
  </si>
  <si>
    <t>42981430</t>
  </si>
  <si>
    <t>odbočka jednostranná osová Pz T-kus 90° D1/D2 = 150/150mm</t>
  </si>
  <si>
    <t>928</t>
  </si>
  <si>
    <t>465</t>
  </si>
  <si>
    <t>42981115</t>
  </si>
  <si>
    <t>oblouk lisovaný Pz 90° D 150mm</t>
  </si>
  <si>
    <t>930</t>
  </si>
  <si>
    <t>466</t>
  </si>
  <si>
    <t>429811261</t>
  </si>
  <si>
    <t>kondenzační jímka DN150</t>
  </si>
  <si>
    <t>932</t>
  </si>
  <si>
    <t>467</t>
  </si>
  <si>
    <t>751572102</t>
  </si>
  <si>
    <t>Uchycení potrubí kruhového pomocí objímky kotvenou do betonu D do 200 mm</t>
  </si>
  <si>
    <t>934</t>
  </si>
  <si>
    <t>998751101</t>
  </si>
  <si>
    <t>Přesun hmot tonážní pro vzduchotechniku v objektech v do 12 m</t>
  </si>
  <si>
    <t>998966265</t>
  </si>
  <si>
    <t>Konstrukce tesařské</t>
  </si>
  <si>
    <t>469</t>
  </si>
  <si>
    <t>762081150</t>
  </si>
  <si>
    <t>Hoblování hraněného řeziva ve staveništní dílně</t>
  </si>
  <si>
    <t>938</t>
  </si>
  <si>
    <t>1,65/1,10</t>
  </si>
  <si>
    <t>762083121</t>
  </si>
  <si>
    <t>Impregnace řeziva proti dřevokaznému hmyzu, houbám a plísním máčením třída ohrožení 1 a 2</t>
  </si>
  <si>
    <t>940</t>
  </si>
  <si>
    <t>(3,00*2+2,60*35+2,00*6+2,60*4+2,50*2)*0,12*0,15</t>
  </si>
  <si>
    <t>3,00*2*0,16*0,18</t>
  </si>
  <si>
    <t>"vyrovnání a rezerva"</t>
  </si>
  <si>
    <t>3,00+2,00</t>
  </si>
  <si>
    <t>(6,50*4+5,00*3+4,00*4+3,00)*0,025</t>
  </si>
  <si>
    <t>120,00*0,025</t>
  </si>
  <si>
    <t>1870,00*0,04*0,06</t>
  </si>
  <si>
    <t>620,00*0,04*0,06</t>
  </si>
  <si>
    <t>471</t>
  </si>
  <si>
    <t>762083122</t>
  </si>
  <si>
    <t>Impregnace řeziva proti dřevokaznému hmyzu, houbám a plísním máčením třída ohrožení 3 a 4</t>
  </si>
  <si>
    <t>-317037591</t>
  </si>
  <si>
    <t>22,65*5,00*0,002 "přístřešek"</t>
  </si>
  <si>
    <t>472</t>
  </si>
  <si>
    <t>762331912</t>
  </si>
  <si>
    <t>Vyřezání části střešní vazby průřezové plochy řeziva do 120 cm2 délky do 5 m</t>
  </si>
  <si>
    <t>942</t>
  </si>
  <si>
    <t>"zkrácení přístřešku"</t>
  </si>
  <si>
    <t>3,114*2+5,341*4</t>
  </si>
  <si>
    <t>473</t>
  </si>
  <si>
    <t>762331913</t>
  </si>
  <si>
    <t>Vyřezání části střešní vazby průřezové plochy řeziva do 120 cm2 délky do 8 m</t>
  </si>
  <si>
    <t>944</t>
  </si>
  <si>
    <t>6,50*4+5,00*3+4,00*4+3,00</t>
  </si>
  <si>
    <t>762331921</t>
  </si>
  <si>
    <t>Vyřezání části střešní vazby průřezové plochy řeziva do 224 cm2 délky do 3 m</t>
  </si>
  <si>
    <t>946</t>
  </si>
  <si>
    <t>3,00*2+2,60*35+2,00*6+3,00*2+2,60*4+2,50*2</t>
  </si>
  <si>
    <t>475</t>
  </si>
  <si>
    <t>762331923</t>
  </si>
  <si>
    <t>Vyřezání části střešní vazby průřezové plochy řeziva do 224 cm2 délky do 8 m</t>
  </si>
  <si>
    <t>-1459198503</t>
  </si>
  <si>
    <t>762332932</t>
  </si>
  <si>
    <t>Montáž doplnění části střešní vazby hranoly nehoblovanými průřezové plochy do 224 cm2</t>
  </si>
  <si>
    <t>948</t>
  </si>
  <si>
    <t>477</t>
  </si>
  <si>
    <t>60512130</t>
  </si>
  <si>
    <t>hranol stavební řezivo průřezu do 224cm2 do dl 6m</t>
  </si>
  <si>
    <t>950</t>
  </si>
  <si>
    <t>(3,00*2+2,60*35+2,00*6+2,60*4+2,50*2)*0,12*0,15*1,10</t>
  </si>
  <si>
    <t>3,00*2*0,16*0,18*1,10</t>
  </si>
  <si>
    <t>70*0,16*0,18*1,10</t>
  </si>
  <si>
    <t>762332941</t>
  </si>
  <si>
    <t>Montáž doplnění části střešní vazby hranoly hoblovanými průřezové plochy do 120 cm2</t>
  </si>
  <si>
    <t>952</t>
  </si>
  <si>
    <t>479</t>
  </si>
  <si>
    <t>60515111</t>
  </si>
  <si>
    <t>řezivo jehličnaté boční prkno 20-30mm</t>
  </si>
  <si>
    <t>954</t>
  </si>
  <si>
    <t>(6,50*4+5,00*3+4,00*4+3,00)*0,025*1,10</t>
  </si>
  <si>
    <t>120,00*0,025*1,10</t>
  </si>
  <si>
    <t>762342214</t>
  </si>
  <si>
    <t>Montáž laťování na střechách jednoduchých sklonu do 60° osové vzdálenosti do 360 mm</t>
  </si>
  <si>
    <t>960</t>
  </si>
  <si>
    <t>373,956</t>
  </si>
  <si>
    <t>22,65*5,00 "přístřešek"</t>
  </si>
  <si>
    <t>10,00*9,50 "dopravní kancelář"</t>
  </si>
  <si>
    <t>481</t>
  </si>
  <si>
    <t>762341210</t>
  </si>
  <si>
    <t>Montáž bednění střech rovných a šikmých sklonu do 60° z hrubých prken na sraz</t>
  </si>
  <si>
    <t>956</t>
  </si>
  <si>
    <t>762341260</t>
  </si>
  <si>
    <t>Montáž bednění střech rovných a šikmých sklonu do 60° z palubek</t>
  </si>
  <si>
    <t>-1635169354</t>
  </si>
  <si>
    <t>483</t>
  </si>
  <si>
    <t>61191173</t>
  </si>
  <si>
    <t>palubky obkladové smrk profil klasický 19x121mm jakost A/B</t>
  </si>
  <si>
    <t>-1417389025</t>
  </si>
  <si>
    <t>762341811</t>
  </si>
  <si>
    <t>Demontáž bednění střech z prken</t>
  </si>
  <si>
    <t>958</t>
  </si>
  <si>
    <t>485</t>
  </si>
  <si>
    <t>762342441</t>
  </si>
  <si>
    <t>Montáž lišt trojúhelníkových nebo kontralatí na střechách sklonu do 60°</t>
  </si>
  <si>
    <t>962</t>
  </si>
  <si>
    <t>60514101</t>
  </si>
  <si>
    <t>řezivo jehličnaté lať 10-25cm2</t>
  </si>
  <si>
    <t>964</t>
  </si>
  <si>
    <t>1870,00*0,04*0,06*1,10</t>
  </si>
  <si>
    <t>620,00*0,04*0,06*1,10</t>
  </si>
  <si>
    <t>115,00*0,04*0,06*1,10</t>
  </si>
  <si>
    <t>345*0,04*0,06*1,10</t>
  </si>
  <si>
    <t>98,00*0,04*0,06*1,10</t>
  </si>
  <si>
    <t>487</t>
  </si>
  <si>
    <t>998762102</t>
  </si>
  <si>
    <t>Přesun hmot tonážní pro kce tesařské v objektech v do 12 m</t>
  </si>
  <si>
    <t>-905775734</t>
  </si>
  <si>
    <t>763</t>
  </si>
  <si>
    <t>Konstrukce suché výstavby</t>
  </si>
  <si>
    <t>763131751</t>
  </si>
  <si>
    <t>Montáž parotěsné zábrany do SDK podhledu</t>
  </si>
  <si>
    <t>968</t>
  </si>
  <si>
    <t>489</t>
  </si>
  <si>
    <t>28329274</t>
  </si>
  <si>
    <t>fólie PE vyztužená pro parotěsnou vrstvu (reakce na oheň - třída E) 110g/m2</t>
  </si>
  <si>
    <t>970</t>
  </si>
  <si>
    <t>68,9*1,1 "Přepočtené koeficientem množství</t>
  </si>
  <si>
    <t>763131912</t>
  </si>
  <si>
    <t>Zhotovení otvoru vel. do 0,25 m2 v SDK podhledu a podkroví s vyztužením profily</t>
  </si>
  <si>
    <t>972</t>
  </si>
  <si>
    <t>491</t>
  </si>
  <si>
    <t>763135102</t>
  </si>
  <si>
    <t>Montáž SDK kazetového podhledu z kazet 600x600 mm na zavěšenou polozapuštěnou nosnou konstrukci</t>
  </si>
  <si>
    <t>974</t>
  </si>
  <si>
    <t>43,70+25,20</t>
  </si>
  <si>
    <t>59030583</t>
  </si>
  <si>
    <t>podhled kazetový bez děrování, skrytá hrana tl 10 mm 600x600mm</t>
  </si>
  <si>
    <t>976</t>
  </si>
  <si>
    <t>68,9*1,05 "Přepočtené koeficientem množství</t>
  </si>
  <si>
    <t>493</t>
  </si>
  <si>
    <t>763135801</t>
  </si>
  <si>
    <t>Demontáž podhledu sádrokartonového z desek děrovaných se spárami lepenými</t>
  </si>
  <si>
    <t>-1220999916</t>
  </si>
  <si>
    <t>998763302</t>
  </si>
  <si>
    <t>Přesun hmot tonážní pro sádrokartonové konstrukce v objektech v do 12 m</t>
  </si>
  <si>
    <t>-1647522178</t>
  </si>
  <si>
    <t>Konstrukce klempířské</t>
  </si>
  <si>
    <t>495</t>
  </si>
  <si>
    <t>764001821</t>
  </si>
  <si>
    <t>Demontáž krytiny ze svitků nebo tabulí do suti</t>
  </si>
  <si>
    <t>1204077149</t>
  </si>
  <si>
    <t>764001891</t>
  </si>
  <si>
    <t>Demontáž úžlabí do suti</t>
  </si>
  <si>
    <t>980</t>
  </si>
  <si>
    <t>7,50*4</t>
  </si>
  <si>
    <t>497</t>
  </si>
  <si>
    <t>764002801</t>
  </si>
  <si>
    <t>Demontáž závětrné lišty do suti</t>
  </si>
  <si>
    <t>982</t>
  </si>
  <si>
    <t>7,20*2*2</t>
  </si>
  <si>
    <t>5,80*2*2</t>
  </si>
  <si>
    <t>764002821</t>
  </si>
  <si>
    <t>Demontáž střešního výlezu do suti</t>
  </si>
  <si>
    <t>984</t>
  </si>
  <si>
    <t>499</t>
  </si>
  <si>
    <t>764002851</t>
  </si>
  <si>
    <t>Demontáž oplechování parapetů do suti</t>
  </si>
  <si>
    <t>986</t>
  </si>
  <si>
    <t>2,06+0,30+1,90+2,08+1,88+2,48+2,10+1,76</t>
  </si>
  <si>
    <t>764004801</t>
  </si>
  <si>
    <t>Demontáž podokapního žlabu do suti</t>
  </si>
  <si>
    <t>988</t>
  </si>
  <si>
    <t>20,58*2+1,50*4+5,00*2+56,7</t>
  </si>
  <si>
    <t>501</t>
  </si>
  <si>
    <t>764004861</t>
  </si>
  <si>
    <t>Demontáž svodu do suti</t>
  </si>
  <si>
    <t>990</t>
  </si>
  <si>
    <t>8,00*4+4,00*4,1</t>
  </si>
  <si>
    <t>764051413</t>
  </si>
  <si>
    <t>Podkladní plech z nerezového plechu rš 250 mm</t>
  </si>
  <si>
    <t>992</t>
  </si>
  <si>
    <t>503</t>
  </si>
  <si>
    <t>764101111</t>
  </si>
  <si>
    <t>Montáž krytiny střechy rovné drážkováním ze svitků rš přes 600 mm sklonu do 30°</t>
  </si>
  <si>
    <t>1168557593</t>
  </si>
  <si>
    <t>13824110</t>
  </si>
  <si>
    <t>plech Pz 275g/m2 tl 0,55mm svitek š 670mm</t>
  </si>
  <si>
    <t>1966419938</t>
  </si>
  <si>
    <t>(208,25*0,0044*1,15)</t>
  </si>
  <si>
    <t>505</t>
  </si>
  <si>
    <t>764111653</t>
  </si>
  <si>
    <t>Krytina střechy rovné z taškových tabulí z Pz plechu s povrchovou úpravou sklonu do 60° - např. Satjam trend</t>
  </si>
  <si>
    <t>994</t>
  </si>
  <si>
    <t>20,58*7,20*2</t>
  </si>
  <si>
    <t>5,80*6,69/2*2*2</t>
  </si>
  <si>
    <t>764211614</t>
  </si>
  <si>
    <t>Oplechování větraného hřebene s těsněním a perforovaným plechem z Pz s povrch úpravou rš 330 mm</t>
  </si>
  <si>
    <t>996</t>
  </si>
  <si>
    <t>20,58+13,38</t>
  </si>
  <si>
    <t>507</t>
  </si>
  <si>
    <t>764212606</t>
  </si>
  <si>
    <t>Oplechování úžlabí z Pz s povrchovou úpravou rš 500 mm</t>
  </si>
  <si>
    <t>7,50*2*2</t>
  </si>
  <si>
    <t>764212634</t>
  </si>
  <si>
    <t>Oplechování štítu závětrnou lištou z Pz s povrchovou úpravou rš 330 mm</t>
  </si>
  <si>
    <t>1000</t>
  </si>
  <si>
    <t>"přístřešek"</t>
  </si>
  <si>
    <t>5,341</t>
  </si>
  <si>
    <t>509</t>
  </si>
  <si>
    <t>764212663</t>
  </si>
  <si>
    <t>Oplechování rovné okapové hrany z Pz s povrchovou úpravou rš 250 mm</t>
  </si>
  <si>
    <t>1002</t>
  </si>
  <si>
    <t>20,58*2+1,50*4+5,00*2</t>
  </si>
  <si>
    <t>764213652</t>
  </si>
  <si>
    <t>Střešní výlez pro krytinu skládanou nebo plechovou z Pz s povrchovou úpravou</t>
  </si>
  <si>
    <t>1004</t>
  </si>
  <si>
    <t>511</t>
  </si>
  <si>
    <t>764214404</t>
  </si>
  <si>
    <t>Oplechování horních ploch a nadezdívek (atik) bez rohů z Pz plechu mechanicky kotvené rš 330 mm</t>
  </si>
  <si>
    <t>381216337</t>
  </si>
  <si>
    <t>764216642</t>
  </si>
  <si>
    <t>Oplechování rovných parapetů celoplošně lepené z Pz s povrchovou úpravou rš 200 mm</t>
  </si>
  <si>
    <t>1006</t>
  </si>
  <si>
    <t>2,11+0,35+1,49+1,93+2,53+2,15+1,81</t>
  </si>
  <si>
    <t>1,55</t>
  </si>
  <si>
    <t>513</t>
  </si>
  <si>
    <t>764314612</t>
  </si>
  <si>
    <t>Lemování prostupů střech s krytinou skládanou nebo plechovou bez lišty z Pz s povrchovou úpravou</t>
  </si>
  <si>
    <t>1008</t>
  </si>
  <si>
    <t>2*(0,45+0,60)*0,30*2</t>
  </si>
  <si>
    <t>2*(0,60*2+(0,80+1,50))*0,30</t>
  </si>
  <si>
    <t>764315621</t>
  </si>
  <si>
    <t>Lemování trub, konzol,držáků z Pz s povrch úpravou střech s krytinou skládanou D do 75 mm</t>
  </si>
  <si>
    <t>1010</t>
  </si>
  <si>
    <t>515</t>
  </si>
  <si>
    <t>764315623</t>
  </si>
  <si>
    <t>Lemování trub, konzol,držáků z Pz s povrch úpravou střech s krytinou skládanou D do 150 mm</t>
  </si>
  <si>
    <t>1012</t>
  </si>
  <si>
    <t>764511602</t>
  </si>
  <si>
    <t>Žlab podokapní půlkruhový z Pz s povrchovou úpravou rš 330 mm</t>
  </si>
  <si>
    <t>1014</t>
  </si>
  <si>
    <t>517</t>
  </si>
  <si>
    <t>764511642</t>
  </si>
  <si>
    <t>Kotlík oválný (trychtýřový) pro podokapní žlaby z Pz s povrchovou úpravou 330/100 mm</t>
  </si>
  <si>
    <t>1016</t>
  </si>
  <si>
    <t>764518622</t>
  </si>
  <si>
    <t>Svody kruhové včetně objímek, kolen, odskoků z Pz s povrchovou úpravou průměru 100 mm</t>
  </si>
  <si>
    <t>1018</t>
  </si>
  <si>
    <t>8,00*4+4,10*4</t>
  </si>
  <si>
    <t>519</t>
  </si>
  <si>
    <t>998764102</t>
  </si>
  <si>
    <t>Přesun hmot tonážní pro konstrukce klempířské v objektech v do 12 m</t>
  </si>
  <si>
    <t>19365118</t>
  </si>
  <si>
    <t>765</t>
  </si>
  <si>
    <t>Krytina skládaná</t>
  </si>
  <si>
    <t>765115351</t>
  </si>
  <si>
    <t>Montáž střešní stoupací plošiny délky do 400 mm</t>
  </si>
  <si>
    <t>1022</t>
  </si>
  <si>
    <t>521</t>
  </si>
  <si>
    <t>59660034</t>
  </si>
  <si>
    <t>stoupací komplet rovný rošt š 250mm d 400mm</t>
  </si>
  <si>
    <t>sada</t>
  </si>
  <si>
    <t>1024</t>
  </si>
  <si>
    <t>765115352</t>
  </si>
  <si>
    <t>Montáž střešní stoupací plošiny délky do 800 mm</t>
  </si>
  <si>
    <t>1026</t>
  </si>
  <si>
    <t>523</t>
  </si>
  <si>
    <t>59660007</t>
  </si>
  <si>
    <t>stoupací komplet rovný rošt š 250mm d 800mm</t>
  </si>
  <si>
    <t>1028</t>
  </si>
  <si>
    <t>765115403</t>
  </si>
  <si>
    <t>Montáž mříže sněholamu</t>
  </si>
  <si>
    <t>1030</t>
  </si>
  <si>
    <t>(5,00+6,00)*2</t>
  </si>
  <si>
    <t>525</t>
  </si>
  <si>
    <t>55351067</t>
  </si>
  <si>
    <t>trubka sněholamu 28x2x3000mm</t>
  </si>
  <si>
    <t>1032</t>
  </si>
  <si>
    <t>55351068</t>
  </si>
  <si>
    <t>svěrka trubky sněholamu jednoduchá</t>
  </si>
  <si>
    <t>1034</t>
  </si>
  <si>
    <t>527</t>
  </si>
  <si>
    <t>765125403</t>
  </si>
  <si>
    <t>Montáž mříže sněholamu pro betonovou krytinu</t>
  </si>
  <si>
    <t>674627418</t>
  </si>
  <si>
    <t>528</t>
  </si>
  <si>
    <t>55344649</t>
  </si>
  <si>
    <t>tyč do sněhového zachytávače D 25mm Pz</t>
  </si>
  <si>
    <t>-1210193451</t>
  </si>
  <si>
    <t>529</t>
  </si>
  <si>
    <t>765131803</t>
  </si>
  <si>
    <t>Demontáž azbestocementové skládané krytiny sklonu do 30° do suti</t>
  </si>
  <si>
    <t>1036</t>
  </si>
  <si>
    <t>765191013</t>
  </si>
  <si>
    <t>Montáž pojistné hydroizolační nebo parotěsné fólie kladené přes 20° volně na bednění nebo tepelnou izolaci</t>
  </si>
  <si>
    <t>-143600971</t>
  </si>
  <si>
    <t>531</t>
  </si>
  <si>
    <t>28329324</t>
  </si>
  <si>
    <t>fólie kontaktní difuzně propustná pro doplňkovou hydroizolační vrstvu, třívrstvá mikroporézní PP 130-135g/m2</t>
  </si>
  <si>
    <t>958110202</t>
  </si>
  <si>
    <t>208,25*1,1 'Přepočtené koeficientem množství</t>
  </si>
  <si>
    <t>765191023</t>
  </si>
  <si>
    <t>Montáž pojistné hydroizolační nebo parotěsné kladené ve sklonu přes 20° s lepenými spoji na bednění</t>
  </si>
  <si>
    <t>1038</t>
  </si>
  <si>
    <t>533</t>
  </si>
  <si>
    <t>28329037</t>
  </si>
  <si>
    <t>fólie kontaktní difuzně propustná pro doplňkovou hydroizolační vrstvu, čtyřvrstvá mikroporézní PP 210g/m2</t>
  </si>
  <si>
    <t>1040</t>
  </si>
  <si>
    <t>373,956*1,1 "Přepočtené koeficientem množství</t>
  </si>
  <si>
    <t>765191911</t>
  </si>
  <si>
    <t>Demontáž pojistné hydroizolační fólie kladené ve sklonu přes 30°</t>
  </si>
  <si>
    <t>-629626275</t>
  </si>
  <si>
    <t>535</t>
  </si>
  <si>
    <t>765192811</t>
  </si>
  <si>
    <t>Demontáž střešního výlezu jakkékoliv plochy</t>
  </si>
  <si>
    <t>1042</t>
  </si>
  <si>
    <t>998765102</t>
  </si>
  <si>
    <t>Přesun hmot tonážní pro krytiny skládané v objektech v do 12 m</t>
  </si>
  <si>
    <t>1523821496</t>
  </si>
  <si>
    <t>Konstrukce truhlářské</t>
  </si>
  <si>
    <t>537</t>
  </si>
  <si>
    <t>766111820</t>
  </si>
  <si>
    <t>Demontáž truhlářských stěn dřevěných plných</t>
  </si>
  <si>
    <t>1046</t>
  </si>
  <si>
    <t>(3,00+4,15)*2,40</t>
  </si>
  <si>
    <t>766121210</t>
  </si>
  <si>
    <t>Montáž stěn plných s výplní v do 2,75 m</t>
  </si>
  <si>
    <t>1048</t>
  </si>
  <si>
    <t>(3,00+4,15)*2,30-0,90*2,00*2</t>
  </si>
  <si>
    <t>539</t>
  </si>
  <si>
    <t>61191182</t>
  </si>
  <si>
    <t>palubky obkladové SM profil klasický 19x196mm A/B</t>
  </si>
  <si>
    <t>1050</t>
  </si>
  <si>
    <t>12,845*1,1 "Přepočtené koeficientem množství</t>
  </si>
  <si>
    <t>766124200</t>
  </si>
  <si>
    <t>Montáž stěn záchodových 0,89x2,49 m s jedním křídlem a dvířky</t>
  </si>
  <si>
    <t>1052</t>
  </si>
  <si>
    <t>541</t>
  </si>
  <si>
    <t>642861551</t>
  </si>
  <si>
    <t>sanitární příčky včetně dveří</t>
  </si>
  <si>
    <t>1054</t>
  </si>
  <si>
    <t>766411821</t>
  </si>
  <si>
    <t>Demontáž truhlářského obložení stěn z palubek</t>
  </si>
  <si>
    <t>1056</t>
  </si>
  <si>
    <t>2*(7,60+5,52+4,45+3,52)*1,25</t>
  </si>
  <si>
    <t>543</t>
  </si>
  <si>
    <t>766421821</t>
  </si>
  <si>
    <t>Demontáž truhlářského obložení podhledů z palubek</t>
  </si>
  <si>
    <t>-726892771</t>
  </si>
  <si>
    <t>22,65*5,00</t>
  </si>
  <si>
    <t>766441822</t>
  </si>
  <si>
    <t>Demontáž parapetních desek dřevěných nebo plastových šířky přes 30 cm délky přes 1,0 m</t>
  </si>
  <si>
    <t>1058</t>
  </si>
  <si>
    <t>545</t>
  </si>
  <si>
    <t>766622131</t>
  </si>
  <si>
    <t>Montáž plastových oken plochy přes 1 m2 otevíravých výšky do 1,5 m s rámem do zdiva</t>
  </si>
  <si>
    <t>1060</t>
  </si>
  <si>
    <t>2,06*1,46+1,44*1,53+2,08*1,44+2,48*1,55+2,10*1,48+1,76*1,46+1,06*1,18</t>
  </si>
  <si>
    <t>546</t>
  </si>
  <si>
    <t>61140051</t>
  </si>
  <si>
    <t>okno plastové otevíravé/sklopné dvojsklo přes plochu 1m2 do v 1,5m</t>
  </si>
  <si>
    <t>1062</t>
  </si>
  <si>
    <t>547</t>
  </si>
  <si>
    <t>766622216</t>
  </si>
  <si>
    <t>Montáž plastových oken plochy do 1 m2 otevíravých s rámem do zdiva</t>
  </si>
  <si>
    <t>1064</t>
  </si>
  <si>
    <t>61140049</t>
  </si>
  <si>
    <t>okno plastové otevíravé/sklopné dvojsklo do plochy 1m2</t>
  </si>
  <si>
    <t>1066</t>
  </si>
  <si>
    <t>549</t>
  </si>
  <si>
    <t>766660001</t>
  </si>
  <si>
    <t>Montáž dveřních křídel otvíravých jednokřídlových š do 0,8 m do ocelové zárubně</t>
  </si>
  <si>
    <t>1068</t>
  </si>
  <si>
    <t>1+1+5</t>
  </si>
  <si>
    <t>61162072</t>
  </si>
  <si>
    <t>dveře jednokřídlé voštinové povrch laminátový plné 600x1970/2100mm</t>
  </si>
  <si>
    <t>1070</t>
  </si>
  <si>
    <t>551</t>
  </si>
  <si>
    <t>61162073</t>
  </si>
  <si>
    <t>dveře jednokřídlé voštinové povrch laminátový plné 700x1970/2100mm</t>
  </si>
  <si>
    <t>1072</t>
  </si>
  <si>
    <t>61162074</t>
  </si>
  <si>
    <t>dveře jednokřídlé voštinové povrch laminátový plné 800x1970/2100mm</t>
  </si>
  <si>
    <t>1074</t>
  </si>
  <si>
    <t>553</t>
  </si>
  <si>
    <t>766660002</t>
  </si>
  <si>
    <t>Montáž dveřních křídel otvíravých jednokřídlových š přes 0,8 m do ocelové zárubně</t>
  </si>
  <si>
    <t>1076</t>
  </si>
  <si>
    <t>61162075</t>
  </si>
  <si>
    <t>dveře jednokřídlé voštinové povrch laminátový plné 900x1970/2100mm</t>
  </si>
  <si>
    <t>1078</t>
  </si>
  <si>
    <t>555</t>
  </si>
  <si>
    <t>766660022</t>
  </si>
  <si>
    <t>Montáž dveřních křídel otvíravých jednokřídlových š přes 0,8 m požárních do ocelové zárubně</t>
  </si>
  <si>
    <t>1080</t>
  </si>
  <si>
    <t>61162039</t>
  </si>
  <si>
    <t>dveře jednokřídlé dřevotřískové protipožární EI (EW) 30 D3 povrch fóliový plné 900x1970/2100mm</t>
  </si>
  <si>
    <t>1082</t>
  </si>
  <si>
    <t>557</t>
  </si>
  <si>
    <t>766660102</t>
  </si>
  <si>
    <t>Montáž dveřních křídel otvíravých jednokřídlových š přes 0,8 m do dřevěné rámové zárubně</t>
  </si>
  <si>
    <t>1084</t>
  </si>
  <si>
    <t>61160053</t>
  </si>
  <si>
    <t>dveře jednokřídlé dřevěné bez povrchové úpravy plné 900x1970mm</t>
  </si>
  <si>
    <t>1086</t>
  </si>
  <si>
    <t>559</t>
  </si>
  <si>
    <t>766660713</t>
  </si>
  <si>
    <t>Montáž dveřních křídel dokování okopného plechu</t>
  </si>
  <si>
    <t>1088</t>
  </si>
  <si>
    <t>(7+5+1+1)*2</t>
  </si>
  <si>
    <t>54915210</t>
  </si>
  <si>
    <t>plech okopový nerez 615x250x0,6mm</t>
  </si>
  <si>
    <t>1090</t>
  </si>
  <si>
    <t>561</t>
  </si>
  <si>
    <t>54915211</t>
  </si>
  <si>
    <t>plech okopový nerez 715x250x0,6mm</t>
  </si>
  <si>
    <t>1092</t>
  </si>
  <si>
    <t>54915212</t>
  </si>
  <si>
    <t>plech okopový nerez 815x250x0,6mm</t>
  </si>
  <si>
    <t>1094</t>
  </si>
  <si>
    <t>563</t>
  </si>
  <si>
    <t>54915213</t>
  </si>
  <si>
    <t>plech okopový nerez 915x250x0,6mm</t>
  </si>
  <si>
    <t>1096</t>
  </si>
  <si>
    <t>564</t>
  </si>
  <si>
    <t>766660717</t>
  </si>
  <si>
    <t>Montáž dveřních křídel samozavírače na ocelovou zárubeň</t>
  </si>
  <si>
    <t>1098</t>
  </si>
  <si>
    <t>565</t>
  </si>
  <si>
    <t>54917260</t>
  </si>
  <si>
    <t>samozavírač dveří hydraulický K214 č.13 zlatá bronz</t>
  </si>
  <si>
    <t>1100</t>
  </si>
  <si>
    <t>766660720</t>
  </si>
  <si>
    <t>Osazení větrací mřížky s vyříznutím otvoru</t>
  </si>
  <si>
    <t>1102</t>
  </si>
  <si>
    <t>567</t>
  </si>
  <si>
    <t>59816234</t>
  </si>
  <si>
    <t>mřížka ventilační bez regulace volný průřez 610cm2</t>
  </si>
  <si>
    <t>1104</t>
  </si>
  <si>
    <t>766662811</t>
  </si>
  <si>
    <t>Demontáž dveřních prahů u dveří jednokřídlových k opětovnému použití</t>
  </si>
  <si>
    <t>1106</t>
  </si>
  <si>
    <t>"3. NP"</t>
  </si>
  <si>
    <t>569</t>
  </si>
  <si>
    <t>766671001</t>
  </si>
  <si>
    <t>Montáž střešního okna do krytiny ploché 55 x 78 cm</t>
  </si>
  <si>
    <t>1108</t>
  </si>
  <si>
    <t>61124509</t>
  </si>
  <si>
    <t>okno střešní dřevěné kyvné, izolační trojsklo 55x78cm, Uw=1,0W/m2K Al oplechování</t>
  </si>
  <si>
    <t>1110</t>
  </si>
  <si>
    <t>571</t>
  </si>
  <si>
    <t>766681114</t>
  </si>
  <si>
    <t>Montáž zárubní rámových pro dveře jednokřídlové šířky do 900 mm</t>
  </si>
  <si>
    <t>1112</t>
  </si>
  <si>
    <t>61182252</t>
  </si>
  <si>
    <t>zárubeň jednokřídlá smrková rámová tl stěny 75mm rozměru 900/1970mm</t>
  </si>
  <si>
    <t>1114</t>
  </si>
  <si>
    <t>573</t>
  </si>
  <si>
    <t>766691914</t>
  </si>
  <si>
    <t>Vyvěšení nebo zavěšení dřevěných křídel dveří pl do 2 m2</t>
  </si>
  <si>
    <t>1116</t>
  </si>
  <si>
    <t>766694121</t>
  </si>
  <si>
    <t>Montáž parapetních desek dřevěných nebo plastových šířky přes 30 cm délky do 1,0 m</t>
  </si>
  <si>
    <t>1118</t>
  </si>
  <si>
    <t>575</t>
  </si>
  <si>
    <t>766694123</t>
  </si>
  <si>
    <t>Montáž parapetních dřevěných nebo plastových šířky přes 30 cm délky do 2,6 m</t>
  </si>
  <si>
    <t>1120</t>
  </si>
  <si>
    <t>61144401</t>
  </si>
  <si>
    <t>parapet plastový vnitřní komůrkový 250x20x1000mm</t>
  </si>
  <si>
    <t>1122</t>
  </si>
  <si>
    <t>2,11+0,35+1,49+2,13+2,53+2,15+1,81+1,55</t>
  </si>
  <si>
    <t>577</t>
  </si>
  <si>
    <t>61144019</t>
  </si>
  <si>
    <t>koncovka k parapetu plastovému vnitřnímu 1 pár</t>
  </si>
  <si>
    <t>1124</t>
  </si>
  <si>
    <t>766812840</t>
  </si>
  <si>
    <t>Demontáž kuchyňských linek dřevěných nebo kovových délky do 2,1 m</t>
  </si>
  <si>
    <t>1126</t>
  </si>
  <si>
    <t>579</t>
  </si>
  <si>
    <t>998766102</t>
  </si>
  <si>
    <t>Přesun hmot tonážní pro konstrukce truhlářské v objektech v do 12 m</t>
  </si>
  <si>
    <t>2012448757</t>
  </si>
  <si>
    <t>767</t>
  </si>
  <si>
    <t>Konstrukce zámečnické</t>
  </si>
  <si>
    <t>767163121</t>
  </si>
  <si>
    <t>Montáž přímého kovového zábradlí z dílců do betonu v rovině</t>
  </si>
  <si>
    <t>1130</t>
  </si>
  <si>
    <t>4,325+1,50</t>
  </si>
  <si>
    <t>581</t>
  </si>
  <si>
    <t>55342285</t>
  </si>
  <si>
    <t>zábradlí s plochým sloupkem, prutovou výplní a horním kotvením</t>
  </si>
  <si>
    <t>1132</t>
  </si>
  <si>
    <t>767165111</t>
  </si>
  <si>
    <t>Montáž zábradlí rovného madla z trubek nebo tenkostěnných profilů šroubovaného</t>
  </si>
  <si>
    <t>1134</t>
  </si>
  <si>
    <t>583</t>
  </si>
  <si>
    <t>14051102</t>
  </si>
  <si>
    <t>trubka ocelová svařovaná závitová Pz 1" (DN 25) jakost 11 343</t>
  </si>
  <si>
    <t>1136</t>
  </si>
  <si>
    <t>5,825*1,03 "Přepočtené koeficientem množství</t>
  </si>
  <si>
    <t>767610125</t>
  </si>
  <si>
    <t>Montáž oken kovových jednoduchých otevíravých do zdiva plochy do 0,6 m2</t>
  </si>
  <si>
    <t>1138</t>
  </si>
  <si>
    <t>0,55*0,35*3</t>
  </si>
  <si>
    <t>585</t>
  </si>
  <si>
    <t>553410081</t>
  </si>
  <si>
    <t>okno ocelové otevíravé/sklopné plné do plochy 1m2</t>
  </si>
  <si>
    <t>1140</t>
  </si>
  <si>
    <t>767640112</t>
  </si>
  <si>
    <t>Montáž dveří ocelových vchodových jednokřídlových s nadsvětlíkem</t>
  </si>
  <si>
    <t>1142</t>
  </si>
  <si>
    <t>587</t>
  </si>
  <si>
    <t>553410181</t>
  </si>
  <si>
    <t>dveře Al jednokřídlové s nadsvětlíkem dvojsklo 1300x2800 mm protipožární</t>
  </si>
  <si>
    <t>1144</t>
  </si>
  <si>
    <t>553410182</t>
  </si>
  <si>
    <t>dveře Al jednokřídlové s nadsvětlíkem dvojsklo 1300x2800 mm</t>
  </si>
  <si>
    <t>1146</t>
  </si>
  <si>
    <t>589</t>
  </si>
  <si>
    <t>553410183</t>
  </si>
  <si>
    <t>dveře Al jednokřídlové s nadsvětlíkem dvojsklo 1150x2450 mm</t>
  </si>
  <si>
    <t>1148</t>
  </si>
  <si>
    <t>553410184</t>
  </si>
  <si>
    <t>dveře Al jednokřídlové s nadsvětlíkem dvojsklo 1150x2220 mm</t>
  </si>
  <si>
    <t>1150</t>
  </si>
  <si>
    <t>591</t>
  </si>
  <si>
    <t>767649191</t>
  </si>
  <si>
    <t>Montáž dveří - samozavírače hydraulického</t>
  </si>
  <si>
    <t>1152</t>
  </si>
  <si>
    <t>54917265</t>
  </si>
  <si>
    <t>samozavírač dveří hydraulický K214 č.14 zlatá bronz</t>
  </si>
  <si>
    <t>1154</t>
  </si>
  <si>
    <t>593</t>
  </si>
  <si>
    <t>767649193</t>
  </si>
  <si>
    <t>Montáž dveří - stavěče křídel</t>
  </si>
  <si>
    <t>1156</t>
  </si>
  <si>
    <t>54916362</t>
  </si>
  <si>
    <t>kování dveřní stavěč dveří K501 lak</t>
  </si>
  <si>
    <t>1158</t>
  </si>
  <si>
    <t>595</t>
  </si>
  <si>
    <t>767661811</t>
  </si>
  <si>
    <t>Demontáž mříží pevných nebo otevíravých</t>
  </si>
  <si>
    <t>1160</t>
  </si>
  <si>
    <t>2,06*1,50</t>
  </si>
  <si>
    <t>767995113</t>
  </si>
  <si>
    <t>Montáž atypických zámečnických konstrukcí hmotnosti do 20 kg</t>
  </si>
  <si>
    <t>1162</t>
  </si>
  <si>
    <t>"přemístění odjezdové cedule"</t>
  </si>
  <si>
    <t>15,00</t>
  </si>
  <si>
    <t>597</t>
  </si>
  <si>
    <t>767995115</t>
  </si>
  <si>
    <t>Montáž atypických zámečnických konstrukcí hmotnosti do 100 kg</t>
  </si>
  <si>
    <t>1657229597</t>
  </si>
  <si>
    <t>40413675</t>
  </si>
  <si>
    <t>prosvětlená tabule označení názvu Milevsko dle TNŽ 736390 v pozinkovaném rámu</t>
  </si>
  <si>
    <t>69560799</t>
  </si>
  <si>
    <t>599</t>
  </si>
  <si>
    <t>31676016</t>
  </si>
  <si>
    <t>tabule označení názvu Milevsko dle TNŽ 736390 v pozinkovaném rámu</t>
  </si>
  <si>
    <t>751442081</t>
  </si>
  <si>
    <t>767996801</t>
  </si>
  <si>
    <t>Demontáž atypických zámečnických konstrukcí rozebráním hmotnosti jednotlivých dílů do 50 kg</t>
  </si>
  <si>
    <t>1164</t>
  </si>
  <si>
    <t>"tabule"</t>
  </si>
  <si>
    <t>35,00*4</t>
  </si>
  <si>
    <t>601</t>
  </si>
  <si>
    <t>998767102</t>
  </si>
  <si>
    <t>Přesun hmot tonážní pro zámečnické konstrukce v objektech v do 12 m</t>
  </si>
  <si>
    <t>838106461</t>
  </si>
  <si>
    <t>771</t>
  </si>
  <si>
    <t>Podlahy z dlaždic</t>
  </si>
  <si>
    <t>771111011</t>
  </si>
  <si>
    <t>Vysátí podkladu před pokládkou dlažby</t>
  </si>
  <si>
    <t>1168</t>
  </si>
  <si>
    <t>10,30+30,90+9,80+3,46+4,23+6,30+3,50+6,70</t>
  </si>
  <si>
    <t>603</t>
  </si>
  <si>
    <t>771121011</t>
  </si>
  <si>
    <t>Nátěr penetrační na podlahu</t>
  </si>
  <si>
    <t>1170</t>
  </si>
  <si>
    <t>771151011</t>
  </si>
  <si>
    <t>Samonivelační stěrka podlah pevnosti 20 MPa tl 3 mm</t>
  </si>
  <si>
    <t>1172</t>
  </si>
  <si>
    <t>605</t>
  </si>
  <si>
    <t>771273812</t>
  </si>
  <si>
    <t>Demontáž obkladů stupnic z dlaždic keramických lepených š do 350 mm</t>
  </si>
  <si>
    <t>1174</t>
  </si>
  <si>
    <t>1,00*14</t>
  </si>
  <si>
    <t>1,00*20</t>
  </si>
  <si>
    <t>771273832</t>
  </si>
  <si>
    <t>Demontáž obkladů podstupnic z dlaždic keramických lepených v do 250 mm</t>
  </si>
  <si>
    <t>1176</t>
  </si>
  <si>
    <t>607</t>
  </si>
  <si>
    <t>771474113</t>
  </si>
  <si>
    <t>Montáž soklů z dlaždic keramických rovných flexibilní lepidlo v do 120 mm</t>
  </si>
  <si>
    <t>1178</t>
  </si>
  <si>
    <t>18,60+23,14+11,70</t>
  </si>
  <si>
    <t>771474123</t>
  </si>
  <si>
    <t>Montáž soklů z dlaždic keramických schodišťových šikmých flexibilní lepidlo v do 120 mm</t>
  </si>
  <si>
    <t>1180</t>
  </si>
  <si>
    <t>12,60*3</t>
  </si>
  <si>
    <t>609</t>
  </si>
  <si>
    <t>771554113</t>
  </si>
  <si>
    <t>Montáž podlah z dlaždic teracových lepených flexibilním lepidlem do 12 ks/m2</t>
  </si>
  <si>
    <t>1182</t>
  </si>
  <si>
    <t>4,325*1,50</t>
  </si>
  <si>
    <t>1184</t>
  </si>
  <si>
    <t>6,488*1,1 "Přepočtené koeficientem množství</t>
  </si>
  <si>
    <t>611</t>
  </si>
  <si>
    <t>771573810</t>
  </si>
  <si>
    <t>Demontáž podlah z dlaždic keramických lepených</t>
  </si>
  <si>
    <t>1186</t>
  </si>
  <si>
    <t>9,70+2,90+15,70+6,50+43,70</t>
  </si>
  <si>
    <t>771574112</t>
  </si>
  <si>
    <t>Montáž podlah keramických hladkých lepených flexibilním lepidlem do 12 ks/ m2</t>
  </si>
  <si>
    <t>1188</t>
  </si>
  <si>
    <t>613</t>
  </si>
  <si>
    <t>59761003</t>
  </si>
  <si>
    <t>dlažba keramická hutná hladká do interiéru přes 9 do 12ks/m2</t>
  </si>
  <si>
    <t>1190</t>
  </si>
  <si>
    <t>75,19*1,10</t>
  </si>
  <si>
    <t>(53,44+37,80)*0,10*1,10</t>
  </si>
  <si>
    <t>771577111</t>
  </si>
  <si>
    <t>Příplatek k montáži podlah keramických lepených flexibilním lepidlem za plochu do 5 m2</t>
  </si>
  <si>
    <t>1192</t>
  </si>
  <si>
    <t>3,46+4,23+3,50</t>
  </si>
  <si>
    <t>615</t>
  </si>
  <si>
    <t>771577113</t>
  </si>
  <si>
    <t>Příplatek k montáži podlah keramických lepených flexibilním lepidlem za spárování bílým cementem</t>
  </si>
  <si>
    <t>1194</t>
  </si>
  <si>
    <t>998771102</t>
  </si>
  <si>
    <t>Přesun hmot tonážní pro podlahy z dlaždic v objektech v do 12 m</t>
  </si>
  <si>
    <t>957010124</t>
  </si>
  <si>
    <t>Podlahy z kamene</t>
  </si>
  <si>
    <t>617</t>
  </si>
  <si>
    <t>772991111</t>
  </si>
  <si>
    <t>Penetrace podkladu dlažby z kamene</t>
  </si>
  <si>
    <t>1198</t>
  </si>
  <si>
    <t>772991116</t>
  </si>
  <si>
    <t>Spárování kamenných dlažeb epoxidem</t>
  </si>
  <si>
    <t>1200</t>
  </si>
  <si>
    <t>1,00*(14+20)</t>
  </si>
  <si>
    <t>619</t>
  </si>
  <si>
    <t>772991422</t>
  </si>
  <si>
    <t>Impregnační nátěr nově položených kamenných dlažeb včetně základní čištění dvouvrstvý</t>
  </si>
  <si>
    <t>1202</t>
  </si>
  <si>
    <t>998772102</t>
  </si>
  <si>
    <t>Přesun hmot tonážní pro podlahy z kamene v objektech v do 12 m</t>
  </si>
  <si>
    <t>-40100643</t>
  </si>
  <si>
    <t>Podlahy povlakové</t>
  </si>
  <si>
    <t>621</t>
  </si>
  <si>
    <t>776111116</t>
  </si>
  <si>
    <t>Odstranění zbytků lepidla z podkladu povlakových podlah broušením</t>
  </si>
  <si>
    <t>1206</t>
  </si>
  <si>
    <t>776111311</t>
  </si>
  <si>
    <t>Vysátí podkladu povlakových podlah</t>
  </si>
  <si>
    <t>1208</t>
  </si>
  <si>
    <t>623</t>
  </si>
  <si>
    <t>776121111</t>
  </si>
  <si>
    <t>Vodou ředitelná penetrace savého podkladu povlakových podlah ředěná v poměru 1:3</t>
  </si>
  <si>
    <t>1210</t>
  </si>
  <si>
    <t>776141111</t>
  </si>
  <si>
    <t>Vyrovnání podkladu povlakových podlah stěrkou pevnosti 20 MPa tl 3 mm</t>
  </si>
  <si>
    <t>1212</t>
  </si>
  <si>
    <t>625</t>
  </si>
  <si>
    <t>776201811</t>
  </si>
  <si>
    <t>Demontáž lepených povlakových podlah bez podložky ručně</t>
  </si>
  <si>
    <t>1214</t>
  </si>
  <si>
    <t>22,90+25,20</t>
  </si>
  <si>
    <t>776221111</t>
  </si>
  <si>
    <t>Lepení pásů z PVC standardním lepidlem</t>
  </si>
  <si>
    <t>1216</t>
  </si>
  <si>
    <t>627</t>
  </si>
  <si>
    <t>28411124</t>
  </si>
  <si>
    <t>PVC vinyl protiskluzný bez povrchové úpravy tl 2mm, nášlapná vrstva 1mm, hořlavost Bfl-s1, smykové tření µ 0.6, třída zátěže 34/43, protiskluznost R11 C</t>
  </si>
  <si>
    <t>1218</t>
  </si>
  <si>
    <t>16,8*1,1 "Přepočtené koeficientem množství</t>
  </si>
  <si>
    <t>28411009</t>
  </si>
  <si>
    <t>lišta soklová PVC 18x80mm</t>
  </si>
  <si>
    <t>1220</t>
  </si>
  <si>
    <t>16,7*1,02 "Přepočtené koeficientem množství</t>
  </si>
  <si>
    <t>629</t>
  </si>
  <si>
    <t>776411111</t>
  </si>
  <si>
    <t>Montáž obvodových soklíků výšky do 80 mm</t>
  </si>
  <si>
    <t>1222</t>
  </si>
  <si>
    <t>998776102</t>
  </si>
  <si>
    <t>Přesun hmot tonážní pro podlahy povlakové v objektech v do 12 m</t>
  </si>
  <si>
    <t>1300473682</t>
  </si>
  <si>
    <t>781</t>
  </si>
  <si>
    <t>Dokončovací práce - obklady</t>
  </si>
  <si>
    <t>631</t>
  </si>
  <si>
    <t>781121011</t>
  </si>
  <si>
    <t>Nátěr penetrační na stěnu</t>
  </si>
  <si>
    <t>1226</t>
  </si>
  <si>
    <t>2,60*1,00</t>
  </si>
  <si>
    <t>781473810</t>
  </si>
  <si>
    <t>Demontáž obkladů z obkladaček keramických lepených</t>
  </si>
  <si>
    <t>1228</t>
  </si>
  <si>
    <t>2,30*1,00+4,20*1,50</t>
  </si>
  <si>
    <t>633</t>
  </si>
  <si>
    <t>781474112</t>
  </si>
  <si>
    <t>Montáž obkladů vnitřních keramických hladkých do 12 ks/m2 lepených flexibilním lepidlem</t>
  </si>
  <si>
    <t>1230</t>
  </si>
  <si>
    <t>59761026</t>
  </si>
  <si>
    <t>obklad keramický hladký do 12ks/m2</t>
  </si>
  <si>
    <t>1232</t>
  </si>
  <si>
    <t>90,2*1,1 "Přepočtené koeficientem množství</t>
  </si>
  <si>
    <t>635</t>
  </si>
  <si>
    <t>781477111</t>
  </si>
  <si>
    <t>Příplatek k montáži obkladů vnitřních keramických hladkých za plochu do 10 m2</t>
  </si>
  <si>
    <t>1234</t>
  </si>
  <si>
    <t>781477113</t>
  </si>
  <si>
    <t>Příplatek k montáži obkladů vnitřních keramických hladkých za spárování bílým cementem</t>
  </si>
  <si>
    <t>1236</t>
  </si>
  <si>
    <t>637</t>
  </si>
  <si>
    <t>781491011</t>
  </si>
  <si>
    <t>Montáž zrcadel plochy do 1 m2 lepených silikonovým tmelem na podkladní omítku</t>
  </si>
  <si>
    <t>1238</t>
  </si>
  <si>
    <t>0,50*0,40+0,60*0,40</t>
  </si>
  <si>
    <t>63465126</t>
  </si>
  <si>
    <t>zrcadlo nemontované čiré tl 5mm max rozměr 3210x2250mm</t>
  </si>
  <si>
    <t>1240</t>
  </si>
  <si>
    <t>0,44*1,1 "Přepočtené koeficientem množství</t>
  </si>
  <si>
    <t>639</t>
  </si>
  <si>
    <t>781494111</t>
  </si>
  <si>
    <t>Plastové profily rohové lepené flexibilním lepidlem</t>
  </si>
  <si>
    <t>1242</t>
  </si>
  <si>
    <t>2,00*(4+4+4+6+4)</t>
  </si>
  <si>
    <t>1,00*2</t>
  </si>
  <si>
    <t>781494511</t>
  </si>
  <si>
    <t>Plastové profily ukončovací lepené flexibilním lepidlem</t>
  </si>
  <si>
    <t>1244</t>
  </si>
  <si>
    <t>(15,60+7,50+8,30+10,00+7,90)</t>
  </si>
  <si>
    <t>2,60</t>
  </si>
  <si>
    <t>641</t>
  </si>
  <si>
    <t>998781102</t>
  </si>
  <si>
    <t>Přesun hmot tonážní pro obklady keramické v objektech v do 12 m</t>
  </si>
  <si>
    <t>-864824813</t>
  </si>
  <si>
    <t>Dokončovací práce - obklady z kamene</t>
  </si>
  <si>
    <t>782111111</t>
  </si>
  <si>
    <t>Montáž obkladu stěn z pravoúhlých desek z měkkého kamene do malty tl do 25 mm</t>
  </si>
  <si>
    <t>1248</t>
  </si>
  <si>
    <t>(4,325+1,50)*0,20</t>
  </si>
  <si>
    <t>643</t>
  </si>
  <si>
    <t>58386150</t>
  </si>
  <si>
    <t>sokl rovný tryskaná žula v 200mm tl 20mm</t>
  </si>
  <si>
    <t>1250</t>
  </si>
  <si>
    <t>782111112</t>
  </si>
  <si>
    <t>Montáž obkladu stěn z pravoúhlých desek z měkkého kamene do malty tl do 30 mm</t>
  </si>
  <si>
    <t>1252</t>
  </si>
  <si>
    <t>"doplnění obkladu dveří"</t>
  </si>
  <si>
    <t>0,71*0,90</t>
  </si>
  <si>
    <t>2*(22,05+11,398)*1,10*0,20</t>
  </si>
  <si>
    <t>645</t>
  </si>
  <si>
    <t>58380758</t>
  </si>
  <si>
    <t>kámen lomový soklový (1t=1,5m2)</t>
  </si>
  <si>
    <t>1254</t>
  </si>
  <si>
    <t>15,356/1,50</t>
  </si>
  <si>
    <t>782991111</t>
  </si>
  <si>
    <t>Penetrace podkladu obkladu z kamene</t>
  </si>
  <si>
    <t>1256</t>
  </si>
  <si>
    <t>1,165+15,356</t>
  </si>
  <si>
    <t>647</t>
  </si>
  <si>
    <t>998782102</t>
  </si>
  <si>
    <t>Přesun hmot tonážní pro obklady kamenné v objektech v do 12 m</t>
  </si>
  <si>
    <t>1517166000</t>
  </si>
  <si>
    <t>783</t>
  </si>
  <si>
    <t>Dokončovací práce - nátěry</t>
  </si>
  <si>
    <t>783106805</t>
  </si>
  <si>
    <t>Odstranění nátěrů z truhlářských konstrukcí opálením</t>
  </si>
  <si>
    <t>1260</t>
  </si>
  <si>
    <t>"dveře"</t>
  </si>
  <si>
    <t>(0,80*2,00+0,90*2,00*3)*2</t>
  </si>
  <si>
    <t>"nástupiště"</t>
  </si>
  <si>
    <t>22,05*5,341</t>
  </si>
  <si>
    <t>649</t>
  </si>
  <si>
    <t>783114101</t>
  </si>
  <si>
    <t>Základní jednonásobný syntetický nátěr truhlářských konstrukcí</t>
  </si>
  <si>
    <t>1262</t>
  </si>
  <si>
    <t>783118211</t>
  </si>
  <si>
    <t>Lakovací dvojnásobný syntetický nátěr truhlářských konstrukcí s mezibroušením</t>
  </si>
  <si>
    <t>1264</t>
  </si>
  <si>
    <t>651</t>
  </si>
  <si>
    <t>783122111</t>
  </si>
  <si>
    <t>Lokální tmelení truhlářských konstrukcí včetně přebroušení disperzním tmelem plochy do 30%</t>
  </si>
  <si>
    <t>1266</t>
  </si>
  <si>
    <t>783306801</t>
  </si>
  <si>
    <t>Odstranění nátěru ze zámečnických konstrukcí obroušením</t>
  </si>
  <si>
    <t>1268</t>
  </si>
  <si>
    <t>"zárubně"</t>
  </si>
  <si>
    <t>(0,80+2,00*2)*(0,02*2+0,10)</t>
  </si>
  <si>
    <t>(0,90+2,00*2)*(0,02*2+0,10)*3</t>
  </si>
  <si>
    <t>(0,90+2,00*2)*(0,02*2+0,10)*4</t>
  </si>
  <si>
    <t>(0,80+2,00*2)*(0,02*2+0,10)*2</t>
  </si>
  <si>
    <t>(0,60+2,00*2)*(0,02*2+0,10)</t>
  </si>
  <si>
    <t>(0,90+2,00*2)*(0,02*2+0,10)*2</t>
  </si>
  <si>
    <t>(0,90+2,00*2)*(0,02*2+0,10)</t>
  </si>
  <si>
    <t>"zábradlí"</t>
  </si>
  <si>
    <t>3,65*1,20*5</t>
  </si>
  <si>
    <t>653</t>
  </si>
  <si>
    <t>783306805</t>
  </si>
  <si>
    <t>Odstranění nátěru ze zámečnických konstrukcí opálením</t>
  </si>
  <si>
    <t>1270</t>
  </si>
  <si>
    <t>0,15*4*3,114*5</t>
  </si>
  <si>
    <t>783314101</t>
  </si>
  <si>
    <t>Základní jednonásobný syntetický nátěr zámečnických konstrukcí</t>
  </si>
  <si>
    <t>1272</t>
  </si>
  <si>
    <t>31,42</t>
  </si>
  <si>
    <t>655</t>
  </si>
  <si>
    <t>783317101</t>
  </si>
  <si>
    <t>Krycí jednonásobný syntetický standardní nátěr zámečnických konstrukcí</t>
  </si>
  <si>
    <t>1274</t>
  </si>
  <si>
    <t>31,42*2</t>
  </si>
  <si>
    <t>783324101</t>
  </si>
  <si>
    <t>Základní jednonásobný akrylátový nátěr zámečnických konstrukcí</t>
  </si>
  <si>
    <t>1276</t>
  </si>
  <si>
    <t>657</t>
  </si>
  <si>
    <t>783327101</t>
  </si>
  <si>
    <t>Krycí jednonásobný akrylátový nátěr zámečnických konstrukcí</t>
  </si>
  <si>
    <t>1278</t>
  </si>
  <si>
    <t>9,342*2</t>
  </si>
  <si>
    <t>783406801</t>
  </si>
  <si>
    <t>Odstranění nátěrů z klempířských konstrukcí obroušením</t>
  </si>
  <si>
    <t>1280</t>
  </si>
  <si>
    <t>22,05*0,25+Pi*(0,05)^2*3,50</t>
  </si>
  <si>
    <t>659</t>
  </si>
  <si>
    <t>783414101</t>
  </si>
  <si>
    <t>Základní jednonásobný syntetický nátěr klempířských konstrukcí</t>
  </si>
  <si>
    <t>1282</t>
  </si>
  <si>
    <t>783417101</t>
  </si>
  <si>
    <t>Krycí jednonásobný syntetický nátěr klempířských konstrukcí</t>
  </si>
  <si>
    <t>1284</t>
  </si>
  <si>
    <t>5,54*2</t>
  </si>
  <si>
    <t>661</t>
  </si>
  <si>
    <t>783801233</t>
  </si>
  <si>
    <t>Očištění 2x nátěrem biocidním přípravkem a okartáčováním omítek členitosti 1 a 2</t>
  </si>
  <si>
    <t>1286</t>
  </si>
  <si>
    <t>(12,60+12,70+18,60+16,70+23,14+24,30+11,70)*1,20</t>
  </si>
  <si>
    <t>2*(7,60+5,52)*1,20</t>
  </si>
  <si>
    <t>783806805</t>
  </si>
  <si>
    <t>Odstranění nátěrů z omítek opálením</t>
  </si>
  <si>
    <t>1288</t>
  </si>
  <si>
    <t>"linkrusta"</t>
  </si>
  <si>
    <t>(12,60+18,60)*1,60</t>
  </si>
  <si>
    <t>22,05*1,60</t>
  </si>
  <si>
    <t>2*(2,80+5,25)*1,60</t>
  </si>
  <si>
    <t>2*(2,80+3,65)*1,60</t>
  </si>
  <si>
    <t>663</t>
  </si>
  <si>
    <t>783823131</t>
  </si>
  <si>
    <t>Penetrační akrylátový nátěr hladkých, tenkovrstvých zrnitých nebo štukových omítek</t>
  </si>
  <si>
    <t>1290</t>
  </si>
  <si>
    <t>783823133</t>
  </si>
  <si>
    <t>Penetrační silikátový nátěr hladkých, tenkovrstvých zrnitých nebo štukových omítek</t>
  </si>
  <si>
    <t>1292</t>
  </si>
  <si>
    <t>2*(22,05+11,398)*(7,81-1,10)</t>
  </si>
  <si>
    <t>665</t>
  </si>
  <si>
    <t>783826675</t>
  </si>
  <si>
    <t>Hydrofobizační transparentní silikonový nátěr hrubých betonových povrchů nebo hrubých omítek</t>
  </si>
  <si>
    <t>1294</t>
  </si>
  <si>
    <t>783827421</t>
  </si>
  <si>
    <t>Krycí dvojnásobný akrylátový nátěr omítek stupně členitosti 1 a 2</t>
  </si>
  <si>
    <t>1296</t>
  </si>
  <si>
    <t>667</t>
  </si>
  <si>
    <t>783827423</t>
  </si>
  <si>
    <t>Krycí dvojnásobný silikátový nátěr omítek stupně členitosti 1 a 2</t>
  </si>
  <si>
    <t>1298</t>
  </si>
  <si>
    <t>783913171</t>
  </si>
  <si>
    <t>Penetrační syntetický nátěr hrubých betonových podlah</t>
  </si>
  <si>
    <t>1300</t>
  </si>
  <si>
    <t>669</t>
  </si>
  <si>
    <t>783917161</t>
  </si>
  <si>
    <t>Krycí dvojnásobný syntetický nátěr betonové podlahy</t>
  </si>
  <si>
    <t>1302</t>
  </si>
  <si>
    <t>Dokončovací práce - malby a tapety</t>
  </si>
  <si>
    <t>784121001</t>
  </si>
  <si>
    <t>Oškrabání malby v mísnostech výšky do 3,80 m</t>
  </si>
  <si>
    <t>1304</t>
  </si>
  <si>
    <t>671</t>
  </si>
  <si>
    <t>784181121</t>
  </si>
  <si>
    <t>Hloubková jednonásobná penetrace podkladu v místnostech výšky do 3,80 m</t>
  </si>
  <si>
    <t>1306</t>
  </si>
  <si>
    <t>"stropy"</t>
  </si>
  <si>
    <t>"stěny"</t>
  </si>
  <si>
    <t>784221101</t>
  </si>
  <si>
    <t>Dvojnásobné bílé malby ze směsí za sucha dobře otěruvzdorných v místnostech do 3,80 m</t>
  </si>
  <si>
    <t>1308</t>
  </si>
  <si>
    <t>787</t>
  </si>
  <si>
    <t>Dokončovací práce - zasklívání</t>
  </si>
  <si>
    <t>673</t>
  </si>
  <si>
    <t>787911111</t>
  </si>
  <si>
    <t>Montáž bezpečnostní fólie na sklo</t>
  </si>
  <si>
    <t>1310</t>
  </si>
  <si>
    <t>2,10*1,48+1,44*1,52+0,30*1,05+2,06*1,46+1,80*1,50+1,88*1,47+2,48*1,55+1,49*1,45</t>
  </si>
  <si>
    <t>63479018</t>
  </si>
  <si>
    <t>fólie na sklo ochranné a bezpečnostní čirá 85%</t>
  </si>
  <si>
    <t>1312</t>
  </si>
  <si>
    <t>20,088*1,03 "Přepočtené koeficientem množství</t>
  </si>
  <si>
    <t>675</t>
  </si>
  <si>
    <t>998787102</t>
  </si>
  <si>
    <t>Přesun hmot tonážní pro zasklívání v objektech v do 12 m</t>
  </si>
  <si>
    <t>-515469061</t>
  </si>
  <si>
    <t>VRN</t>
  </si>
  <si>
    <t>Vedlejší rozpočtové náklady</t>
  </si>
  <si>
    <t>VRN1</t>
  </si>
  <si>
    <t>Průzkumné, geodetické a projektové práce</t>
  </si>
  <si>
    <t>013254000</t>
  </si>
  <si>
    <t>Zaměření skutečného stavu</t>
  </si>
  <si>
    <t>1316</t>
  </si>
  <si>
    <t>VRN3</t>
  </si>
  <si>
    <t>Zařízení staveniště</t>
  </si>
  <si>
    <t>677</t>
  </si>
  <si>
    <t>030001000</t>
  </si>
  <si>
    <t>1318</t>
  </si>
  <si>
    <t>035103001</t>
  </si>
  <si>
    <t>Pronájem velkého WC kontejneru pro cestující po dobu rekonstrukce</t>
  </si>
  <si>
    <t>měsíc</t>
  </si>
  <si>
    <t>1320</t>
  </si>
  <si>
    <t>VRN4</t>
  </si>
  <si>
    <t>Inženýrská činnost</t>
  </si>
  <si>
    <t>679</t>
  </si>
  <si>
    <t>041403000</t>
  </si>
  <si>
    <t>Koordinátor BOZP na staveništi</t>
  </si>
  <si>
    <t>1322</t>
  </si>
  <si>
    <t>044002000</t>
  </si>
  <si>
    <t>Revize</t>
  </si>
  <si>
    <t>444629266</t>
  </si>
  <si>
    <t>P</t>
  </si>
  <si>
    <t>Poznámka k položce:
Revize - vydání průkazu způsobilosti</t>
  </si>
  <si>
    <t>681</t>
  </si>
  <si>
    <t>044003001</t>
  </si>
  <si>
    <t>Revize vodoinstalace</t>
  </si>
  <si>
    <t>1324</t>
  </si>
  <si>
    <t>044003002</t>
  </si>
  <si>
    <t>Revize kanalizace</t>
  </si>
  <si>
    <t>1326</t>
  </si>
  <si>
    <t>683</t>
  </si>
  <si>
    <t>044003003</t>
  </si>
  <si>
    <t>Revize elektro</t>
  </si>
  <si>
    <t>1328</t>
  </si>
  <si>
    <t>044003004</t>
  </si>
  <si>
    <t>Revize plynofikace</t>
  </si>
  <si>
    <t>1330</t>
  </si>
  <si>
    <t>685</t>
  </si>
  <si>
    <t>044003005</t>
  </si>
  <si>
    <t>Revize hromosvod</t>
  </si>
  <si>
    <t>1332</t>
  </si>
  <si>
    <t>VRN6</t>
  </si>
  <si>
    <t>Územní vlivy</t>
  </si>
  <si>
    <t>064203000</t>
  </si>
  <si>
    <t>Práce se škodlivými materiály</t>
  </si>
  <si>
    <t>133525659</t>
  </si>
  <si>
    <t>VRN7</t>
  </si>
  <si>
    <t>Provozní vlivy</t>
  </si>
  <si>
    <t>687</t>
  </si>
  <si>
    <t>070001000</t>
  </si>
  <si>
    <t>1336</t>
  </si>
  <si>
    <t>VRN9</t>
  </si>
  <si>
    <t>Ostatní náklady</t>
  </si>
  <si>
    <t>090001000</t>
  </si>
  <si>
    <t>revize</t>
  </si>
  <si>
    <t>1010171924</t>
  </si>
  <si>
    <t>SO 02 - Demolice objektu veřejných WC</t>
  </si>
  <si>
    <t xml:space="preserve">    712 - Povlakové krytiny</t>
  </si>
  <si>
    <t>2*(27,00+7,00)</t>
  </si>
  <si>
    <t>"elektropřípojka"</t>
  </si>
  <si>
    <t>23,00*0,50*0,60</t>
  </si>
  <si>
    <t>23,00*0,50*0,20</t>
  </si>
  <si>
    <t>166151101</t>
  </si>
  <si>
    <t>Přehození neulehlého výkopku z horniny třídy těžitelnosti I, skupiny 1 až 3 strojně</t>
  </si>
  <si>
    <t>23,00*0,50*(0,60-0,20)</t>
  </si>
  <si>
    <t>23,00*0,50</t>
  </si>
  <si>
    <t>2,30*2,00</t>
  </si>
  <si>
    <t>174151101</t>
  </si>
  <si>
    <t>Zásyp jam, šachet rýh nebo kolem objektů sypaninou se zhutněním</t>
  </si>
  <si>
    <t>291111111</t>
  </si>
  <si>
    <t>Podklad pro zpevněné plochy z kameniva drceného 0 až 63 mm</t>
  </si>
  <si>
    <t>25,85*5,80*0,10</t>
  </si>
  <si>
    <t>451572111</t>
  </si>
  <si>
    <t>Lože pod potrubí otevřený výkop z kameniva drobného těženého</t>
  </si>
  <si>
    <t>936001002</t>
  </si>
  <si>
    <t>Montáž prvků městské a zahradní architektury hmotnosti do 1,5 t</t>
  </si>
  <si>
    <t>74910226</t>
  </si>
  <si>
    <t>květináč betonový povrch tryskaný 600x600x400mm</t>
  </si>
  <si>
    <t>962081141</t>
  </si>
  <si>
    <t>Bourání příček ze skleněných tvárnic tl do 150 mm</t>
  </si>
  <si>
    <t>1,45*0,61*3</t>
  </si>
  <si>
    <t>965081213</t>
  </si>
  <si>
    <t>Bourání podlah z dlaždic keramických nebo xylolitových tl do 10 mm plochy přes 1 m2</t>
  </si>
  <si>
    <t>25,58*5,80</t>
  </si>
  <si>
    <t>968062374</t>
  </si>
  <si>
    <t>Vybourání dřevěných rámů oken zdvojených včetně křídel pl do 1 m2</t>
  </si>
  <si>
    <t>0,87*0,56*(2+3)</t>
  </si>
  <si>
    <t>968062376</t>
  </si>
  <si>
    <t>Vybourání dřevěných rámů oken zdvojených včetně křídel pl do 4 m2</t>
  </si>
  <si>
    <t>2,05*1,46</t>
  </si>
  <si>
    <t>968062455</t>
  </si>
  <si>
    <t>Vybourání dřevěných dveřních zárubní pl do 2 m2</t>
  </si>
  <si>
    <t>0,60*2,00*6+0,80*2,00*5+0,98*1,84</t>
  </si>
  <si>
    <t>968062558</t>
  </si>
  <si>
    <t>Vybourání dřevěných vrat pl do 5 m2</t>
  </si>
  <si>
    <t>1,80*2,37*2+(1,77+1,76)*2,37</t>
  </si>
  <si>
    <t>978059541</t>
  </si>
  <si>
    <t>Odsekání a odebrání obkladů stěn z vnitřních obkládaček plochy přes 1 m2</t>
  </si>
  <si>
    <t>2*(4,33+1,30+1,44*2+0,79*2+1,525*2+0,78*2+1,48+1,675+1,46+1,66+1,31+1,675+1,25+1,66)*1,50</t>
  </si>
  <si>
    <t>981011313</t>
  </si>
  <si>
    <t>Demolice budov zděných na MVC podíl konstrukcí do 20 % postupným rozebíráním</t>
  </si>
  <si>
    <t>25,58*5,80*(3,53+3,22)/2</t>
  </si>
  <si>
    <t>981513116</t>
  </si>
  <si>
    <t>Demolice konstrukcí objektů z betonu prostého těžkou mechanizací</t>
  </si>
  <si>
    <t>25,58*5,80*0,15</t>
  </si>
  <si>
    <t>997013111</t>
  </si>
  <si>
    <t>Vnitrostaveništní doprava suti a vybouraných hmot pro budovy v do 6 m s použitím mechanizace</t>
  </si>
  <si>
    <t>249,143*4 "Přepočtené koeficientem množství</t>
  </si>
  <si>
    <t>998011001</t>
  </si>
  <si>
    <t>Přesun hmot pro budovy zděné v do 6 m</t>
  </si>
  <si>
    <t>711131811</t>
  </si>
  <si>
    <t>Odstranění izolace proti zemní vlhkosti vodorovné</t>
  </si>
  <si>
    <t>Povlakové krytiny</t>
  </si>
  <si>
    <t>712300832</t>
  </si>
  <si>
    <t>Odstranění povlakové krytiny střech do 10° dvouvrstvé</t>
  </si>
  <si>
    <t>25,58*6,10</t>
  </si>
  <si>
    <t>725110811</t>
  </si>
  <si>
    <t>Demontáž klozetů splachovací s nádrží</t>
  </si>
  <si>
    <t>725130813</t>
  </si>
  <si>
    <t>Demontáž pisoárových stání s nádrží třídílných</t>
  </si>
  <si>
    <t>725820801</t>
  </si>
  <si>
    <t>Demontáž baterie nástěnné do G 3 / 4</t>
  </si>
  <si>
    <t>725860811</t>
  </si>
  <si>
    <t>Demontáž uzávěrů zápachu jednoduchých</t>
  </si>
  <si>
    <t>1,00*0,60*3</t>
  </si>
  <si>
    <t>741124706</t>
  </si>
  <si>
    <t>Montáž kabel Cu stíněný ovládací žíly 2 až 10x1,5 mm2 uložený volně (např. JYTY)</t>
  </si>
  <si>
    <t>34143211</t>
  </si>
  <si>
    <t>šňůra s Cu jádrem stíněná středně ohebná 7x1,50mm2 (CMFM)</t>
  </si>
  <si>
    <t>23*1,1 "Přepočtené koeficientem množství</t>
  </si>
  <si>
    <t>-1855354159</t>
  </si>
  <si>
    <t>762331812</t>
  </si>
  <si>
    <t>Demontáž vázaných kcí krovů z hranolů průřezové plochy do 224 cm2</t>
  </si>
  <si>
    <t>6,10*(25,58/0,90)</t>
  </si>
  <si>
    <t>762811811</t>
  </si>
  <si>
    <t>Demontáž záklopů stropů z hrubých prken tl do 32 mm</t>
  </si>
  <si>
    <t>5,00+4,22+13,14+7,12+19,21+4,00+12,36+5,86+12,93+14,02</t>
  </si>
  <si>
    <t>762822820</t>
  </si>
  <si>
    <t>Demontáž stropních trámů z hraněného řeziva průřezové plochy do 288 cm2</t>
  </si>
  <si>
    <t>5,80*26</t>
  </si>
  <si>
    <t>764002841</t>
  </si>
  <si>
    <t>Demontáž oplechování horních ploch zdí a nadezdívek do suti</t>
  </si>
  <si>
    <t>25,85+6,10*3</t>
  </si>
  <si>
    <t>0,93*(2+3)+2,10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</si>
</sst>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7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" customHeight="1"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S2" s="17" t="s">
        <v>6</v>
      </c>
      <c r="BT2" s="17" t="s">
        <v>7</v>
      </c>
    </row>
    <row r="3" spans="2:72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56" t="s">
        <v>14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2"/>
      <c r="AQ5" s="22"/>
      <c r="AR5" s="20"/>
      <c r="BE5" s="253" t="s">
        <v>15</v>
      </c>
      <c r="BS5" s="17" t="s">
        <v>6</v>
      </c>
    </row>
    <row r="6" spans="2:71" s="1" customFormat="1" ht="36.9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58" t="s">
        <v>17</v>
      </c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2"/>
      <c r="AQ6" s="22"/>
      <c r="AR6" s="20"/>
      <c r="BE6" s="254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54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54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54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54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54"/>
      <c r="BS11" s="17" t="s">
        <v>6</v>
      </c>
    </row>
    <row r="12" spans="2:71" s="1" customFormat="1" ht="6.9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54"/>
      <c r="BS12" s="17" t="s">
        <v>6</v>
      </c>
    </row>
    <row r="13" spans="2:71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28</v>
      </c>
      <c r="AO13" s="22"/>
      <c r="AP13" s="22"/>
      <c r="AQ13" s="22"/>
      <c r="AR13" s="20"/>
      <c r="BE13" s="254"/>
      <c r="BS13" s="17" t="s">
        <v>6</v>
      </c>
    </row>
    <row r="14" spans="2:71" ht="13.2">
      <c r="B14" s="21"/>
      <c r="C14" s="22"/>
      <c r="D14" s="22"/>
      <c r="E14" s="259" t="s">
        <v>28</v>
      </c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54"/>
      <c r="BS14" s="17" t="s">
        <v>6</v>
      </c>
    </row>
    <row r="15" spans="2:71" s="1" customFormat="1" ht="6.9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54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54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54"/>
      <c r="BS17" s="17" t="s">
        <v>30</v>
      </c>
    </row>
    <row r="18" spans="2:71" s="1" customFormat="1" ht="6.9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54"/>
      <c r="BS18" s="17" t="s">
        <v>6</v>
      </c>
    </row>
    <row r="19" spans="2:71" s="1" customFormat="1" ht="12" customHeight="1">
      <c r="B19" s="21"/>
      <c r="C19" s="22"/>
      <c r="D19" s="29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54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54"/>
      <c r="BS20" s="17" t="s">
        <v>30</v>
      </c>
    </row>
    <row r="21" spans="2:57" s="1" customFormat="1" ht="6.9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54"/>
    </row>
    <row r="22" spans="2:57" s="1" customFormat="1" ht="12" customHeight="1">
      <c r="B22" s="21"/>
      <c r="C22" s="22"/>
      <c r="D22" s="29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54"/>
    </row>
    <row r="23" spans="2:57" s="1" customFormat="1" ht="16.5" customHeight="1">
      <c r="B23" s="21"/>
      <c r="C23" s="22"/>
      <c r="D23" s="22"/>
      <c r="E23" s="261" t="s">
        <v>1</v>
      </c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2"/>
      <c r="AP23" s="22"/>
      <c r="AQ23" s="22"/>
      <c r="AR23" s="20"/>
      <c r="BE23" s="254"/>
    </row>
    <row r="24" spans="2:57" s="1" customFormat="1" ht="6.9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54"/>
    </row>
    <row r="25" spans="2:57" s="1" customFormat="1" ht="6.9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54"/>
    </row>
    <row r="26" spans="1:57" s="2" customFormat="1" ht="25.95" customHeight="1">
      <c r="A26" s="34"/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62">
        <f>ROUND(AG94,2)</f>
        <v>0</v>
      </c>
      <c r="AL26" s="263"/>
      <c r="AM26" s="263"/>
      <c r="AN26" s="263"/>
      <c r="AO26" s="263"/>
      <c r="AP26" s="36"/>
      <c r="AQ26" s="36"/>
      <c r="AR26" s="39"/>
      <c r="BE26" s="254"/>
    </row>
    <row r="27" spans="1:57" s="2" customFormat="1" ht="6.9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54"/>
    </row>
    <row r="28" spans="1:57" s="2" customFormat="1" ht="13.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64" t="s">
        <v>34</v>
      </c>
      <c r="M28" s="264"/>
      <c r="N28" s="264"/>
      <c r="O28" s="264"/>
      <c r="P28" s="264"/>
      <c r="Q28" s="36"/>
      <c r="R28" s="36"/>
      <c r="S28" s="36"/>
      <c r="T28" s="36"/>
      <c r="U28" s="36"/>
      <c r="V28" s="36"/>
      <c r="W28" s="264" t="s">
        <v>35</v>
      </c>
      <c r="X28" s="264"/>
      <c r="Y28" s="264"/>
      <c r="Z28" s="264"/>
      <c r="AA28" s="264"/>
      <c r="AB28" s="264"/>
      <c r="AC28" s="264"/>
      <c r="AD28" s="264"/>
      <c r="AE28" s="264"/>
      <c r="AF28" s="36"/>
      <c r="AG28" s="36"/>
      <c r="AH28" s="36"/>
      <c r="AI28" s="36"/>
      <c r="AJ28" s="36"/>
      <c r="AK28" s="264" t="s">
        <v>36</v>
      </c>
      <c r="AL28" s="264"/>
      <c r="AM28" s="264"/>
      <c r="AN28" s="264"/>
      <c r="AO28" s="264"/>
      <c r="AP28" s="36"/>
      <c r="AQ28" s="36"/>
      <c r="AR28" s="39"/>
      <c r="BE28" s="254"/>
    </row>
    <row r="29" spans="2:57" s="3" customFormat="1" ht="14.4" customHeight="1" hidden="1">
      <c r="B29" s="40"/>
      <c r="C29" s="41"/>
      <c r="D29" s="29" t="s">
        <v>37</v>
      </c>
      <c r="E29" s="41"/>
      <c r="F29" s="29" t="s">
        <v>38</v>
      </c>
      <c r="G29" s="41"/>
      <c r="H29" s="41"/>
      <c r="I29" s="41"/>
      <c r="J29" s="41"/>
      <c r="K29" s="41"/>
      <c r="L29" s="267">
        <v>0.21</v>
      </c>
      <c r="M29" s="266"/>
      <c r="N29" s="266"/>
      <c r="O29" s="266"/>
      <c r="P29" s="266"/>
      <c r="Q29" s="41"/>
      <c r="R29" s="41"/>
      <c r="S29" s="41"/>
      <c r="T29" s="41"/>
      <c r="U29" s="41"/>
      <c r="V29" s="41"/>
      <c r="W29" s="265">
        <f>ROUND(AZ94,2)</f>
        <v>0</v>
      </c>
      <c r="X29" s="266"/>
      <c r="Y29" s="266"/>
      <c r="Z29" s="266"/>
      <c r="AA29" s="266"/>
      <c r="AB29" s="266"/>
      <c r="AC29" s="266"/>
      <c r="AD29" s="266"/>
      <c r="AE29" s="266"/>
      <c r="AF29" s="41"/>
      <c r="AG29" s="41"/>
      <c r="AH29" s="41"/>
      <c r="AI29" s="41"/>
      <c r="AJ29" s="41"/>
      <c r="AK29" s="265">
        <f>ROUND(AV94,2)</f>
        <v>0</v>
      </c>
      <c r="AL29" s="266"/>
      <c r="AM29" s="266"/>
      <c r="AN29" s="266"/>
      <c r="AO29" s="266"/>
      <c r="AP29" s="41"/>
      <c r="AQ29" s="41"/>
      <c r="AR29" s="42"/>
      <c r="BE29" s="255"/>
    </row>
    <row r="30" spans="2:57" s="3" customFormat="1" ht="14.4" customHeight="1" hidden="1">
      <c r="B30" s="40"/>
      <c r="C30" s="41"/>
      <c r="D30" s="41"/>
      <c r="E30" s="41"/>
      <c r="F30" s="29" t="s">
        <v>39</v>
      </c>
      <c r="G30" s="41"/>
      <c r="H30" s="41"/>
      <c r="I30" s="41"/>
      <c r="J30" s="41"/>
      <c r="K30" s="41"/>
      <c r="L30" s="267">
        <v>0.15</v>
      </c>
      <c r="M30" s="266"/>
      <c r="N30" s="266"/>
      <c r="O30" s="266"/>
      <c r="P30" s="266"/>
      <c r="Q30" s="41"/>
      <c r="R30" s="41"/>
      <c r="S30" s="41"/>
      <c r="T30" s="41"/>
      <c r="U30" s="41"/>
      <c r="V30" s="41"/>
      <c r="W30" s="265">
        <f>ROUND(BA94,2)</f>
        <v>0</v>
      </c>
      <c r="X30" s="266"/>
      <c r="Y30" s="266"/>
      <c r="Z30" s="266"/>
      <c r="AA30" s="266"/>
      <c r="AB30" s="266"/>
      <c r="AC30" s="266"/>
      <c r="AD30" s="266"/>
      <c r="AE30" s="266"/>
      <c r="AF30" s="41"/>
      <c r="AG30" s="41"/>
      <c r="AH30" s="41"/>
      <c r="AI30" s="41"/>
      <c r="AJ30" s="41"/>
      <c r="AK30" s="265">
        <f>ROUND(AW94,2)</f>
        <v>0</v>
      </c>
      <c r="AL30" s="266"/>
      <c r="AM30" s="266"/>
      <c r="AN30" s="266"/>
      <c r="AO30" s="266"/>
      <c r="AP30" s="41"/>
      <c r="AQ30" s="41"/>
      <c r="AR30" s="42"/>
      <c r="BE30" s="255"/>
    </row>
    <row r="31" spans="2:57" s="3" customFormat="1" ht="14.4" customHeight="1">
      <c r="B31" s="40"/>
      <c r="C31" s="41"/>
      <c r="D31" s="43" t="s">
        <v>37</v>
      </c>
      <c r="E31" s="41"/>
      <c r="F31" s="29" t="s">
        <v>40</v>
      </c>
      <c r="G31" s="41"/>
      <c r="H31" s="41"/>
      <c r="I31" s="41"/>
      <c r="J31" s="41"/>
      <c r="K31" s="41"/>
      <c r="L31" s="267">
        <v>0.21</v>
      </c>
      <c r="M31" s="266"/>
      <c r="N31" s="266"/>
      <c r="O31" s="266"/>
      <c r="P31" s="266"/>
      <c r="Q31" s="41"/>
      <c r="R31" s="41"/>
      <c r="S31" s="41"/>
      <c r="T31" s="41"/>
      <c r="U31" s="41"/>
      <c r="V31" s="41"/>
      <c r="W31" s="265">
        <f>ROUND(BB94,2)</f>
        <v>0</v>
      </c>
      <c r="X31" s="266"/>
      <c r="Y31" s="266"/>
      <c r="Z31" s="266"/>
      <c r="AA31" s="266"/>
      <c r="AB31" s="266"/>
      <c r="AC31" s="266"/>
      <c r="AD31" s="266"/>
      <c r="AE31" s="266"/>
      <c r="AF31" s="41"/>
      <c r="AG31" s="41"/>
      <c r="AH31" s="41"/>
      <c r="AI31" s="41"/>
      <c r="AJ31" s="41"/>
      <c r="AK31" s="265">
        <v>0</v>
      </c>
      <c r="AL31" s="266"/>
      <c r="AM31" s="266"/>
      <c r="AN31" s="266"/>
      <c r="AO31" s="266"/>
      <c r="AP31" s="41"/>
      <c r="AQ31" s="41"/>
      <c r="AR31" s="42"/>
      <c r="BE31" s="255"/>
    </row>
    <row r="32" spans="2:57" s="3" customFormat="1" ht="14.4" customHeight="1">
      <c r="B32" s="40"/>
      <c r="C32" s="41"/>
      <c r="D32" s="41"/>
      <c r="E32" s="41"/>
      <c r="F32" s="29" t="s">
        <v>41</v>
      </c>
      <c r="G32" s="41"/>
      <c r="H32" s="41"/>
      <c r="I32" s="41"/>
      <c r="J32" s="41"/>
      <c r="K32" s="41"/>
      <c r="L32" s="267">
        <v>0.15</v>
      </c>
      <c r="M32" s="266"/>
      <c r="N32" s="266"/>
      <c r="O32" s="266"/>
      <c r="P32" s="266"/>
      <c r="Q32" s="41"/>
      <c r="R32" s="41"/>
      <c r="S32" s="41"/>
      <c r="T32" s="41"/>
      <c r="U32" s="41"/>
      <c r="V32" s="41"/>
      <c r="W32" s="265">
        <f>ROUND(BC94,2)</f>
        <v>0</v>
      </c>
      <c r="X32" s="266"/>
      <c r="Y32" s="266"/>
      <c r="Z32" s="266"/>
      <c r="AA32" s="266"/>
      <c r="AB32" s="266"/>
      <c r="AC32" s="266"/>
      <c r="AD32" s="266"/>
      <c r="AE32" s="266"/>
      <c r="AF32" s="41"/>
      <c r="AG32" s="41"/>
      <c r="AH32" s="41"/>
      <c r="AI32" s="41"/>
      <c r="AJ32" s="41"/>
      <c r="AK32" s="265">
        <v>0</v>
      </c>
      <c r="AL32" s="266"/>
      <c r="AM32" s="266"/>
      <c r="AN32" s="266"/>
      <c r="AO32" s="266"/>
      <c r="AP32" s="41"/>
      <c r="AQ32" s="41"/>
      <c r="AR32" s="42"/>
      <c r="BE32" s="255"/>
    </row>
    <row r="33" spans="2:57" s="3" customFormat="1" ht="14.4" customHeight="1" hidden="1">
      <c r="B33" s="40"/>
      <c r="C33" s="41"/>
      <c r="D33" s="41"/>
      <c r="E33" s="41"/>
      <c r="F33" s="29" t="s">
        <v>42</v>
      </c>
      <c r="G33" s="41"/>
      <c r="H33" s="41"/>
      <c r="I33" s="41"/>
      <c r="J33" s="41"/>
      <c r="K33" s="41"/>
      <c r="L33" s="267">
        <v>0</v>
      </c>
      <c r="M33" s="266"/>
      <c r="N33" s="266"/>
      <c r="O33" s="266"/>
      <c r="P33" s="266"/>
      <c r="Q33" s="41"/>
      <c r="R33" s="41"/>
      <c r="S33" s="41"/>
      <c r="T33" s="41"/>
      <c r="U33" s="41"/>
      <c r="V33" s="41"/>
      <c r="W33" s="265">
        <f>ROUND(BD94,2)</f>
        <v>0</v>
      </c>
      <c r="X33" s="266"/>
      <c r="Y33" s="266"/>
      <c r="Z33" s="266"/>
      <c r="AA33" s="266"/>
      <c r="AB33" s="266"/>
      <c r="AC33" s="266"/>
      <c r="AD33" s="266"/>
      <c r="AE33" s="266"/>
      <c r="AF33" s="41"/>
      <c r="AG33" s="41"/>
      <c r="AH33" s="41"/>
      <c r="AI33" s="41"/>
      <c r="AJ33" s="41"/>
      <c r="AK33" s="265">
        <v>0</v>
      </c>
      <c r="AL33" s="266"/>
      <c r="AM33" s="266"/>
      <c r="AN33" s="266"/>
      <c r="AO33" s="266"/>
      <c r="AP33" s="41"/>
      <c r="AQ33" s="41"/>
      <c r="AR33" s="42"/>
      <c r="BE33" s="255"/>
    </row>
    <row r="34" spans="1:57" s="2" customFormat="1" ht="6.9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54"/>
    </row>
    <row r="35" spans="1:57" s="2" customFormat="1" ht="25.95" customHeight="1">
      <c r="A35" s="34"/>
      <c r="B35" s="35"/>
      <c r="C35" s="44"/>
      <c r="D35" s="45" t="s">
        <v>43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44</v>
      </c>
      <c r="U35" s="46"/>
      <c r="V35" s="46"/>
      <c r="W35" s="46"/>
      <c r="X35" s="268" t="s">
        <v>45</v>
      </c>
      <c r="Y35" s="269"/>
      <c r="Z35" s="269"/>
      <c r="AA35" s="269"/>
      <c r="AB35" s="269"/>
      <c r="AC35" s="46"/>
      <c r="AD35" s="46"/>
      <c r="AE35" s="46"/>
      <c r="AF35" s="46"/>
      <c r="AG35" s="46"/>
      <c r="AH35" s="46"/>
      <c r="AI35" s="46"/>
      <c r="AJ35" s="46"/>
      <c r="AK35" s="270">
        <f>SUM(AK26:AK33)</f>
        <v>0</v>
      </c>
      <c r="AL35" s="269"/>
      <c r="AM35" s="269"/>
      <c r="AN35" s="269"/>
      <c r="AO35" s="271"/>
      <c r="AP35" s="44"/>
      <c r="AQ35" s="44"/>
      <c r="AR35" s="39"/>
      <c r="BE35" s="34"/>
    </row>
    <row r="36" spans="1:57" s="2" customFormat="1" ht="6.9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48"/>
      <c r="C49" s="49"/>
      <c r="D49" s="50" t="s">
        <v>46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47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0.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0.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0.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0.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0.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0.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0.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0.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0.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0.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3.2">
      <c r="A60" s="34"/>
      <c r="B60" s="35"/>
      <c r="C60" s="36"/>
      <c r="D60" s="53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3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3" t="s">
        <v>48</v>
      </c>
      <c r="AI60" s="38"/>
      <c r="AJ60" s="38"/>
      <c r="AK60" s="38"/>
      <c r="AL60" s="38"/>
      <c r="AM60" s="53" t="s">
        <v>49</v>
      </c>
      <c r="AN60" s="38"/>
      <c r="AO60" s="38"/>
      <c r="AP60" s="36"/>
      <c r="AQ60" s="36"/>
      <c r="AR60" s="39"/>
      <c r="BE60" s="34"/>
    </row>
    <row r="61" spans="2:44" ht="10.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0.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0.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3.2">
      <c r="A64" s="34"/>
      <c r="B64" s="35"/>
      <c r="C64" s="36"/>
      <c r="D64" s="50" t="s">
        <v>50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51</v>
      </c>
      <c r="AI64" s="54"/>
      <c r="AJ64" s="54"/>
      <c r="AK64" s="54"/>
      <c r="AL64" s="54"/>
      <c r="AM64" s="54"/>
      <c r="AN64" s="54"/>
      <c r="AO64" s="54"/>
      <c r="AP64" s="36"/>
      <c r="AQ64" s="36"/>
      <c r="AR64" s="39"/>
      <c r="BE64" s="34"/>
    </row>
    <row r="65" spans="2:44" ht="10.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0.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0.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0.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0.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0.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0.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0.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0.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0.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3.2">
      <c r="A75" s="34"/>
      <c r="B75" s="35"/>
      <c r="C75" s="36"/>
      <c r="D75" s="53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3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3" t="s">
        <v>48</v>
      </c>
      <c r="AI75" s="38"/>
      <c r="AJ75" s="38"/>
      <c r="AK75" s="38"/>
      <c r="AL75" s="38"/>
      <c r="AM75" s="53" t="s">
        <v>49</v>
      </c>
      <c r="AN75" s="38"/>
      <c r="AO75" s="38"/>
      <c r="AP75" s="36"/>
      <c r="AQ75" s="36"/>
      <c r="AR75" s="39"/>
      <c r="BE75" s="34"/>
    </row>
    <row r="76" spans="1:57" s="2" customFormat="1" ht="10.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" customHeight="1">
      <c r="A77" s="34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39"/>
      <c r="BE77" s="34"/>
    </row>
    <row r="81" spans="1:57" s="2" customFormat="1" ht="6.9" customHeight="1">
      <c r="A81" s="34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39"/>
      <c r="BE81" s="34"/>
    </row>
    <row r="82" spans="1:57" s="2" customFormat="1" ht="24.9" customHeight="1">
      <c r="A82" s="34"/>
      <c r="B82" s="35"/>
      <c r="C82" s="23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9"/>
      <c r="C84" s="29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65420211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72" t="str">
        <f>K6</f>
        <v>Milevsko ON - oprava výpravní budovy</v>
      </c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I85" s="273"/>
      <c r="AJ85" s="273"/>
      <c r="AK85" s="273"/>
      <c r="AL85" s="273"/>
      <c r="AM85" s="273"/>
      <c r="AN85" s="273"/>
      <c r="AO85" s="273"/>
      <c r="AP85" s="64"/>
      <c r="AQ85" s="64"/>
      <c r="AR85" s="65"/>
    </row>
    <row r="86" spans="1:57" s="2" customFormat="1" ht="6.9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6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74" t="str">
        <f>IF(AN8="","",AN8)</f>
        <v>14. 9. 2020</v>
      </c>
      <c r="AN87" s="274"/>
      <c r="AO87" s="36"/>
      <c r="AP87" s="36"/>
      <c r="AQ87" s="36"/>
      <c r="AR87" s="39"/>
      <c r="BE87" s="34"/>
    </row>
    <row r="88" spans="1:57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15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60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75" t="str">
        <f>IF(E17="","",E17)</f>
        <v xml:space="preserve"> </v>
      </c>
      <c r="AN89" s="276"/>
      <c r="AO89" s="276"/>
      <c r="AP89" s="276"/>
      <c r="AQ89" s="36"/>
      <c r="AR89" s="39"/>
      <c r="AS89" s="277" t="s">
        <v>53</v>
      </c>
      <c r="AT89" s="278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4"/>
    </row>
    <row r="90" spans="1:57" s="2" customFormat="1" ht="15.15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60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31</v>
      </c>
      <c r="AJ90" s="36"/>
      <c r="AK90" s="36"/>
      <c r="AL90" s="36"/>
      <c r="AM90" s="275" t="str">
        <f>IF(E20="","",E20)</f>
        <v xml:space="preserve"> </v>
      </c>
      <c r="AN90" s="276"/>
      <c r="AO90" s="276"/>
      <c r="AP90" s="276"/>
      <c r="AQ90" s="36"/>
      <c r="AR90" s="39"/>
      <c r="AS90" s="279"/>
      <c r="AT90" s="280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4"/>
    </row>
    <row r="91" spans="1:57" s="2" customFormat="1" ht="10.8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81"/>
      <c r="AT91" s="282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4"/>
    </row>
    <row r="92" spans="1:57" s="2" customFormat="1" ht="29.25" customHeight="1">
      <c r="A92" s="34"/>
      <c r="B92" s="35"/>
      <c r="C92" s="283" t="s">
        <v>54</v>
      </c>
      <c r="D92" s="284"/>
      <c r="E92" s="284"/>
      <c r="F92" s="284"/>
      <c r="G92" s="284"/>
      <c r="H92" s="74"/>
      <c r="I92" s="285" t="s">
        <v>55</v>
      </c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6" t="s">
        <v>56</v>
      </c>
      <c r="AH92" s="284"/>
      <c r="AI92" s="284"/>
      <c r="AJ92" s="284"/>
      <c r="AK92" s="284"/>
      <c r="AL92" s="284"/>
      <c r="AM92" s="284"/>
      <c r="AN92" s="285" t="s">
        <v>57</v>
      </c>
      <c r="AO92" s="284"/>
      <c r="AP92" s="287"/>
      <c r="AQ92" s="75" t="s">
        <v>58</v>
      </c>
      <c r="AR92" s="39"/>
      <c r="AS92" s="76" t="s">
        <v>59</v>
      </c>
      <c r="AT92" s="77" t="s">
        <v>60</v>
      </c>
      <c r="AU92" s="77" t="s">
        <v>61</v>
      </c>
      <c r="AV92" s="77" t="s">
        <v>62</v>
      </c>
      <c r="AW92" s="77" t="s">
        <v>63</v>
      </c>
      <c r="AX92" s="77" t="s">
        <v>64</v>
      </c>
      <c r="AY92" s="77" t="s">
        <v>65</v>
      </c>
      <c r="AZ92" s="77" t="s">
        <v>66</v>
      </c>
      <c r="BA92" s="77" t="s">
        <v>67</v>
      </c>
      <c r="BB92" s="77" t="s">
        <v>68</v>
      </c>
      <c r="BC92" s="77" t="s">
        <v>69</v>
      </c>
      <c r="BD92" s="78" t="s">
        <v>70</v>
      </c>
      <c r="BE92" s="34"/>
    </row>
    <row r="93" spans="1:57" s="2" customFormat="1" ht="10.8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4"/>
    </row>
    <row r="94" spans="2:90" s="6" customFormat="1" ht="32.4" customHeight="1">
      <c r="B94" s="82"/>
      <c r="C94" s="83" t="s">
        <v>71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91">
        <f>ROUND(SUM(AG95:AG96),2)</f>
        <v>0</v>
      </c>
      <c r="AH94" s="291"/>
      <c r="AI94" s="291"/>
      <c r="AJ94" s="291"/>
      <c r="AK94" s="291"/>
      <c r="AL94" s="291"/>
      <c r="AM94" s="291"/>
      <c r="AN94" s="292">
        <f>SUM(AG94,AT94)</f>
        <v>0</v>
      </c>
      <c r="AO94" s="292"/>
      <c r="AP94" s="292"/>
      <c r="AQ94" s="86" t="s">
        <v>1</v>
      </c>
      <c r="AR94" s="87"/>
      <c r="AS94" s="88">
        <f>ROUND(SUM(AS95:AS96),2)</f>
        <v>0</v>
      </c>
      <c r="AT94" s="89">
        <f>ROUND(SUM(AV94:AW94),2)</f>
        <v>0</v>
      </c>
      <c r="AU94" s="90">
        <f>ROUND(SUM(AU95:AU96),5)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ROUND(SUM(AZ95:AZ96),2)</f>
        <v>0</v>
      </c>
      <c r="BA94" s="89">
        <f>ROUND(SUM(BA95:BA96),2)</f>
        <v>0</v>
      </c>
      <c r="BB94" s="89">
        <f>ROUND(SUM(BB95:BB96),2)</f>
        <v>0</v>
      </c>
      <c r="BC94" s="89">
        <f>ROUND(SUM(BC95:BC96),2)</f>
        <v>0</v>
      </c>
      <c r="BD94" s="91">
        <f>ROUND(SUM(BD95:BD96),2)</f>
        <v>0</v>
      </c>
      <c r="BS94" s="92" t="s">
        <v>72</v>
      </c>
      <c r="BT94" s="92" t="s">
        <v>73</v>
      </c>
      <c r="BU94" s="93" t="s">
        <v>74</v>
      </c>
      <c r="BV94" s="92" t="s">
        <v>75</v>
      </c>
      <c r="BW94" s="92" t="s">
        <v>5</v>
      </c>
      <c r="BX94" s="92" t="s">
        <v>76</v>
      </c>
      <c r="CL94" s="92" t="s">
        <v>1</v>
      </c>
    </row>
    <row r="95" spans="1:91" s="7" customFormat="1" ht="16.5" customHeight="1">
      <c r="A95" s="94" t="s">
        <v>77</v>
      </c>
      <c r="B95" s="95"/>
      <c r="C95" s="96"/>
      <c r="D95" s="290" t="s">
        <v>78</v>
      </c>
      <c r="E95" s="290"/>
      <c r="F95" s="290"/>
      <c r="G95" s="290"/>
      <c r="H95" s="290"/>
      <c r="I95" s="97"/>
      <c r="J95" s="290" t="s">
        <v>79</v>
      </c>
      <c r="K95" s="290"/>
      <c r="L95" s="290"/>
      <c r="M95" s="290"/>
      <c r="N95" s="290"/>
      <c r="O95" s="290"/>
      <c r="P95" s="290"/>
      <c r="Q95" s="290"/>
      <c r="R95" s="290"/>
      <c r="S95" s="290"/>
      <c r="T95" s="290"/>
      <c r="U95" s="290"/>
      <c r="V95" s="290"/>
      <c r="W95" s="290"/>
      <c r="X95" s="290"/>
      <c r="Y95" s="290"/>
      <c r="Z95" s="290"/>
      <c r="AA95" s="290"/>
      <c r="AB95" s="290"/>
      <c r="AC95" s="290"/>
      <c r="AD95" s="290"/>
      <c r="AE95" s="290"/>
      <c r="AF95" s="290"/>
      <c r="AG95" s="288">
        <f>'SO 01 - Oprava výpravní b...'!J30</f>
        <v>0</v>
      </c>
      <c r="AH95" s="289"/>
      <c r="AI95" s="289"/>
      <c r="AJ95" s="289"/>
      <c r="AK95" s="289"/>
      <c r="AL95" s="289"/>
      <c r="AM95" s="289"/>
      <c r="AN95" s="288">
        <f>SUM(AG95,AT95)</f>
        <v>0</v>
      </c>
      <c r="AO95" s="289"/>
      <c r="AP95" s="289"/>
      <c r="AQ95" s="98" t="s">
        <v>80</v>
      </c>
      <c r="AR95" s="99"/>
      <c r="AS95" s="100">
        <v>0</v>
      </c>
      <c r="AT95" s="101">
        <f>ROUND(SUM(AV95:AW95),2)</f>
        <v>0</v>
      </c>
      <c r="AU95" s="102">
        <f>'SO 01 - Oprava výpravní b...'!P163</f>
        <v>0</v>
      </c>
      <c r="AV95" s="101">
        <f>'SO 01 - Oprava výpravní b...'!J33</f>
        <v>0</v>
      </c>
      <c r="AW95" s="101">
        <f>'SO 01 - Oprava výpravní b...'!J34</f>
        <v>0</v>
      </c>
      <c r="AX95" s="101">
        <f>'SO 01 - Oprava výpravní b...'!J35</f>
        <v>0</v>
      </c>
      <c r="AY95" s="101">
        <f>'SO 01 - Oprava výpravní b...'!J36</f>
        <v>0</v>
      </c>
      <c r="AZ95" s="101">
        <f>'SO 01 - Oprava výpravní b...'!F33</f>
        <v>0</v>
      </c>
      <c r="BA95" s="101">
        <f>'SO 01 - Oprava výpravní b...'!F34</f>
        <v>0</v>
      </c>
      <c r="BB95" s="101">
        <f>'SO 01 - Oprava výpravní b...'!F35</f>
        <v>0</v>
      </c>
      <c r="BC95" s="101">
        <f>'SO 01 - Oprava výpravní b...'!F36</f>
        <v>0</v>
      </c>
      <c r="BD95" s="103">
        <f>'SO 01 - Oprava výpravní b...'!F37</f>
        <v>0</v>
      </c>
      <c r="BT95" s="104" t="s">
        <v>81</v>
      </c>
      <c r="BV95" s="104" t="s">
        <v>75</v>
      </c>
      <c r="BW95" s="104" t="s">
        <v>82</v>
      </c>
      <c r="BX95" s="104" t="s">
        <v>5</v>
      </c>
      <c r="CL95" s="104" t="s">
        <v>1</v>
      </c>
      <c r="CM95" s="104" t="s">
        <v>83</v>
      </c>
    </row>
    <row r="96" spans="1:91" s="7" customFormat="1" ht="16.5" customHeight="1">
      <c r="A96" s="94" t="s">
        <v>77</v>
      </c>
      <c r="B96" s="95"/>
      <c r="C96" s="96"/>
      <c r="D96" s="290" t="s">
        <v>84</v>
      </c>
      <c r="E96" s="290"/>
      <c r="F96" s="290"/>
      <c r="G96" s="290"/>
      <c r="H96" s="290"/>
      <c r="I96" s="97"/>
      <c r="J96" s="290" t="s">
        <v>85</v>
      </c>
      <c r="K96" s="290"/>
      <c r="L96" s="290"/>
      <c r="M96" s="290"/>
      <c r="N96" s="290"/>
      <c r="O96" s="290"/>
      <c r="P96" s="290"/>
      <c r="Q96" s="290"/>
      <c r="R96" s="290"/>
      <c r="S96" s="290"/>
      <c r="T96" s="290"/>
      <c r="U96" s="290"/>
      <c r="V96" s="290"/>
      <c r="W96" s="290"/>
      <c r="X96" s="290"/>
      <c r="Y96" s="290"/>
      <c r="Z96" s="290"/>
      <c r="AA96" s="290"/>
      <c r="AB96" s="290"/>
      <c r="AC96" s="290"/>
      <c r="AD96" s="290"/>
      <c r="AE96" s="290"/>
      <c r="AF96" s="290"/>
      <c r="AG96" s="288">
        <f>'SO 02 - Demolice objektu ...'!J30</f>
        <v>0</v>
      </c>
      <c r="AH96" s="289"/>
      <c r="AI96" s="289"/>
      <c r="AJ96" s="289"/>
      <c r="AK96" s="289"/>
      <c r="AL96" s="289"/>
      <c r="AM96" s="289"/>
      <c r="AN96" s="288">
        <f>SUM(AG96,AT96)</f>
        <v>0</v>
      </c>
      <c r="AO96" s="289"/>
      <c r="AP96" s="289"/>
      <c r="AQ96" s="98" t="s">
        <v>80</v>
      </c>
      <c r="AR96" s="99"/>
      <c r="AS96" s="105">
        <v>0</v>
      </c>
      <c r="AT96" s="106">
        <f>ROUND(SUM(AV96:AW96),2)</f>
        <v>0</v>
      </c>
      <c r="AU96" s="107">
        <f>'SO 02 - Demolice objektu ...'!P134</f>
        <v>0</v>
      </c>
      <c r="AV96" s="106">
        <f>'SO 02 - Demolice objektu ...'!J33</f>
        <v>0</v>
      </c>
      <c r="AW96" s="106">
        <f>'SO 02 - Demolice objektu ...'!J34</f>
        <v>0</v>
      </c>
      <c r="AX96" s="106">
        <f>'SO 02 - Demolice objektu ...'!J35</f>
        <v>0</v>
      </c>
      <c r="AY96" s="106">
        <f>'SO 02 - Demolice objektu ...'!J36</f>
        <v>0</v>
      </c>
      <c r="AZ96" s="106">
        <f>'SO 02 - Demolice objektu ...'!F33</f>
        <v>0</v>
      </c>
      <c r="BA96" s="106">
        <f>'SO 02 - Demolice objektu ...'!F34</f>
        <v>0</v>
      </c>
      <c r="BB96" s="106">
        <f>'SO 02 - Demolice objektu ...'!F35</f>
        <v>0</v>
      </c>
      <c r="BC96" s="106">
        <f>'SO 02 - Demolice objektu ...'!F36</f>
        <v>0</v>
      </c>
      <c r="BD96" s="108">
        <f>'SO 02 - Demolice objektu ...'!F37</f>
        <v>0</v>
      </c>
      <c r="BT96" s="104" t="s">
        <v>81</v>
      </c>
      <c r="BV96" s="104" t="s">
        <v>75</v>
      </c>
      <c r="BW96" s="104" t="s">
        <v>86</v>
      </c>
      <c r="BX96" s="104" t="s">
        <v>5</v>
      </c>
      <c r="CL96" s="104" t="s">
        <v>1</v>
      </c>
      <c r="CM96" s="104" t="s">
        <v>83</v>
      </c>
    </row>
    <row r="97" spans="1:57" s="2" customFormat="1" ht="30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s="2" customFormat="1" ht="6.9" customHeight="1">
      <c r="A98" s="34"/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</sheetData>
  <sheetProtection algorithmName="SHA-512" hashValue="5xQNj+nsmI7kVNZAB05BfgxIa73pmDvGEZKcbJO/UshlatL8SpRQ/4lXe+GnJRFxyRio9fG3MfNKNOp4K7v7JQ==" saltValue="NeQy6/rH39Bror4p7kDWLplQr2kOd34tH27V0YoftUGI8K/2QJlwT+ySuoSMSVJ6s/dWVf7Ksbr4hYcm0dri1w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O 01 - Oprava výpravní b...'!C2" display="/"/>
    <hyperlink ref="A96" location="'SO 02 - Demolice objektu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82</v>
      </c>
    </row>
    <row r="3" spans="2:46" s="1" customFormat="1" ht="6.9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0"/>
      <c r="AT3" s="17" t="s">
        <v>83</v>
      </c>
    </row>
    <row r="4" spans="2:46" s="1" customFormat="1" ht="24.9" customHeight="1">
      <c r="B4" s="20"/>
      <c r="D4" s="111" t="s">
        <v>87</v>
      </c>
      <c r="L4" s="20"/>
      <c r="M4" s="112" t="s">
        <v>10</v>
      </c>
      <c r="AT4" s="17" t="s">
        <v>30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3" t="s">
        <v>16</v>
      </c>
      <c r="L6" s="20"/>
    </row>
    <row r="7" spans="2:12" s="1" customFormat="1" ht="16.5" customHeight="1">
      <c r="B7" s="20"/>
      <c r="E7" s="294" t="str">
        <f>'Rekapitulace stavby'!K6</f>
        <v>Milevsko ON - oprava výpravní budovy</v>
      </c>
      <c r="F7" s="295"/>
      <c r="G7" s="295"/>
      <c r="H7" s="295"/>
      <c r="L7" s="20"/>
    </row>
    <row r="8" spans="1:31" s="2" customFormat="1" ht="12" customHeight="1">
      <c r="A8" s="34"/>
      <c r="B8" s="39"/>
      <c r="C8" s="34"/>
      <c r="D8" s="113" t="s">
        <v>88</v>
      </c>
      <c r="E8" s="34"/>
      <c r="F8" s="34"/>
      <c r="G8" s="34"/>
      <c r="H8" s="34"/>
      <c r="I8" s="34"/>
      <c r="J8" s="34"/>
      <c r="K8" s="34"/>
      <c r="L8" s="52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6" t="s">
        <v>89</v>
      </c>
      <c r="F9" s="297"/>
      <c r="G9" s="297"/>
      <c r="H9" s="297"/>
      <c r="I9" s="34"/>
      <c r="J9" s="34"/>
      <c r="K9" s="34"/>
      <c r="L9" s="52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2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3" t="s">
        <v>18</v>
      </c>
      <c r="E11" s="34"/>
      <c r="F11" s="114" t="s">
        <v>1</v>
      </c>
      <c r="G11" s="34"/>
      <c r="H11" s="34"/>
      <c r="I11" s="113" t="s">
        <v>19</v>
      </c>
      <c r="J11" s="114" t="s">
        <v>1</v>
      </c>
      <c r="K11" s="34"/>
      <c r="L11" s="52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3" t="s">
        <v>20</v>
      </c>
      <c r="E12" s="34"/>
      <c r="F12" s="114" t="s">
        <v>21</v>
      </c>
      <c r="G12" s="34"/>
      <c r="H12" s="34"/>
      <c r="I12" s="113" t="s">
        <v>22</v>
      </c>
      <c r="J12" s="115" t="str">
        <f>'Rekapitulace stavby'!AN8</f>
        <v>14. 9. 2020</v>
      </c>
      <c r="K12" s="34"/>
      <c r="L12" s="52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2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3" t="s">
        <v>24</v>
      </c>
      <c r="E14" s="34"/>
      <c r="F14" s="34"/>
      <c r="G14" s="34"/>
      <c r="H14" s="34"/>
      <c r="I14" s="113" t="s">
        <v>25</v>
      </c>
      <c r="J14" s="114" t="str">
        <f>IF('Rekapitulace stavby'!AN10="","",'Rekapitulace stavby'!AN10)</f>
        <v/>
      </c>
      <c r="K14" s="34"/>
      <c r="L14" s="52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4" t="str">
        <f>IF('Rekapitulace stavby'!E11="","",'Rekapitulace stavby'!E11)</f>
        <v xml:space="preserve"> </v>
      </c>
      <c r="F15" s="34"/>
      <c r="G15" s="34"/>
      <c r="H15" s="34"/>
      <c r="I15" s="113" t="s">
        <v>26</v>
      </c>
      <c r="J15" s="114" t="str">
        <f>IF('Rekapitulace stavby'!AN11="","",'Rekapitulace stavby'!AN11)</f>
        <v/>
      </c>
      <c r="K15" s="34"/>
      <c r="L15" s="52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2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3" t="s">
        <v>27</v>
      </c>
      <c r="E17" s="34"/>
      <c r="F17" s="34"/>
      <c r="G17" s="34"/>
      <c r="H17" s="34"/>
      <c r="I17" s="113" t="s">
        <v>25</v>
      </c>
      <c r="J17" s="30" t="str">
        <f>'Rekapitulace stavby'!AN13</f>
        <v>Vyplň údaj</v>
      </c>
      <c r="K17" s="34"/>
      <c r="L17" s="52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3" t="s">
        <v>26</v>
      </c>
      <c r="J18" s="30" t="str">
        <f>'Rekapitulace stavby'!AN14</f>
        <v>Vyplň údaj</v>
      </c>
      <c r="K18" s="34"/>
      <c r="L18" s="52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2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3" t="s">
        <v>29</v>
      </c>
      <c r="E20" s="34"/>
      <c r="F20" s="34"/>
      <c r="G20" s="34"/>
      <c r="H20" s="34"/>
      <c r="I20" s="113" t="s">
        <v>25</v>
      </c>
      <c r="J20" s="114" t="str">
        <f>IF('Rekapitulace stavby'!AN16="","",'Rekapitulace stavby'!AN16)</f>
        <v/>
      </c>
      <c r="K20" s="34"/>
      <c r="L20" s="52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4" t="str">
        <f>IF('Rekapitulace stavby'!E17="","",'Rekapitulace stavby'!E17)</f>
        <v xml:space="preserve"> </v>
      </c>
      <c r="F21" s="34"/>
      <c r="G21" s="34"/>
      <c r="H21" s="34"/>
      <c r="I21" s="113" t="s">
        <v>26</v>
      </c>
      <c r="J21" s="114" t="str">
        <f>IF('Rekapitulace stavby'!AN17="","",'Rekapitulace stavby'!AN17)</f>
        <v/>
      </c>
      <c r="K21" s="34"/>
      <c r="L21" s="52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2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3" t="s">
        <v>31</v>
      </c>
      <c r="E23" s="34"/>
      <c r="F23" s="34"/>
      <c r="G23" s="34"/>
      <c r="H23" s="34"/>
      <c r="I23" s="113" t="s">
        <v>25</v>
      </c>
      <c r="J23" s="114" t="str">
        <f>IF('Rekapitulace stavby'!AN19="","",'Rekapitulace stavby'!AN19)</f>
        <v/>
      </c>
      <c r="K23" s="34"/>
      <c r="L23" s="52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4" t="str">
        <f>IF('Rekapitulace stavby'!E20="","",'Rekapitulace stavby'!E20)</f>
        <v xml:space="preserve"> </v>
      </c>
      <c r="F24" s="34"/>
      <c r="G24" s="34"/>
      <c r="H24" s="34"/>
      <c r="I24" s="113" t="s">
        <v>26</v>
      </c>
      <c r="J24" s="114" t="str">
        <f>IF('Rekapitulace stavby'!AN20="","",'Rekapitulace stavby'!AN20)</f>
        <v/>
      </c>
      <c r="K24" s="34"/>
      <c r="L24" s="52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2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3" t="s">
        <v>32</v>
      </c>
      <c r="E26" s="34"/>
      <c r="F26" s="34"/>
      <c r="G26" s="34"/>
      <c r="H26" s="34"/>
      <c r="I26" s="34"/>
      <c r="J26" s="34"/>
      <c r="K26" s="34"/>
      <c r="L26" s="52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6"/>
      <c r="B27" s="117"/>
      <c r="C27" s="116"/>
      <c r="D27" s="116"/>
      <c r="E27" s="300" t="s">
        <v>1</v>
      </c>
      <c r="F27" s="300"/>
      <c r="G27" s="300"/>
      <c r="H27" s="300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2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9"/>
      <c r="E29" s="119"/>
      <c r="F29" s="119"/>
      <c r="G29" s="119"/>
      <c r="H29" s="119"/>
      <c r="I29" s="119"/>
      <c r="J29" s="119"/>
      <c r="K29" s="119"/>
      <c r="L29" s="52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0" t="s">
        <v>33</v>
      </c>
      <c r="E30" s="34"/>
      <c r="F30" s="34"/>
      <c r="G30" s="34"/>
      <c r="H30" s="34"/>
      <c r="I30" s="34"/>
      <c r="J30" s="121">
        <f>ROUND(J163,2)</f>
        <v>0</v>
      </c>
      <c r="K30" s="34"/>
      <c r="L30" s="52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9"/>
      <c r="E31" s="119"/>
      <c r="F31" s="119"/>
      <c r="G31" s="119"/>
      <c r="H31" s="119"/>
      <c r="I31" s="119"/>
      <c r="J31" s="119"/>
      <c r="K31" s="119"/>
      <c r="L31" s="52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2" t="s">
        <v>35</v>
      </c>
      <c r="G32" s="34"/>
      <c r="H32" s="34"/>
      <c r="I32" s="122" t="s">
        <v>34</v>
      </c>
      <c r="J32" s="122" t="s">
        <v>36</v>
      </c>
      <c r="K32" s="34"/>
      <c r="L32" s="52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 hidden="1">
      <c r="A33" s="34"/>
      <c r="B33" s="39"/>
      <c r="C33" s="34"/>
      <c r="D33" s="123" t="s">
        <v>37</v>
      </c>
      <c r="E33" s="113" t="s">
        <v>38</v>
      </c>
      <c r="F33" s="124">
        <f>ROUND((SUM(BE163:BE1771)),2)</f>
        <v>0</v>
      </c>
      <c r="G33" s="34"/>
      <c r="H33" s="34"/>
      <c r="I33" s="125">
        <v>0.21</v>
      </c>
      <c r="J33" s="124">
        <f>ROUND(((SUM(BE163:BE1771))*I33),2)</f>
        <v>0</v>
      </c>
      <c r="K33" s="34"/>
      <c r="L33" s="52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 hidden="1">
      <c r="A34" s="34"/>
      <c r="B34" s="39"/>
      <c r="C34" s="34"/>
      <c r="D34" s="34"/>
      <c r="E34" s="113" t="s">
        <v>39</v>
      </c>
      <c r="F34" s="124">
        <f>ROUND((SUM(BF163:BF1771)),2)</f>
        <v>0</v>
      </c>
      <c r="G34" s="34"/>
      <c r="H34" s="34"/>
      <c r="I34" s="125">
        <v>0.15</v>
      </c>
      <c r="J34" s="124">
        <f>ROUND(((SUM(BF163:BF1771))*I34),2)</f>
        <v>0</v>
      </c>
      <c r="K34" s="34"/>
      <c r="L34" s="52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9"/>
      <c r="C35" s="34"/>
      <c r="D35" s="113" t="s">
        <v>37</v>
      </c>
      <c r="E35" s="113" t="s">
        <v>40</v>
      </c>
      <c r="F35" s="124">
        <f>ROUND((SUM(BG163:BG1771)),2)</f>
        <v>0</v>
      </c>
      <c r="G35" s="34"/>
      <c r="H35" s="34"/>
      <c r="I35" s="125">
        <v>0.21</v>
      </c>
      <c r="J35" s="124">
        <f>0</f>
        <v>0</v>
      </c>
      <c r="K35" s="34"/>
      <c r="L35" s="52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113" t="s">
        <v>41</v>
      </c>
      <c r="F36" s="124">
        <f>ROUND((SUM(BH163:BH1771)),2)</f>
        <v>0</v>
      </c>
      <c r="G36" s="34"/>
      <c r="H36" s="34"/>
      <c r="I36" s="125">
        <v>0.15</v>
      </c>
      <c r="J36" s="124">
        <f>0</f>
        <v>0</v>
      </c>
      <c r="K36" s="34"/>
      <c r="L36" s="52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3" t="s">
        <v>42</v>
      </c>
      <c r="F37" s="124">
        <f>ROUND((SUM(BI163:BI1771)),2)</f>
        <v>0</v>
      </c>
      <c r="G37" s="34"/>
      <c r="H37" s="34"/>
      <c r="I37" s="125">
        <v>0</v>
      </c>
      <c r="J37" s="124">
        <f>0</f>
        <v>0</v>
      </c>
      <c r="K37" s="34"/>
      <c r="L37" s="52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2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6"/>
      <c r="D39" s="127" t="s">
        <v>43</v>
      </c>
      <c r="E39" s="128"/>
      <c r="F39" s="128"/>
      <c r="G39" s="129" t="s">
        <v>44</v>
      </c>
      <c r="H39" s="130" t="s">
        <v>45</v>
      </c>
      <c r="I39" s="128"/>
      <c r="J39" s="131">
        <f>SUM(J30:J37)</f>
        <v>0</v>
      </c>
      <c r="K39" s="132"/>
      <c r="L39" s="52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2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2"/>
      <c r="D50" s="133" t="s">
        <v>46</v>
      </c>
      <c r="E50" s="134"/>
      <c r="F50" s="134"/>
      <c r="G50" s="133" t="s">
        <v>47</v>
      </c>
      <c r="H50" s="134"/>
      <c r="I50" s="134"/>
      <c r="J50" s="134"/>
      <c r="K50" s="134"/>
      <c r="L50" s="52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35" t="s">
        <v>48</v>
      </c>
      <c r="E61" s="136"/>
      <c r="F61" s="137" t="s">
        <v>49</v>
      </c>
      <c r="G61" s="135" t="s">
        <v>48</v>
      </c>
      <c r="H61" s="136"/>
      <c r="I61" s="136"/>
      <c r="J61" s="138" t="s">
        <v>49</v>
      </c>
      <c r="K61" s="136"/>
      <c r="L61" s="52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33" t="s">
        <v>50</v>
      </c>
      <c r="E65" s="139"/>
      <c r="F65" s="139"/>
      <c r="G65" s="133" t="s">
        <v>51</v>
      </c>
      <c r="H65" s="139"/>
      <c r="I65" s="139"/>
      <c r="J65" s="139"/>
      <c r="K65" s="139"/>
      <c r="L65" s="52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35" t="s">
        <v>48</v>
      </c>
      <c r="E76" s="136"/>
      <c r="F76" s="137" t="s">
        <v>49</v>
      </c>
      <c r="G76" s="135" t="s">
        <v>48</v>
      </c>
      <c r="H76" s="136"/>
      <c r="I76" s="136"/>
      <c r="J76" s="138" t="s">
        <v>49</v>
      </c>
      <c r="K76" s="136"/>
      <c r="L76" s="52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90</v>
      </c>
      <c r="D82" s="36"/>
      <c r="E82" s="36"/>
      <c r="F82" s="36"/>
      <c r="G82" s="36"/>
      <c r="H82" s="36"/>
      <c r="I82" s="36"/>
      <c r="J82" s="36"/>
      <c r="K82" s="36"/>
      <c r="L82" s="52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2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2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1" t="str">
        <f>E7</f>
        <v>Milevsko ON - oprava výpravní budovy</v>
      </c>
      <c r="F85" s="302"/>
      <c r="G85" s="302"/>
      <c r="H85" s="302"/>
      <c r="I85" s="36"/>
      <c r="J85" s="36"/>
      <c r="K85" s="36"/>
      <c r="L85" s="52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88</v>
      </c>
      <c r="D86" s="36"/>
      <c r="E86" s="36"/>
      <c r="F86" s="36"/>
      <c r="G86" s="36"/>
      <c r="H86" s="36"/>
      <c r="I86" s="36"/>
      <c r="J86" s="36"/>
      <c r="K86" s="36"/>
      <c r="L86" s="52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2" t="str">
        <f>E9</f>
        <v>SO 01 - Oprava výpravní budovy</v>
      </c>
      <c r="F87" s="303"/>
      <c r="G87" s="303"/>
      <c r="H87" s="303"/>
      <c r="I87" s="36"/>
      <c r="J87" s="36"/>
      <c r="K87" s="36"/>
      <c r="L87" s="52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2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7" t="str">
        <f>IF(J12="","",J12)</f>
        <v>14. 9. 2020</v>
      </c>
      <c r="K89" s="36"/>
      <c r="L89" s="52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2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2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2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2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4" t="s">
        <v>91</v>
      </c>
      <c r="D94" s="145"/>
      <c r="E94" s="145"/>
      <c r="F94" s="145"/>
      <c r="G94" s="145"/>
      <c r="H94" s="145"/>
      <c r="I94" s="145"/>
      <c r="J94" s="146" t="s">
        <v>92</v>
      </c>
      <c r="K94" s="145"/>
      <c r="L94" s="52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2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47" t="s">
        <v>93</v>
      </c>
      <c r="D96" s="36"/>
      <c r="E96" s="36"/>
      <c r="F96" s="36"/>
      <c r="G96" s="36"/>
      <c r="H96" s="36"/>
      <c r="I96" s="36"/>
      <c r="J96" s="85">
        <f>J163</f>
        <v>0</v>
      </c>
      <c r="K96" s="36"/>
      <c r="L96" s="52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94</v>
      </c>
    </row>
    <row r="97" spans="2:12" s="9" customFormat="1" ht="24.9" customHeight="1">
      <c r="B97" s="148"/>
      <c r="C97" s="149"/>
      <c r="D97" s="150" t="s">
        <v>95</v>
      </c>
      <c r="E97" s="151"/>
      <c r="F97" s="151"/>
      <c r="G97" s="151"/>
      <c r="H97" s="151"/>
      <c r="I97" s="151"/>
      <c r="J97" s="152">
        <f>J164</f>
        <v>0</v>
      </c>
      <c r="K97" s="149"/>
      <c r="L97" s="153"/>
    </row>
    <row r="98" spans="2:12" s="10" customFormat="1" ht="19.95" customHeight="1">
      <c r="B98" s="154"/>
      <c r="C98" s="155"/>
      <c r="D98" s="156" t="s">
        <v>96</v>
      </c>
      <c r="E98" s="157"/>
      <c r="F98" s="157"/>
      <c r="G98" s="157"/>
      <c r="H98" s="157"/>
      <c r="I98" s="157"/>
      <c r="J98" s="158">
        <f>J165</f>
        <v>0</v>
      </c>
      <c r="K98" s="155"/>
      <c r="L98" s="159"/>
    </row>
    <row r="99" spans="2:12" s="10" customFormat="1" ht="19.95" customHeight="1">
      <c r="B99" s="154"/>
      <c r="C99" s="155"/>
      <c r="D99" s="156" t="s">
        <v>97</v>
      </c>
      <c r="E99" s="157"/>
      <c r="F99" s="157"/>
      <c r="G99" s="157"/>
      <c r="H99" s="157"/>
      <c r="I99" s="157"/>
      <c r="J99" s="158">
        <f>J204</f>
        <v>0</v>
      </c>
      <c r="K99" s="155"/>
      <c r="L99" s="159"/>
    </row>
    <row r="100" spans="2:12" s="10" customFormat="1" ht="19.95" customHeight="1">
      <c r="B100" s="154"/>
      <c r="C100" s="155"/>
      <c r="D100" s="156" t="s">
        <v>98</v>
      </c>
      <c r="E100" s="157"/>
      <c r="F100" s="157"/>
      <c r="G100" s="157"/>
      <c r="H100" s="157"/>
      <c r="I100" s="157"/>
      <c r="J100" s="158">
        <f>J231</f>
        <v>0</v>
      </c>
      <c r="K100" s="155"/>
      <c r="L100" s="159"/>
    </row>
    <row r="101" spans="2:12" s="10" customFormat="1" ht="19.95" customHeight="1">
      <c r="B101" s="154"/>
      <c r="C101" s="155"/>
      <c r="D101" s="156" t="s">
        <v>99</v>
      </c>
      <c r="E101" s="157"/>
      <c r="F101" s="157"/>
      <c r="G101" s="157"/>
      <c r="H101" s="157"/>
      <c r="I101" s="157"/>
      <c r="J101" s="158">
        <f>J253</f>
        <v>0</v>
      </c>
      <c r="K101" s="155"/>
      <c r="L101" s="159"/>
    </row>
    <row r="102" spans="2:12" s="10" customFormat="1" ht="19.95" customHeight="1">
      <c r="B102" s="154"/>
      <c r="C102" s="155"/>
      <c r="D102" s="156" t="s">
        <v>100</v>
      </c>
      <c r="E102" s="157"/>
      <c r="F102" s="157"/>
      <c r="G102" s="157"/>
      <c r="H102" s="157"/>
      <c r="I102" s="157"/>
      <c r="J102" s="158">
        <f>J266</f>
        <v>0</v>
      </c>
      <c r="K102" s="155"/>
      <c r="L102" s="159"/>
    </row>
    <row r="103" spans="2:12" s="10" customFormat="1" ht="19.95" customHeight="1">
      <c r="B103" s="154"/>
      <c r="C103" s="155"/>
      <c r="D103" s="156" t="s">
        <v>101</v>
      </c>
      <c r="E103" s="157"/>
      <c r="F103" s="157"/>
      <c r="G103" s="157"/>
      <c r="H103" s="157"/>
      <c r="I103" s="157"/>
      <c r="J103" s="158">
        <f>J282</f>
        <v>0</v>
      </c>
      <c r="K103" s="155"/>
      <c r="L103" s="159"/>
    </row>
    <row r="104" spans="2:12" s="10" customFormat="1" ht="19.95" customHeight="1">
      <c r="B104" s="154"/>
      <c r="C104" s="155"/>
      <c r="D104" s="156" t="s">
        <v>102</v>
      </c>
      <c r="E104" s="157"/>
      <c r="F104" s="157"/>
      <c r="G104" s="157"/>
      <c r="H104" s="157"/>
      <c r="I104" s="157"/>
      <c r="J104" s="158">
        <f>J408</f>
        <v>0</v>
      </c>
      <c r="K104" s="155"/>
      <c r="L104" s="159"/>
    </row>
    <row r="105" spans="2:12" s="10" customFormat="1" ht="19.95" customHeight="1">
      <c r="B105" s="154"/>
      <c r="C105" s="155"/>
      <c r="D105" s="156" t="s">
        <v>103</v>
      </c>
      <c r="E105" s="157"/>
      <c r="F105" s="157"/>
      <c r="G105" s="157"/>
      <c r="H105" s="157"/>
      <c r="I105" s="157"/>
      <c r="J105" s="158">
        <f>J412</f>
        <v>0</v>
      </c>
      <c r="K105" s="155"/>
      <c r="L105" s="159"/>
    </row>
    <row r="106" spans="2:12" s="10" customFormat="1" ht="19.95" customHeight="1">
      <c r="B106" s="154"/>
      <c r="C106" s="155"/>
      <c r="D106" s="156" t="s">
        <v>104</v>
      </c>
      <c r="E106" s="157"/>
      <c r="F106" s="157"/>
      <c r="G106" s="157"/>
      <c r="H106" s="157"/>
      <c r="I106" s="157"/>
      <c r="J106" s="158">
        <f>J625</f>
        <v>0</v>
      </c>
      <c r="K106" s="155"/>
      <c r="L106" s="159"/>
    </row>
    <row r="107" spans="2:12" s="10" customFormat="1" ht="19.95" customHeight="1">
      <c r="B107" s="154"/>
      <c r="C107" s="155"/>
      <c r="D107" s="156" t="s">
        <v>105</v>
      </c>
      <c r="E107" s="157"/>
      <c r="F107" s="157"/>
      <c r="G107" s="157"/>
      <c r="H107" s="157"/>
      <c r="I107" s="157"/>
      <c r="J107" s="158">
        <f>J635</f>
        <v>0</v>
      </c>
      <c r="K107" s="155"/>
      <c r="L107" s="159"/>
    </row>
    <row r="108" spans="2:12" s="9" customFormat="1" ht="24.9" customHeight="1">
      <c r="B108" s="148"/>
      <c r="C108" s="149"/>
      <c r="D108" s="150" t="s">
        <v>106</v>
      </c>
      <c r="E108" s="151"/>
      <c r="F108" s="151"/>
      <c r="G108" s="151"/>
      <c r="H108" s="151"/>
      <c r="I108" s="151"/>
      <c r="J108" s="152">
        <f>J637</f>
        <v>0</v>
      </c>
      <c r="K108" s="149"/>
      <c r="L108" s="153"/>
    </row>
    <row r="109" spans="2:12" s="10" customFormat="1" ht="19.95" customHeight="1">
      <c r="B109" s="154"/>
      <c r="C109" s="155"/>
      <c r="D109" s="156" t="s">
        <v>107</v>
      </c>
      <c r="E109" s="157"/>
      <c r="F109" s="157"/>
      <c r="G109" s="157"/>
      <c r="H109" s="157"/>
      <c r="I109" s="157"/>
      <c r="J109" s="158">
        <f>J638</f>
        <v>0</v>
      </c>
      <c r="K109" s="155"/>
      <c r="L109" s="159"/>
    </row>
    <row r="110" spans="2:12" s="10" customFormat="1" ht="19.95" customHeight="1">
      <c r="B110" s="154"/>
      <c r="C110" s="155"/>
      <c r="D110" s="156" t="s">
        <v>108</v>
      </c>
      <c r="E110" s="157"/>
      <c r="F110" s="157"/>
      <c r="G110" s="157"/>
      <c r="H110" s="157"/>
      <c r="I110" s="157"/>
      <c r="J110" s="158">
        <f>J664</f>
        <v>0</v>
      </c>
      <c r="K110" s="155"/>
      <c r="L110" s="159"/>
    </row>
    <row r="111" spans="2:12" s="10" customFormat="1" ht="19.95" customHeight="1">
      <c r="B111" s="154"/>
      <c r="C111" s="155"/>
      <c r="D111" s="156" t="s">
        <v>109</v>
      </c>
      <c r="E111" s="157"/>
      <c r="F111" s="157"/>
      <c r="G111" s="157"/>
      <c r="H111" s="157"/>
      <c r="I111" s="157"/>
      <c r="J111" s="158">
        <f>J686</f>
        <v>0</v>
      </c>
      <c r="K111" s="155"/>
      <c r="L111" s="159"/>
    </row>
    <row r="112" spans="2:12" s="10" customFormat="1" ht="19.95" customHeight="1">
      <c r="B112" s="154"/>
      <c r="C112" s="155"/>
      <c r="D112" s="156" t="s">
        <v>110</v>
      </c>
      <c r="E112" s="157"/>
      <c r="F112" s="157"/>
      <c r="G112" s="157"/>
      <c r="H112" s="157"/>
      <c r="I112" s="157"/>
      <c r="J112" s="158">
        <f>J719</f>
        <v>0</v>
      </c>
      <c r="K112" s="155"/>
      <c r="L112" s="159"/>
    </row>
    <row r="113" spans="2:12" s="10" customFormat="1" ht="19.95" customHeight="1">
      <c r="B113" s="154"/>
      <c r="C113" s="155"/>
      <c r="D113" s="156" t="s">
        <v>111</v>
      </c>
      <c r="E113" s="157"/>
      <c r="F113" s="157"/>
      <c r="G113" s="157"/>
      <c r="H113" s="157"/>
      <c r="I113" s="157"/>
      <c r="J113" s="158">
        <f>J760</f>
        <v>0</v>
      </c>
      <c r="K113" s="155"/>
      <c r="L113" s="159"/>
    </row>
    <row r="114" spans="2:12" s="10" customFormat="1" ht="19.95" customHeight="1">
      <c r="B114" s="154"/>
      <c r="C114" s="155"/>
      <c r="D114" s="156" t="s">
        <v>112</v>
      </c>
      <c r="E114" s="157"/>
      <c r="F114" s="157"/>
      <c r="G114" s="157"/>
      <c r="H114" s="157"/>
      <c r="I114" s="157"/>
      <c r="J114" s="158">
        <f>J776</f>
        <v>0</v>
      </c>
      <c r="K114" s="155"/>
      <c r="L114" s="159"/>
    </row>
    <row r="115" spans="2:12" s="10" customFormat="1" ht="19.95" customHeight="1">
      <c r="B115" s="154"/>
      <c r="C115" s="155"/>
      <c r="D115" s="156" t="s">
        <v>113</v>
      </c>
      <c r="E115" s="157"/>
      <c r="F115" s="157"/>
      <c r="G115" s="157"/>
      <c r="H115" s="157"/>
      <c r="I115" s="157"/>
      <c r="J115" s="158">
        <f>J800</f>
        <v>0</v>
      </c>
      <c r="K115" s="155"/>
      <c r="L115" s="159"/>
    </row>
    <row r="116" spans="2:12" s="10" customFormat="1" ht="19.95" customHeight="1">
      <c r="B116" s="154"/>
      <c r="C116" s="155"/>
      <c r="D116" s="156" t="s">
        <v>114</v>
      </c>
      <c r="E116" s="157"/>
      <c r="F116" s="157"/>
      <c r="G116" s="157"/>
      <c r="H116" s="157"/>
      <c r="I116" s="157"/>
      <c r="J116" s="158">
        <f>J802</f>
        <v>0</v>
      </c>
      <c r="K116" s="155"/>
      <c r="L116" s="159"/>
    </row>
    <row r="117" spans="2:12" s="10" customFormat="1" ht="19.95" customHeight="1">
      <c r="B117" s="154"/>
      <c r="C117" s="155"/>
      <c r="D117" s="156" t="s">
        <v>115</v>
      </c>
      <c r="E117" s="157"/>
      <c r="F117" s="157"/>
      <c r="G117" s="157"/>
      <c r="H117" s="157"/>
      <c r="I117" s="157"/>
      <c r="J117" s="158">
        <f>J805</f>
        <v>0</v>
      </c>
      <c r="K117" s="155"/>
      <c r="L117" s="159"/>
    </row>
    <row r="118" spans="2:12" s="10" customFormat="1" ht="19.95" customHeight="1">
      <c r="B118" s="154"/>
      <c r="C118" s="155"/>
      <c r="D118" s="156" t="s">
        <v>116</v>
      </c>
      <c r="E118" s="157"/>
      <c r="F118" s="157"/>
      <c r="G118" s="157"/>
      <c r="H118" s="157"/>
      <c r="I118" s="157"/>
      <c r="J118" s="158">
        <f>J851</f>
        <v>0</v>
      </c>
      <c r="K118" s="155"/>
      <c r="L118" s="159"/>
    </row>
    <row r="119" spans="2:12" s="10" customFormat="1" ht="19.95" customHeight="1">
      <c r="B119" s="154"/>
      <c r="C119" s="155"/>
      <c r="D119" s="156" t="s">
        <v>117</v>
      </c>
      <c r="E119" s="157"/>
      <c r="F119" s="157"/>
      <c r="G119" s="157"/>
      <c r="H119" s="157"/>
      <c r="I119" s="157"/>
      <c r="J119" s="158">
        <f>J861</f>
        <v>0</v>
      </c>
      <c r="K119" s="155"/>
      <c r="L119" s="159"/>
    </row>
    <row r="120" spans="2:12" s="10" customFormat="1" ht="19.95" customHeight="1">
      <c r="B120" s="154"/>
      <c r="C120" s="155"/>
      <c r="D120" s="156" t="s">
        <v>118</v>
      </c>
      <c r="E120" s="157"/>
      <c r="F120" s="157"/>
      <c r="G120" s="157"/>
      <c r="H120" s="157"/>
      <c r="I120" s="157"/>
      <c r="J120" s="158">
        <f>J874</f>
        <v>0</v>
      </c>
      <c r="K120" s="155"/>
      <c r="L120" s="159"/>
    </row>
    <row r="121" spans="2:12" s="10" customFormat="1" ht="19.95" customHeight="1">
      <c r="B121" s="154"/>
      <c r="C121" s="155"/>
      <c r="D121" s="156" t="s">
        <v>119</v>
      </c>
      <c r="E121" s="157"/>
      <c r="F121" s="157"/>
      <c r="G121" s="157"/>
      <c r="H121" s="157"/>
      <c r="I121" s="157"/>
      <c r="J121" s="158">
        <f>J1090</f>
        <v>0</v>
      </c>
      <c r="K121" s="155"/>
      <c r="L121" s="159"/>
    </row>
    <row r="122" spans="2:12" s="10" customFormat="1" ht="19.95" customHeight="1">
      <c r="B122" s="154"/>
      <c r="C122" s="155"/>
      <c r="D122" s="156" t="s">
        <v>120</v>
      </c>
      <c r="E122" s="157"/>
      <c r="F122" s="157"/>
      <c r="G122" s="157"/>
      <c r="H122" s="157"/>
      <c r="I122" s="157"/>
      <c r="J122" s="158">
        <f>J1130</f>
        <v>0</v>
      </c>
      <c r="K122" s="155"/>
      <c r="L122" s="159"/>
    </row>
    <row r="123" spans="2:12" s="10" customFormat="1" ht="19.95" customHeight="1">
      <c r="B123" s="154"/>
      <c r="C123" s="155"/>
      <c r="D123" s="156" t="s">
        <v>121</v>
      </c>
      <c r="E123" s="157"/>
      <c r="F123" s="157"/>
      <c r="G123" s="157"/>
      <c r="H123" s="157"/>
      <c r="I123" s="157"/>
      <c r="J123" s="158">
        <f>J1145</f>
        <v>0</v>
      </c>
      <c r="K123" s="155"/>
      <c r="L123" s="159"/>
    </row>
    <row r="124" spans="2:12" s="10" customFormat="1" ht="19.95" customHeight="1">
      <c r="B124" s="154"/>
      <c r="C124" s="155"/>
      <c r="D124" s="156" t="s">
        <v>122</v>
      </c>
      <c r="E124" s="157"/>
      <c r="F124" s="157"/>
      <c r="G124" s="157"/>
      <c r="H124" s="157"/>
      <c r="I124" s="157"/>
      <c r="J124" s="158">
        <f>J1217</f>
        <v>0</v>
      </c>
      <c r="K124" s="155"/>
      <c r="L124" s="159"/>
    </row>
    <row r="125" spans="2:12" s="10" customFormat="1" ht="19.95" customHeight="1">
      <c r="B125" s="154"/>
      <c r="C125" s="155"/>
      <c r="D125" s="156" t="s">
        <v>123</v>
      </c>
      <c r="E125" s="157"/>
      <c r="F125" s="157"/>
      <c r="G125" s="157"/>
      <c r="H125" s="157"/>
      <c r="I125" s="157"/>
      <c r="J125" s="158">
        <f>J1231</f>
        <v>0</v>
      </c>
      <c r="K125" s="155"/>
      <c r="L125" s="159"/>
    </row>
    <row r="126" spans="2:12" s="10" customFormat="1" ht="19.95" customHeight="1">
      <c r="B126" s="154"/>
      <c r="C126" s="155"/>
      <c r="D126" s="156" t="s">
        <v>124</v>
      </c>
      <c r="E126" s="157"/>
      <c r="F126" s="157"/>
      <c r="G126" s="157"/>
      <c r="H126" s="157"/>
      <c r="I126" s="157"/>
      <c r="J126" s="158">
        <f>J1305</f>
        <v>0</v>
      </c>
      <c r="K126" s="155"/>
      <c r="L126" s="159"/>
    </row>
    <row r="127" spans="2:12" s="10" customFormat="1" ht="19.95" customHeight="1">
      <c r="B127" s="154"/>
      <c r="C127" s="155"/>
      <c r="D127" s="156" t="s">
        <v>125</v>
      </c>
      <c r="E127" s="157"/>
      <c r="F127" s="157"/>
      <c r="G127" s="157"/>
      <c r="H127" s="157"/>
      <c r="I127" s="157"/>
      <c r="J127" s="158">
        <f>J1343</f>
        <v>0</v>
      </c>
      <c r="K127" s="155"/>
      <c r="L127" s="159"/>
    </row>
    <row r="128" spans="2:12" s="10" customFormat="1" ht="19.95" customHeight="1">
      <c r="B128" s="154"/>
      <c r="C128" s="155"/>
      <c r="D128" s="156" t="s">
        <v>126</v>
      </c>
      <c r="E128" s="157"/>
      <c r="F128" s="157"/>
      <c r="G128" s="157"/>
      <c r="H128" s="157"/>
      <c r="I128" s="157"/>
      <c r="J128" s="158">
        <f>J1437</f>
        <v>0</v>
      </c>
      <c r="K128" s="155"/>
      <c r="L128" s="159"/>
    </row>
    <row r="129" spans="2:12" s="10" customFormat="1" ht="19.95" customHeight="1">
      <c r="B129" s="154"/>
      <c r="C129" s="155"/>
      <c r="D129" s="156" t="s">
        <v>127</v>
      </c>
      <c r="E129" s="157"/>
      <c r="F129" s="157"/>
      <c r="G129" s="157"/>
      <c r="H129" s="157"/>
      <c r="I129" s="157"/>
      <c r="J129" s="158">
        <f>J1480</f>
        <v>0</v>
      </c>
      <c r="K129" s="155"/>
      <c r="L129" s="159"/>
    </row>
    <row r="130" spans="2:12" s="10" customFormat="1" ht="19.95" customHeight="1">
      <c r="B130" s="154"/>
      <c r="C130" s="155"/>
      <c r="D130" s="156" t="s">
        <v>128</v>
      </c>
      <c r="E130" s="157"/>
      <c r="F130" s="157"/>
      <c r="G130" s="157"/>
      <c r="H130" s="157"/>
      <c r="I130" s="157"/>
      <c r="J130" s="158">
        <f>J1522</f>
        <v>0</v>
      </c>
      <c r="K130" s="155"/>
      <c r="L130" s="159"/>
    </row>
    <row r="131" spans="2:12" s="10" customFormat="1" ht="19.95" customHeight="1">
      <c r="B131" s="154"/>
      <c r="C131" s="155"/>
      <c r="D131" s="156" t="s">
        <v>129</v>
      </c>
      <c r="E131" s="157"/>
      <c r="F131" s="157"/>
      <c r="G131" s="157"/>
      <c r="H131" s="157"/>
      <c r="I131" s="157"/>
      <c r="J131" s="158">
        <f>J1533</f>
        <v>0</v>
      </c>
      <c r="K131" s="155"/>
      <c r="L131" s="159"/>
    </row>
    <row r="132" spans="2:12" s="10" customFormat="1" ht="19.95" customHeight="1">
      <c r="B132" s="154"/>
      <c r="C132" s="155"/>
      <c r="D132" s="156" t="s">
        <v>130</v>
      </c>
      <c r="E132" s="157"/>
      <c r="F132" s="157"/>
      <c r="G132" s="157"/>
      <c r="H132" s="157"/>
      <c r="I132" s="157"/>
      <c r="J132" s="158">
        <f>J1551</f>
        <v>0</v>
      </c>
      <c r="K132" s="155"/>
      <c r="L132" s="159"/>
    </row>
    <row r="133" spans="2:12" s="10" customFormat="1" ht="19.95" customHeight="1">
      <c r="B133" s="154"/>
      <c r="C133" s="155"/>
      <c r="D133" s="156" t="s">
        <v>131</v>
      </c>
      <c r="E133" s="157"/>
      <c r="F133" s="157"/>
      <c r="G133" s="157"/>
      <c r="H133" s="157"/>
      <c r="I133" s="157"/>
      <c r="J133" s="158">
        <f>J1588</f>
        <v>0</v>
      </c>
      <c r="K133" s="155"/>
      <c r="L133" s="159"/>
    </row>
    <row r="134" spans="2:12" s="10" customFormat="1" ht="19.95" customHeight="1">
      <c r="B134" s="154"/>
      <c r="C134" s="155"/>
      <c r="D134" s="156" t="s">
        <v>132</v>
      </c>
      <c r="E134" s="157"/>
      <c r="F134" s="157"/>
      <c r="G134" s="157"/>
      <c r="H134" s="157"/>
      <c r="I134" s="157"/>
      <c r="J134" s="158">
        <f>J1609</f>
        <v>0</v>
      </c>
      <c r="K134" s="155"/>
      <c r="L134" s="159"/>
    </row>
    <row r="135" spans="2:12" s="10" customFormat="1" ht="19.95" customHeight="1">
      <c r="B135" s="154"/>
      <c r="C135" s="155"/>
      <c r="D135" s="156" t="s">
        <v>133</v>
      </c>
      <c r="E135" s="157"/>
      <c r="F135" s="157"/>
      <c r="G135" s="157"/>
      <c r="H135" s="157"/>
      <c r="I135" s="157"/>
      <c r="J135" s="158">
        <f>J1704</f>
        <v>0</v>
      </c>
      <c r="K135" s="155"/>
      <c r="L135" s="159"/>
    </row>
    <row r="136" spans="2:12" s="10" customFormat="1" ht="19.95" customHeight="1">
      <c r="B136" s="154"/>
      <c r="C136" s="155"/>
      <c r="D136" s="156" t="s">
        <v>134</v>
      </c>
      <c r="E136" s="157"/>
      <c r="F136" s="157"/>
      <c r="G136" s="157"/>
      <c r="H136" s="157"/>
      <c r="I136" s="157"/>
      <c r="J136" s="158">
        <f>J1743</f>
        <v>0</v>
      </c>
      <c r="K136" s="155"/>
      <c r="L136" s="159"/>
    </row>
    <row r="137" spans="2:12" s="9" customFormat="1" ht="24.9" customHeight="1">
      <c r="B137" s="148"/>
      <c r="C137" s="149"/>
      <c r="D137" s="150" t="s">
        <v>135</v>
      </c>
      <c r="E137" s="151"/>
      <c r="F137" s="151"/>
      <c r="G137" s="151"/>
      <c r="H137" s="151"/>
      <c r="I137" s="151"/>
      <c r="J137" s="152">
        <f>J1751</f>
        <v>0</v>
      </c>
      <c r="K137" s="149"/>
      <c r="L137" s="153"/>
    </row>
    <row r="138" spans="2:12" s="10" customFormat="1" ht="19.95" customHeight="1">
      <c r="B138" s="154"/>
      <c r="C138" s="155"/>
      <c r="D138" s="156" t="s">
        <v>136</v>
      </c>
      <c r="E138" s="157"/>
      <c r="F138" s="157"/>
      <c r="G138" s="157"/>
      <c r="H138" s="157"/>
      <c r="I138" s="157"/>
      <c r="J138" s="158">
        <f>J1752</f>
        <v>0</v>
      </c>
      <c r="K138" s="155"/>
      <c r="L138" s="159"/>
    </row>
    <row r="139" spans="2:12" s="10" customFormat="1" ht="19.95" customHeight="1">
      <c r="B139" s="154"/>
      <c r="C139" s="155"/>
      <c r="D139" s="156" t="s">
        <v>137</v>
      </c>
      <c r="E139" s="157"/>
      <c r="F139" s="157"/>
      <c r="G139" s="157"/>
      <c r="H139" s="157"/>
      <c r="I139" s="157"/>
      <c r="J139" s="158">
        <f>J1754</f>
        <v>0</v>
      </c>
      <c r="K139" s="155"/>
      <c r="L139" s="159"/>
    </row>
    <row r="140" spans="2:12" s="10" customFormat="1" ht="19.95" customHeight="1">
      <c r="B140" s="154"/>
      <c r="C140" s="155"/>
      <c r="D140" s="156" t="s">
        <v>138</v>
      </c>
      <c r="E140" s="157"/>
      <c r="F140" s="157"/>
      <c r="G140" s="157"/>
      <c r="H140" s="157"/>
      <c r="I140" s="157"/>
      <c r="J140" s="158">
        <f>J1757</f>
        <v>0</v>
      </c>
      <c r="K140" s="155"/>
      <c r="L140" s="159"/>
    </row>
    <row r="141" spans="2:12" s="10" customFormat="1" ht="19.95" customHeight="1">
      <c r="B141" s="154"/>
      <c r="C141" s="155"/>
      <c r="D141" s="156" t="s">
        <v>139</v>
      </c>
      <c r="E141" s="157"/>
      <c r="F141" s="157"/>
      <c r="G141" s="157"/>
      <c r="H141" s="157"/>
      <c r="I141" s="157"/>
      <c r="J141" s="158">
        <f>J1766</f>
        <v>0</v>
      </c>
      <c r="K141" s="155"/>
      <c r="L141" s="159"/>
    </row>
    <row r="142" spans="2:12" s="10" customFormat="1" ht="19.95" customHeight="1">
      <c r="B142" s="154"/>
      <c r="C142" s="155"/>
      <c r="D142" s="156" t="s">
        <v>140</v>
      </c>
      <c r="E142" s="157"/>
      <c r="F142" s="157"/>
      <c r="G142" s="157"/>
      <c r="H142" s="157"/>
      <c r="I142" s="157"/>
      <c r="J142" s="158">
        <f>J1768</f>
        <v>0</v>
      </c>
      <c r="K142" s="155"/>
      <c r="L142" s="159"/>
    </row>
    <row r="143" spans="2:12" s="10" customFormat="1" ht="19.95" customHeight="1">
      <c r="B143" s="154"/>
      <c r="C143" s="155"/>
      <c r="D143" s="156" t="s">
        <v>141</v>
      </c>
      <c r="E143" s="157"/>
      <c r="F143" s="157"/>
      <c r="G143" s="157"/>
      <c r="H143" s="157"/>
      <c r="I143" s="157"/>
      <c r="J143" s="158">
        <f>J1770</f>
        <v>0</v>
      </c>
      <c r="K143" s="155"/>
      <c r="L143" s="159"/>
    </row>
    <row r="144" spans="1:31" s="2" customFormat="1" ht="21.75" customHeight="1">
      <c r="A144" s="34"/>
      <c r="B144" s="35"/>
      <c r="C144" s="36"/>
      <c r="D144" s="36"/>
      <c r="E144" s="36"/>
      <c r="F144" s="36"/>
      <c r="G144" s="36"/>
      <c r="H144" s="36"/>
      <c r="I144" s="36"/>
      <c r="J144" s="36"/>
      <c r="K144" s="36"/>
      <c r="L144" s="52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</row>
    <row r="145" spans="1:31" s="2" customFormat="1" ht="6.9" customHeight="1">
      <c r="A145" s="34"/>
      <c r="B145" s="55"/>
      <c r="C145" s="56"/>
      <c r="D145" s="56"/>
      <c r="E145" s="56"/>
      <c r="F145" s="56"/>
      <c r="G145" s="56"/>
      <c r="H145" s="56"/>
      <c r="I145" s="56"/>
      <c r="J145" s="56"/>
      <c r="K145" s="56"/>
      <c r="L145" s="52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</row>
    <row r="149" spans="1:31" s="2" customFormat="1" ht="6.9" customHeight="1">
      <c r="A149" s="34"/>
      <c r="B149" s="57"/>
      <c r="C149" s="58"/>
      <c r="D149" s="58"/>
      <c r="E149" s="58"/>
      <c r="F149" s="58"/>
      <c r="G149" s="58"/>
      <c r="H149" s="58"/>
      <c r="I149" s="58"/>
      <c r="J149" s="58"/>
      <c r="K149" s="58"/>
      <c r="L149" s="52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</row>
    <row r="150" spans="1:31" s="2" customFormat="1" ht="24.9" customHeight="1">
      <c r="A150" s="34"/>
      <c r="B150" s="35"/>
      <c r="C150" s="23" t="s">
        <v>142</v>
      </c>
      <c r="D150" s="36"/>
      <c r="E150" s="36"/>
      <c r="F150" s="36"/>
      <c r="G150" s="36"/>
      <c r="H150" s="36"/>
      <c r="I150" s="36"/>
      <c r="J150" s="36"/>
      <c r="K150" s="36"/>
      <c r="L150" s="52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</row>
    <row r="151" spans="1:31" s="2" customFormat="1" ht="6.9" customHeight="1">
      <c r="A151" s="34"/>
      <c r="B151" s="35"/>
      <c r="C151" s="36"/>
      <c r="D151" s="36"/>
      <c r="E151" s="36"/>
      <c r="F151" s="36"/>
      <c r="G151" s="36"/>
      <c r="H151" s="36"/>
      <c r="I151" s="36"/>
      <c r="J151" s="36"/>
      <c r="K151" s="36"/>
      <c r="L151" s="52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</row>
    <row r="152" spans="1:31" s="2" customFormat="1" ht="12" customHeight="1">
      <c r="A152" s="34"/>
      <c r="B152" s="35"/>
      <c r="C152" s="29" t="s">
        <v>16</v>
      </c>
      <c r="D152" s="36"/>
      <c r="E152" s="36"/>
      <c r="F152" s="36"/>
      <c r="G152" s="36"/>
      <c r="H152" s="36"/>
      <c r="I152" s="36"/>
      <c r="J152" s="36"/>
      <c r="K152" s="36"/>
      <c r="L152" s="52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</row>
    <row r="153" spans="1:31" s="2" customFormat="1" ht="16.5" customHeight="1">
      <c r="A153" s="34"/>
      <c r="B153" s="35"/>
      <c r="C153" s="36"/>
      <c r="D153" s="36"/>
      <c r="E153" s="301" t="str">
        <f>E7</f>
        <v>Milevsko ON - oprava výpravní budovy</v>
      </c>
      <c r="F153" s="302"/>
      <c r="G153" s="302"/>
      <c r="H153" s="302"/>
      <c r="I153" s="36"/>
      <c r="J153" s="36"/>
      <c r="K153" s="36"/>
      <c r="L153" s="52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</row>
    <row r="154" spans="1:31" s="2" customFormat="1" ht="12" customHeight="1">
      <c r="A154" s="34"/>
      <c r="B154" s="35"/>
      <c r="C154" s="29" t="s">
        <v>88</v>
      </c>
      <c r="D154" s="36"/>
      <c r="E154" s="36"/>
      <c r="F154" s="36"/>
      <c r="G154" s="36"/>
      <c r="H154" s="36"/>
      <c r="I154" s="36"/>
      <c r="J154" s="36"/>
      <c r="K154" s="36"/>
      <c r="L154" s="52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</row>
    <row r="155" spans="1:31" s="2" customFormat="1" ht="16.5" customHeight="1">
      <c r="A155" s="34"/>
      <c r="B155" s="35"/>
      <c r="C155" s="36"/>
      <c r="D155" s="36"/>
      <c r="E155" s="272" t="str">
        <f>E9</f>
        <v>SO 01 - Oprava výpravní budovy</v>
      </c>
      <c r="F155" s="303"/>
      <c r="G155" s="303"/>
      <c r="H155" s="303"/>
      <c r="I155" s="36"/>
      <c r="J155" s="36"/>
      <c r="K155" s="36"/>
      <c r="L155" s="52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</row>
    <row r="156" spans="1:31" s="2" customFormat="1" ht="6.9" customHeight="1">
      <c r="A156" s="34"/>
      <c r="B156" s="35"/>
      <c r="C156" s="36"/>
      <c r="D156" s="36"/>
      <c r="E156" s="36"/>
      <c r="F156" s="36"/>
      <c r="G156" s="36"/>
      <c r="H156" s="36"/>
      <c r="I156" s="36"/>
      <c r="J156" s="36"/>
      <c r="K156" s="36"/>
      <c r="L156" s="52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</row>
    <row r="157" spans="1:31" s="2" customFormat="1" ht="12" customHeight="1">
      <c r="A157" s="34"/>
      <c r="B157" s="35"/>
      <c r="C157" s="29" t="s">
        <v>20</v>
      </c>
      <c r="D157" s="36"/>
      <c r="E157" s="36"/>
      <c r="F157" s="27" t="str">
        <f>F12</f>
        <v xml:space="preserve"> </v>
      </c>
      <c r="G157" s="36"/>
      <c r="H157" s="36"/>
      <c r="I157" s="29" t="s">
        <v>22</v>
      </c>
      <c r="J157" s="67" t="str">
        <f>IF(J12="","",J12)</f>
        <v>14. 9. 2020</v>
      </c>
      <c r="K157" s="36"/>
      <c r="L157" s="52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</row>
    <row r="158" spans="1:31" s="2" customFormat="1" ht="6.9" customHeight="1">
      <c r="A158" s="34"/>
      <c r="B158" s="35"/>
      <c r="C158" s="36"/>
      <c r="D158" s="36"/>
      <c r="E158" s="36"/>
      <c r="F158" s="36"/>
      <c r="G158" s="36"/>
      <c r="H158" s="36"/>
      <c r="I158" s="36"/>
      <c r="J158" s="36"/>
      <c r="K158" s="36"/>
      <c r="L158" s="52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</row>
    <row r="159" spans="1:31" s="2" customFormat="1" ht="15.15" customHeight="1">
      <c r="A159" s="34"/>
      <c r="B159" s="35"/>
      <c r="C159" s="29" t="s">
        <v>24</v>
      </c>
      <c r="D159" s="36"/>
      <c r="E159" s="36"/>
      <c r="F159" s="27" t="str">
        <f>E15</f>
        <v xml:space="preserve"> </v>
      </c>
      <c r="G159" s="36"/>
      <c r="H159" s="36"/>
      <c r="I159" s="29" t="s">
        <v>29</v>
      </c>
      <c r="J159" s="32" t="str">
        <f>E21</f>
        <v xml:space="preserve"> </v>
      </c>
      <c r="K159" s="36"/>
      <c r="L159" s="52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</row>
    <row r="160" spans="1:31" s="2" customFormat="1" ht="15.15" customHeight="1">
      <c r="A160" s="34"/>
      <c r="B160" s="35"/>
      <c r="C160" s="29" t="s">
        <v>27</v>
      </c>
      <c r="D160" s="36"/>
      <c r="E160" s="36"/>
      <c r="F160" s="27" t="str">
        <f>IF(E18="","",E18)</f>
        <v>Vyplň údaj</v>
      </c>
      <c r="G160" s="36"/>
      <c r="H160" s="36"/>
      <c r="I160" s="29" t="s">
        <v>31</v>
      </c>
      <c r="J160" s="32" t="str">
        <f>E24</f>
        <v xml:space="preserve"> </v>
      </c>
      <c r="K160" s="36"/>
      <c r="L160" s="52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</row>
    <row r="161" spans="1:31" s="2" customFormat="1" ht="10.35" customHeight="1">
      <c r="A161" s="34"/>
      <c r="B161" s="35"/>
      <c r="C161" s="36"/>
      <c r="D161" s="36"/>
      <c r="E161" s="36"/>
      <c r="F161" s="36"/>
      <c r="G161" s="36"/>
      <c r="H161" s="36"/>
      <c r="I161" s="36"/>
      <c r="J161" s="36"/>
      <c r="K161" s="36"/>
      <c r="L161" s="52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</row>
    <row r="162" spans="1:31" s="11" customFormat="1" ht="29.25" customHeight="1">
      <c r="A162" s="160"/>
      <c r="B162" s="161"/>
      <c r="C162" s="162" t="s">
        <v>143</v>
      </c>
      <c r="D162" s="163" t="s">
        <v>58</v>
      </c>
      <c r="E162" s="163" t="s">
        <v>54</v>
      </c>
      <c r="F162" s="163" t="s">
        <v>55</v>
      </c>
      <c r="G162" s="163" t="s">
        <v>144</v>
      </c>
      <c r="H162" s="163" t="s">
        <v>145</v>
      </c>
      <c r="I162" s="163" t="s">
        <v>146</v>
      </c>
      <c r="J162" s="163" t="s">
        <v>92</v>
      </c>
      <c r="K162" s="164" t="s">
        <v>147</v>
      </c>
      <c r="L162" s="165"/>
      <c r="M162" s="76" t="s">
        <v>1</v>
      </c>
      <c r="N162" s="77" t="s">
        <v>37</v>
      </c>
      <c r="O162" s="77" t="s">
        <v>148</v>
      </c>
      <c r="P162" s="77" t="s">
        <v>149</v>
      </c>
      <c r="Q162" s="77" t="s">
        <v>150</v>
      </c>
      <c r="R162" s="77" t="s">
        <v>151</v>
      </c>
      <c r="S162" s="77" t="s">
        <v>152</v>
      </c>
      <c r="T162" s="78" t="s">
        <v>153</v>
      </c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</row>
    <row r="163" spans="1:63" s="2" customFormat="1" ht="22.8" customHeight="1">
      <c r="A163" s="34"/>
      <c r="B163" s="35"/>
      <c r="C163" s="83" t="s">
        <v>154</v>
      </c>
      <c r="D163" s="36"/>
      <c r="E163" s="36"/>
      <c r="F163" s="36"/>
      <c r="G163" s="36"/>
      <c r="H163" s="36"/>
      <c r="I163" s="36"/>
      <c r="J163" s="166">
        <f>BK163</f>
        <v>0</v>
      </c>
      <c r="K163" s="36"/>
      <c r="L163" s="39"/>
      <c r="M163" s="79"/>
      <c r="N163" s="167"/>
      <c r="O163" s="80"/>
      <c r="P163" s="168">
        <f>P164+P637+P1751</f>
        <v>0</v>
      </c>
      <c r="Q163" s="80"/>
      <c r="R163" s="168">
        <f>R164+R637+R1751</f>
        <v>255.32755075</v>
      </c>
      <c r="S163" s="80"/>
      <c r="T163" s="169">
        <f>T164+T637+T1751</f>
        <v>154.90548797000002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72</v>
      </c>
      <c r="AU163" s="17" t="s">
        <v>94</v>
      </c>
      <c r="BK163" s="170">
        <f>BK164+BK637+BK1751</f>
        <v>0</v>
      </c>
    </row>
    <row r="164" spans="2:63" s="12" customFormat="1" ht="25.95" customHeight="1">
      <c r="B164" s="171"/>
      <c r="C164" s="172"/>
      <c r="D164" s="173" t="s">
        <v>72</v>
      </c>
      <c r="E164" s="174" t="s">
        <v>155</v>
      </c>
      <c r="F164" s="174" t="s">
        <v>156</v>
      </c>
      <c r="G164" s="172"/>
      <c r="H164" s="172"/>
      <c r="I164" s="175"/>
      <c r="J164" s="176">
        <f>BK164</f>
        <v>0</v>
      </c>
      <c r="K164" s="172"/>
      <c r="L164" s="177"/>
      <c r="M164" s="178"/>
      <c r="N164" s="179"/>
      <c r="O164" s="179"/>
      <c r="P164" s="180">
        <f>P165+P204+P231+P253+P266+P282+P408+P412+P625+P635</f>
        <v>0</v>
      </c>
      <c r="Q164" s="179"/>
      <c r="R164" s="180">
        <f>R165+R204+R231+R253+R266+R282+R408+R412+R625+R635</f>
        <v>215.73647875</v>
      </c>
      <c r="S164" s="179"/>
      <c r="T164" s="181">
        <f>T165+T204+T231+T253+T266+T282+T408+T412+T625+T635</f>
        <v>130.04142900000002</v>
      </c>
      <c r="AR164" s="182" t="s">
        <v>81</v>
      </c>
      <c r="AT164" s="183" t="s">
        <v>72</v>
      </c>
      <c r="AU164" s="183" t="s">
        <v>73</v>
      </c>
      <c r="AY164" s="182" t="s">
        <v>157</v>
      </c>
      <c r="BK164" s="184">
        <f>BK165+BK204+BK231+BK253+BK266+BK282+BK408+BK412+BK625+BK635</f>
        <v>0</v>
      </c>
    </row>
    <row r="165" spans="2:63" s="12" customFormat="1" ht="22.8" customHeight="1">
      <c r="B165" s="171"/>
      <c r="C165" s="172"/>
      <c r="D165" s="173" t="s">
        <v>72</v>
      </c>
      <c r="E165" s="185" t="s">
        <v>81</v>
      </c>
      <c r="F165" s="185" t="s">
        <v>158</v>
      </c>
      <c r="G165" s="172"/>
      <c r="H165" s="172"/>
      <c r="I165" s="175"/>
      <c r="J165" s="186">
        <f>BK165</f>
        <v>0</v>
      </c>
      <c r="K165" s="172"/>
      <c r="L165" s="177"/>
      <c r="M165" s="178"/>
      <c r="N165" s="179"/>
      <c r="O165" s="179"/>
      <c r="P165" s="180">
        <f>SUM(P166:P203)</f>
        <v>0</v>
      </c>
      <c r="Q165" s="179"/>
      <c r="R165" s="180">
        <f>SUM(R166:R203)</f>
        <v>0.011099999999999999</v>
      </c>
      <c r="S165" s="179"/>
      <c r="T165" s="181">
        <f>SUM(T166:T203)</f>
        <v>0.9839999999999999</v>
      </c>
      <c r="AR165" s="182" t="s">
        <v>81</v>
      </c>
      <c r="AT165" s="183" t="s">
        <v>72</v>
      </c>
      <c r="AU165" s="183" t="s">
        <v>81</v>
      </c>
      <c r="AY165" s="182" t="s">
        <v>157</v>
      </c>
      <c r="BK165" s="184">
        <f>SUM(BK166:BK203)</f>
        <v>0</v>
      </c>
    </row>
    <row r="166" spans="1:65" s="2" customFormat="1" ht="14.4" customHeight="1">
      <c r="A166" s="34"/>
      <c r="B166" s="35"/>
      <c r="C166" s="187" t="s">
        <v>81</v>
      </c>
      <c r="D166" s="187" t="s">
        <v>159</v>
      </c>
      <c r="E166" s="188" t="s">
        <v>160</v>
      </c>
      <c r="F166" s="189" t="s">
        <v>161</v>
      </c>
      <c r="G166" s="190" t="s">
        <v>162</v>
      </c>
      <c r="H166" s="191">
        <v>4.8</v>
      </c>
      <c r="I166" s="192"/>
      <c r="J166" s="193">
        <f>ROUND(I166*H166,2)</f>
        <v>0</v>
      </c>
      <c r="K166" s="189" t="s">
        <v>163</v>
      </c>
      <c r="L166" s="39"/>
      <c r="M166" s="194" t="s">
        <v>1</v>
      </c>
      <c r="N166" s="195" t="s">
        <v>40</v>
      </c>
      <c r="O166" s="72"/>
      <c r="P166" s="196">
        <f>O166*H166</f>
        <v>0</v>
      </c>
      <c r="Q166" s="196">
        <v>0</v>
      </c>
      <c r="R166" s="196">
        <f>Q166*H166</f>
        <v>0</v>
      </c>
      <c r="S166" s="196">
        <v>0.205</v>
      </c>
      <c r="T166" s="197">
        <f>S166*H166</f>
        <v>0.9839999999999999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8" t="s">
        <v>164</v>
      </c>
      <c r="AT166" s="198" t="s">
        <v>159</v>
      </c>
      <c r="AU166" s="198" t="s">
        <v>83</v>
      </c>
      <c r="AY166" s="17" t="s">
        <v>157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7" t="s">
        <v>164</v>
      </c>
      <c r="BK166" s="199">
        <f>ROUND(I166*H166,2)</f>
        <v>0</v>
      </c>
      <c r="BL166" s="17" t="s">
        <v>164</v>
      </c>
      <c r="BM166" s="198" t="s">
        <v>164</v>
      </c>
    </row>
    <row r="167" spans="2:51" s="13" customFormat="1" ht="10.2">
      <c r="B167" s="200"/>
      <c r="C167" s="201"/>
      <c r="D167" s="202" t="s">
        <v>165</v>
      </c>
      <c r="E167" s="203" t="s">
        <v>1</v>
      </c>
      <c r="F167" s="204" t="s">
        <v>166</v>
      </c>
      <c r="G167" s="201"/>
      <c r="H167" s="203" t="s">
        <v>1</v>
      </c>
      <c r="I167" s="205"/>
      <c r="J167" s="201"/>
      <c r="K167" s="201"/>
      <c r="L167" s="206"/>
      <c r="M167" s="207"/>
      <c r="N167" s="208"/>
      <c r="O167" s="208"/>
      <c r="P167" s="208"/>
      <c r="Q167" s="208"/>
      <c r="R167" s="208"/>
      <c r="S167" s="208"/>
      <c r="T167" s="209"/>
      <c r="AT167" s="210" t="s">
        <v>165</v>
      </c>
      <c r="AU167" s="210" t="s">
        <v>83</v>
      </c>
      <c r="AV167" s="13" t="s">
        <v>81</v>
      </c>
      <c r="AW167" s="13" t="s">
        <v>30</v>
      </c>
      <c r="AX167" s="13" t="s">
        <v>73</v>
      </c>
      <c r="AY167" s="210" t="s">
        <v>157</v>
      </c>
    </row>
    <row r="168" spans="2:51" s="14" customFormat="1" ht="10.2">
      <c r="B168" s="211"/>
      <c r="C168" s="212"/>
      <c r="D168" s="202" t="s">
        <v>165</v>
      </c>
      <c r="E168" s="213" t="s">
        <v>1</v>
      </c>
      <c r="F168" s="214" t="s">
        <v>167</v>
      </c>
      <c r="G168" s="212"/>
      <c r="H168" s="215">
        <v>4.8</v>
      </c>
      <c r="I168" s="216"/>
      <c r="J168" s="212"/>
      <c r="K168" s="212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165</v>
      </c>
      <c r="AU168" s="221" t="s">
        <v>83</v>
      </c>
      <c r="AV168" s="14" t="s">
        <v>83</v>
      </c>
      <c r="AW168" s="14" t="s">
        <v>30</v>
      </c>
      <c r="AX168" s="14" t="s">
        <v>73</v>
      </c>
      <c r="AY168" s="221" t="s">
        <v>157</v>
      </c>
    </row>
    <row r="169" spans="2:51" s="15" customFormat="1" ht="10.2">
      <c r="B169" s="222"/>
      <c r="C169" s="223"/>
      <c r="D169" s="202" t="s">
        <v>165</v>
      </c>
      <c r="E169" s="224" t="s">
        <v>1</v>
      </c>
      <c r="F169" s="225" t="s">
        <v>168</v>
      </c>
      <c r="G169" s="223"/>
      <c r="H169" s="226">
        <v>4.8</v>
      </c>
      <c r="I169" s="227"/>
      <c r="J169" s="223"/>
      <c r="K169" s="223"/>
      <c r="L169" s="228"/>
      <c r="M169" s="229"/>
      <c r="N169" s="230"/>
      <c r="O169" s="230"/>
      <c r="P169" s="230"/>
      <c r="Q169" s="230"/>
      <c r="R169" s="230"/>
      <c r="S169" s="230"/>
      <c r="T169" s="231"/>
      <c r="AT169" s="232" t="s">
        <v>165</v>
      </c>
      <c r="AU169" s="232" t="s">
        <v>83</v>
      </c>
      <c r="AV169" s="15" t="s">
        <v>164</v>
      </c>
      <c r="AW169" s="15" t="s">
        <v>30</v>
      </c>
      <c r="AX169" s="15" t="s">
        <v>81</v>
      </c>
      <c r="AY169" s="232" t="s">
        <v>157</v>
      </c>
    </row>
    <row r="170" spans="1:65" s="2" customFormat="1" ht="24.15" customHeight="1">
      <c r="A170" s="34"/>
      <c r="B170" s="35"/>
      <c r="C170" s="187" t="s">
        <v>83</v>
      </c>
      <c r="D170" s="187" t="s">
        <v>159</v>
      </c>
      <c r="E170" s="188" t="s">
        <v>169</v>
      </c>
      <c r="F170" s="189" t="s">
        <v>170</v>
      </c>
      <c r="G170" s="190" t="s">
        <v>162</v>
      </c>
      <c r="H170" s="191">
        <v>74</v>
      </c>
      <c r="I170" s="192"/>
      <c r="J170" s="193">
        <f>ROUND(I170*H170,2)</f>
        <v>0</v>
      </c>
      <c r="K170" s="189" t="s">
        <v>163</v>
      </c>
      <c r="L170" s="39"/>
      <c r="M170" s="194" t="s">
        <v>1</v>
      </c>
      <c r="N170" s="195" t="s">
        <v>40</v>
      </c>
      <c r="O170" s="72"/>
      <c r="P170" s="196">
        <f>O170*H170</f>
        <v>0</v>
      </c>
      <c r="Q170" s="196">
        <v>0.00015</v>
      </c>
      <c r="R170" s="196">
        <f>Q170*H170</f>
        <v>0.011099999999999999</v>
      </c>
      <c r="S170" s="196">
        <v>0</v>
      </c>
      <c r="T170" s="197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8" t="s">
        <v>164</v>
      </c>
      <c r="AT170" s="198" t="s">
        <v>159</v>
      </c>
      <c r="AU170" s="198" t="s">
        <v>83</v>
      </c>
      <c r="AY170" s="17" t="s">
        <v>157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7" t="s">
        <v>164</v>
      </c>
      <c r="BK170" s="199">
        <f>ROUND(I170*H170,2)</f>
        <v>0</v>
      </c>
      <c r="BL170" s="17" t="s">
        <v>164</v>
      </c>
      <c r="BM170" s="198" t="s">
        <v>171</v>
      </c>
    </row>
    <row r="171" spans="2:51" s="14" customFormat="1" ht="10.2">
      <c r="B171" s="211"/>
      <c r="C171" s="212"/>
      <c r="D171" s="202" t="s">
        <v>165</v>
      </c>
      <c r="E171" s="213" t="s">
        <v>1</v>
      </c>
      <c r="F171" s="214" t="s">
        <v>172</v>
      </c>
      <c r="G171" s="212"/>
      <c r="H171" s="215">
        <v>74</v>
      </c>
      <c r="I171" s="216"/>
      <c r="J171" s="212"/>
      <c r="K171" s="212"/>
      <c r="L171" s="217"/>
      <c r="M171" s="218"/>
      <c r="N171" s="219"/>
      <c r="O171" s="219"/>
      <c r="P171" s="219"/>
      <c r="Q171" s="219"/>
      <c r="R171" s="219"/>
      <c r="S171" s="219"/>
      <c r="T171" s="220"/>
      <c r="AT171" s="221" t="s">
        <v>165</v>
      </c>
      <c r="AU171" s="221" t="s">
        <v>83</v>
      </c>
      <c r="AV171" s="14" t="s">
        <v>83</v>
      </c>
      <c r="AW171" s="14" t="s">
        <v>30</v>
      </c>
      <c r="AX171" s="14" t="s">
        <v>73</v>
      </c>
      <c r="AY171" s="221" t="s">
        <v>157</v>
      </c>
    </row>
    <row r="172" spans="2:51" s="15" customFormat="1" ht="10.2">
      <c r="B172" s="222"/>
      <c r="C172" s="223"/>
      <c r="D172" s="202" t="s">
        <v>165</v>
      </c>
      <c r="E172" s="224" t="s">
        <v>1</v>
      </c>
      <c r="F172" s="225" t="s">
        <v>168</v>
      </c>
      <c r="G172" s="223"/>
      <c r="H172" s="226">
        <v>74</v>
      </c>
      <c r="I172" s="227"/>
      <c r="J172" s="223"/>
      <c r="K172" s="223"/>
      <c r="L172" s="228"/>
      <c r="M172" s="229"/>
      <c r="N172" s="230"/>
      <c r="O172" s="230"/>
      <c r="P172" s="230"/>
      <c r="Q172" s="230"/>
      <c r="R172" s="230"/>
      <c r="S172" s="230"/>
      <c r="T172" s="231"/>
      <c r="AT172" s="232" t="s">
        <v>165</v>
      </c>
      <c r="AU172" s="232" t="s">
        <v>83</v>
      </c>
      <c r="AV172" s="15" t="s">
        <v>164</v>
      </c>
      <c r="AW172" s="15" t="s">
        <v>30</v>
      </c>
      <c r="AX172" s="15" t="s">
        <v>81</v>
      </c>
      <c r="AY172" s="232" t="s">
        <v>157</v>
      </c>
    </row>
    <row r="173" spans="1:65" s="2" customFormat="1" ht="24.15" customHeight="1">
      <c r="A173" s="34"/>
      <c r="B173" s="35"/>
      <c r="C173" s="187" t="s">
        <v>173</v>
      </c>
      <c r="D173" s="187" t="s">
        <v>159</v>
      </c>
      <c r="E173" s="188" t="s">
        <v>174</v>
      </c>
      <c r="F173" s="189" t="s">
        <v>175</v>
      </c>
      <c r="G173" s="190" t="s">
        <v>162</v>
      </c>
      <c r="H173" s="191">
        <v>74</v>
      </c>
      <c r="I173" s="192"/>
      <c r="J173" s="193">
        <f>ROUND(I173*H173,2)</f>
        <v>0</v>
      </c>
      <c r="K173" s="189" t="s">
        <v>163</v>
      </c>
      <c r="L173" s="39"/>
      <c r="M173" s="194" t="s">
        <v>1</v>
      </c>
      <c r="N173" s="195" t="s">
        <v>40</v>
      </c>
      <c r="O173" s="72"/>
      <c r="P173" s="196">
        <f>O173*H173</f>
        <v>0</v>
      </c>
      <c r="Q173" s="196">
        <v>0</v>
      </c>
      <c r="R173" s="196">
        <f>Q173*H173</f>
        <v>0</v>
      </c>
      <c r="S173" s="196">
        <v>0</v>
      </c>
      <c r="T173" s="197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8" t="s">
        <v>164</v>
      </c>
      <c r="AT173" s="198" t="s">
        <v>159</v>
      </c>
      <c r="AU173" s="198" t="s">
        <v>83</v>
      </c>
      <c r="AY173" s="17" t="s">
        <v>157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7" t="s">
        <v>164</v>
      </c>
      <c r="BK173" s="199">
        <f>ROUND(I173*H173,2)</f>
        <v>0</v>
      </c>
      <c r="BL173" s="17" t="s">
        <v>164</v>
      </c>
      <c r="BM173" s="198" t="s">
        <v>176</v>
      </c>
    </row>
    <row r="174" spans="1:65" s="2" customFormat="1" ht="24.15" customHeight="1">
      <c r="A174" s="34"/>
      <c r="B174" s="35"/>
      <c r="C174" s="187" t="s">
        <v>164</v>
      </c>
      <c r="D174" s="187" t="s">
        <v>159</v>
      </c>
      <c r="E174" s="188" t="s">
        <v>177</v>
      </c>
      <c r="F174" s="189" t="s">
        <v>178</v>
      </c>
      <c r="G174" s="190" t="s">
        <v>179</v>
      </c>
      <c r="H174" s="191">
        <v>13.78</v>
      </c>
      <c r="I174" s="192"/>
      <c r="J174" s="193">
        <f>ROUND(I174*H174,2)</f>
        <v>0</v>
      </c>
      <c r="K174" s="189" t="s">
        <v>163</v>
      </c>
      <c r="L174" s="39"/>
      <c r="M174" s="194" t="s">
        <v>1</v>
      </c>
      <c r="N174" s="195" t="s">
        <v>40</v>
      </c>
      <c r="O174" s="72"/>
      <c r="P174" s="196">
        <f>O174*H174</f>
        <v>0</v>
      </c>
      <c r="Q174" s="196">
        <v>0</v>
      </c>
      <c r="R174" s="196">
        <f>Q174*H174</f>
        <v>0</v>
      </c>
      <c r="S174" s="196">
        <v>0</v>
      </c>
      <c r="T174" s="197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8" t="s">
        <v>164</v>
      </c>
      <c r="AT174" s="198" t="s">
        <v>159</v>
      </c>
      <c r="AU174" s="198" t="s">
        <v>83</v>
      </c>
      <c r="AY174" s="17" t="s">
        <v>157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7" t="s">
        <v>164</v>
      </c>
      <c r="BK174" s="199">
        <f>ROUND(I174*H174,2)</f>
        <v>0</v>
      </c>
      <c r="BL174" s="17" t="s">
        <v>164</v>
      </c>
      <c r="BM174" s="198" t="s">
        <v>180</v>
      </c>
    </row>
    <row r="175" spans="2:51" s="13" customFormat="1" ht="10.2">
      <c r="B175" s="200"/>
      <c r="C175" s="201"/>
      <c r="D175" s="202" t="s">
        <v>165</v>
      </c>
      <c r="E175" s="203" t="s">
        <v>1</v>
      </c>
      <c r="F175" s="204" t="s">
        <v>166</v>
      </c>
      <c r="G175" s="201"/>
      <c r="H175" s="203" t="s">
        <v>1</v>
      </c>
      <c r="I175" s="205"/>
      <c r="J175" s="201"/>
      <c r="K175" s="201"/>
      <c r="L175" s="206"/>
      <c r="M175" s="207"/>
      <c r="N175" s="208"/>
      <c r="O175" s="208"/>
      <c r="P175" s="208"/>
      <c r="Q175" s="208"/>
      <c r="R175" s="208"/>
      <c r="S175" s="208"/>
      <c r="T175" s="209"/>
      <c r="AT175" s="210" t="s">
        <v>165</v>
      </c>
      <c r="AU175" s="210" t="s">
        <v>83</v>
      </c>
      <c r="AV175" s="13" t="s">
        <v>81</v>
      </c>
      <c r="AW175" s="13" t="s">
        <v>30</v>
      </c>
      <c r="AX175" s="13" t="s">
        <v>73</v>
      </c>
      <c r="AY175" s="210" t="s">
        <v>157</v>
      </c>
    </row>
    <row r="176" spans="2:51" s="14" customFormat="1" ht="10.2">
      <c r="B176" s="211"/>
      <c r="C176" s="212"/>
      <c r="D176" s="202" t="s">
        <v>165</v>
      </c>
      <c r="E176" s="213" t="s">
        <v>1</v>
      </c>
      <c r="F176" s="214" t="s">
        <v>181</v>
      </c>
      <c r="G176" s="212"/>
      <c r="H176" s="215">
        <v>13.78</v>
      </c>
      <c r="I176" s="216"/>
      <c r="J176" s="212"/>
      <c r="K176" s="212"/>
      <c r="L176" s="217"/>
      <c r="M176" s="218"/>
      <c r="N176" s="219"/>
      <c r="O176" s="219"/>
      <c r="P176" s="219"/>
      <c r="Q176" s="219"/>
      <c r="R176" s="219"/>
      <c r="S176" s="219"/>
      <c r="T176" s="220"/>
      <c r="AT176" s="221" t="s">
        <v>165</v>
      </c>
      <c r="AU176" s="221" t="s">
        <v>83</v>
      </c>
      <c r="AV176" s="14" t="s">
        <v>83</v>
      </c>
      <c r="AW176" s="14" t="s">
        <v>30</v>
      </c>
      <c r="AX176" s="14" t="s">
        <v>73</v>
      </c>
      <c r="AY176" s="221" t="s">
        <v>157</v>
      </c>
    </row>
    <row r="177" spans="2:51" s="15" customFormat="1" ht="10.2">
      <c r="B177" s="222"/>
      <c r="C177" s="223"/>
      <c r="D177" s="202" t="s">
        <v>165</v>
      </c>
      <c r="E177" s="224" t="s">
        <v>1</v>
      </c>
      <c r="F177" s="225" t="s">
        <v>168</v>
      </c>
      <c r="G177" s="223"/>
      <c r="H177" s="226">
        <v>13.78</v>
      </c>
      <c r="I177" s="227"/>
      <c r="J177" s="223"/>
      <c r="K177" s="223"/>
      <c r="L177" s="228"/>
      <c r="M177" s="229"/>
      <c r="N177" s="230"/>
      <c r="O177" s="230"/>
      <c r="P177" s="230"/>
      <c r="Q177" s="230"/>
      <c r="R177" s="230"/>
      <c r="S177" s="230"/>
      <c r="T177" s="231"/>
      <c r="AT177" s="232" t="s">
        <v>165</v>
      </c>
      <c r="AU177" s="232" t="s">
        <v>83</v>
      </c>
      <c r="AV177" s="15" t="s">
        <v>164</v>
      </c>
      <c r="AW177" s="15" t="s">
        <v>30</v>
      </c>
      <c r="AX177" s="15" t="s">
        <v>81</v>
      </c>
      <c r="AY177" s="232" t="s">
        <v>157</v>
      </c>
    </row>
    <row r="178" spans="1:65" s="2" customFormat="1" ht="24.15" customHeight="1">
      <c r="A178" s="34"/>
      <c r="B178" s="35"/>
      <c r="C178" s="187" t="s">
        <v>182</v>
      </c>
      <c r="D178" s="187" t="s">
        <v>159</v>
      </c>
      <c r="E178" s="188" t="s">
        <v>183</v>
      </c>
      <c r="F178" s="189" t="s">
        <v>184</v>
      </c>
      <c r="G178" s="190" t="s">
        <v>179</v>
      </c>
      <c r="H178" s="191">
        <v>26.318</v>
      </c>
      <c r="I178" s="192"/>
      <c r="J178" s="193">
        <f>ROUND(I178*H178,2)</f>
        <v>0</v>
      </c>
      <c r="K178" s="189" t="s">
        <v>163</v>
      </c>
      <c r="L178" s="39"/>
      <c r="M178" s="194" t="s">
        <v>1</v>
      </c>
      <c r="N178" s="195" t="s">
        <v>40</v>
      </c>
      <c r="O178" s="72"/>
      <c r="P178" s="196">
        <f>O178*H178</f>
        <v>0</v>
      </c>
      <c r="Q178" s="196">
        <v>0</v>
      </c>
      <c r="R178" s="196">
        <f>Q178*H178</f>
        <v>0</v>
      </c>
      <c r="S178" s="196">
        <v>0</v>
      </c>
      <c r="T178" s="197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8" t="s">
        <v>164</v>
      </c>
      <c r="AT178" s="198" t="s">
        <v>159</v>
      </c>
      <c r="AU178" s="198" t="s">
        <v>83</v>
      </c>
      <c r="AY178" s="17" t="s">
        <v>157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7" t="s">
        <v>164</v>
      </c>
      <c r="BK178" s="199">
        <f>ROUND(I178*H178,2)</f>
        <v>0</v>
      </c>
      <c r="BL178" s="17" t="s">
        <v>164</v>
      </c>
      <c r="BM178" s="198" t="s">
        <v>185</v>
      </c>
    </row>
    <row r="179" spans="2:51" s="13" customFormat="1" ht="10.2">
      <c r="B179" s="200"/>
      <c r="C179" s="201"/>
      <c r="D179" s="202" t="s">
        <v>165</v>
      </c>
      <c r="E179" s="203" t="s">
        <v>1</v>
      </c>
      <c r="F179" s="204" t="s">
        <v>166</v>
      </c>
      <c r="G179" s="201"/>
      <c r="H179" s="203" t="s">
        <v>1</v>
      </c>
      <c r="I179" s="205"/>
      <c r="J179" s="201"/>
      <c r="K179" s="201"/>
      <c r="L179" s="206"/>
      <c r="M179" s="207"/>
      <c r="N179" s="208"/>
      <c r="O179" s="208"/>
      <c r="P179" s="208"/>
      <c r="Q179" s="208"/>
      <c r="R179" s="208"/>
      <c r="S179" s="208"/>
      <c r="T179" s="209"/>
      <c r="AT179" s="210" t="s">
        <v>165</v>
      </c>
      <c r="AU179" s="210" t="s">
        <v>83</v>
      </c>
      <c r="AV179" s="13" t="s">
        <v>81</v>
      </c>
      <c r="AW179" s="13" t="s">
        <v>30</v>
      </c>
      <c r="AX179" s="13" t="s">
        <v>73</v>
      </c>
      <c r="AY179" s="210" t="s">
        <v>157</v>
      </c>
    </row>
    <row r="180" spans="2:51" s="14" customFormat="1" ht="10.2">
      <c r="B180" s="211"/>
      <c r="C180" s="212"/>
      <c r="D180" s="202" t="s">
        <v>165</v>
      </c>
      <c r="E180" s="213" t="s">
        <v>1</v>
      </c>
      <c r="F180" s="214" t="s">
        <v>186</v>
      </c>
      <c r="G180" s="212"/>
      <c r="H180" s="215">
        <v>19.96</v>
      </c>
      <c r="I180" s="216"/>
      <c r="J180" s="212"/>
      <c r="K180" s="212"/>
      <c r="L180" s="217"/>
      <c r="M180" s="218"/>
      <c r="N180" s="219"/>
      <c r="O180" s="219"/>
      <c r="P180" s="219"/>
      <c r="Q180" s="219"/>
      <c r="R180" s="219"/>
      <c r="S180" s="219"/>
      <c r="T180" s="220"/>
      <c r="AT180" s="221" t="s">
        <v>165</v>
      </c>
      <c r="AU180" s="221" t="s">
        <v>83</v>
      </c>
      <c r="AV180" s="14" t="s">
        <v>83</v>
      </c>
      <c r="AW180" s="14" t="s">
        <v>30</v>
      </c>
      <c r="AX180" s="14" t="s">
        <v>73</v>
      </c>
      <c r="AY180" s="221" t="s">
        <v>157</v>
      </c>
    </row>
    <row r="181" spans="2:51" s="14" customFormat="1" ht="10.2">
      <c r="B181" s="211"/>
      <c r="C181" s="212"/>
      <c r="D181" s="202" t="s">
        <v>165</v>
      </c>
      <c r="E181" s="213" t="s">
        <v>1</v>
      </c>
      <c r="F181" s="214" t="s">
        <v>187</v>
      </c>
      <c r="G181" s="212"/>
      <c r="H181" s="215">
        <v>6.358</v>
      </c>
      <c r="I181" s="216"/>
      <c r="J181" s="212"/>
      <c r="K181" s="212"/>
      <c r="L181" s="217"/>
      <c r="M181" s="218"/>
      <c r="N181" s="219"/>
      <c r="O181" s="219"/>
      <c r="P181" s="219"/>
      <c r="Q181" s="219"/>
      <c r="R181" s="219"/>
      <c r="S181" s="219"/>
      <c r="T181" s="220"/>
      <c r="AT181" s="221" t="s">
        <v>165</v>
      </c>
      <c r="AU181" s="221" t="s">
        <v>83</v>
      </c>
      <c r="AV181" s="14" t="s">
        <v>83</v>
      </c>
      <c r="AW181" s="14" t="s">
        <v>30</v>
      </c>
      <c r="AX181" s="14" t="s">
        <v>73</v>
      </c>
      <c r="AY181" s="221" t="s">
        <v>157</v>
      </c>
    </row>
    <row r="182" spans="2:51" s="15" customFormat="1" ht="10.2">
      <c r="B182" s="222"/>
      <c r="C182" s="223"/>
      <c r="D182" s="202" t="s">
        <v>165</v>
      </c>
      <c r="E182" s="224" t="s">
        <v>1</v>
      </c>
      <c r="F182" s="225" t="s">
        <v>168</v>
      </c>
      <c r="G182" s="223"/>
      <c r="H182" s="226">
        <v>26.318</v>
      </c>
      <c r="I182" s="227"/>
      <c r="J182" s="223"/>
      <c r="K182" s="223"/>
      <c r="L182" s="228"/>
      <c r="M182" s="229"/>
      <c r="N182" s="230"/>
      <c r="O182" s="230"/>
      <c r="P182" s="230"/>
      <c r="Q182" s="230"/>
      <c r="R182" s="230"/>
      <c r="S182" s="230"/>
      <c r="T182" s="231"/>
      <c r="AT182" s="232" t="s">
        <v>165</v>
      </c>
      <c r="AU182" s="232" t="s">
        <v>83</v>
      </c>
      <c r="AV182" s="15" t="s">
        <v>164</v>
      </c>
      <c r="AW182" s="15" t="s">
        <v>30</v>
      </c>
      <c r="AX182" s="15" t="s">
        <v>81</v>
      </c>
      <c r="AY182" s="232" t="s">
        <v>157</v>
      </c>
    </row>
    <row r="183" spans="1:65" s="2" customFormat="1" ht="24.15" customHeight="1">
      <c r="A183" s="34"/>
      <c r="B183" s="35"/>
      <c r="C183" s="187" t="s">
        <v>171</v>
      </c>
      <c r="D183" s="187" t="s">
        <v>159</v>
      </c>
      <c r="E183" s="188" t="s">
        <v>188</v>
      </c>
      <c r="F183" s="189" t="s">
        <v>189</v>
      </c>
      <c r="G183" s="190" t="s">
        <v>179</v>
      </c>
      <c r="H183" s="191">
        <v>0.779</v>
      </c>
      <c r="I183" s="192"/>
      <c r="J183" s="193">
        <f>ROUND(I183*H183,2)</f>
        <v>0</v>
      </c>
      <c r="K183" s="189" t="s">
        <v>163</v>
      </c>
      <c r="L183" s="39"/>
      <c r="M183" s="194" t="s">
        <v>1</v>
      </c>
      <c r="N183" s="195" t="s">
        <v>40</v>
      </c>
      <c r="O183" s="72"/>
      <c r="P183" s="196">
        <f>O183*H183</f>
        <v>0</v>
      </c>
      <c r="Q183" s="196">
        <v>0</v>
      </c>
      <c r="R183" s="196">
        <f>Q183*H183</f>
        <v>0</v>
      </c>
      <c r="S183" s="196">
        <v>0</v>
      </c>
      <c r="T183" s="197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8" t="s">
        <v>164</v>
      </c>
      <c r="AT183" s="198" t="s">
        <v>159</v>
      </c>
      <c r="AU183" s="198" t="s">
        <v>83</v>
      </c>
      <c r="AY183" s="17" t="s">
        <v>157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7" t="s">
        <v>164</v>
      </c>
      <c r="BK183" s="199">
        <f>ROUND(I183*H183,2)</f>
        <v>0</v>
      </c>
      <c r="BL183" s="17" t="s">
        <v>164</v>
      </c>
      <c r="BM183" s="198" t="s">
        <v>190</v>
      </c>
    </row>
    <row r="184" spans="2:51" s="13" customFormat="1" ht="10.2">
      <c r="B184" s="200"/>
      <c r="C184" s="201"/>
      <c r="D184" s="202" t="s">
        <v>165</v>
      </c>
      <c r="E184" s="203" t="s">
        <v>1</v>
      </c>
      <c r="F184" s="204" t="s">
        <v>191</v>
      </c>
      <c r="G184" s="201"/>
      <c r="H184" s="203" t="s">
        <v>1</v>
      </c>
      <c r="I184" s="205"/>
      <c r="J184" s="201"/>
      <c r="K184" s="201"/>
      <c r="L184" s="206"/>
      <c r="M184" s="207"/>
      <c r="N184" s="208"/>
      <c r="O184" s="208"/>
      <c r="P184" s="208"/>
      <c r="Q184" s="208"/>
      <c r="R184" s="208"/>
      <c r="S184" s="208"/>
      <c r="T184" s="209"/>
      <c r="AT184" s="210" t="s">
        <v>165</v>
      </c>
      <c r="AU184" s="210" t="s">
        <v>83</v>
      </c>
      <c r="AV184" s="13" t="s">
        <v>81</v>
      </c>
      <c r="AW184" s="13" t="s">
        <v>30</v>
      </c>
      <c r="AX184" s="13" t="s">
        <v>73</v>
      </c>
      <c r="AY184" s="210" t="s">
        <v>157</v>
      </c>
    </row>
    <row r="185" spans="2:51" s="14" customFormat="1" ht="10.2">
      <c r="B185" s="211"/>
      <c r="C185" s="212"/>
      <c r="D185" s="202" t="s">
        <v>165</v>
      </c>
      <c r="E185" s="213" t="s">
        <v>1</v>
      </c>
      <c r="F185" s="214" t="s">
        <v>192</v>
      </c>
      <c r="G185" s="212"/>
      <c r="H185" s="215">
        <v>0.779</v>
      </c>
      <c r="I185" s="216"/>
      <c r="J185" s="212"/>
      <c r="K185" s="212"/>
      <c r="L185" s="217"/>
      <c r="M185" s="218"/>
      <c r="N185" s="219"/>
      <c r="O185" s="219"/>
      <c r="P185" s="219"/>
      <c r="Q185" s="219"/>
      <c r="R185" s="219"/>
      <c r="S185" s="219"/>
      <c r="T185" s="220"/>
      <c r="AT185" s="221" t="s">
        <v>165</v>
      </c>
      <c r="AU185" s="221" t="s">
        <v>83</v>
      </c>
      <c r="AV185" s="14" t="s">
        <v>83</v>
      </c>
      <c r="AW185" s="14" t="s">
        <v>30</v>
      </c>
      <c r="AX185" s="14" t="s">
        <v>73</v>
      </c>
      <c r="AY185" s="221" t="s">
        <v>157</v>
      </c>
    </row>
    <row r="186" spans="2:51" s="15" customFormat="1" ht="10.2">
      <c r="B186" s="222"/>
      <c r="C186" s="223"/>
      <c r="D186" s="202" t="s">
        <v>165</v>
      </c>
      <c r="E186" s="224" t="s">
        <v>1</v>
      </c>
      <c r="F186" s="225" t="s">
        <v>168</v>
      </c>
      <c r="G186" s="223"/>
      <c r="H186" s="226">
        <v>0.779</v>
      </c>
      <c r="I186" s="227"/>
      <c r="J186" s="223"/>
      <c r="K186" s="223"/>
      <c r="L186" s="228"/>
      <c r="M186" s="229"/>
      <c r="N186" s="230"/>
      <c r="O186" s="230"/>
      <c r="P186" s="230"/>
      <c r="Q186" s="230"/>
      <c r="R186" s="230"/>
      <c r="S186" s="230"/>
      <c r="T186" s="231"/>
      <c r="AT186" s="232" t="s">
        <v>165</v>
      </c>
      <c r="AU186" s="232" t="s">
        <v>83</v>
      </c>
      <c r="AV186" s="15" t="s">
        <v>164</v>
      </c>
      <c r="AW186" s="15" t="s">
        <v>30</v>
      </c>
      <c r="AX186" s="15" t="s">
        <v>81</v>
      </c>
      <c r="AY186" s="232" t="s">
        <v>157</v>
      </c>
    </row>
    <row r="187" spans="1:65" s="2" customFormat="1" ht="37.8" customHeight="1">
      <c r="A187" s="34"/>
      <c r="B187" s="35"/>
      <c r="C187" s="187" t="s">
        <v>193</v>
      </c>
      <c r="D187" s="187" t="s">
        <v>159</v>
      </c>
      <c r="E187" s="188" t="s">
        <v>194</v>
      </c>
      <c r="F187" s="189" t="s">
        <v>195</v>
      </c>
      <c r="G187" s="190" t="s">
        <v>179</v>
      </c>
      <c r="H187" s="191">
        <v>13.78</v>
      </c>
      <c r="I187" s="192"/>
      <c r="J187" s="193">
        <f>ROUND(I187*H187,2)</f>
        <v>0</v>
      </c>
      <c r="K187" s="189" t="s">
        <v>163</v>
      </c>
      <c r="L187" s="39"/>
      <c r="M187" s="194" t="s">
        <v>1</v>
      </c>
      <c r="N187" s="195" t="s">
        <v>40</v>
      </c>
      <c r="O187" s="72"/>
      <c r="P187" s="196">
        <f>O187*H187</f>
        <v>0</v>
      </c>
      <c r="Q187" s="196">
        <v>0</v>
      </c>
      <c r="R187" s="196">
        <f>Q187*H187</f>
        <v>0</v>
      </c>
      <c r="S187" s="196">
        <v>0</v>
      </c>
      <c r="T187" s="197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8" t="s">
        <v>164</v>
      </c>
      <c r="AT187" s="198" t="s">
        <v>159</v>
      </c>
      <c r="AU187" s="198" t="s">
        <v>83</v>
      </c>
      <c r="AY187" s="17" t="s">
        <v>157</v>
      </c>
      <c r="BE187" s="199">
        <f>IF(N187="základní",J187,0)</f>
        <v>0</v>
      </c>
      <c r="BF187" s="199">
        <f>IF(N187="snížená",J187,0)</f>
        <v>0</v>
      </c>
      <c r="BG187" s="199">
        <f>IF(N187="zákl. přenesená",J187,0)</f>
        <v>0</v>
      </c>
      <c r="BH187" s="199">
        <f>IF(N187="sníž. přenesená",J187,0)</f>
        <v>0</v>
      </c>
      <c r="BI187" s="199">
        <f>IF(N187="nulová",J187,0)</f>
        <v>0</v>
      </c>
      <c r="BJ187" s="17" t="s">
        <v>164</v>
      </c>
      <c r="BK187" s="199">
        <f>ROUND(I187*H187,2)</f>
        <v>0</v>
      </c>
      <c r="BL187" s="17" t="s">
        <v>164</v>
      </c>
      <c r="BM187" s="198" t="s">
        <v>196</v>
      </c>
    </row>
    <row r="188" spans="2:51" s="14" customFormat="1" ht="10.2">
      <c r="B188" s="211"/>
      <c r="C188" s="212"/>
      <c r="D188" s="202" t="s">
        <v>165</v>
      </c>
      <c r="E188" s="213" t="s">
        <v>1</v>
      </c>
      <c r="F188" s="214" t="s">
        <v>197</v>
      </c>
      <c r="G188" s="212"/>
      <c r="H188" s="215">
        <v>13.78</v>
      </c>
      <c r="I188" s="216"/>
      <c r="J188" s="212"/>
      <c r="K188" s="212"/>
      <c r="L188" s="217"/>
      <c r="M188" s="218"/>
      <c r="N188" s="219"/>
      <c r="O188" s="219"/>
      <c r="P188" s="219"/>
      <c r="Q188" s="219"/>
      <c r="R188" s="219"/>
      <c r="S188" s="219"/>
      <c r="T188" s="220"/>
      <c r="AT188" s="221" t="s">
        <v>165</v>
      </c>
      <c r="AU188" s="221" t="s">
        <v>83</v>
      </c>
      <c r="AV188" s="14" t="s">
        <v>83</v>
      </c>
      <c r="AW188" s="14" t="s">
        <v>30</v>
      </c>
      <c r="AX188" s="14" t="s">
        <v>73</v>
      </c>
      <c r="AY188" s="221" t="s">
        <v>157</v>
      </c>
    </row>
    <row r="189" spans="2:51" s="15" customFormat="1" ht="10.2">
      <c r="B189" s="222"/>
      <c r="C189" s="223"/>
      <c r="D189" s="202" t="s">
        <v>165</v>
      </c>
      <c r="E189" s="224" t="s">
        <v>1</v>
      </c>
      <c r="F189" s="225" t="s">
        <v>168</v>
      </c>
      <c r="G189" s="223"/>
      <c r="H189" s="226">
        <v>13.78</v>
      </c>
      <c r="I189" s="227"/>
      <c r="J189" s="223"/>
      <c r="K189" s="223"/>
      <c r="L189" s="228"/>
      <c r="M189" s="229"/>
      <c r="N189" s="230"/>
      <c r="O189" s="230"/>
      <c r="P189" s="230"/>
      <c r="Q189" s="230"/>
      <c r="R189" s="230"/>
      <c r="S189" s="230"/>
      <c r="T189" s="231"/>
      <c r="AT189" s="232" t="s">
        <v>165</v>
      </c>
      <c r="AU189" s="232" t="s">
        <v>83</v>
      </c>
      <c r="AV189" s="15" t="s">
        <v>164</v>
      </c>
      <c r="AW189" s="15" t="s">
        <v>30</v>
      </c>
      <c r="AX189" s="15" t="s">
        <v>81</v>
      </c>
      <c r="AY189" s="232" t="s">
        <v>157</v>
      </c>
    </row>
    <row r="190" spans="1:65" s="2" customFormat="1" ht="24.15" customHeight="1">
      <c r="A190" s="34"/>
      <c r="B190" s="35"/>
      <c r="C190" s="187" t="s">
        <v>176</v>
      </c>
      <c r="D190" s="187" t="s">
        <v>159</v>
      </c>
      <c r="E190" s="188" t="s">
        <v>198</v>
      </c>
      <c r="F190" s="189" t="s">
        <v>199</v>
      </c>
      <c r="G190" s="190" t="s">
        <v>179</v>
      </c>
      <c r="H190" s="191">
        <v>40.877</v>
      </c>
      <c r="I190" s="192"/>
      <c r="J190" s="193">
        <f>ROUND(I190*H190,2)</f>
        <v>0</v>
      </c>
      <c r="K190" s="189" t="s">
        <v>163</v>
      </c>
      <c r="L190" s="39"/>
      <c r="M190" s="194" t="s">
        <v>1</v>
      </c>
      <c r="N190" s="195" t="s">
        <v>40</v>
      </c>
      <c r="O190" s="72"/>
      <c r="P190" s="196">
        <f>O190*H190</f>
        <v>0</v>
      </c>
      <c r="Q190" s="196">
        <v>0</v>
      </c>
      <c r="R190" s="196">
        <f>Q190*H190</f>
        <v>0</v>
      </c>
      <c r="S190" s="196">
        <v>0</v>
      </c>
      <c r="T190" s="197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8" t="s">
        <v>164</v>
      </c>
      <c r="AT190" s="198" t="s">
        <v>159</v>
      </c>
      <c r="AU190" s="198" t="s">
        <v>83</v>
      </c>
      <c r="AY190" s="17" t="s">
        <v>157</v>
      </c>
      <c r="BE190" s="199">
        <f>IF(N190="základní",J190,0)</f>
        <v>0</v>
      </c>
      <c r="BF190" s="199">
        <f>IF(N190="snížená",J190,0)</f>
        <v>0</v>
      </c>
      <c r="BG190" s="199">
        <f>IF(N190="zákl. přenesená",J190,0)</f>
        <v>0</v>
      </c>
      <c r="BH190" s="199">
        <f>IF(N190="sníž. přenesená",J190,0)</f>
        <v>0</v>
      </c>
      <c r="BI190" s="199">
        <f>IF(N190="nulová",J190,0)</f>
        <v>0</v>
      </c>
      <c r="BJ190" s="17" t="s">
        <v>164</v>
      </c>
      <c r="BK190" s="199">
        <f>ROUND(I190*H190,2)</f>
        <v>0</v>
      </c>
      <c r="BL190" s="17" t="s">
        <v>164</v>
      </c>
      <c r="BM190" s="198" t="s">
        <v>200</v>
      </c>
    </row>
    <row r="191" spans="2:51" s="14" customFormat="1" ht="10.2">
      <c r="B191" s="211"/>
      <c r="C191" s="212"/>
      <c r="D191" s="202" t="s">
        <v>165</v>
      </c>
      <c r="E191" s="213" t="s">
        <v>1</v>
      </c>
      <c r="F191" s="214" t="s">
        <v>201</v>
      </c>
      <c r="G191" s="212"/>
      <c r="H191" s="215">
        <v>40.877</v>
      </c>
      <c r="I191" s="216"/>
      <c r="J191" s="212"/>
      <c r="K191" s="212"/>
      <c r="L191" s="217"/>
      <c r="M191" s="218"/>
      <c r="N191" s="219"/>
      <c r="O191" s="219"/>
      <c r="P191" s="219"/>
      <c r="Q191" s="219"/>
      <c r="R191" s="219"/>
      <c r="S191" s="219"/>
      <c r="T191" s="220"/>
      <c r="AT191" s="221" t="s">
        <v>165</v>
      </c>
      <c r="AU191" s="221" t="s">
        <v>83</v>
      </c>
      <c r="AV191" s="14" t="s">
        <v>83</v>
      </c>
      <c r="AW191" s="14" t="s">
        <v>30</v>
      </c>
      <c r="AX191" s="14" t="s">
        <v>73</v>
      </c>
      <c r="AY191" s="221" t="s">
        <v>157</v>
      </c>
    </row>
    <row r="192" spans="2:51" s="15" customFormat="1" ht="10.2">
      <c r="B192" s="222"/>
      <c r="C192" s="223"/>
      <c r="D192" s="202" t="s">
        <v>165</v>
      </c>
      <c r="E192" s="224" t="s">
        <v>1</v>
      </c>
      <c r="F192" s="225" t="s">
        <v>168</v>
      </c>
      <c r="G192" s="223"/>
      <c r="H192" s="226">
        <v>40.877</v>
      </c>
      <c r="I192" s="227"/>
      <c r="J192" s="223"/>
      <c r="K192" s="223"/>
      <c r="L192" s="228"/>
      <c r="M192" s="229"/>
      <c r="N192" s="230"/>
      <c r="O192" s="230"/>
      <c r="P192" s="230"/>
      <c r="Q192" s="230"/>
      <c r="R192" s="230"/>
      <c r="S192" s="230"/>
      <c r="T192" s="231"/>
      <c r="AT192" s="232" t="s">
        <v>165</v>
      </c>
      <c r="AU192" s="232" t="s">
        <v>83</v>
      </c>
      <c r="AV192" s="15" t="s">
        <v>164</v>
      </c>
      <c r="AW192" s="15" t="s">
        <v>30</v>
      </c>
      <c r="AX192" s="15" t="s">
        <v>81</v>
      </c>
      <c r="AY192" s="232" t="s">
        <v>157</v>
      </c>
    </row>
    <row r="193" spans="1:65" s="2" customFormat="1" ht="24.15" customHeight="1">
      <c r="A193" s="34"/>
      <c r="B193" s="35"/>
      <c r="C193" s="187" t="s">
        <v>202</v>
      </c>
      <c r="D193" s="187" t="s">
        <v>159</v>
      </c>
      <c r="E193" s="188" t="s">
        <v>203</v>
      </c>
      <c r="F193" s="189" t="s">
        <v>204</v>
      </c>
      <c r="G193" s="190" t="s">
        <v>179</v>
      </c>
      <c r="H193" s="191">
        <v>40.877</v>
      </c>
      <c r="I193" s="192"/>
      <c r="J193" s="193">
        <f>ROUND(I193*H193,2)</f>
        <v>0</v>
      </c>
      <c r="K193" s="189" t="s">
        <v>163</v>
      </c>
      <c r="L193" s="39"/>
      <c r="M193" s="194" t="s">
        <v>1</v>
      </c>
      <c r="N193" s="195" t="s">
        <v>40</v>
      </c>
      <c r="O193" s="72"/>
      <c r="P193" s="196">
        <f>O193*H193</f>
        <v>0</v>
      </c>
      <c r="Q193" s="196">
        <v>0</v>
      </c>
      <c r="R193" s="196">
        <f>Q193*H193</f>
        <v>0</v>
      </c>
      <c r="S193" s="196">
        <v>0</v>
      </c>
      <c r="T193" s="197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8" t="s">
        <v>164</v>
      </c>
      <c r="AT193" s="198" t="s">
        <v>159</v>
      </c>
      <c r="AU193" s="198" t="s">
        <v>83</v>
      </c>
      <c r="AY193" s="17" t="s">
        <v>157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17" t="s">
        <v>164</v>
      </c>
      <c r="BK193" s="199">
        <f>ROUND(I193*H193,2)</f>
        <v>0</v>
      </c>
      <c r="BL193" s="17" t="s">
        <v>164</v>
      </c>
      <c r="BM193" s="198" t="s">
        <v>205</v>
      </c>
    </row>
    <row r="194" spans="1:65" s="2" customFormat="1" ht="24.15" customHeight="1">
      <c r="A194" s="34"/>
      <c r="B194" s="35"/>
      <c r="C194" s="187" t="s">
        <v>180</v>
      </c>
      <c r="D194" s="187" t="s">
        <v>159</v>
      </c>
      <c r="E194" s="188" t="s">
        <v>206</v>
      </c>
      <c r="F194" s="189" t="s">
        <v>207</v>
      </c>
      <c r="G194" s="190" t="s">
        <v>208</v>
      </c>
      <c r="H194" s="191">
        <v>189.892</v>
      </c>
      <c r="I194" s="192"/>
      <c r="J194" s="193">
        <f>ROUND(I194*H194,2)</f>
        <v>0</v>
      </c>
      <c r="K194" s="189" t="s">
        <v>163</v>
      </c>
      <c r="L194" s="39"/>
      <c r="M194" s="194" t="s">
        <v>1</v>
      </c>
      <c r="N194" s="195" t="s">
        <v>40</v>
      </c>
      <c r="O194" s="72"/>
      <c r="P194" s="196">
        <f>O194*H194</f>
        <v>0</v>
      </c>
      <c r="Q194" s="196">
        <v>0</v>
      </c>
      <c r="R194" s="196">
        <f>Q194*H194</f>
        <v>0</v>
      </c>
      <c r="S194" s="196">
        <v>0</v>
      </c>
      <c r="T194" s="197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8" t="s">
        <v>164</v>
      </c>
      <c r="AT194" s="198" t="s">
        <v>159</v>
      </c>
      <c r="AU194" s="198" t="s">
        <v>83</v>
      </c>
      <c r="AY194" s="17" t="s">
        <v>157</v>
      </c>
      <c r="BE194" s="199">
        <f>IF(N194="základní",J194,0)</f>
        <v>0</v>
      </c>
      <c r="BF194" s="199">
        <f>IF(N194="snížená",J194,0)</f>
        <v>0</v>
      </c>
      <c r="BG194" s="199">
        <f>IF(N194="zákl. přenesená",J194,0)</f>
        <v>0</v>
      </c>
      <c r="BH194" s="199">
        <f>IF(N194="sníž. přenesená",J194,0)</f>
        <v>0</v>
      </c>
      <c r="BI194" s="199">
        <f>IF(N194="nulová",J194,0)</f>
        <v>0</v>
      </c>
      <c r="BJ194" s="17" t="s">
        <v>164</v>
      </c>
      <c r="BK194" s="199">
        <f>ROUND(I194*H194,2)</f>
        <v>0</v>
      </c>
      <c r="BL194" s="17" t="s">
        <v>164</v>
      </c>
      <c r="BM194" s="198" t="s">
        <v>209</v>
      </c>
    </row>
    <row r="195" spans="2:51" s="13" customFormat="1" ht="10.2">
      <c r="B195" s="200"/>
      <c r="C195" s="201"/>
      <c r="D195" s="202" t="s">
        <v>165</v>
      </c>
      <c r="E195" s="203" t="s">
        <v>1</v>
      </c>
      <c r="F195" s="204" t="s">
        <v>166</v>
      </c>
      <c r="G195" s="201"/>
      <c r="H195" s="203" t="s">
        <v>1</v>
      </c>
      <c r="I195" s="205"/>
      <c r="J195" s="201"/>
      <c r="K195" s="201"/>
      <c r="L195" s="206"/>
      <c r="M195" s="207"/>
      <c r="N195" s="208"/>
      <c r="O195" s="208"/>
      <c r="P195" s="208"/>
      <c r="Q195" s="208"/>
      <c r="R195" s="208"/>
      <c r="S195" s="208"/>
      <c r="T195" s="209"/>
      <c r="AT195" s="210" t="s">
        <v>165</v>
      </c>
      <c r="AU195" s="210" t="s">
        <v>83</v>
      </c>
      <c r="AV195" s="13" t="s">
        <v>81</v>
      </c>
      <c r="AW195" s="13" t="s">
        <v>30</v>
      </c>
      <c r="AX195" s="13" t="s">
        <v>73</v>
      </c>
      <c r="AY195" s="210" t="s">
        <v>157</v>
      </c>
    </row>
    <row r="196" spans="2:51" s="14" customFormat="1" ht="10.2">
      <c r="B196" s="211"/>
      <c r="C196" s="212"/>
      <c r="D196" s="202" t="s">
        <v>165</v>
      </c>
      <c r="E196" s="213" t="s">
        <v>1</v>
      </c>
      <c r="F196" s="214" t="s">
        <v>210</v>
      </c>
      <c r="G196" s="212"/>
      <c r="H196" s="215">
        <v>68.9</v>
      </c>
      <c r="I196" s="216"/>
      <c r="J196" s="212"/>
      <c r="K196" s="212"/>
      <c r="L196" s="217"/>
      <c r="M196" s="218"/>
      <c r="N196" s="219"/>
      <c r="O196" s="219"/>
      <c r="P196" s="219"/>
      <c r="Q196" s="219"/>
      <c r="R196" s="219"/>
      <c r="S196" s="219"/>
      <c r="T196" s="220"/>
      <c r="AT196" s="221" t="s">
        <v>165</v>
      </c>
      <c r="AU196" s="221" t="s">
        <v>83</v>
      </c>
      <c r="AV196" s="14" t="s">
        <v>83</v>
      </c>
      <c r="AW196" s="14" t="s">
        <v>30</v>
      </c>
      <c r="AX196" s="14" t="s">
        <v>73</v>
      </c>
      <c r="AY196" s="221" t="s">
        <v>157</v>
      </c>
    </row>
    <row r="197" spans="2:51" s="14" customFormat="1" ht="10.2">
      <c r="B197" s="211"/>
      <c r="C197" s="212"/>
      <c r="D197" s="202" t="s">
        <v>165</v>
      </c>
      <c r="E197" s="213" t="s">
        <v>1</v>
      </c>
      <c r="F197" s="214" t="s">
        <v>211</v>
      </c>
      <c r="G197" s="212"/>
      <c r="H197" s="215">
        <v>99.8</v>
      </c>
      <c r="I197" s="216"/>
      <c r="J197" s="212"/>
      <c r="K197" s="212"/>
      <c r="L197" s="217"/>
      <c r="M197" s="218"/>
      <c r="N197" s="219"/>
      <c r="O197" s="219"/>
      <c r="P197" s="219"/>
      <c r="Q197" s="219"/>
      <c r="R197" s="219"/>
      <c r="S197" s="219"/>
      <c r="T197" s="220"/>
      <c r="AT197" s="221" t="s">
        <v>165</v>
      </c>
      <c r="AU197" s="221" t="s">
        <v>83</v>
      </c>
      <c r="AV197" s="14" t="s">
        <v>83</v>
      </c>
      <c r="AW197" s="14" t="s">
        <v>30</v>
      </c>
      <c r="AX197" s="14" t="s">
        <v>73</v>
      </c>
      <c r="AY197" s="221" t="s">
        <v>157</v>
      </c>
    </row>
    <row r="198" spans="2:51" s="14" customFormat="1" ht="10.2">
      <c r="B198" s="211"/>
      <c r="C198" s="212"/>
      <c r="D198" s="202" t="s">
        <v>165</v>
      </c>
      <c r="E198" s="213" t="s">
        <v>1</v>
      </c>
      <c r="F198" s="214" t="s">
        <v>212</v>
      </c>
      <c r="G198" s="212"/>
      <c r="H198" s="215">
        <v>21.192</v>
      </c>
      <c r="I198" s="216"/>
      <c r="J198" s="212"/>
      <c r="K198" s="212"/>
      <c r="L198" s="217"/>
      <c r="M198" s="218"/>
      <c r="N198" s="219"/>
      <c r="O198" s="219"/>
      <c r="P198" s="219"/>
      <c r="Q198" s="219"/>
      <c r="R198" s="219"/>
      <c r="S198" s="219"/>
      <c r="T198" s="220"/>
      <c r="AT198" s="221" t="s">
        <v>165</v>
      </c>
      <c r="AU198" s="221" t="s">
        <v>83</v>
      </c>
      <c r="AV198" s="14" t="s">
        <v>83</v>
      </c>
      <c r="AW198" s="14" t="s">
        <v>30</v>
      </c>
      <c r="AX198" s="14" t="s">
        <v>73</v>
      </c>
      <c r="AY198" s="221" t="s">
        <v>157</v>
      </c>
    </row>
    <row r="199" spans="2:51" s="15" customFormat="1" ht="10.2">
      <c r="B199" s="222"/>
      <c r="C199" s="223"/>
      <c r="D199" s="202" t="s">
        <v>165</v>
      </c>
      <c r="E199" s="224" t="s">
        <v>1</v>
      </c>
      <c r="F199" s="225" t="s">
        <v>168</v>
      </c>
      <c r="G199" s="223"/>
      <c r="H199" s="226">
        <v>189.892</v>
      </c>
      <c r="I199" s="227"/>
      <c r="J199" s="223"/>
      <c r="K199" s="223"/>
      <c r="L199" s="228"/>
      <c r="M199" s="229"/>
      <c r="N199" s="230"/>
      <c r="O199" s="230"/>
      <c r="P199" s="230"/>
      <c r="Q199" s="230"/>
      <c r="R199" s="230"/>
      <c r="S199" s="230"/>
      <c r="T199" s="231"/>
      <c r="AT199" s="232" t="s">
        <v>165</v>
      </c>
      <c r="AU199" s="232" t="s">
        <v>83</v>
      </c>
      <c r="AV199" s="15" t="s">
        <v>164</v>
      </c>
      <c r="AW199" s="15" t="s">
        <v>30</v>
      </c>
      <c r="AX199" s="15" t="s">
        <v>81</v>
      </c>
      <c r="AY199" s="232" t="s">
        <v>157</v>
      </c>
    </row>
    <row r="200" spans="1:65" s="2" customFormat="1" ht="24.15" customHeight="1">
      <c r="A200" s="34"/>
      <c r="B200" s="35"/>
      <c r="C200" s="187" t="s">
        <v>213</v>
      </c>
      <c r="D200" s="187" t="s">
        <v>159</v>
      </c>
      <c r="E200" s="188" t="s">
        <v>214</v>
      </c>
      <c r="F200" s="189" t="s">
        <v>215</v>
      </c>
      <c r="G200" s="190" t="s">
        <v>216</v>
      </c>
      <c r="H200" s="191">
        <v>81.754</v>
      </c>
      <c r="I200" s="192"/>
      <c r="J200" s="193">
        <f>ROUND(I200*H200,2)</f>
        <v>0</v>
      </c>
      <c r="K200" s="189" t="s">
        <v>163</v>
      </c>
      <c r="L200" s="39"/>
      <c r="M200" s="194" t="s">
        <v>1</v>
      </c>
      <c r="N200" s="195" t="s">
        <v>40</v>
      </c>
      <c r="O200" s="72"/>
      <c r="P200" s="196">
        <f>O200*H200</f>
        <v>0</v>
      </c>
      <c r="Q200" s="196">
        <v>0</v>
      </c>
      <c r="R200" s="196">
        <f>Q200*H200</f>
        <v>0</v>
      </c>
      <c r="S200" s="196">
        <v>0</v>
      </c>
      <c r="T200" s="197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8" t="s">
        <v>164</v>
      </c>
      <c r="AT200" s="198" t="s">
        <v>159</v>
      </c>
      <c r="AU200" s="198" t="s">
        <v>83</v>
      </c>
      <c r="AY200" s="17" t="s">
        <v>157</v>
      </c>
      <c r="BE200" s="199">
        <f>IF(N200="základní",J200,0)</f>
        <v>0</v>
      </c>
      <c r="BF200" s="199">
        <f>IF(N200="snížená",J200,0)</f>
        <v>0</v>
      </c>
      <c r="BG200" s="199">
        <f>IF(N200="zákl. přenesená",J200,0)</f>
        <v>0</v>
      </c>
      <c r="BH200" s="199">
        <f>IF(N200="sníž. přenesená",J200,0)</f>
        <v>0</v>
      </c>
      <c r="BI200" s="199">
        <f>IF(N200="nulová",J200,0)</f>
        <v>0</v>
      </c>
      <c r="BJ200" s="17" t="s">
        <v>164</v>
      </c>
      <c r="BK200" s="199">
        <f>ROUND(I200*H200,2)</f>
        <v>0</v>
      </c>
      <c r="BL200" s="17" t="s">
        <v>164</v>
      </c>
      <c r="BM200" s="198" t="s">
        <v>217</v>
      </c>
    </row>
    <row r="201" spans="2:51" s="14" customFormat="1" ht="10.2">
      <c r="B201" s="211"/>
      <c r="C201" s="212"/>
      <c r="D201" s="202" t="s">
        <v>165</v>
      </c>
      <c r="E201" s="213" t="s">
        <v>1</v>
      </c>
      <c r="F201" s="214" t="s">
        <v>218</v>
      </c>
      <c r="G201" s="212"/>
      <c r="H201" s="215">
        <v>81.754</v>
      </c>
      <c r="I201" s="216"/>
      <c r="J201" s="212"/>
      <c r="K201" s="212"/>
      <c r="L201" s="217"/>
      <c r="M201" s="218"/>
      <c r="N201" s="219"/>
      <c r="O201" s="219"/>
      <c r="P201" s="219"/>
      <c r="Q201" s="219"/>
      <c r="R201" s="219"/>
      <c r="S201" s="219"/>
      <c r="T201" s="220"/>
      <c r="AT201" s="221" t="s">
        <v>165</v>
      </c>
      <c r="AU201" s="221" t="s">
        <v>83</v>
      </c>
      <c r="AV201" s="14" t="s">
        <v>83</v>
      </c>
      <c r="AW201" s="14" t="s">
        <v>30</v>
      </c>
      <c r="AX201" s="14" t="s">
        <v>73</v>
      </c>
      <c r="AY201" s="221" t="s">
        <v>157</v>
      </c>
    </row>
    <row r="202" spans="2:51" s="15" customFormat="1" ht="10.2">
      <c r="B202" s="222"/>
      <c r="C202" s="223"/>
      <c r="D202" s="202" t="s">
        <v>165</v>
      </c>
      <c r="E202" s="224" t="s">
        <v>1</v>
      </c>
      <c r="F202" s="225" t="s">
        <v>168</v>
      </c>
      <c r="G202" s="223"/>
      <c r="H202" s="226">
        <v>81.754</v>
      </c>
      <c r="I202" s="227"/>
      <c r="J202" s="223"/>
      <c r="K202" s="223"/>
      <c r="L202" s="228"/>
      <c r="M202" s="229"/>
      <c r="N202" s="230"/>
      <c r="O202" s="230"/>
      <c r="P202" s="230"/>
      <c r="Q202" s="230"/>
      <c r="R202" s="230"/>
      <c r="S202" s="230"/>
      <c r="T202" s="231"/>
      <c r="AT202" s="232" t="s">
        <v>165</v>
      </c>
      <c r="AU202" s="232" t="s">
        <v>83</v>
      </c>
      <c r="AV202" s="15" t="s">
        <v>164</v>
      </c>
      <c r="AW202" s="15" t="s">
        <v>30</v>
      </c>
      <c r="AX202" s="15" t="s">
        <v>81</v>
      </c>
      <c r="AY202" s="232" t="s">
        <v>157</v>
      </c>
    </row>
    <row r="203" spans="1:65" s="2" customFormat="1" ht="14.4" customHeight="1">
      <c r="A203" s="34"/>
      <c r="B203" s="35"/>
      <c r="C203" s="187" t="s">
        <v>185</v>
      </c>
      <c r="D203" s="187" t="s">
        <v>159</v>
      </c>
      <c r="E203" s="188" t="s">
        <v>219</v>
      </c>
      <c r="F203" s="189" t="s">
        <v>220</v>
      </c>
      <c r="G203" s="190" t="s">
        <v>179</v>
      </c>
      <c r="H203" s="191">
        <v>40.877</v>
      </c>
      <c r="I203" s="192"/>
      <c r="J203" s="193">
        <f>ROUND(I203*H203,2)</f>
        <v>0</v>
      </c>
      <c r="K203" s="189" t="s">
        <v>163</v>
      </c>
      <c r="L203" s="39"/>
      <c r="M203" s="194" t="s">
        <v>1</v>
      </c>
      <c r="N203" s="195" t="s">
        <v>40</v>
      </c>
      <c r="O203" s="72"/>
      <c r="P203" s="196">
        <f>O203*H203</f>
        <v>0</v>
      </c>
      <c r="Q203" s="196">
        <v>0</v>
      </c>
      <c r="R203" s="196">
        <f>Q203*H203</f>
        <v>0</v>
      </c>
      <c r="S203" s="196">
        <v>0</v>
      </c>
      <c r="T203" s="197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8" t="s">
        <v>164</v>
      </c>
      <c r="AT203" s="198" t="s">
        <v>159</v>
      </c>
      <c r="AU203" s="198" t="s">
        <v>83</v>
      </c>
      <c r="AY203" s="17" t="s">
        <v>157</v>
      </c>
      <c r="BE203" s="199">
        <f>IF(N203="základní",J203,0)</f>
        <v>0</v>
      </c>
      <c r="BF203" s="199">
        <f>IF(N203="snížená",J203,0)</f>
        <v>0</v>
      </c>
      <c r="BG203" s="199">
        <f>IF(N203="zákl. přenesená",J203,0)</f>
        <v>0</v>
      </c>
      <c r="BH203" s="199">
        <f>IF(N203="sníž. přenesená",J203,0)</f>
        <v>0</v>
      </c>
      <c r="BI203" s="199">
        <f>IF(N203="nulová",J203,0)</f>
        <v>0</v>
      </c>
      <c r="BJ203" s="17" t="s">
        <v>164</v>
      </c>
      <c r="BK203" s="199">
        <f>ROUND(I203*H203,2)</f>
        <v>0</v>
      </c>
      <c r="BL203" s="17" t="s">
        <v>164</v>
      </c>
      <c r="BM203" s="198" t="s">
        <v>221</v>
      </c>
    </row>
    <row r="204" spans="2:63" s="12" customFormat="1" ht="22.8" customHeight="1">
      <c r="B204" s="171"/>
      <c r="C204" s="172"/>
      <c r="D204" s="173" t="s">
        <v>72</v>
      </c>
      <c r="E204" s="185" t="s">
        <v>83</v>
      </c>
      <c r="F204" s="185" t="s">
        <v>222</v>
      </c>
      <c r="G204" s="172"/>
      <c r="H204" s="172"/>
      <c r="I204" s="175"/>
      <c r="J204" s="186">
        <f>BK204</f>
        <v>0</v>
      </c>
      <c r="K204" s="172"/>
      <c r="L204" s="177"/>
      <c r="M204" s="178"/>
      <c r="N204" s="179"/>
      <c r="O204" s="179"/>
      <c r="P204" s="180">
        <f>SUM(P205:P230)</f>
        <v>0</v>
      </c>
      <c r="Q204" s="179"/>
      <c r="R204" s="180">
        <f>SUM(R205:R230)</f>
        <v>72.56736156</v>
      </c>
      <c r="S204" s="179"/>
      <c r="T204" s="181">
        <f>SUM(T205:T230)</f>
        <v>0</v>
      </c>
      <c r="AR204" s="182" t="s">
        <v>81</v>
      </c>
      <c r="AT204" s="183" t="s">
        <v>72</v>
      </c>
      <c r="AU204" s="183" t="s">
        <v>81</v>
      </c>
      <c r="AY204" s="182" t="s">
        <v>157</v>
      </c>
      <c r="BK204" s="184">
        <f>SUM(BK205:BK230)</f>
        <v>0</v>
      </c>
    </row>
    <row r="205" spans="1:65" s="2" customFormat="1" ht="24.15" customHeight="1">
      <c r="A205" s="34"/>
      <c r="B205" s="35"/>
      <c r="C205" s="187" t="s">
        <v>223</v>
      </c>
      <c r="D205" s="187" t="s">
        <v>159</v>
      </c>
      <c r="E205" s="188" t="s">
        <v>224</v>
      </c>
      <c r="F205" s="189" t="s">
        <v>225</v>
      </c>
      <c r="G205" s="190" t="s">
        <v>179</v>
      </c>
      <c r="H205" s="191">
        <v>21.012</v>
      </c>
      <c r="I205" s="192"/>
      <c r="J205" s="193">
        <f>ROUND(I205*H205,2)</f>
        <v>0</v>
      </c>
      <c r="K205" s="189" t="s">
        <v>163</v>
      </c>
      <c r="L205" s="39"/>
      <c r="M205" s="194" t="s">
        <v>1</v>
      </c>
      <c r="N205" s="195" t="s">
        <v>40</v>
      </c>
      <c r="O205" s="72"/>
      <c r="P205" s="196">
        <f>O205*H205</f>
        <v>0</v>
      </c>
      <c r="Q205" s="196">
        <v>2.16</v>
      </c>
      <c r="R205" s="196">
        <f>Q205*H205</f>
        <v>45.385920000000006</v>
      </c>
      <c r="S205" s="196">
        <v>0</v>
      </c>
      <c r="T205" s="197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8" t="s">
        <v>164</v>
      </c>
      <c r="AT205" s="198" t="s">
        <v>159</v>
      </c>
      <c r="AU205" s="198" t="s">
        <v>83</v>
      </c>
      <c r="AY205" s="17" t="s">
        <v>157</v>
      </c>
      <c r="BE205" s="199">
        <f>IF(N205="základní",J205,0)</f>
        <v>0</v>
      </c>
      <c r="BF205" s="199">
        <f>IF(N205="snížená",J205,0)</f>
        <v>0</v>
      </c>
      <c r="BG205" s="199">
        <f>IF(N205="zákl. přenesená",J205,0)</f>
        <v>0</v>
      </c>
      <c r="BH205" s="199">
        <f>IF(N205="sníž. přenesená",J205,0)</f>
        <v>0</v>
      </c>
      <c r="BI205" s="199">
        <f>IF(N205="nulová",J205,0)</f>
        <v>0</v>
      </c>
      <c r="BJ205" s="17" t="s">
        <v>164</v>
      </c>
      <c r="BK205" s="199">
        <f>ROUND(I205*H205,2)</f>
        <v>0</v>
      </c>
      <c r="BL205" s="17" t="s">
        <v>164</v>
      </c>
      <c r="BM205" s="198" t="s">
        <v>226</v>
      </c>
    </row>
    <row r="206" spans="2:51" s="13" customFormat="1" ht="10.2">
      <c r="B206" s="200"/>
      <c r="C206" s="201"/>
      <c r="D206" s="202" t="s">
        <v>165</v>
      </c>
      <c r="E206" s="203" t="s">
        <v>1</v>
      </c>
      <c r="F206" s="204" t="s">
        <v>191</v>
      </c>
      <c r="G206" s="201"/>
      <c r="H206" s="203" t="s">
        <v>1</v>
      </c>
      <c r="I206" s="205"/>
      <c r="J206" s="201"/>
      <c r="K206" s="201"/>
      <c r="L206" s="206"/>
      <c r="M206" s="207"/>
      <c r="N206" s="208"/>
      <c r="O206" s="208"/>
      <c r="P206" s="208"/>
      <c r="Q206" s="208"/>
      <c r="R206" s="208"/>
      <c r="S206" s="208"/>
      <c r="T206" s="209"/>
      <c r="AT206" s="210" t="s">
        <v>165</v>
      </c>
      <c r="AU206" s="210" t="s">
        <v>83</v>
      </c>
      <c r="AV206" s="13" t="s">
        <v>81</v>
      </c>
      <c r="AW206" s="13" t="s">
        <v>30</v>
      </c>
      <c r="AX206" s="13" t="s">
        <v>73</v>
      </c>
      <c r="AY206" s="210" t="s">
        <v>157</v>
      </c>
    </row>
    <row r="207" spans="2:51" s="14" customFormat="1" ht="10.2">
      <c r="B207" s="211"/>
      <c r="C207" s="212"/>
      <c r="D207" s="202" t="s">
        <v>165</v>
      </c>
      <c r="E207" s="213" t="s">
        <v>1</v>
      </c>
      <c r="F207" s="214" t="s">
        <v>227</v>
      </c>
      <c r="G207" s="212"/>
      <c r="H207" s="215">
        <v>0.973</v>
      </c>
      <c r="I207" s="216"/>
      <c r="J207" s="212"/>
      <c r="K207" s="212"/>
      <c r="L207" s="217"/>
      <c r="M207" s="218"/>
      <c r="N207" s="219"/>
      <c r="O207" s="219"/>
      <c r="P207" s="219"/>
      <c r="Q207" s="219"/>
      <c r="R207" s="219"/>
      <c r="S207" s="219"/>
      <c r="T207" s="220"/>
      <c r="AT207" s="221" t="s">
        <v>165</v>
      </c>
      <c r="AU207" s="221" t="s">
        <v>83</v>
      </c>
      <c r="AV207" s="14" t="s">
        <v>83</v>
      </c>
      <c r="AW207" s="14" t="s">
        <v>30</v>
      </c>
      <c r="AX207" s="14" t="s">
        <v>73</v>
      </c>
      <c r="AY207" s="221" t="s">
        <v>157</v>
      </c>
    </row>
    <row r="208" spans="2:51" s="13" customFormat="1" ht="10.2">
      <c r="B208" s="200"/>
      <c r="C208" s="201"/>
      <c r="D208" s="202" t="s">
        <v>165</v>
      </c>
      <c r="E208" s="203" t="s">
        <v>1</v>
      </c>
      <c r="F208" s="204" t="s">
        <v>228</v>
      </c>
      <c r="G208" s="201"/>
      <c r="H208" s="203" t="s">
        <v>1</v>
      </c>
      <c r="I208" s="205"/>
      <c r="J208" s="201"/>
      <c r="K208" s="201"/>
      <c r="L208" s="206"/>
      <c r="M208" s="207"/>
      <c r="N208" s="208"/>
      <c r="O208" s="208"/>
      <c r="P208" s="208"/>
      <c r="Q208" s="208"/>
      <c r="R208" s="208"/>
      <c r="S208" s="208"/>
      <c r="T208" s="209"/>
      <c r="AT208" s="210" t="s">
        <v>165</v>
      </c>
      <c r="AU208" s="210" t="s">
        <v>83</v>
      </c>
      <c r="AV208" s="13" t="s">
        <v>81</v>
      </c>
      <c r="AW208" s="13" t="s">
        <v>30</v>
      </c>
      <c r="AX208" s="13" t="s">
        <v>73</v>
      </c>
      <c r="AY208" s="210" t="s">
        <v>157</v>
      </c>
    </row>
    <row r="209" spans="2:51" s="14" customFormat="1" ht="10.2">
      <c r="B209" s="211"/>
      <c r="C209" s="212"/>
      <c r="D209" s="202" t="s">
        <v>165</v>
      </c>
      <c r="E209" s="213" t="s">
        <v>1</v>
      </c>
      <c r="F209" s="214" t="s">
        <v>229</v>
      </c>
      <c r="G209" s="212"/>
      <c r="H209" s="215">
        <v>3.179</v>
      </c>
      <c r="I209" s="216"/>
      <c r="J209" s="212"/>
      <c r="K209" s="212"/>
      <c r="L209" s="217"/>
      <c r="M209" s="218"/>
      <c r="N209" s="219"/>
      <c r="O209" s="219"/>
      <c r="P209" s="219"/>
      <c r="Q209" s="219"/>
      <c r="R209" s="219"/>
      <c r="S209" s="219"/>
      <c r="T209" s="220"/>
      <c r="AT209" s="221" t="s">
        <v>165</v>
      </c>
      <c r="AU209" s="221" t="s">
        <v>83</v>
      </c>
      <c r="AV209" s="14" t="s">
        <v>83</v>
      </c>
      <c r="AW209" s="14" t="s">
        <v>30</v>
      </c>
      <c r="AX209" s="14" t="s">
        <v>73</v>
      </c>
      <c r="AY209" s="221" t="s">
        <v>157</v>
      </c>
    </row>
    <row r="210" spans="2:51" s="13" customFormat="1" ht="10.2">
      <c r="B210" s="200"/>
      <c r="C210" s="201"/>
      <c r="D210" s="202" t="s">
        <v>165</v>
      </c>
      <c r="E210" s="203" t="s">
        <v>1</v>
      </c>
      <c r="F210" s="204" t="s">
        <v>230</v>
      </c>
      <c r="G210" s="201"/>
      <c r="H210" s="203" t="s">
        <v>1</v>
      </c>
      <c r="I210" s="205"/>
      <c r="J210" s="201"/>
      <c r="K210" s="201"/>
      <c r="L210" s="206"/>
      <c r="M210" s="207"/>
      <c r="N210" s="208"/>
      <c r="O210" s="208"/>
      <c r="P210" s="208"/>
      <c r="Q210" s="208"/>
      <c r="R210" s="208"/>
      <c r="S210" s="208"/>
      <c r="T210" s="209"/>
      <c r="AT210" s="210" t="s">
        <v>165</v>
      </c>
      <c r="AU210" s="210" t="s">
        <v>83</v>
      </c>
      <c r="AV210" s="13" t="s">
        <v>81</v>
      </c>
      <c r="AW210" s="13" t="s">
        <v>30</v>
      </c>
      <c r="AX210" s="13" t="s">
        <v>73</v>
      </c>
      <c r="AY210" s="210" t="s">
        <v>157</v>
      </c>
    </row>
    <row r="211" spans="2:51" s="14" customFormat="1" ht="10.2">
      <c r="B211" s="211"/>
      <c r="C211" s="212"/>
      <c r="D211" s="202" t="s">
        <v>165</v>
      </c>
      <c r="E211" s="213" t="s">
        <v>1</v>
      </c>
      <c r="F211" s="214" t="s">
        <v>231</v>
      </c>
      <c r="G211" s="212"/>
      <c r="H211" s="215">
        <v>9.97</v>
      </c>
      <c r="I211" s="216"/>
      <c r="J211" s="212"/>
      <c r="K211" s="212"/>
      <c r="L211" s="217"/>
      <c r="M211" s="218"/>
      <c r="N211" s="219"/>
      <c r="O211" s="219"/>
      <c r="P211" s="219"/>
      <c r="Q211" s="219"/>
      <c r="R211" s="219"/>
      <c r="S211" s="219"/>
      <c r="T211" s="220"/>
      <c r="AT211" s="221" t="s">
        <v>165</v>
      </c>
      <c r="AU211" s="221" t="s">
        <v>83</v>
      </c>
      <c r="AV211" s="14" t="s">
        <v>83</v>
      </c>
      <c r="AW211" s="14" t="s">
        <v>30</v>
      </c>
      <c r="AX211" s="14" t="s">
        <v>73</v>
      </c>
      <c r="AY211" s="221" t="s">
        <v>157</v>
      </c>
    </row>
    <row r="212" spans="2:51" s="13" customFormat="1" ht="10.2">
      <c r="B212" s="200"/>
      <c r="C212" s="201"/>
      <c r="D212" s="202" t="s">
        <v>165</v>
      </c>
      <c r="E212" s="203" t="s">
        <v>1</v>
      </c>
      <c r="F212" s="204" t="s">
        <v>232</v>
      </c>
      <c r="G212" s="201"/>
      <c r="H212" s="203" t="s">
        <v>1</v>
      </c>
      <c r="I212" s="205"/>
      <c r="J212" s="201"/>
      <c r="K212" s="201"/>
      <c r="L212" s="206"/>
      <c r="M212" s="207"/>
      <c r="N212" s="208"/>
      <c r="O212" s="208"/>
      <c r="P212" s="208"/>
      <c r="Q212" s="208"/>
      <c r="R212" s="208"/>
      <c r="S212" s="208"/>
      <c r="T212" s="209"/>
      <c r="AT212" s="210" t="s">
        <v>165</v>
      </c>
      <c r="AU212" s="210" t="s">
        <v>83</v>
      </c>
      <c r="AV212" s="13" t="s">
        <v>81</v>
      </c>
      <c r="AW212" s="13" t="s">
        <v>30</v>
      </c>
      <c r="AX212" s="13" t="s">
        <v>73</v>
      </c>
      <c r="AY212" s="210" t="s">
        <v>157</v>
      </c>
    </row>
    <row r="213" spans="2:51" s="14" customFormat="1" ht="10.2">
      <c r="B213" s="211"/>
      <c r="C213" s="212"/>
      <c r="D213" s="202" t="s">
        <v>165</v>
      </c>
      <c r="E213" s="213" t="s">
        <v>1</v>
      </c>
      <c r="F213" s="214" t="s">
        <v>233</v>
      </c>
      <c r="G213" s="212"/>
      <c r="H213" s="215">
        <v>6.89</v>
      </c>
      <c r="I213" s="216"/>
      <c r="J213" s="212"/>
      <c r="K213" s="212"/>
      <c r="L213" s="217"/>
      <c r="M213" s="218"/>
      <c r="N213" s="219"/>
      <c r="O213" s="219"/>
      <c r="P213" s="219"/>
      <c r="Q213" s="219"/>
      <c r="R213" s="219"/>
      <c r="S213" s="219"/>
      <c r="T213" s="220"/>
      <c r="AT213" s="221" t="s">
        <v>165</v>
      </c>
      <c r="AU213" s="221" t="s">
        <v>83</v>
      </c>
      <c r="AV213" s="14" t="s">
        <v>83</v>
      </c>
      <c r="AW213" s="14" t="s">
        <v>30</v>
      </c>
      <c r="AX213" s="14" t="s">
        <v>73</v>
      </c>
      <c r="AY213" s="221" t="s">
        <v>157</v>
      </c>
    </row>
    <row r="214" spans="2:51" s="15" customFormat="1" ht="10.2">
      <c r="B214" s="222"/>
      <c r="C214" s="223"/>
      <c r="D214" s="202" t="s">
        <v>165</v>
      </c>
      <c r="E214" s="224" t="s">
        <v>1</v>
      </c>
      <c r="F214" s="225" t="s">
        <v>168</v>
      </c>
      <c r="G214" s="223"/>
      <c r="H214" s="226">
        <v>21.012</v>
      </c>
      <c r="I214" s="227"/>
      <c r="J214" s="223"/>
      <c r="K214" s="223"/>
      <c r="L214" s="228"/>
      <c r="M214" s="229"/>
      <c r="N214" s="230"/>
      <c r="O214" s="230"/>
      <c r="P214" s="230"/>
      <c r="Q214" s="230"/>
      <c r="R214" s="230"/>
      <c r="S214" s="230"/>
      <c r="T214" s="231"/>
      <c r="AT214" s="232" t="s">
        <v>165</v>
      </c>
      <c r="AU214" s="232" t="s">
        <v>83</v>
      </c>
      <c r="AV214" s="15" t="s">
        <v>164</v>
      </c>
      <c r="AW214" s="15" t="s">
        <v>30</v>
      </c>
      <c r="AX214" s="15" t="s">
        <v>81</v>
      </c>
      <c r="AY214" s="232" t="s">
        <v>157</v>
      </c>
    </row>
    <row r="215" spans="1:65" s="2" customFormat="1" ht="24.15" customHeight="1">
      <c r="A215" s="34"/>
      <c r="B215" s="35"/>
      <c r="C215" s="187" t="s">
        <v>190</v>
      </c>
      <c r="D215" s="187" t="s">
        <v>159</v>
      </c>
      <c r="E215" s="188" t="s">
        <v>234</v>
      </c>
      <c r="F215" s="189" t="s">
        <v>235</v>
      </c>
      <c r="G215" s="190" t="s">
        <v>179</v>
      </c>
      <c r="H215" s="191">
        <v>10.854</v>
      </c>
      <c r="I215" s="192"/>
      <c r="J215" s="193">
        <f>ROUND(I215*H215,2)</f>
        <v>0</v>
      </c>
      <c r="K215" s="189" t="s">
        <v>163</v>
      </c>
      <c r="L215" s="39"/>
      <c r="M215" s="194" t="s">
        <v>1</v>
      </c>
      <c r="N215" s="195" t="s">
        <v>40</v>
      </c>
      <c r="O215" s="72"/>
      <c r="P215" s="196">
        <f>O215*H215</f>
        <v>0</v>
      </c>
      <c r="Q215" s="196">
        <v>2.25634</v>
      </c>
      <c r="R215" s="196">
        <f>Q215*H215</f>
        <v>24.490314359999996</v>
      </c>
      <c r="S215" s="196">
        <v>0</v>
      </c>
      <c r="T215" s="197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8" t="s">
        <v>164</v>
      </c>
      <c r="AT215" s="198" t="s">
        <v>159</v>
      </c>
      <c r="AU215" s="198" t="s">
        <v>83</v>
      </c>
      <c r="AY215" s="17" t="s">
        <v>157</v>
      </c>
      <c r="BE215" s="199">
        <f>IF(N215="základní",J215,0)</f>
        <v>0</v>
      </c>
      <c r="BF215" s="199">
        <f>IF(N215="snížená",J215,0)</f>
        <v>0</v>
      </c>
      <c r="BG215" s="199">
        <f>IF(N215="zákl. přenesená",J215,0)</f>
        <v>0</v>
      </c>
      <c r="BH215" s="199">
        <f>IF(N215="sníž. přenesená",J215,0)</f>
        <v>0</v>
      </c>
      <c r="BI215" s="199">
        <f>IF(N215="nulová",J215,0)</f>
        <v>0</v>
      </c>
      <c r="BJ215" s="17" t="s">
        <v>164</v>
      </c>
      <c r="BK215" s="199">
        <f>ROUND(I215*H215,2)</f>
        <v>0</v>
      </c>
      <c r="BL215" s="17" t="s">
        <v>164</v>
      </c>
      <c r="BM215" s="198" t="s">
        <v>236</v>
      </c>
    </row>
    <row r="216" spans="2:51" s="13" customFormat="1" ht="10.2">
      <c r="B216" s="200"/>
      <c r="C216" s="201"/>
      <c r="D216" s="202" t="s">
        <v>165</v>
      </c>
      <c r="E216" s="203" t="s">
        <v>1</v>
      </c>
      <c r="F216" s="204" t="s">
        <v>191</v>
      </c>
      <c r="G216" s="201"/>
      <c r="H216" s="203" t="s">
        <v>1</v>
      </c>
      <c r="I216" s="205"/>
      <c r="J216" s="201"/>
      <c r="K216" s="201"/>
      <c r="L216" s="206"/>
      <c r="M216" s="207"/>
      <c r="N216" s="208"/>
      <c r="O216" s="208"/>
      <c r="P216" s="208"/>
      <c r="Q216" s="208"/>
      <c r="R216" s="208"/>
      <c r="S216" s="208"/>
      <c r="T216" s="209"/>
      <c r="AT216" s="210" t="s">
        <v>165</v>
      </c>
      <c r="AU216" s="210" t="s">
        <v>83</v>
      </c>
      <c r="AV216" s="13" t="s">
        <v>81</v>
      </c>
      <c r="AW216" s="13" t="s">
        <v>30</v>
      </c>
      <c r="AX216" s="13" t="s">
        <v>73</v>
      </c>
      <c r="AY216" s="210" t="s">
        <v>157</v>
      </c>
    </row>
    <row r="217" spans="2:51" s="14" customFormat="1" ht="10.2">
      <c r="B217" s="211"/>
      <c r="C217" s="212"/>
      <c r="D217" s="202" t="s">
        <v>165</v>
      </c>
      <c r="E217" s="213" t="s">
        <v>1</v>
      </c>
      <c r="F217" s="214" t="s">
        <v>237</v>
      </c>
      <c r="G217" s="212"/>
      <c r="H217" s="215">
        <v>0.519</v>
      </c>
      <c r="I217" s="216"/>
      <c r="J217" s="212"/>
      <c r="K217" s="212"/>
      <c r="L217" s="217"/>
      <c r="M217" s="218"/>
      <c r="N217" s="219"/>
      <c r="O217" s="219"/>
      <c r="P217" s="219"/>
      <c r="Q217" s="219"/>
      <c r="R217" s="219"/>
      <c r="S217" s="219"/>
      <c r="T217" s="220"/>
      <c r="AT217" s="221" t="s">
        <v>165</v>
      </c>
      <c r="AU217" s="221" t="s">
        <v>83</v>
      </c>
      <c r="AV217" s="14" t="s">
        <v>83</v>
      </c>
      <c r="AW217" s="14" t="s">
        <v>30</v>
      </c>
      <c r="AX217" s="14" t="s">
        <v>73</v>
      </c>
      <c r="AY217" s="221" t="s">
        <v>157</v>
      </c>
    </row>
    <row r="218" spans="2:51" s="13" customFormat="1" ht="10.2">
      <c r="B218" s="200"/>
      <c r="C218" s="201"/>
      <c r="D218" s="202" t="s">
        <v>165</v>
      </c>
      <c r="E218" s="203" t="s">
        <v>1</v>
      </c>
      <c r="F218" s="204" t="s">
        <v>232</v>
      </c>
      <c r="G218" s="201"/>
      <c r="H218" s="203" t="s">
        <v>1</v>
      </c>
      <c r="I218" s="205"/>
      <c r="J218" s="201"/>
      <c r="K218" s="201"/>
      <c r="L218" s="206"/>
      <c r="M218" s="207"/>
      <c r="N218" s="208"/>
      <c r="O218" s="208"/>
      <c r="P218" s="208"/>
      <c r="Q218" s="208"/>
      <c r="R218" s="208"/>
      <c r="S218" s="208"/>
      <c r="T218" s="209"/>
      <c r="AT218" s="210" t="s">
        <v>165</v>
      </c>
      <c r="AU218" s="210" t="s">
        <v>83</v>
      </c>
      <c r="AV218" s="13" t="s">
        <v>81</v>
      </c>
      <c r="AW218" s="13" t="s">
        <v>30</v>
      </c>
      <c r="AX218" s="13" t="s">
        <v>73</v>
      </c>
      <c r="AY218" s="210" t="s">
        <v>157</v>
      </c>
    </row>
    <row r="219" spans="2:51" s="14" customFormat="1" ht="10.2">
      <c r="B219" s="211"/>
      <c r="C219" s="212"/>
      <c r="D219" s="202" t="s">
        <v>165</v>
      </c>
      <c r="E219" s="213" t="s">
        <v>1</v>
      </c>
      <c r="F219" s="214" t="s">
        <v>238</v>
      </c>
      <c r="G219" s="212"/>
      <c r="H219" s="215">
        <v>10.335</v>
      </c>
      <c r="I219" s="216"/>
      <c r="J219" s="212"/>
      <c r="K219" s="212"/>
      <c r="L219" s="217"/>
      <c r="M219" s="218"/>
      <c r="N219" s="219"/>
      <c r="O219" s="219"/>
      <c r="P219" s="219"/>
      <c r="Q219" s="219"/>
      <c r="R219" s="219"/>
      <c r="S219" s="219"/>
      <c r="T219" s="220"/>
      <c r="AT219" s="221" t="s">
        <v>165</v>
      </c>
      <c r="AU219" s="221" t="s">
        <v>83</v>
      </c>
      <c r="AV219" s="14" t="s">
        <v>83</v>
      </c>
      <c r="AW219" s="14" t="s">
        <v>30</v>
      </c>
      <c r="AX219" s="14" t="s">
        <v>73</v>
      </c>
      <c r="AY219" s="221" t="s">
        <v>157</v>
      </c>
    </row>
    <row r="220" spans="2:51" s="15" customFormat="1" ht="10.2">
      <c r="B220" s="222"/>
      <c r="C220" s="223"/>
      <c r="D220" s="202" t="s">
        <v>165</v>
      </c>
      <c r="E220" s="224" t="s">
        <v>1</v>
      </c>
      <c r="F220" s="225" t="s">
        <v>168</v>
      </c>
      <c r="G220" s="223"/>
      <c r="H220" s="226">
        <v>10.854000000000001</v>
      </c>
      <c r="I220" s="227"/>
      <c r="J220" s="223"/>
      <c r="K220" s="223"/>
      <c r="L220" s="228"/>
      <c r="M220" s="229"/>
      <c r="N220" s="230"/>
      <c r="O220" s="230"/>
      <c r="P220" s="230"/>
      <c r="Q220" s="230"/>
      <c r="R220" s="230"/>
      <c r="S220" s="230"/>
      <c r="T220" s="231"/>
      <c r="AT220" s="232" t="s">
        <v>165</v>
      </c>
      <c r="AU220" s="232" t="s">
        <v>83</v>
      </c>
      <c r="AV220" s="15" t="s">
        <v>164</v>
      </c>
      <c r="AW220" s="15" t="s">
        <v>30</v>
      </c>
      <c r="AX220" s="15" t="s">
        <v>81</v>
      </c>
      <c r="AY220" s="232" t="s">
        <v>157</v>
      </c>
    </row>
    <row r="221" spans="1:65" s="2" customFormat="1" ht="14.4" customHeight="1">
      <c r="A221" s="34"/>
      <c r="B221" s="35"/>
      <c r="C221" s="187" t="s">
        <v>8</v>
      </c>
      <c r="D221" s="187" t="s">
        <v>159</v>
      </c>
      <c r="E221" s="188" t="s">
        <v>239</v>
      </c>
      <c r="F221" s="189" t="s">
        <v>240</v>
      </c>
      <c r="G221" s="190" t="s">
        <v>216</v>
      </c>
      <c r="H221" s="191">
        <v>0.252</v>
      </c>
      <c r="I221" s="192"/>
      <c r="J221" s="193">
        <f>ROUND(I221*H221,2)</f>
        <v>0</v>
      </c>
      <c r="K221" s="189" t="s">
        <v>163</v>
      </c>
      <c r="L221" s="39"/>
      <c r="M221" s="194" t="s">
        <v>1</v>
      </c>
      <c r="N221" s="195" t="s">
        <v>40</v>
      </c>
      <c r="O221" s="72"/>
      <c r="P221" s="196">
        <f>O221*H221</f>
        <v>0</v>
      </c>
      <c r="Q221" s="196">
        <v>1.06277</v>
      </c>
      <c r="R221" s="196">
        <f>Q221*H221</f>
        <v>0.26781804</v>
      </c>
      <c r="S221" s="196">
        <v>0</v>
      </c>
      <c r="T221" s="197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8" t="s">
        <v>164</v>
      </c>
      <c r="AT221" s="198" t="s">
        <v>159</v>
      </c>
      <c r="AU221" s="198" t="s">
        <v>83</v>
      </c>
      <c r="AY221" s="17" t="s">
        <v>157</v>
      </c>
      <c r="BE221" s="199">
        <f>IF(N221="základní",J221,0)</f>
        <v>0</v>
      </c>
      <c r="BF221" s="199">
        <f>IF(N221="snížená",J221,0)</f>
        <v>0</v>
      </c>
      <c r="BG221" s="199">
        <f>IF(N221="zákl. přenesená",J221,0)</f>
        <v>0</v>
      </c>
      <c r="BH221" s="199">
        <f>IF(N221="sníž. přenesená",J221,0)</f>
        <v>0</v>
      </c>
      <c r="BI221" s="199">
        <f>IF(N221="nulová",J221,0)</f>
        <v>0</v>
      </c>
      <c r="BJ221" s="17" t="s">
        <v>164</v>
      </c>
      <c r="BK221" s="199">
        <f>ROUND(I221*H221,2)</f>
        <v>0</v>
      </c>
      <c r="BL221" s="17" t="s">
        <v>164</v>
      </c>
      <c r="BM221" s="198" t="s">
        <v>241</v>
      </c>
    </row>
    <row r="222" spans="2:51" s="13" customFormat="1" ht="10.2">
      <c r="B222" s="200"/>
      <c r="C222" s="201"/>
      <c r="D222" s="202" t="s">
        <v>165</v>
      </c>
      <c r="E222" s="203" t="s">
        <v>1</v>
      </c>
      <c r="F222" s="204" t="s">
        <v>191</v>
      </c>
      <c r="G222" s="201"/>
      <c r="H222" s="203" t="s">
        <v>1</v>
      </c>
      <c r="I222" s="205"/>
      <c r="J222" s="201"/>
      <c r="K222" s="201"/>
      <c r="L222" s="206"/>
      <c r="M222" s="207"/>
      <c r="N222" s="208"/>
      <c r="O222" s="208"/>
      <c r="P222" s="208"/>
      <c r="Q222" s="208"/>
      <c r="R222" s="208"/>
      <c r="S222" s="208"/>
      <c r="T222" s="209"/>
      <c r="AT222" s="210" t="s">
        <v>165</v>
      </c>
      <c r="AU222" s="210" t="s">
        <v>83</v>
      </c>
      <c r="AV222" s="13" t="s">
        <v>81</v>
      </c>
      <c r="AW222" s="13" t="s">
        <v>30</v>
      </c>
      <c r="AX222" s="13" t="s">
        <v>73</v>
      </c>
      <c r="AY222" s="210" t="s">
        <v>157</v>
      </c>
    </row>
    <row r="223" spans="2:51" s="14" customFormat="1" ht="10.2">
      <c r="B223" s="211"/>
      <c r="C223" s="212"/>
      <c r="D223" s="202" t="s">
        <v>165</v>
      </c>
      <c r="E223" s="213" t="s">
        <v>1</v>
      </c>
      <c r="F223" s="214" t="s">
        <v>242</v>
      </c>
      <c r="G223" s="212"/>
      <c r="H223" s="215">
        <v>0.022</v>
      </c>
      <c r="I223" s="216"/>
      <c r="J223" s="212"/>
      <c r="K223" s="212"/>
      <c r="L223" s="217"/>
      <c r="M223" s="218"/>
      <c r="N223" s="219"/>
      <c r="O223" s="219"/>
      <c r="P223" s="219"/>
      <c r="Q223" s="219"/>
      <c r="R223" s="219"/>
      <c r="S223" s="219"/>
      <c r="T223" s="220"/>
      <c r="AT223" s="221" t="s">
        <v>165</v>
      </c>
      <c r="AU223" s="221" t="s">
        <v>83</v>
      </c>
      <c r="AV223" s="14" t="s">
        <v>83</v>
      </c>
      <c r="AW223" s="14" t="s">
        <v>30</v>
      </c>
      <c r="AX223" s="14" t="s">
        <v>73</v>
      </c>
      <c r="AY223" s="221" t="s">
        <v>157</v>
      </c>
    </row>
    <row r="224" spans="2:51" s="13" customFormat="1" ht="10.2">
      <c r="B224" s="200"/>
      <c r="C224" s="201"/>
      <c r="D224" s="202" t="s">
        <v>165</v>
      </c>
      <c r="E224" s="203" t="s">
        <v>1</v>
      </c>
      <c r="F224" s="204" t="s">
        <v>232</v>
      </c>
      <c r="G224" s="201"/>
      <c r="H224" s="203" t="s">
        <v>1</v>
      </c>
      <c r="I224" s="205"/>
      <c r="J224" s="201"/>
      <c r="K224" s="201"/>
      <c r="L224" s="206"/>
      <c r="M224" s="207"/>
      <c r="N224" s="208"/>
      <c r="O224" s="208"/>
      <c r="P224" s="208"/>
      <c r="Q224" s="208"/>
      <c r="R224" s="208"/>
      <c r="S224" s="208"/>
      <c r="T224" s="209"/>
      <c r="AT224" s="210" t="s">
        <v>165</v>
      </c>
      <c r="AU224" s="210" t="s">
        <v>83</v>
      </c>
      <c r="AV224" s="13" t="s">
        <v>81</v>
      </c>
      <c r="AW224" s="13" t="s">
        <v>30</v>
      </c>
      <c r="AX224" s="13" t="s">
        <v>73</v>
      </c>
      <c r="AY224" s="210" t="s">
        <v>157</v>
      </c>
    </row>
    <row r="225" spans="2:51" s="14" customFormat="1" ht="10.2">
      <c r="B225" s="211"/>
      <c r="C225" s="212"/>
      <c r="D225" s="202" t="s">
        <v>165</v>
      </c>
      <c r="E225" s="213" t="s">
        <v>1</v>
      </c>
      <c r="F225" s="214" t="s">
        <v>243</v>
      </c>
      <c r="G225" s="212"/>
      <c r="H225" s="215">
        <v>0.23</v>
      </c>
      <c r="I225" s="216"/>
      <c r="J225" s="212"/>
      <c r="K225" s="212"/>
      <c r="L225" s="217"/>
      <c r="M225" s="218"/>
      <c r="N225" s="219"/>
      <c r="O225" s="219"/>
      <c r="P225" s="219"/>
      <c r="Q225" s="219"/>
      <c r="R225" s="219"/>
      <c r="S225" s="219"/>
      <c r="T225" s="220"/>
      <c r="AT225" s="221" t="s">
        <v>165</v>
      </c>
      <c r="AU225" s="221" t="s">
        <v>83</v>
      </c>
      <c r="AV225" s="14" t="s">
        <v>83</v>
      </c>
      <c r="AW225" s="14" t="s">
        <v>30</v>
      </c>
      <c r="AX225" s="14" t="s">
        <v>73</v>
      </c>
      <c r="AY225" s="221" t="s">
        <v>157</v>
      </c>
    </row>
    <row r="226" spans="2:51" s="15" customFormat="1" ht="10.2">
      <c r="B226" s="222"/>
      <c r="C226" s="223"/>
      <c r="D226" s="202" t="s">
        <v>165</v>
      </c>
      <c r="E226" s="224" t="s">
        <v>1</v>
      </c>
      <c r="F226" s="225" t="s">
        <v>168</v>
      </c>
      <c r="G226" s="223"/>
      <c r="H226" s="226">
        <v>0.252</v>
      </c>
      <c r="I226" s="227"/>
      <c r="J226" s="223"/>
      <c r="K226" s="223"/>
      <c r="L226" s="228"/>
      <c r="M226" s="229"/>
      <c r="N226" s="230"/>
      <c r="O226" s="230"/>
      <c r="P226" s="230"/>
      <c r="Q226" s="230"/>
      <c r="R226" s="230"/>
      <c r="S226" s="230"/>
      <c r="T226" s="231"/>
      <c r="AT226" s="232" t="s">
        <v>165</v>
      </c>
      <c r="AU226" s="232" t="s">
        <v>83</v>
      </c>
      <c r="AV226" s="15" t="s">
        <v>164</v>
      </c>
      <c r="AW226" s="15" t="s">
        <v>30</v>
      </c>
      <c r="AX226" s="15" t="s">
        <v>81</v>
      </c>
      <c r="AY226" s="232" t="s">
        <v>157</v>
      </c>
    </row>
    <row r="227" spans="1:65" s="2" customFormat="1" ht="14.4" customHeight="1">
      <c r="A227" s="34"/>
      <c r="B227" s="35"/>
      <c r="C227" s="187" t="s">
        <v>196</v>
      </c>
      <c r="D227" s="187" t="s">
        <v>159</v>
      </c>
      <c r="E227" s="188" t="s">
        <v>244</v>
      </c>
      <c r="F227" s="189" t="s">
        <v>245</v>
      </c>
      <c r="G227" s="190" t="s">
        <v>179</v>
      </c>
      <c r="H227" s="191">
        <v>1.074</v>
      </c>
      <c r="I227" s="192"/>
      <c r="J227" s="193">
        <f>ROUND(I227*H227,2)</f>
        <v>0</v>
      </c>
      <c r="K227" s="189" t="s">
        <v>163</v>
      </c>
      <c r="L227" s="39"/>
      <c r="M227" s="194" t="s">
        <v>1</v>
      </c>
      <c r="N227" s="195" t="s">
        <v>40</v>
      </c>
      <c r="O227" s="72"/>
      <c r="P227" s="196">
        <f>O227*H227</f>
        <v>0</v>
      </c>
      <c r="Q227" s="196">
        <v>2.25634</v>
      </c>
      <c r="R227" s="196">
        <f>Q227*H227</f>
        <v>2.42330916</v>
      </c>
      <c r="S227" s="196">
        <v>0</v>
      </c>
      <c r="T227" s="197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8" t="s">
        <v>164</v>
      </c>
      <c r="AT227" s="198" t="s">
        <v>159</v>
      </c>
      <c r="AU227" s="198" t="s">
        <v>83</v>
      </c>
      <c r="AY227" s="17" t="s">
        <v>157</v>
      </c>
      <c r="BE227" s="199">
        <f>IF(N227="základní",J227,0)</f>
        <v>0</v>
      </c>
      <c r="BF227" s="199">
        <f>IF(N227="snížená",J227,0)</f>
        <v>0</v>
      </c>
      <c r="BG227" s="199">
        <f>IF(N227="zákl. přenesená",J227,0)</f>
        <v>0</v>
      </c>
      <c r="BH227" s="199">
        <f>IF(N227="sníž. přenesená",J227,0)</f>
        <v>0</v>
      </c>
      <c r="BI227" s="199">
        <f>IF(N227="nulová",J227,0)</f>
        <v>0</v>
      </c>
      <c r="BJ227" s="17" t="s">
        <v>164</v>
      </c>
      <c r="BK227" s="199">
        <f>ROUND(I227*H227,2)</f>
        <v>0</v>
      </c>
      <c r="BL227" s="17" t="s">
        <v>164</v>
      </c>
      <c r="BM227" s="198" t="s">
        <v>246</v>
      </c>
    </row>
    <row r="228" spans="2:51" s="13" customFormat="1" ht="10.2">
      <c r="B228" s="200"/>
      <c r="C228" s="201"/>
      <c r="D228" s="202" t="s">
        <v>165</v>
      </c>
      <c r="E228" s="203" t="s">
        <v>1</v>
      </c>
      <c r="F228" s="204" t="s">
        <v>191</v>
      </c>
      <c r="G228" s="201"/>
      <c r="H228" s="203" t="s">
        <v>1</v>
      </c>
      <c r="I228" s="205"/>
      <c r="J228" s="201"/>
      <c r="K228" s="201"/>
      <c r="L228" s="206"/>
      <c r="M228" s="207"/>
      <c r="N228" s="208"/>
      <c r="O228" s="208"/>
      <c r="P228" s="208"/>
      <c r="Q228" s="208"/>
      <c r="R228" s="208"/>
      <c r="S228" s="208"/>
      <c r="T228" s="209"/>
      <c r="AT228" s="210" t="s">
        <v>165</v>
      </c>
      <c r="AU228" s="210" t="s">
        <v>83</v>
      </c>
      <c r="AV228" s="13" t="s">
        <v>81</v>
      </c>
      <c r="AW228" s="13" t="s">
        <v>30</v>
      </c>
      <c r="AX228" s="13" t="s">
        <v>73</v>
      </c>
      <c r="AY228" s="210" t="s">
        <v>157</v>
      </c>
    </row>
    <row r="229" spans="2:51" s="14" customFormat="1" ht="10.2">
      <c r="B229" s="211"/>
      <c r="C229" s="212"/>
      <c r="D229" s="202" t="s">
        <v>165</v>
      </c>
      <c r="E229" s="213" t="s">
        <v>1</v>
      </c>
      <c r="F229" s="214" t="s">
        <v>247</v>
      </c>
      <c r="G229" s="212"/>
      <c r="H229" s="215">
        <v>1.074</v>
      </c>
      <c r="I229" s="216"/>
      <c r="J229" s="212"/>
      <c r="K229" s="212"/>
      <c r="L229" s="217"/>
      <c r="M229" s="218"/>
      <c r="N229" s="219"/>
      <c r="O229" s="219"/>
      <c r="P229" s="219"/>
      <c r="Q229" s="219"/>
      <c r="R229" s="219"/>
      <c r="S229" s="219"/>
      <c r="T229" s="220"/>
      <c r="AT229" s="221" t="s">
        <v>165</v>
      </c>
      <c r="AU229" s="221" t="s">
        <v>83</v>
      </c>
      <c r="AV229" s="14" t="s">
        <v>83</v>
      </c>
      <c r="AW229" s="14" t="s">
        <v>30</v>
      </c>
      <c r="AX229" s="14" t="s">
        <v>73</v>
      </c>
      <c r="AY229" s="221" t="s">
        <v>157</v>
      </c>
    </row>
    <row r="230" spans="2:51" s="15" customFormat="1" ht="10.2">
      <c r="B230" s="222"/>
      <c r="C230" s="223"/>
      <c r="D230" s="202" t="s">
        <v>165</v>
      </c>
      <c r="E230" s="224" t="s">
        <v>1</v>
      </c>
      <c r="F230" s="225" t="s">
        <v>168</v>
      </c>
      <c r="G230" s="223"/>
      <c r="H230" s="226">
        <v>1.074</v>
      </c>
      <c r="I230" s="227"/>
      <c r="J230" s="223"/>
      <c r="K230" s="223"/>
      <c r="L230" s="228"/>
      <c r="M230" s="229"/>
      <c r="N230" s="230"/>
      <c r="O230" s="230"/>
      <c r="P230" s="230"/>
      <c r="Q230" s="230"/>
      <c r="R230" s="230"/>
      <c r="S230" s="230"/>
      <c r="T230" s="231"/>
      <c r="AT230" s="232" t="s">
        <v>165</v>
      </c>
      <c r="AU230" s="232" t="s">
        <v>83</v>
      </c>
      <c r="AV230" s="15" t="s">
        <v>164</v>
      </c>
      <c r="AW230" s="15" t="s">
        <v>30</v>
      </c>
      <c r="AX230" s="15" t="s">
        <v>81</v>
      </c>
      <c r="AY230" s="232" t="s">
        <v>157</v>
      </c>
    </row>
    <row r="231" spans="2:63" s="12" customFormat="1" ht="22.8" customHeight="1">
      <c r="B231" s="171"/>
      <c r="C231" s="172"/>
      <c r="D231" s="173" t="s">
        <v>72</v>
      </c>
      <c r="E231" s="185" t="s">
        <v>173</v>
      </c>
      <c r="F231" s="185" t="s">
        <v>248</v>
      </c>
      <c r="G231" s="172"/>
      <c r="H231" s="172"/>
      <c r="I231" s="175"/>
      <c r="J231" s="186">
        <f>BK231</f>
        <v>0</v>
      </c>
      <c r="K231" s="172"/>
      <c r="L231" s="177"/>
      <c r="M231" s="178"/>
      <c r="N231" s="179"/>
      <c r="O231" s="179"/>
      <c r="P231" s="180">
        <f>SUM(P232:P252)</f>
        <v>0</v>
      </c>
      <c r="Q231" s="179"/>
      <c r="R231" s="180">
        <f>SUM(R232:R252)</f>
        <v>26.58794536</v>
      </c>
      <c r="S231" s="179"/>
      <c r="T231" s="181">
        <f>SUM(T232:T252)</f>
        <v>0</v>
      </c>
      <c r="AR231" s="182" t="s">
        <v>81</v>
      </c>
      <c r="AT231" s="183" t="s">
        <v>72</v>
      </c>
      <c r="AU231" s="183" t="s">
        <v>81</v>
      </c>
      <c r="AY231" s="182" t="s">
        <v>157</v>
      </c>
      <c r="BK231" s="184">
        <f>SUM(BK232:BK252)</f>
        <v>0</v>
      </c>
    </row>
    <row r="232" spans="1:65" s="2" customFormat="1" ht="24.15" customHeight="1">
      <c r="A232" s="34"/>
      <c r="B232" s="35"/>
      <c r="C232" s="187" t="s">
        <v>249</v>
      </c>
      <c r="D232" s="187" t="s">
        <v>159</v>
      </c>
      <c r="E232" s="188" t="s">
        <v>250</v>
      </c>
      <c r="F232" s="189" t="s">
        <v>251</v>
      </c>
      <c r="G232" s="190" t="s">
        <v>179</v>
      </c>
      <c r="H232" s="191">
        <v>3.051</v>
      </c>
      <c r="I232" s="192"/>
      <c r="J232" s="193">
        <f>ROUND(I232*H232,2)</f>
        <v>0</v>
      </c>
      <c r="K232" s="189" t="s">
        <v>163</v>
      </c>
      <c r="L232" s="39"/>
      <c r="M232" s="194" t="s">
        <v>1</v>
      </c>
      <c r="N232" s="195" t="s">
        <v>40</v>
      </c>
      <c r="O232" s="72"/>
      <c r="P232" s="196">
        <f>O232*H232</f>
        <v>0</v>
      </c>
      <c r="Q232" s="196">
        <v>1.32715</v>
      </c>
      <c r="R232" s="196">
        <f>Q232*H232</f>
        <v>4.04913465</v>
      </c>
      <c r="S232" s="196">
        <v>0</v>
      </c>
      <c r="T232" s="197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8" t="s">
        <v>164</v>
      </c>
      <c r="AT232" s="198" t="s">
        <v>159</v>
      </c>
      <c r="AU232" s="198" t="s">
        <v>83</v>
      </c>
      <c r="AY232" s="17" t="s">
        <v>157</v>
      </c>
      <c r="BE232" s="199">
        <f>IF(N232="základní",J232,0)</f>
        <v>0</v>
      </c>
      <c r="BF232" s="199">
        <f>IF(N232="snížená",J232,0)</f>
        <v>0</v>
      </c>
      <c r="BG232" s="199">
        <f>IF(N232="zákl. přenesená",J232,0)</f>
        <v>0</v>
      </c>
      <c r="BH232" s="199">
        <f>IF(N232="sníž. přenesená",J232,0)</f>
        <v>0</v>
      </c>
      <c r="BI232" s="199">
        <f>IF(N232="nulová",J232,0)</f>
        <v>0</v>
      </c>
      <c r="BJ232" s="17" t="s">
        <v>164</v>
      </c>
      <c r="BK232" s="199">
        <f>ROUND(I232*H232,2)</f>
        <v>0</v>
      </c>
      <c r="BL232" s="17" t="s">
        <v>164</v>
      </c>
      <c r="BM232" s="198" t="s">
        <v>252</v>
      </c>
    </row>
    <row r="233" spans="2:51" s="13" customFormat="1" ht="10.2">
      <c r="B233" s="200"/>
      <c r="C233" s="201"/>
      <c r="D233" s="202" t="s">
        <v>165</v>
      </c>
      <c r="E233" s="203" t="s">
        <v>1</v>
      </c>
      <c r="F233" s="204" t="s">
        <v>166</v>
      </c>
      <c r="G233" s="201"/>
      <c r="H233" s="203" t="s">
        <v>1</v>
      </c>
      <c r="I233" s="205"/>
      <c r="J233" s="201"/>
      <c r="K233" s="201"/>
      <c r="L233" s="206"/>
      <c r="M233" s="207"/>
      <c r="N233" s="208"/>
      <c r="O233" s="208"/>
      <c r="P233" s="208"/>
      <c r="Q233" s="208"/>
      <c r="R233" s="208"/>
      <c r="S233" s="208"/>
      <c r="T233" s="209"/>
      <c r="AT233" s="210" t="s">
        <v>165</v>
      </c>
      <c r="AU233" s="210" t="s">
        <v>83</v>
      </c>
      <c r="AV233" s="13" t="s">
        <v>81</v>
      </c>
      <c r="AW233" s="13" t="s">
        <v>30</v>
      </c>
      <c r="AX233" s="13" t="s">
        <v>73</v>
      </c>
      <c r="AY233" s="210" t="s">
        <v>157</v>
      </c>
    </row>
    <row r="234" spans="2:51" s="14" customFormat="1" ht="10.2">
      <c r="B234" s="211"/>
      <c r="C234" s="212"/>
      <c r="D234" s="202" t="s">
        <v>165</v>
      </c>
      <c r="E234" s="213" t="s">
        <v>1</v>
      </c>
      <c r="F234" s="214" t="s">
        <v>253</v>
      </c>
      <c r="G234" s="212"/>
      <c r="H234" s="215">
        <v>0.342</v>
      </c>
      <c r="I234" s="216"/>
      <c r="J234" s="212"/>
      <c r="K234" s="212"/>
      <c r="L234" s="217"/>
      <c r="M234" s="218"/>
      <c r="N234" s="219"/>
      <c r="O234" s="219"/>
      <c r="P234" s="219"/>
      <c r="Q234" s="219"/>
      <c r="R234" s="219"/>
      <c r="S234" s="219"/>
      <c r="T234" s="220"/>
      <c r="AT234" s="221" t="s">
        <v>165</v>
      </c>
      <c r="AU234" s="221" t="s">
        <v>83</v>
      </c>
      <c r="AV234" s="14" t="s">
        <v>83</v>
      </c>
      <c r="AW234" s="14" t="s">
        <v>30</v>
      </c>
      <c r="AX234" s="14" t="s">
        <v>73</v>
      </c>
      <c r="AY234" s="221" t="s">
        <v>157</v>
      </c>
    </row>
    <row r="235" spans="2:51" s="14" customFormat="1" ht="10.2">
      <c r="B235" s="211"/>
      <c r="C235" s="212"/>
      <c r="D235" s="202" t="s">
        <v>165</v>
      </c>
      <c r="E235" s="213" t="s">
        <v>1</v>
      </c>
      <c r="F235" s="214" t="s">
        <v>254</v>
      </c>
      <c r="G235" s="212"/>
      <c r="H235" s="215">
        <v>2.184</v>
      </c>
      <c r="I235" s="216"/>
      <c r="J235" s="212"/>
      <c r="K235" s="212"/>
      <c r="L235" s="217"/>
      <c r="M235" s="218"/>
      <c r="N235" s="219"/>
      <c r="O235" s="219"/>
      <c r="P235" s="219"/>
      <c r="Q235" s="219"/>
      <c r="R235" s="219"/>
      <c r="S235" s="219"/>
      <c r="T235" s="220"/>
      <c r="AT235" s="221" t="s">
        <v>165</v>
      </c>
      <c r="AU235" s="221" t="s">
        <v>83</v>
      </c>
      <c r="AV235" s="14" t="s">
        <v>83</v>
      </c>
      <c r="AW235" s="14" t="s">
        <v>30</v>
      </c>
      <c r="AX235" s="14" t="s">
        <v>73</v>
      </c>
      <c r="AY235" s="221" t="s">
        <v>157</v>
      </c>
    </row>
    <row r="236" spans="2:51" s="14" customFormat="1" ht="10.2">
      <c r="B236" s="211"/>
      <c r="C236" s="212"/>
      <c r="D236" s="202" t="s">
        <v>165</v>
      </c>
      <c r="E236" s="213" t="s">
        <v>1</v>
      </c>
      <c r="F236" s="214" t="s">
        <v>255</v>
      </c>
      <c r="G236" s="212"/>
      <c r="H236" s="215">
        <v>0.239</v>
      </c>
      <c r="I236" s="216"/>
      <c r="J236" s="212"/>
      <c r="K236" s="212"/>
      <c r="L236" s="217"/>
      <c r="M236" s="218"/>
      <c r="N236" s="219"/>
      <c r="O236" s="219"/>
      <c r="P236" s="219"/>
      <c r="Q236" s="219"/>
      <c r="R236" s="219"/>
      <c r="S236" s="219"/>
      <c r="T236" s="220"/>
      <c r="AT236" s="221" t="s">
        <v>165</v>
      </c>
      <c r="AU236" s="221" t="s">
        <v>83</v>
      </c>
      <c r="AV236" s="14" t="s">
        <v>83</v>
      </c>
      <c r="AW236" s="14" t="s">
        <v>30</v>
      </c>
      <c r="AX236" s="14" t="s">
        <v>73</v>
      </c>
      <c r="AY236" s="221" t="s">
        <v>157</v>
      </c>
    </row>
    <row r="237" spans="2:51" s="14" customFormat="1" ht="10.2">
      <c r="B237" s="211"/>
      <c r="C237" s="212"/>
      <c r="D237" s="202" t="s">
        <v>165</v>
      </c>
      <c r="E237" s="213" t="s">
        <v>1</v>
      </c>
      <c r="F237" s="214" t="s">
        <v>256</v>
      </c>
      <c r="G237" s="212"/>
      <c r="H237" s="215">
        <v>0.286</v>
      </c>
      <c r="I237" s="216"/>
      <c r="J237" s="212"/>
      <c r="K237" s="212"/>
      <c r="L237" s="217"/>
      <c r="M237" s="218"/>
      <c r="N237" s="219"/>
      <c r="O237" s="219"/>
      <c r="P237" s="219"/>
      <c r="Q237" s="219"/>
      <c r="R237" s="219"/>
      <c r="S237" s="219"/>
      <c r="T237" s="220"/>
      <c r="AT237" s="221" t="s">
        <v>165</v>
      </c>
      <c r="AU237" s="221" t="s">
        <v>83</v>
      </c>
      <c r="AV237" s="14" t="s">
        <v>83</v>
      </c>
      <c r="AW237" s="14" t="s">
        <v>30</v>
      </c>
      <c r="AX237" s="14" t="s">
        <v>73</v>
      </c>
      <c r="AY237" s="221" t="s">
        <v>157</v>
      </c>
    </row>
    <row r="238" spans="2:51" s="15" customFormat="1" ht="10.2">
      <c r="B238" s="222"/>
      <c r="C238" s="223"/>
      <c r="D238" s="202" t="s">
        <v>165</v>
      </c>
      <c r="E238" s="224" t="s">
        <v>1</v>
      </c>
      <c r="F238" s="225" t="s">
        <v>168</v>
      </c>
      <c r="G238" s="223"/>
      <c r="H238" s="226">
        <v>3.051</v>
      </c>
      <c r="I238" s="227"/>
      <c r="J238" s="223"/>
      <c r="K238" s="223"/>
      <c r="L238" s="228"/>
      <c r="M238" s="229"/>
      <c r="N238" s="230"/>
      <c r="O238" s="230"/>
      <c r="P238" s="230"/>
      <c r="Q238" s="230"/>
      <c r="R238" s="230"/>
      <c r="S238" s="230"/>
      <c r="T238" s="231"/>
      <c r="AT238" s="232" t="s">
        <v>165</v>
      </c>
      <c r="AU238" s="232" t="s">
        <v>83</v>
      </c>
      <c r="AV238" s="15" t="s">
        <v>164</v>
      </c>
      <c r="AW238" s="15" t="s">
        <v>30</v>
      </c>
      <c r="AX238" s="15" t="s">
        <v>81</v>
      </c>
      <c r="AY238" s="232" t="s">
        <v>157</v>
      </c>
    </row>
    <row r="239" spans="1:65" s="2" customFormat="1" ht="24.15" customHeight="1">
      <c r="A239" s="34"/>
      <c r="B239" s="35"/>
      <c r="C239" s="187" t="s">
        <v>200</v>
      </c>
      <c r="D239" s="187" t="s">
        <v>159</v>
      </c>
      <c r="E239" s="188" t="s">
        <v>257</v>
      </c>
      <c r="F239" s="189" t="s">
        <v>258</v>
      </c>
      <c r="G239" s="190" t="s">
        <v>179</v>
      </c>
      <c r="H239" s="191">
        <v>7.119</v>
      </c>
      <c r="I239" s="192"/>
      <c r="J239" s="193">
        <f>ROUND(I239*H239,2)</f>
        <v>0</v>
      </c>
      <c r="K239" s="189" t="s">
        <v>163</v>
      </c>
      <c r="L239" s="39"/>
      <c r="M239" s="194" t="s">
        <v>1</v>
      </c>
      <c r="N239" s="195" t="s">
        <v>40</v>
      </c>
      <c r="O239" s="72"/>
      <c r="P239" s="196">
        <f>O239*H239</f>
        <v>0</v>
      </c>
      <c r="Q239" s="196">
        <v>2.18247</v>
      </c>
      <c r="R239" s="196">
        <f>Q239*H239</f>
        <v>15.53700393</v>
      </c>
      <c r="S239" s="196">
        <v>0</v>
      </c>
      <c r="T239" s="197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8" t="s">
        <v>164</v>
      </c>
      <c r="AT239" s="198" t="s">
        <v>159</v>
      </c>
      <c r="AU239" s="198" t="s">
        <v>83</v>
      </c>
      <c r="AY239" s="17" t="s">
        <v>157</v>
      </c>
      <c r="BE239" s="199">
        <f>IF(N239="základní",J239,0)</f>
        <v>0</v>
      </c>
      <c r="BF239" s="199">
        <f>IF(N239="snížená",J239,0)</f>
        <v>0</v>
      </c>
      <c r="BG239" s="199">
        <f>IF(N239="zákl. přenesená",J239,0)</f>
        <v>0</v>
      </c>
      <c r="BH239" s="199">
        <f>IF(N239="sníž. přenesená",J239,0)</f>
        <v>0</v>
      </c>
      <c r="BI239" s="199">
        <f>IF(N239="nulová",J239,0)</f>
        <v>0</v>
      </c>
      <c r="BJ239" s="17" t="s">
        <v>164</v>
      </c>
      <c r="BK239" s="199">
        <f>ROUND(I239*H239,2)</f>
        <v>0</v>
      </c>
      <c r="BL239" s="17" t="s">
        <v>164</v>
      </c>
      <c r="BM239" s="198" t="s">
        <v>259</v>
      </c>
    </row>
    <row r="240" spans="2:51" s="14" customFormat="1" ht="10.2">
      <c r="B240" s="211"/>
      <c r="C240" s="212"/>
      <c r="D240" s="202" t="s">
        <v>165</v>
      </c>
      <c r="E240" s="213" t="s">
        <v>1</v>
      </c>
      <c r="F240" s="214" t="s">
        <v>260</v>
      </c>
      <c r="G240" s="212"/>
      <c r="H240" s="215">
        <v>2.079</v>
      </c>
      <c r="I240" s="216"/>
      <c r="J240" s="212"/>
      <c r="K240" s="212"/>
      <c r="L240" s="217"/>
      <c r="M240" s="218"/>
      <c r="N240" s="219"/>
      <c r="O240" s="219"/>
      <c r="P240" s="219"/>
      <c r="Q240" s="219"/>
      <c r="R240" s="219"/>
      <c r="S240" s="219"/>
      <c r="T240" s="220"/>
      <c r="AT240" s="221" t="s">
        <v>165</v>
      </c>
      <c r="AU240" s="221" t="s">
        <v>83</v>
      </c>
      <c r="AV240" s="14" t="s">
        <v>83</v>
      </c>
      <c r="AW240" s="14" t="s">
        <v>30</v>
      </c>
      <c r="AX240" s="14" t="s">
        <v>73</v>
      </c>
      <c r="AY240" s="221" t="s">
        <v>157</v>
      </c>
    </row>
    <row r="241" spans="2:51" s="14" customFormat="1" ht="10.2">
      <c r="B241" s="211"/>
      <c r="C241" s="212"/>
      <c r="D241" s="202" t="s">
        <v>165</v>
      </c>
      <c r="E241" s="213" t="s">
        <v>1</v>
      </c>
      <c r="F241" s="214" t="s">
        <v>261</v>
      </c>
      <c r="G241" s="212"/>
      <c r="H241" s="215">
        <v>5.04</v>
      </c>
      <c r="I241" s="216"/>
      <c r="J241" s="212"/>
      <c r="K241" s="212"/>
      <c r="L241" s="217"/>
      <c r="M241" s="218"/>
      <c r="N241" s="219"/>
      <c r="O241" s="219"/>
      <c r="P241" s="219"/>
      <c r="Q241" s="219"/>
      <c r="R241" s="219"/>
      <c r="S241" s="219"/>
      <c r="T241" s="220"/>
      <c r="AT241" s="221" t="s">
        <v>165</v>
      </c>
      <c r="AU241" s="221" t="s">
        <v>83</v>
      </c>
      <c r="AV241" s="14" t="s">
        <v>83</v>
      </c>
      <c r="AW241" s="14" t="s">
        <v>30</v>
      </c>
      <c r="AX241" s="14" t="s">
        <v>73</v>
      </c>
      <c r="AY241" s="221" t="s">
        <v>157</v>
      </c>
    </row>
    <row r="242" spans="2:51" s="15" customFormat="1" ht="10.2">
      <c r="B242" s="222"/>
      <c r="C242" s="223"/>
      <c r="D242" s="202" t="s">
        <v>165</v>
      </c>
      <c r="E242" s="224" t="s">
        <v>1</v>
      </c>
      <c r="F242" s="225" t="s">
        <v>168</v>
      </c>
      <c r="G242" s="223"/>
      <c r="H242" s="226">
        <v>7.119</v>
      </c>
      <c r="I242" s="227"/>
      <c r="J242" s="223"/>
      <c r="K242" s="223"/>
      <c r="L242" s="228"/>
      <c r="M242" s="229"/>
      <c r="N242" s="230"/>
      <c r="O242" s="230"/>
      <c r="P242" s="230"/>
      <c r="Q242" s="230"/>
      <c r="R242" s="230"/>
      <c r="S242" s="230"/>
      <c r="T242" s="231"/>
      <c r="AT242" s="232" t="s">
        <v>165</v>
      </c>
      <c r="AU242" s="232" t="s">
        <v>83</v>
      </c>
      <c r="AV242" s="15" t="s">
        <v>164</v>
      </c>
      <c r="AW242" s="15" t="s">
        <v>30</v>
      </c>
      <c r="AX242" s="15" t="s">
        <v>81</v>
      </c>
      <c r="AY242" s="232" t="s">
        <v>157</v>
      </c>
    </row>
    <row r="243" spans="1:65" s="2" customFormat="1" ht="24.15" customHeight="1">
      <c r="A243" s="34"/>
      <c r="B243" s="35"/>
      <c r="C243" s="187" t="s">
        <v>262</v>
      </c>
      <c r="D243" s="187" t="s">
        <v>159</v>
      </c>
      <c r="E243" s="188" t="s">
        <v>263</v>
      </c>
      <c r="F243" s="189" t="s">
        <v>264</v>
      </c>
      <c r="G243" s="190" t="s">
        <v>265</v>
      </c>
      <c r="H243" s="191">
        <v>5</v>
      </c>
      <c r="I243" s="192"/>
      <c r="J243" s="193">
        <f>ROUND(I243*H243,2)</f>
        <v>0</v>
      </c>
      <c r="K243" s="189" t="s">
        <v>163</v>
      </c>
      <c r="L243" s="39"/>
      <c r="M243" s="194" t="s">
        <v>1</v>
      </c>
      <c r="N243" s="195" t="s">
        <v>40</v>
      </c>
      <c r="O243" s="72"/>
      <c r="P243" s="196">
        <f>O243*H243</f>
        <v>0</v>
      </c>
      <c r="Q243" s="196">
        <v>0.03963</v>
      </c>
      <c r="R243" s="196">
        <f>Q243*H243</f>
        <v>0.19815</v>
      </c>
      <c r="S243" s="196">
        <v>0</v>
      </c>
      <c r="T243" s="197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8" t="s">
        <v>164</v>
      </c>
      <c r="AT243" s="198" t="s">
        <v>159</v>
      </c>
      <c r="AU243" s="198" t="s">
        <v>83</v>
      </c>
      <c r="AY243" s="17" t="s">
        <v>157</v>
      </c>
      <c r="BE243" s="199">
        <f>IF(N243="základní",J243,0)</f>
        <v>0</v>
      </c>
      <c r="BF243" s="199">
        <f>IF(N243="snížená",J243,0)</f>
        <v>0</v>
      </c>
      <c r="BG243" s="199">
        <f>IF(N243="zákl. přenesená",J243,0)</f>
        <v>0</v>
      </c>
      <c r="BH243" s="199">
        <f>IF(N243="sníž. přenesená",J243,0)</f>
        <v>0</v>
      </c>
      <c r="BI243" s="199">
        <f>IF(N243="nulová",J243,0)</f>
        <v>0</v>
      </c>
      <c r="BJ243" s="17" t="s">
        <v>164</v>
      </c>
      <c r="BK243" s="199">
        <f>ROUND(I243*H243,2)</f>
        <v>0</v>
      </c>
      <c r="BL243" s="17" t="s">
        <v>164</v>
      </c>
      <c r="BM243" s="198" t="s">
        <v>266</v>
      </c>
    </row>
    <row r="244" spans="1:65" s="2" customFormat="1" ht="24.15" customHeight="1">
      <c r="A244" s="34"/>
      <c r="B244" s="35"/>
      <c r="C244" s="187" t="s">
        <v>205</v>
      </c>
      <c r="D244" s="187" t="s">
        <v>159</v>
      </c>
      <c r="E244" s="188" t="s">
        <v>267</v>
      </c>
      <c r="F244" s="189" t="s">
        <v>268</v>
      </c>
      <c r="G244" s="190" t="s">
        <v>208</v>
      </c>
      <c r="H244" s="191">
        <v>89.818</v>
      </c>
      <c r="I244" s="192"/>
      <c r="J244" s="193">
        <f>ROUND(I244*H244,2)</f>
        <v>0</v>
      </c>
      <c r="K244" s="189" t="s">
        <v>163</v>
      </c>
      <c r="L244" s="39"/>
      <c r="M244" s="194" t="s">
        <v>1</v>
      </c>
      <c r="N244" s="195" t="s">
        <v>40</v>
      </c>
      <c r="O244" s="72"/>
      <c r="P244" s="196">
        <f>O244*H244</f>
        <v>0</v>
      </c>
      <c r="Q244" s="196">
        <v>0.07571</v>
      </c>
      <c r="R244" s="196">
        <f>Q244*H244</f>
        <v>6.800120779999999</v>
      </c>
      <c r="S244" s="196">
        <v>0</v>
      </c>
      <c r="T244" s="197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8" t="s">
        <v>164</v>
      </c>
      <c r="AT244" s="198" t="s">
        <v>159</v>
      </c>
      <c r="AU244" s="198" t="s">
        <v>83</v>
      </c>
      <c r="AY244" s="17" t="s">
        <v>157</v>
      </c>
      <c r="BE244" s="199">
        <f>IF(N244="základní",J244,0)</f>
        <v>0</v>
      </c>
      <c r="BF244" s="199">
        <f>IF(N244="snížená",J244,0)</f>
        <v>0</v>
      </c>
      <c r="BG244" s="199">
        <f>IF(N244="zákl. přenesená",J244,0)</f>
        <v>0</v>
      </c>
      <c r="BH244" s="199">
        <f>IF(N244="sníž. přenesená",J244,0)</f>
        <v>0</v>
      </c>
      <c r="BI244" s="199">
        <f>IF(N244="nulová",J244,0)</f>
        <v>0</v>
      </c>
      <c r="BJ244" s="17" t="s">
        <v>164</v>
      </c>
      <c r="BK244" s="199">
        <f>ROUND(I244*H244,2)</f>
        <v>0</v>
      </c>
      <c r="BL244" s="17" t="s">
        <v>164</v>
      </c>
      <c r="BM244" s="198" t="s">
        <v>269</v>
      </c>
    </row>
    <row r="245" spans="2:51" s="13" customFormat="1" ht="10.2">
      <c r="B245" s="200"/>
      <c r="C245" s="201"/>
      <c r="D245" s="202" t="s">
        <v>165</v>
      </c>
      <c r="E245" s="203" t="s">
        <v>1</v>
      </c>
      <c r="F245" s="204" t="s">
        <v>166</v>
      </c>
      <c r="G245" s="201"/>
      <c r="H245" s="203" t="s">
        <v>1</v>
      </c>
      <c r="I245" s="205"/>
      <c r="J245" s="201"/>
      <c r="K245" s="201"/>
      <c r="L245" s="206"/>
      <c r="M245" s="207"/>
      <c r="N245" s="208"/>
      <c r="O245" s="208"/>
      <c r="P245" s="208"/>
      <c r="Q245" s="208"/>
      <c r="R245" s="208"/>
      <c r="S245" s="208"/>
      <c r="T245" s="209"/>
      <c r="AT245" s="210" t="s">
        <v>165</v>
      </c>
      <c r="AU245" s="210" t="s">
        <v>83</v>
      </c>
      <c r="AV245" s="13" t="s">
        <v>81</v>
      </c>
      <c r="AW245" s="13" t="s">
        <v>30</v>
      </c>
      <c r="AX245" s="13" t="s">
        <v>73</v>
      </c>
      <c r="AY245" s="210" t="s">
        <v>157</v>
      </c>
    </row>
    <row r="246" spans="2:51" s="14" customFormat="1" ht="10.2">
      <c r="B246" s="211"/>
      <c r="C246" s="212"/>
      <c r="D246" s="202" t="s">
        <v>165</v>
      </c>
      <c r="E246" s="213" t="s">
        <v>1</v>
      </c>
      <c r="F246" s="214" t="s">
        <v>270</v>
      </c>
      <c r="G246" s="212"/>
      <c r="H246" s="215">
        <v>97.818</v>
      </c>
      <c r="I246" s="216"/>
      <c r="J246" s="212"/>
      <c r="K246" s="212"/>
      <c r="L246" s="217"/>
      <c r="M246" s="218"/>
      <c r="N246" s="219"/>
      <c r="O246" s="219"/>
      <c r="P246" s="219"/>
      <c r="Q246" s="219"/>
      <c r="R246" s="219"/>
      <c r="S246" s="219"/>
      <c r="T246" s="220"/>
      <c r="AT246" s="221" t="s">
        <v>165</v>
      </c>
      <c r="AU246" s="221" t="s">
        <v>83</v>
      </c>
      <c r="AV246" s="14" t="s">
        <v>83</v>
      </c>
      <c r="AW246" s="14" t="s">
        <v>30</v>
      </c>
      <c r="AX246" s="14" t="s">
        <v>73</v>
      </c>
      <c r="AY246" s="221" t="s">
        <v>157</v>
      </c>
    </row>
    <row r="247" spans="2:51" s="13" customFormat="1" ht="10.2">
      <c r="B247" s="200"/>
      <c r="C247" s="201"/>
      <c r="D247" s="202" t="s">
        <v>165</v>
      </c>
      <c r="E247" s="203" t="s">
        <v>1</v>
      </c>
      <c r="F247" s="204" t="s">
        <v>271</v>
      </c>
      <c r="G247" s="201"/>
      <c r="H247" s="203" t="s">
        <v>1</v>
      </c>
      <c r="I247" s="205"/>
      <c r="J247" s="201"/>
      <c r="K247" s="201"/>
      <c r="L247" s="206"/>
      <c r="M247" s="207"/>
      <c r="N247" s="208"/>
      <c r="O247" s="208"/>
      <c r="P247" s="208"/>
      <c r="Q247" s="208"/>
      <c r="R247" s="208"/>
      <c r="S247" s="208"/>
      <c r="T247" s="209"/>
      <c r="AT247" s="210" t="s">
        <v>165</v>
      </c>
      <c r="AU247" s="210" t="s">
        <v>83</v>
      </c>
      <c r="AV247" s="13" t="s">
        <v>81</v>
      </c>
      <c r="AW247" s="13" t="s">
        <v>30</v>
      </c>
      <c r="AX247" s="13" t="s">
        <v>73</v>
      </c>
      <c r="AY247" s="210" t="s">
        <v>157</v>
      </c>
    </row>
    <row r="248" spans="2:51" s="14" customFormat="1" ht="10.2">
      <c r="B248" s="211"/>
      <c r="C248" s="212"/>
      <c r="D248" s="202" t="s">
        <v>165</v>
      </c>
      <c r="E248" s="213" t="s">
        <v>1</v>
      </c>
      <c r="F248" s="214" t="s">
        <v>272</v>
      </c>
      <c r="G248" s="212"/>
      <c r="H248" s="215">
        <v>-8</v>
      </c>
      <c r="I248" s="216"/>
      <c r="J248" s="212"/>
      <c r="K248" s="212"/>
      <c r="L248" s="217"/>
      <c r="M248" s="218"/>
      <c r="N248" s="219"/>
      <c r="O248" s="219"/>
      <c r="P248" s="219"/>
      <c r="Q248" s="219"/>
      <c r="R248" s="219"/>
      <c r="S248" s="219"/>
      <c r="T248" s="220"/>
      <c r="AT248" s="221" t="s">
        <v>165</v>
      </c>
      <c r="AU248" s="221" t="s">
        <v>83</v>
      </c>
      <c r="AV248" s="14" t="s">
        <v>83</v>
      </c>
      <c r="AW248" s="14" t="s">
        <v>30</v>
      </c>
      <c r="AX248" s="14" t="s">
        <v>73</v>
      </c>
      <c r="AY248" s="221" t="s">
        <v>157</v>
      </c>
    </row>
    <row r="249" spans="2:51" s="15" customFormat="1" ht="10.2">
      <c r="B249" s="222"/>
      <c r="C249" s="223"/>
      <c r="D249" s="202" t="s">
        <v>165</v>
      </c>
      <c r="E249" s="224" t="s">
        <v>1</v>
      </c>
      <c r="F249" s="225" t="s">
        <v>168</v>
      </c>
      <c r="G249" s="223"/>
      <c r="H249" s="226">
        <v>89.818</v>
      </c>
      <c r="I249" s="227"/>
      <c r="J249" s="223"/>
      <c r="K249" s="223"/>
      <c r="L249" s="228"/>
      <c r="M249" s="229"/>
      <c r="N249" s="230"/>
      <c r="O249" s="230"/>
      <c r="P249" s="230"/>
      <c r="Q249" s="230"/>
      <c r="R249" s="230"/>
      <c r="S249" s="230"/>
      <c r="T249" s="231"/>
      <c r="AT249" s="232" t="s">
        <v>165</v>
      </c>
      <c r="AU249" s="232" t="s">
        <v>83</v>
      </c>
      <c r="AV249" s="15" t="s">
        <v>164</v>
      </c>
      <c r="AW249" s="15" t="s">
        <v>30</v>
      </c>
      <c r="AX249" s="15" t="s">
        <v>81</v>
      </c>
      <c r="AY249" s="232" t="s">
        <v>157</v>
      </c>
    </row>
    <row r="250" spans="1:65" s="2" customFormat="1" ht="24.15" customHeight="1">
      <c r="A250" s="34"/>
      <c r="B250" s="35"/>
      <c r="C250" s="187" t="s">
        <v>7</v>
      </c>
      <c r="D250" s="187" t="s">
        <v>159</v>
      </c>
      <c r="E250" s="188" t="s">
        <v>273</v>
      </c>
      <c r="F250" s="189" t="s">
        <v>274</v>
      </c>
      <c r="G250" s="190" t="s">
        <v>162</v>
      </c>
      <c r="H250" s="191">
        <v>27.2</v>
      </c>
      <c r="I250" s="192"/>
      <c r="J250" s="193">
        <f>ROUND(I250*H250,2)</f>
        <v>0</v>
      </c>
      <c r="K250" s="189" t="s">
        <v>163</v>
      </c>
      <c r="L250" s="39"/>
      <c r="M250" s="194" t="s">
        <v>1</v>
      </c>
      <c r="N250" s="195" t="s">
        <v>40</v>
      </c>
      <c r="O250" s="72"/>
      <c r="P250" s="196">
        <f>O250*H250</f>
        <v>0</v>
      </c>
      <c r="Q250" s="196">
        <v>0.00013</v>
      </c>
      <c r="R250" s="196">
        <f>Q250*H250</f>
        <v>0.0035359999999999996</v>
      </c>
      <c r="S250" s="196">
        <v>0</v>
      </c>
      <c r="T250" s="197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8" t="s">
        <v>164</v>
      </c>
      <c r="AT250" s="198" t="s">
        <v>159</v>
      </c>
      <c r="AU250" s="198" t="s">
        <v>83</v>
      </c>
      <c r="AY250" s="17" t="s">
        <v>157</v>
      </c>
      <c r="BE250" s="199">
        <f>IF(N250="základní",J250,0)</f>
        <v>0</v>
      </c>
      <c r="BF250" s="199">
        <f>IF(N250="snížená",J250,0)</f>
        <v>0</v>
      </c>
      <c r="BG250" s="199">
        <f>IF(N250="zákl. přenesená",J250,0)</f>
        <v>0</v>
      </c>
      <c r="BH250" s="199">
        <f>IF(N250="sníž. přenesená",J250,0)</f>
        <v>0</v>
      </c>
      <c r="BI250" s="199">
        <f>IF(N250="nulová",J250,0)</f>
        <v>0</v>
      </c>
      <c r="BJ250" s="17" t="s">
        <v>164</v>
      </c>
      <c r="BK250" s="199">
        <f>ROUND(I250*H250,2)</f>
        <v>0</v>
      </c>
      <c r="BL250" s="17" t="s">
        <v>164</v>
      </c>
      <c r="BM250" s="198" t="s">
        <v>275</v>
      </c>
    </row>
    <row r="251" spans="2:51" s="14" customFormat="1" ht="10.2">
      <c r="B251" s="211"/>
      <c r="C251" s="212"/>
      <c r="D251" s="202" t="s">
        <v>165</v>
      </c>
      <c r="E251" s="213" t="s">
        <v>1</v>
      </c>
      <c r="F251" s="214" t="s">
        <v>276</v>
      </c>
      <c r="G251" s="212"/>
      <c r="H251" s="215">
        <v>27.2</v>
      </c>
      <c r="I251" s="216"/>
      <c r="J251" s="212"/>
      <c r="K251" s="212"/>
      <c r="L251" s="217"/>
      <c r="M251" s="218"/>
      <c r="N251" s="219"/>
      <c r="O251" s="219"/>
      <c r="P251" s="219"/>
      <c r="Q251" s="219"/>
      <c r="R251" s="219"/>
      <c r="S251" s="219"/>
      <c r="T251" s="220"/>
      <c r="AT251" s="221" t="s">
        <v>165</v>
      </c>
      <c r="AU251" s="221" t="s">
        <v>83</v>
      </c>
      <c r="AV251" s="14" t="s">
        <v>83</v>
      </c>
      <c r="AW251" s="14" t="s">
        <v>30</v>
      </c>
      <c r="AX251" s="14" t="s">
        <v>73</v>
      </c>
      <c r="AY251" s="221" t="s">
        <v>157</v>
      </c>
    </row>
    <row r="252" spans="2:51" s="15" customFormat="1" ht="10.2">
      <c r="B252" s="222"/>
      <c r="C252" s="223"/>
      <c r="D252" s="202" t="s">
        <v>165</v>
      </c>
      <c r="E252" s="224" t="s">
        <v>1</v>
      </c>
      <c r="F252" s="225" t="s">
        <v>168</v>
      </c>
      <c r="G252" s="223"/>
      <c r="H252" s="226">
        <v>27.2</v>
      </c>
      <c r="I252" s="227"/>
      <c r="J252" s="223"/>
      <c r="K252" s="223"/>
      <c r="L252" s="228"/>
      <c r="M252" s="229"/>
      <c r="N252" s="230"/>
      <c r="O252" s="230"/>
      <c r="P252" s="230"/>
      <c r="Q252" s="230"/>
      <c r="R252" s="230"/>
      <c r="S252" s="230"/>
      <c r="T252" s="231"/>
      <c r="AT252" s="232" t="s">
        <v>165</v>
      </c>
      <c r="AU252" s="232" t="s">
        <v>83</v>
      </c>
      <c r="AV252" s="15" t="s">
        <v>164</v>
      </c>
      <c r="AW252" s="15" t="s">
        <v>30</v>
      </c>
      <c r="AX252" s="15" t="s">
        <v>81</v>
      </c>
      <c r="AY252" s="232" t="s">
        <v>157</v>
      </c>
    </row>
    <row r="253" spans="2:63" s="12" customFormat="1" ht="22.8" customHeight="1">
      <c r="B253" s="171"/>
      <c r="C253" s="172"/>
      <c r="D253" s="173" t="s">
        <v>72</v>
      </c>
      <c r="E253" s="185" t="s">
        <v>164</v>
      </c>
      <c r="F253" s="185" t="s">
        <v>277</v>
      </c>
      <c r="G253" s="172"/>
      <c r="H253" s="172"/>
      <c r="I253" s="175"/>
      <c r="J253" s="186">
        <f>BK253</f>
        <v>0</v>
      </c>
      <c r="K253" s="172"/>
      <c r="L253" s="177"/>
      <c r="M253" s="178"/>
      <c r="N253" s="179"/>
      <c r="O253" s="179"/>
      <c r="P253" s="180">
        <f>SUM(P254:P265)</f>
        <v>0</v>
      </c>
      <c r="Q253" s="179"/>
      <c r="R253" s="180">
        <f>SUM(R254:R265)</f>
        <v>0.98442261</v>
      </c>
      <c r="S253" s="179"/>
      <c r="T253" s="181">
        <f>SUM(T254:T265)</f>
        <v>0</v>
      </c>
      <c r="AR253" s="182" t="s">
        <v>81</v>
      </c>
      <c r="AT253" s="183" t="s">
        <v>72</v>
      </c>
      <c r="AU253" s="183" t="s">
        <v>81</v>
      </c>
      <c r="AY253" s="182" t="s">
        <v>157</v>
      </c>
      <c r="BK253" s="184">
        <f>SUM(BK254:BK265)</f>
        <v>0</v>
      </c>
    </row>
    <row r="254" spans="1:65" s="2" customFormat="1" ht="14.4" customHeight="1">
      <c r="A254" s="34"/>
      <c r="B254" s="35"/>
      <c r="C254" s="187" t="s">
        <v>209</v>
      </c>
      <c r="D254" s="187" t="s">
        <v>159</v>
      </c>
      <c r="E254" s="188" t="s">
        <v>278</v>
      </c>
      <c r="F254" s="189" t="s">
        <v>279</v>
      </c>
      <c r="G254" s="190" t="s">
        <v>179</v>
      </c>
      <c r="H254" s="191">
        <v>0.384</v>
      </c>
      <c r="I254" s="192"/>
      <c r="J254" s="193">
        <f>ROUND(I254*H254,2)</f>
        <v>0</v>
      </c>
      <c r="K254" s="189" t="s">
        <v>163</v>
      </c>
      <c r="L254" s="39"/>
      <c r="M254" s="194" t="s">
        <v>1</v>
      </c>
      <c r="N254" s="195" t="s">
        <v>40</v>
      </c>
      <c r="O254" s="72"/>
      <c r="P254" s="196">
        <f>O254*H254</f>
        <v>0</v>
      </c>
      <c r="Q254" s="196">
        <v>2.4534</v>
      </c>
      <c r="R254" s="196">
        <f>Q254*H254</f>
        <v>0.9421056</v>
      </c>
      <c r="S254" s="196">
        <v>0</v>
      </c>
      <c r="T254" s="197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8" t="s">
        <v>164</v>
      </c>
      <c r="AT254" s="198" t="s">
        <v>159</v>
      </c>
      <c r="AU254" s="198" t="s">
        <v>83</v>
      </c>
      <c r="AY254" s="17" t="s">
        <v>157</v>
      </c>
      <c r="BE254" s="199">
        <f>IF(N254="základní",J254,0)</f>
        <v>0</v>
      </c>
      <c r="BF254" s="199">
        <f>IF(N254="snížená",J254,0)</f>
        <v>0</v>
      </c>
      <c r="BG254" s="199">
        <f>IF(N254="zákl. přenesená",J254,0)</f>
        <v>0</v>
      </c>
      <c r="BH254" s="199">
        <f>IF(N254="sníž. přenesená",J254,0)</f>
        <v>0</v>
      </c>
      <c r="BI254" s="199">
        <f>IF(N254="nulová",J254,0)</f>
        <v>0</v>
      </c>
      <c r="BJ254" s="17" t="s">
        <v>164</v>
      </c>
      <c r="BK254" s="199">
        <f>ROUND(I254*H254,2)</f>
        <v>0</v>
      </c>
      <c r="BL254" s="17" t="s">
        <v>164</v>
      </c>
      <c r="BM254" s="198" t="s">
        <v>280</v>
      </c>
    </row>
    <row r="255" spans="2:51" s="14" customFormat="1" ht="10.2">
      <c r="B255" s="211"/>
      <c r="C255" s="212"/>
      <c r="D255" s="202" t="s">
        <v>165</v>
      </c>
      <c r="E255" s="213" t="s">
        <v>1</v>
      </c>
      <c r="F255" s="214" t="s">
        <v>281</v>
      </c>
      <c r="G255" s="212"/>
      <c r="H255" s="215">
        <v>0.108</v>
      </c>
      <c r="I255" s="216"/>
      <c r="J255" s="212"/>
      <c r="K255" s="212"/>
      <c r="L255" s="217"/>
      <c r="M255" s="218"/>
      <c r="N255" s="219"/>
      <c r="O255" s="219"/>
      <c r="P255" s="219"/>
      <c r="Q255" s="219"/>
      <c r="R255" s="219"/>
      <c r="S255" s="219"/>
      <c r="T255" s="220"/>
      <c r="AT255" s="221" t="s">
        <v>165</v>
      </c>
      <c r="AU255" s="221" t="s">
        <v>83</v>
      </c>
      <c r="AV255" s="14" t="s">
        <v>83</v>
      </c>
      <c r="AW255" s="14" t="s">
        <v>30</v>
      </c>
      <c r="AX255" s="14" t="s">
        <v>73</v>
      </c>
      <c r="AY255" s="221" t="s">
        <v>157</v>
      </c>
    </row>
    <row r="256" spans="2:51" s="14" customFormat="1" ht="10.2">
      <c r="B256" s="211"/>
      <c r="C256" s="212"/>
      <c r="D256" s="202" t="s">
        <v>165</v>
      </c>
      <c r="E256" s="213" t="s">
        <v>1</v>
      </c>
      <c r="F256" s="214" t="s">
        <v>282</v>
      </c>
      <c r="G256" s="212"/>
      <c r="H256" s="215">
        <v>0.276</v>
      </c>
      <c r="I256" s="216"/>
      <c r="J256" s="212"/>
      <c r="K256" s="212"/>
      <c r="L256" s="217"/>
      <c r="M256" s="218"/>
      <c r="N256" s="219"/>
      <c r="O256" s="219"/>
      <c r="P256" s="219"/>
      <c r="Q256" s="219"/>
      <c r="R256" s="219"/>
      <c r="S256" s="219"/>
      <c r="T256" s="220"/>
      <c r="AT256" s="221" t="s">
        <v>165</v>
      </c>
      <c r="AU256" s="221" t="s">
        <v>83</v>
      </c>
      <c r="AV256" s="14" t="s">
        <v>83</v>
      </c>
      <c r="AW256" s="14" t="s">
        <v>30</v>
      </c>
      <c r="AX256" s="14" t="s">
        <v>73</v>
      </c>
      <c r="AY256" s="221" t="s">
        <v>157</v>
      </c>
    </row>
    <row r="257" spans="2:51" s="15" customFormat="1" ht="10.2">
      <c r="B257" s="222"/>
      <c r="C257" s="223"/>
      <c r="D257" s="202" t="s">
        <v>165</v>
      </c>
      <c r="E257" s="224" t="s">
        <v>1</v>
      </c>
      <c r="F257" s="225" t="s">
        <v>168</v>
      </c>
      <c r="G257" s="223"/>
      <c r="H257" s="226">
        <v>0.384</v>
      </c>
      <c r="I257" s="227"/>
      <c r="J257" s="223"/>
      <c r="K257" s="223"/>
      <c r="L257" s="228"/>
      <c r="M257" s="229"/>
      <c r="N257" s="230"/>
      <c r="O257" s="230"/>
      <c r="P257" s="230"/>
      <c r="Q257" s="230"/>
      <c r="R257" s="230"/>
      <c r="S257" s="230"/>
      <c r="T257" s="231"/>
      <c r="AT257" s="232" t="s">
        <v>165</v>
      </c>
      <c r="AU257" s="232" t="s">
        <v>83</v>
      </c>
      <c r="AV257" s="15" t="s">
        <v>164</v>
      </c>
      <c r="AW257" s="15" t="s">
        <v>30</v>
      </c>
      <c r="AX257" s="15" t="s">
        <v>81</v>
      </c>
      <c r="AY257" s="232" t="s">
        <v>157</v>
      </c>
    </row>
    <row r="258" spans="1:65" s="2" customFormat="1" ht="14.4" customHeight="1">
      <c r="A258" s="34"/>
      <c r="B258" s="35"/>
      <c r="C258" s="187" t="s">
        <v>283</v>
      </c>
      <c r="D258" s="187" t="s">
        <v>159</v>
      </c>
      <c r="E258" s="188" t="s">
        <v>284</v>
      </c>
      <c r="F258" s="189" t="s">
        <v>285</v>
      </c>
      <c r="G258" s="190" t="s">
        <v>208</v>
      </c>
      <c r="H258" s="191">
        <v>1.68</v>
      </c>
      <c r="I258" s="192"/>
      <c r="J258" s="193">
        <f>ROUND(I258*H258,2)</f>
        <v>0</v>
      </c>
      <c r="K258" s="189" t="s">
        <v>163</v>
      </c>
      <c r="L258" s="39"/>
      <c r="M258" s="194" t="s">
        <v>1</v>
      </c>
      <c r="N258" s="195" t="s">
        <v>40</v>
      </c>
      <c r="O258" s="72"/>
      <c r="P258" s="196">
        <f>O258*H258</f>
        <v>0</v>
      </c>
      <c r="Q258" s="196">
        <v>0.00576</v>
      </c>
      <c r="R258" s="196">
        <f>Q258*H258</f>
        <v>0.009676800000000001</v>
      </c>
      <c r="S258" s="196">
        <v>0</v>
      </c>
      <c r="T258" s="197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8" t="s">
        <v>164</v>
      </c>
      <c r="AT258" s="198" t="s">
        <v>159</v>
      </c>
      <c r="AU258" s="198" t="s">
        <v>83</v>
      </c>
      <c r="AY258" s="17" t="s">
        <v>157</v>
      </c>
      <c r="BE258" s="199">
        <f>IF(N258="základní",J258,0)</f>
        <v>0</v>
      </c>
      <c r="BF258" s="199">
        <f>IF(N258="snížená",J258,0)</f>
        <v>0</v>
      </c>
      <c r="BG258" s="199">
        <f>IF(N258="zákl. přenesená",J258,0)</f>
        <v>0</v>
      </c>
      <c r="BH258" s="199">
        <f>IF(N258="sníž. přenesená",J258,0)</f>
        <v>0</v>
      </c>
      <c r="BI258" s="199">
        <f>IF(N258="nulová",J258,0)</f>
        <v>0</v>
      </c>
      <c r="BJ258" s="17" t="s">
        <v>164</v>
      </c>
      <c r="BK258" s="199">
        <f>ROUND(I258*H258,2)</f>
        <v>0</v>
      </c>
      <c r="BL258" s="17" t="s">
        <v>164</v>
      </c>
      <c r="BM258" s="198" t="s">
        <v>286</v>
      </c>
    </row>
    <row r="259" spans="2:51" s="14" customFormat="1" ht="10.2">
      <c r="B259" s="211"/>
      <c r="C259" s="212"/>
      <c r="D259" s="202" t="s">
        <v>165</v>
      </c>
      <c r="E259" s="213" t="s">
        <v>1</v>
      </c>
      <c r="F259" s="214" t="s">
        <v>287</v>
      </c>
      <c r="G259" s="212"/>
      <c r="H259" s="215">
        <v>0.63</v>
      </c>
      <c r="I259" s="216"/>
      <c r="J259" s="212"/>
      <c r="K259" s="212"/>
      <c r="L259" s="217"/>
      <c r="M259" s="218"/>
      <c r="N259" s="219"/>
      <c r="O259" s="219"/>
      <c r="P259" s="219"/>
      <c r="Q259" s="219"/>
      <c r="R259" s="219"/>
      <c r="S259" s="219"/>
      <c r="T259" s="220"/>
      <c r="AT259" s="221" t="s">
        <v>165</v>
      </c>
      <c r="AU259" s="221" t="s">
        <v>83</v>
      </c>
      <c r="AV259" s="14" t="s">
        <v>83</v>
      </c>
      <c r="AW259" s="14" t="s">
        <v>30</v>
      </c>
      <c r="AX259" s="14" t="s">
        <v>73</v>
      </c>
      <c r="AY259" s="221" t="s">
        <v>157</v>
      </c>
    </row>
    <row r="260" spans="2:51" s="14" customFormat="1" ht="10.2">
      <c r="B260" s="211"/>
      <c r="C260" s="212"/>
      <c r="D260" s="202" t="s">
        <v>165</v>
      </c>
      <c r="E260" s="213" t="s">
        <v>1</v>
      </c>
      <c r="F260" s="214" t="s">
        <v>288</v>
      </c>
      <c r="G260" s="212"/>
      <c r="H260" s="215">
        <v>1.05</v>
      </c>
      <c r="I260" s="216"/>
      <c r="J260" s="212"/>
      <c r="K260" s="212"/>
      <c r="L260" s="217"/>
      <c r="M260" s="218"/>
      <c r="N260" s="219"/>
      <c r="O260" s="219"/>
      <c r="P260" s="219"/>
      <c r="Q260" s="219"/>
      <c r="R260" s="219"/>
      <c r="S260" s="219"/>
      <c r="T260" s="220"/>
      <c r="AT260" s="221" t="s">
        <v>165</v>
      </c>
      <c r="AU260" s="221" t="s">
        <v>83</v>
      </c>
      <c r="AV260" s="14" t="s">
        <v>83</v>
      </c>
      <c r="AW260" s="14" t="s">
        <v>30</v>
      </c>
      <c r="AX260" s="14" t="s">
        <v>73</v>
      </c>
      <c r="AY260" s="221" t="s">
        <v>157</v>
      </c>
    </row>
    <row r="261" spans="2:51" s="15" customFormat="1" ht="10.2">
      <c r="B261" s="222"/>
      <c r="C261" s="223"/>
      <c r="D261" s="202" t="s">
        <v>165</v>
      </c>
      <c r="E261" s="224" t="s">
        <v>1</v>
      </c>
      <c r="F261" s="225" t="s">
        <v>168</v>
      </c>
      <c r="G261" s="223"/>
      <c r="H261" s="226">
        <v>1.6800000000000002</v>
      </c>
      <c r="I261" s="227"/>
      <c r="J261" s="223"/>
      <c r="K261" s="223"/>
      <c r="L261" s="228"/>
      <c r="M261" s="229"/>
      <c r="N261" s="230"/>
      <c r="O261" s="230"/>
      <c r="P261" s="230"/>
      <c r="Q261" s="230"/>
      <c r="R261" s="230"/>
      <c r="S261" s="230"/>
      <c r="T261" s="231"/>
      <c r="AT261" s="232" t="s">
        <v>165</v>
      </c>
      <c r="AU261" s="232" t="s">
        <v>83</v>
      </c>
      <c r="AV261" s="15" t="s">
        <v>164</v>
      </c>
      <c r="AW261" s="15" t="s">
        <v>30</v>
      </c>
      <c r="AX261" s="15" t="s">
        <v>81</v>
      </c>
      <c r="AY261" s="232" t="s">
        <v>157</v>
      </c>
    </row>
    <row r="262" spans="1:65" s="2" customFormat="1" ht="14.4" customHeight="1">
      <c r="A262" s="34"/>
      <c r="B262" s="35"/>
      <c r="C262" s="187" t="s">
        <v>217</v>
      </c>
      <c r="D262" s="187" t="s">
        <v>159</v>
      </c>
      <c r="E262" s="188" t="s">
        <v>289</v>
      </c>
      <c r="F262" s="189" t="s">
        <v>290</v>
      </c>
      <c r="G262" s="190" t="s">
        <v>208</v>
      </c>
      <c r="H262" s="191">
        <v>1.68</v>
      </c>
      <c r="I262" s="192"/>
      <c r="J262" s="193">
        <f>ROUND(I262*H262,2)</f>
        <v>0</v>
      </c>
      <c r="K262" s="189" t="s">
        <v>163</v>
      </c>
      <c r="L262" s="39"/>
      <c r="M262" s="194" t="s">
        <v>1</v>
      </c>
      <c r="N262" s="195" t="s">
        <v>40</v>
      </c>
      <c r="O262" s="72"/>
      <c r="P262" s="196">
        <f>O262*H262</f>
        <v>0</v>
      </c>
      <c r="Q262" s="196">
        <v>0</v>
      </c>
      <c r="R262" s="196">
        <f>Q262*H262</f>
        <v>0</v>
      </c>
      <c r="S262" s="196">
        <v>0</v>
      </c>
      <c r="T262" s="197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8" t="s">
        <v>164</v>
      </c>
      <c r="AT262" s="198" t="s">
        <v>159</v>
      </c>
      <c r="AU262" s="198" t="s">
        <v>83</v>
      </c>
      <c r="AY262" s="17" t="s">
        <v>157</v>
      </c>
      <c r="BE262" s="199">
        <f>IF(N262="základní",J262,0)</f>
        <v>0</v>
      </c>
      <c r="BF262" s="199">
        <f>IF(N262="snížená",J262,0)</f>
        <v>0</v>
      </c>
      <c r="BG262" s="199">
        <f>IF(N262="zákl. přenesená",J262,0)</f>
        <v>0</v>
      </c>
      <c r="BH262" s="199">
        <f>IF(N262="sníž. přenesená",J262,0)</f>
        <v>0</v>
      </c>
      <c r="BI262" s="199">
        <f>IF(N262="nulová",J262,0)</f>
        <v>0</v>
      </c>
      <c r="BJ262" s="17" t="s">
        <v>164</v>
      </c>
      <c r="BK262" s="199">
        <f>ROUND(I262*H262,2)</f>
        <v>0</v>
      </c>
      <c r="BL262" s="17" t="s">
        <v>164</v>
      </c>
      <c r="BM262" s="198" t="s">
        <v>291</v>
      </c>
    </row>
    <row r="263" spans="1:65" s="2" customFormat="1" ht="24.15" customHeight="1">
      <c r="A263" s="34"/>
      <c r="B263" s="35"/>
      <c r="C263" s="187" t="s">
        <v>292</v>
      </c>
      <c r="D263" s="187" t="s">
        <v>159</v>
      </c>
      <c r="E263" s="188" t="s">
        <v>293</v>
      </c>
      <c r="F263" s="189" t="s">
        <v>294</v>
      </c>
      <c r="G263" s="190" t="s">
        <v>216</v>
      </c>
      <c r="H263" s="191">
        <v>0.031</v>
      </c>
      <c r="I263" s="192"/>
      <c r="J263" s="193">
        <f>ROUND(I263*H263,2)</f>
        <v>0</v>
      </c>
      <c r="K263" s="189" t="s">
        <v>163</v>
      </c>
      <c r="L263" s="39"/>
      <c r="M263" s="194" t="s">
        <v>1</v>
      </c>
      <c r="N263" s="195" t="s">
        <v>40</v>
      </c>
      <c r="O263" s="72"/>
      <c r="P263" s="196">
        <f>O263*H263</f>
        <v>0</v>
      </c>
      <c r="Q263" s="196">
        <v>1.05291</v>
      </c>
      <c r="R263" s="196">
        <f>Q263*H263</f>
        <v>0.03264021</v>
      </c>
      <c r="S263" s="196">
        <v>0</v>
      </c>
      <c r="T263" s="197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98" t="s">
        <v>164</v>
      </c>
      <c r="AT263" s="198" t="s">
        <v>159</v>
      </c>
      <c r="AU263" s="198" t="s">
        <v>83</v>
      </c>
      <c r="AY263" s="17" t="s">
        <v>157</v>
      </c>
      <c r="BE263" s="199">
        <f>IF(N263="základní",J263,0)</f>
        <v>0</v>
      </c>
      <c r="BF263" s="199">
        <f>IF(N263="snížená",J263,0)</f>
        <v>0</v>
      </c>
      <c r="BG263" s="199">
        <f>IF(N263="zákl. přenesená",J263,0)</f>
        <v>0</v>
      </c>
      <c r="BH263" s="199">
        <f>IF(N263="sníž. přenesená",J263,0)</f>
        <v>0</v>
      </c>
      <c r="BI263" s="199">
        <f>IF(N263="nulová",J263,0)</f>
        <v>0</v>
      </c>
      <c r="BJ263" s="17" t="s">
        <v>164</v>
      </c>
      <c r="BK263" s="199">
        <f>ROUND(I263*H263,2)</f>
        <v>0</v>
      </c>
      <c r="BL263" s="17" t="s">
        <v>164</v>
      </c>
      <c r="BM263" s="198" t="s">
        <v>295</v>
      </c>
    </row>
    <row r="264" spans="2:51" s="14" customFormat="1" ht="10.2">
      <c r="B264" s="211"/>
      <c r="C264" s="212"/>
      <c r="D264" s="202" t="s">
        <v>165</v>
      </c>
      <c r="E264" s="213" t="s">
        <v>1</v>
      </c>
      <c r="F264" s="214" t="s">
        <v>296</v>
      </c>
      <c r="G264" s="212"/>
      <c r="H264" s="215">
        <v>0.031</v>
      </c>
      <c r="I264" s="216"/>
      <c r="J264" s="212"/>
      <c r="K264" s="212"/>
      <c r="L264" s="217"/>
      <c r="M264" s="218"/>
      <c r="N264" s="219"/>
      <c r="O264" s="219"/>
      <c r="P264" s="219"/>
      <c r="Q264" s="219"/>
      <c r="R264" s="219"/>
      <c r="S264" s="219"/>
      <c r="T264" s="220"/>
      <c r="AT264" s="221" t="s">
        <v>165</v>
      </c>
      <c r="AU264" s="221" t="s">
        <v>83</v>
      </c>
      <c r="AV264" s="14" t="s">
        <v>83</v>
      </c>
      <c r="AW264" s="14" t="s">
        <v>30</v>
      </c>
      <c r="AX264" s="14" t="s">
        <v>73</v>
      </c>
      <c r="AY264" s="221" t="s">
        <v>157</v>
      </c>
    </row>
    <row r="265" spans="2:51" s="15" customFormat="1" ht="10.2">
      <c r="B265" s="222"/>
      <c r="C265" s="223"/>
      <c r="D265" s="202" t="s">
        <v>165</v>
      </c>
      <c r="E265" s="224" t="s">
        <v>1</v>
      </c>
      <c r="F265" s="225" t="s">
        <v>168</v>
      </c>
      <c r="G265" s="223"/>
      <c r="H265" s="226">
        <v>0.031</v>
      </c>
      <c r="I265" s="227"/>
      <c r="J265" s="223"/>
      <c r="K265" s="223"/>
      <c r="L265" s="228"/>
      <c r="M265" s="229"/>
      <c r="N265" s="230"/>
      <c r="O265" s="230"/>
      <c r="P265" s="230"/>
      <c r="Q265" s="230"/>
      <c r="R265" s="230"/>
      <c r="S265" s="230"/>
      <c r="T265" s="231"/>
      <c r="AT265" s="232" t="s">
        <v>165</v>
      </c>
      <c r="AU265" s="232" t="s">
        <v>83</v>
      </c>
      <c r="AV265" s="15" t="s">
        <v>164</v>
      </c>
      <c r="AW265" s="15" t="s">
        <v>30</v>
      </c>
      <c r="AX265" s="15" t="s">
        <v>81</v>
      </c>
      <c r="AY265" s="232" t="s">
        <v>157</v>
      </c>
    </row>
    <row r="266" spans="2:63" s="12" customFormat="1" ht="22.8" customHeight="1">
      <c r="B266" s="171"/>
      <c r="C266" s="172"/>
      <c r="D266" s="173" t="s">
        <v>72</v>
      </c>
      <c r="E266" s="185" t="s">
        <v>182</v>
      </c>
      <c r="F266" s="185" t="s">
        <v>297</v>
      </c>
      <c r="G266" s="172"/>
      <c r="H266" s="172"/>
      <c r="I266" s="175"/>
      <c r="J266" s="186">
        <f>BK266</f>
        <v>0</v>
      </c>
      <c r="K266" s="172"/>
      <c r="L266" s="177"/>
      <c r="M266" s="178"/>
      <c r="N266" s="179"/>
      <c r="O266" s="179"/>
      <c r="P266" s="180">
        <f>SUM(P267:P281)</f>
        <v>0</v>
      </c>
      <c r="Q266" s="179"/>
      <c r="R266" s="180">
        <f>SUM(R267:R281)</f>
        <v>57.65676799999999</v>
      </c>
      <c r="S266" s="179"/>
      <c r="T266" s="181">
        <f>SUM(T267:T281)</f>
        <v>0</v>
      </c>
      <c r="AR266" s="182" t="s">
        <v>81</v>
      </c>
      <c r="AT266" s="183" t="s">
        <v>72</v>
      </c>
      <c r="AU266" s="183" t="s">
        <v>81</v>
      </c>
      <c r="AY266" s="182" t="s">
        <v>157</v>
      </c>
      <c r="BK266" s="184">
        <f>SUM(BK267:BK281)</f>
        <v>0</v>
      </c>
    </row>
    <row r="267" spans="1:65" s="2" customFormat="1" ht="24.15" customHeight="1">
      <c r="A267" s="34"/>
      <c r="B267" s="35"/>
      <c r="C267" s="187" t="s">
        <v>221</v>
      </c>
      <c r="D267" s="187" t="s">
        <v>159</v>
      </c>
      <c r="E267" s="188" t="s">
        <v>298</v>
      </c>
      <c r="F267" s="189" t="s">
        <v>299</v>
      </c>
      <c r="G267" s="190" t="s">
        <v>208</v>
      </c>
      <c r="H267" s="191">
        <v>120.892</v>
      </c>
      <c r="I267" s="192"/>
      <c r="J267" s="193">
        <f>ROUND(I267*H267,2)</f>
        <v>0</v>
      </c>
      <c r="K267" s="189" t="s">
        <v>163</v>
      </c>
      <c r="L267" s="39"/>
      <c r="M267" s="194" t="s">
        <v>1</v>
      </c>
      <c r="N267" s="195" t="s">
        <v>40</v>
      </c>
      <c r="O267" s="72"/>
      <c r="P267" s="196">
        <f>O267*H267</f>
        <v>0</v>
      </c>
      <c r="Q267" s="196">
        <v>0.299</v>
      </c>
      <c r="R267" s="196">
        <f>Q267*H267</f>
        <v>36.146708</v>
      </c>
      <c r="S267" s="196">
        <v>0</v>
      </c>
      <c r="T267" s="197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98" t="s">
        <v>164</v>
      </c>
      <c r="AT267" s="198" t="s">
        <v>159</v>
      </c>
      <c r="AU267" s="198" t="s">
        <v>83</v>
      </c>
      <c r="AY267" s="17" t="s">
        <v>157</v>
      </c>
      <c r="BE267" s="199">
        <f>IF(N267="základní",J267,0)</f>
        <v>0</v>
      </c>
      <c r="BF267" s="199">
        <f>IF(N267="snížená",J267,0)</f>
        <v>0</v>
      </c>
      <c r="BG267" s="199">
        <f>IF(N267="zákl. přenesená",J267,0)</f>
        <v>0</v>
      </c>
      <c r="BH267" s="199">
        <f>IF(N267="sníž. přenesená",J267,0)</f>
        <v>0</v>
      </c>
      <c r="BI267" s="199">
        <f>IF(N267="nulová",J267,0)</f>
        <v>0</v>
      </c>
      <c r="BJ267" s="17" t="s">
        <v>164</v>
      </c>
      <c r="BK267" s="199">
        <f>ROUND(I267*H267,2)</f>
        <v>0</v>
      </c>
      <c r="BL267" s="17" t="s">
        <v>164</v>
      </c>
      <c r="BM267" s="198" t="s">
        <v>300</v>
      </c>
    </row>
    <row r="268" spans="2:51" s="13" customFormat="1" ht="10.2">
      <c r="B268" s="200"/>
      <c r="C268" s="201"/>
      <c r="D268" s="202" t="s">
        <v>165</v>
      </c>
      <c r="E268" s="203" t="s">
        <v>1</v>
      </c>
      <c r="F268" s="204" t="s">
        <v>301</v>
      </c>
      <c r="G268" s="201"/>
      <c r="H268" s="203" t="s">
        <v>1</v>
      </c>
      <c r="I268" s="205"/>
      <c r="J268" s="201"/>
      <c r="K268" s="201"/>
      <c r="L268" s="206"/>
      <c r="M268" s="207"/>
      <c r="N268" s="208"/>
      <c r="O268" s="208"/>
      <c r="P268" s="208"/>
      <c r="Q268" s="208"/>
      <c r="R268" s="208"/>
      <c r="S268" s="208"/>
      <c r="T268" s="209"/>
      <c r="AT268" s="210" t="s">
        <v>165</v>
      </c>
      <c r="AU268" s="210" t="s">
        <v>83</v>
      </c>
      <c r="AV268" s="13" t="s">
        <v>81</v>
      </c>
      <c r="AW268" s="13" t="s">
        <v>30</v>
      </c>
      <c r="AX268" s="13" t="s">
        <v>73</v>
      </c>
      <c r="AY268" s="210" t="s">
        <v>157</v>
      </c>
    </row>
    <row r="269" spans="2:51" s="14" customFormat="1" ht="10.2">
      <c r="B269" s="211"/>
      <c r="C269" s="212"/>
      <c r="D269" s="202" t="s">
        <v>165</v>
      </c>
      <c r="E269" s="213" t="s">
        <v>1</v>
      </c>
      <c r="F269" s="214" t="s">
        <v>302</v>
      </c>
      <c r="G269" s="212"/>
      <c r="H269" s="215">
        <v>120.892</v>
      </c>
      <c r="I269" s="216"/>
      <c r="J269" s="212"/>
      <c r="K269" s="212"/>
      <c r="L269" s="217"/>
      <c r="M269" s="218"/>
      <c r="N269" s="219"/>
      <c r="O269" s="219"/>
      <c r="P269" s="219"/>
      <c r="Q269" s="219"/>
      <c r="R269" s="219"/>
      <c r="S269" s="219"/>
      <c r="T269" s="220"/>
      <c r="AT269" s="221" t="s">
        <v>165</v>
      </c>
      <c r="AU269" s="221" t="s">
        <v>83</v>
      </c>
      <c r="AV269" s="14" t="s">
        <v>83</v>
      </c>
      <c r="AW269" s="14" t="s">
        <v>30</v>
      </c>
      <c r="AX269" s="14" t="s">
        <v>73</v>
      </c>
      <c r="AY269" s="221" t="s">
        <v>157</v>
      </c>
    </row>
    <row r="270" spans="2:51" s="15" customFormat="1" ht="10.2">
      <c r="B270" s="222"/>
      <c r="C270" s="223"/>
      <c r="D270" s="202" t="s">
        <v>165</v>
      </c>
      <c r="E270" s="224" t="s">
        <v>1</v>
      </c>
      <c r="F270" s="225" t="s">
        <v>168</v>
      </c>
      <c r="G270" s="223"/>
      <c r="H270" s="226">
        <v>120.892</v>
      </c>
      <c r="I270" s="227"/>
      <c r="J270" s="223"/>
      <c r="K270" s="223"/>
      <c r="L270" s="228"/>
      <c r="M270" s="229"/>
      <c r="N270" s="230"/>
      <c r="O270" s="230"/>
      <c r="P270" s="230"/>
      <c r="Q270" s="230"/>
      <c r="R270" s="230"/>
      <c r="S270" s="230"/>
      <c r="T270" s="231"/>
      <c r="AT270" s="232" t="s">
        <v>165</v>
      </c>
      <c r="AU270" s="232" t="s">
        <v>83</v>
      </c>
      <c r="AV270" s="15" t="s">
        <v>164</v>
      </c>
      <c r="AW270" s="15" t="s">
        <v>30</v>
      </c>
      <c r="AX270" s="15" t="s">
        <v>81</v>
      </c>
      <c r="AY270" s="232" t="s">
        <v>157</v>
      </c>
    </row>
    <row r="271" spans="1:65" s="2" customFormat="1" ht="24.15" customHeight="1">
      <c r="A271" s="34"/>
      <c r="B271" s="35"/>
      <c r="C271" s="187" t="s">
        <v>303</v>
      </c>
      <c r="D271" s="187" t="s">
        <v>159</v>
      </c>
      <c r="E271" s="188" t="s">
        <v>304</v>
      </c>
      <c r="F271" s="189" t="s">
        <v>305</v>
      </c>
      <c r="G271" s="190" t="s">
        <v>208</v>
      </c>
      <c r="H271" s="191">
        <v>21.192</v>
      </c>
      <c r="I271" s="192"/>
      <c r="J271" s="193">
        <f>ROUND(I271*H271,2)</f>
        <v>0</v>
      </c>
      <c r="K271" s="189" t="s">
        <v>163</v>
      </c>
      <c r="L271" s="39"/>
      <c r="M271" s="194" t="s">
        <v>1</v>
      </c>
      <c r="N271" s="195" t="s">
        <v>40</v>
      </c>
      <c r="O271" s="72"/>
      <c r="P271" s="196">
        <f>O271*H271</f>
        <v>0</v>
      </c>
      <c r="Q271" s="196">
        <v>0.08425</v>
      </c>
      <c r="R271" s="196">
        <f>Q271*H271</f>
        <v>1.7854260000000002</v>
      </c>
      <c r="S271" s="196">
        <v>0</v>
      </c>
      <c r="T271" s="197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98" t="s">
        <v>164</v>
      </c>
      <c r="AT271" s="198" t="s">
        <v>159</v>
      </c>
      <c r="AU271" s="198" t="s">
        <v>83</v>
      </c>
      <c r="AY271" s="17" t="s">
        <v>157</v>
      </c>
      <c r="BE271" s="199">
        <f>IF(N271="základní",J271,0)</f>
        <v>0</v>
      </c>
      <c r="BF271" s="199">
        <f>IF(N271="snížená",J271,0)</f>
        <v>0</v>
      </c>
      <c r="BG271" s="199">
        <f>IF(N271="zákl. přenesená",J271,0)</f>
        <v>0</v>
      </c>
      <c r="BH271" s="199">
        <f>IF(N271="sníž. přenesená",J271,0)</f>
        <v>0</v>
      </c>
      <c r="BI271" s="199">
        <f>IF(N271="nulová",J271,0)</f>
        <v>0</v>
      </c>
      <c r="BJ271" s="17" t="s">
        <v>164</v>
      </c>
      <c r="BK271" s="199">
        <f>ROUND(I271*H271,2)</f>
        <v>0</v>
      </c>
      <c r="BL271" s="17" t="s">
        <v>164</v>
      </c>
      <c r="BM271" s="198" t="s">
        <v>306</v>
      </c>
    </row>
    <row r="272" spans="2:51" s="13" customFormat="1" ht="10.2">
      <c r="B272" s="200"/>
      <c r="C272" s="201"/>
      <c r="D272" s="202" t="s">
        <v>165</v>
      </c>
      <c r="E272" s="203" t="s">
        <v>1</v>
      </c>
      <c r="F272" s="204" t="s">
        <v>228</v>
      </c>
      <c r="G272" s="201"/>
      <c r="H272" s="203" t="s">
        <v>1</v>
      </c>
      <c r="I272" s="205"/>
      <c r="J272" s="201"/>
      <c r="K272" s="201"/>
      <c r="L272" s="206"/>
      <c r="M272" s="207"/>
      <c r="N272" s="208"/>
      <c r="O272" s="208"/>
      <c r="P272" s="208"/>
      <c r="Q272" s="208"/>
      <c r="R272" s="208"/>
      <c r="S272" s="208"/>
      <c r="T272" s="209"/>
      <c r="AT272" s="210" t="s">
        <v>165</v>
      </c>
      <c r="AU272" s="210" t="s">
        <v>83</v>
      </c>
      <c r="AV272" s="13" t="s">
        <v>81</v>
      </c>
      <c r="AW272" s="13" t="s">
        <v>30</v>
      </c>
      <c r="AX272" s="13" t="s">
        <v>73</v>
      </c>
      <c r="AY272" s="210" t="s">
        <v>157</v>
      </c>
    </row>
    <row r="273" spans="2:51" s="14" customFormat="1" ht="10.2">
      <c r="B273" s="211"/>
      <c r="C273" s="212"/>
      <c r="D273" s="202" t="s">
        <v>165</v>
      </c>
      <c r="E273" s="213" t="s">
        <v>1</v>
      </c>
      <c r="F273" s="214" t="s">
        <v>212</v>
      </c>
      <c r="G273" s="212"/>
      <c r="H273" s="215">
        <v>21.192</v>
      </c>
      <c r="I273" s="216"/>
      <c r="J273" s="212"/>
      <c r="K273" s="212"/>
      <c r="L273" s="217"/>
      <c r="M273" s="218"/>
      <c r="N273" s="219"/>
      <c r="O273" s="219"/>
      <c r="P273" s="219"/>
      <c r="Q273" s="219"/>
      <c r="R273" s="219"/>
      <c r="S273" s="219"/>
      <c r="T273" s="220"/>
      <c r="AT273" s="221" t="s">
        <v>165</v>
      </c>
      <c r="AU273" s="221" t="s">
        <v>83</v>
      </c>
      <c r="AV273" s="14" t="s">
        <v>83</v>
      </c>
      <c r="AW273" s="14" t="s">
        <v>30</v>
      </c>
      <c r="AX273" s="14" t="s">
        <v>73</v>
      </c>
      <c r="AY273" s="221" t="s">
        <v>157</v>
      </c>
    </row>
    <row r="274" spans="2:51" s="15" customFormat="1" ht="10.2">
      <c r="B274" s="222"/>
      <c r="C274" s="223"/>
      <c r="D274" s="202" t="s">
        <v>165</v>
      </c>
      <c r="E274" s="224" t="s">
        <v>1</v>
      </c>
      <c r="F274" s="225" t="s">
        <v>168</v>
      </c>
      <c r="G274" s="223"/>
      <c r="H274" s="226">
        <v>21.192</v>
      </c>
      <c r="I274" s="227"/>
      <c r="J274" s="223"/>
      <c r="K274" s="223"/>
      <c r="L274" s="228"/>
      <c r="M274" s="229"/>
      <c r="N274" s="230"/>
      <c r="O274" s="230"/>
      <c r="P274" s="230"/>
      <c r="Q274" s="230"/>
      <c r="R274" s="230"/>
      <c r="S274" s="230"/>
      <c r="T274" s="231"/>
      <c r="AT274" s="232" t="s">
        <v>165</v>
      </c>
      <c r="AU274" s="232" t="s">
        <v>83</v>
      </c>
      <c r="AV274" s="15" t="s">
        <v>164</v>
      </c>
      <c r="AW274" s="15" t="s">
        <v>30</v>
      </c>
      <c r="AX274" s="15" t="s">
        <v>81</v>
      </c>
      <c r="AY274" s="232" t="s">
        <v>157</v>
      </c>
    </row>
    <row r="275" spans="1:65" s="2" customFormat="1" ht="14.4" customHeight="1">
      <c r="A275" s="34"/>
      <c r="B275" s="35"/>
      <c r="C275" s="233" t="s">
        <v>226</v>
      </c>
      <c r="D275" s="233" t="s">
        <v>307</v>
      </c>
      <c r="E275" s="234" t="s">
        <v>308</v>
      </c>
      <c r="F275" s="235" t="s">
        <v>309</v>
      </c>
      <c r="G275" s="236" t="s">
        <v>208</v>
      </c>
      <c r="H275" s="237">
        <v>21.828</v>
      </c>
      <c r="I275" s="238"/>
      <c r="J275" s="239">
        <f>ROUND(I275*H275,2)</f>
        <v>0</v>
      </c>
      <c r="K275" s="235" t="s">
        <v>163</v>
      </c>
      <c r="L275" s="240"/>
      <c r="M275" s="241" t="s">
        <v>1</v>
      </c>
      <c r="N275" s="242" t="s">
        <v>40</v>
      </c>
      <c r="O275" s="72"/>
      <c r="P275" s="196">
        <f>O275*H275</f>
        <v>0</v>
      </c>
      <c r="Q275" s="196">
        <v>0.113</v>
      </c>
      <c r="R275" s="196">
        <f>Q275*H275</f>
        <v>2.466564</v>
      </c>
      <c r="S275" s="196">
        <v>0</v>
      </c>
      <c r="T275" s="197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98" t="s">
        <v>176</v>
      </c>
      <c r="AT275" s="198" t="s">
        <v>307</v>
      </c>
      <c r="AU275" s="198" t="s">
        <v>83</v>
      </c>
      <c r="AY275" s="17" t="s">
        <v>157</v>
      </c>
      <c r="BE275" s="199">
        <f>IF(N275="základní",J275,0)</f>
        <v>0</v>
      </c>
      <c r="BF275" s="199">
        <f>IF(N275="snížená",J275,0)</f>
        <v>0</v>
      </c>
      <c r="BG275" s="199">
        <f>IF(N275="zákl. přenesená",J275,0)</f>
        <v>0</v>
      </c>
      <c r="BH275" s="199">
        <f>IF(N275="sníž. přenesená",J275,0)</f>
        <v>0</v>
      </c>
      <c r="BI275" s="199">
        <f>IF(N275="nulová",J275,0)</f>
        <v>0</v>
      </c>
      <c r="BJ275" s="17" t="s">
        <v>164</v>
      </c>
      <c r="BK275" s="199">
        <f>ROUND(I275*H275,2)</f>
        <v>0</v>
      </c>
      <c r="BL275" s="17" t="s">
        <v>164</v>
      </c>
      <c r="BM275" s="198" t="s">
        <v>310</v>
      </c>
    </row>
    <row r="276" spans="2:51" s="14" customFormat="1" ht="10.2">
      <c r="B276" s="211"/>
      <c r="C276" s="212"/>
      <c r="D276" s="202" t="s">
        <v>165</v>
      </c>
      <c r="E276" s="213" t="s">
        <v>1</v>
      </c>
      <c r="F276" s="214" t="s">
        <v>311</v>
      </c>
      <c r="G276" s="212"/>
      <c r="H276" s="215">
        <v>21.828</v>
      </c>
      <c r="I276" s="216"/>
      <c r="J276" s="212"/>
      <c r="K276" s="212"/>
      <c r="L276" s="217"/>
      <c r="M276" s="218"/>
      <c r="N276" s="219"/>
      <c r="O276" s="219"/>
      <c r="P276" s="219"/>
      <c r="Q276" s="219"/>
      <c r="R276" s="219"/>
      <c r="S276" s="219"/>
      <c r="T276" s="220"/>
      <c r="AT276" s="221" t="s">
        <v>165</v>
      </c>
      <c r="AU276" s="221" t="s">
        <v>83</v>
      </c>
      <c r="AV276" s="14" t="s">
        <v>83</v>
      </c>
      <c r="AW276" s="14" t="s">
        <v>30</v>
      </c>
      <c r="AX276" s="14" t="s">
        <v>73</v>
      </c>
      <c r="AY276" s="221" t="s">
        <v>157</v>
      </c>
    </row>
    <row r="277" spans="2:51" s="15" customFormat="1" ht="10.2">
      <c r="B277" s="222"/>
      <c r="C277" s="223"/>
      <c r="D277" s="202" t="s">
        <v>165</v>
      </c>
      <c r="E277" s="224" t="s">
        <v>1</v>
      </c>
      <c r="F277" s="225" t="s">
        <v>168</v>
      </c>
      <c r="G277" s="223"/>
      <c r="H277" s="226">
        <v>21.828</v>
      </c>
      <c r="I277" s="227"/>
      <c r="J277" s="223"/>
      <c r="K277" s="223"/>
      <c r="L277" s="228"/>
      <c r="M277" s="229"/>
      <c r="N277" s="230"/>
      <c r="O277" s="230"/>
      <c r="P277" s="230"/>
      <c r="Q277" s="230"/>
      <c r="R277" s="230"/>
      <c r="S277" s="230"/>
      <c r="T277" s="231"/>
      <c r="AT277" s="232" t="s">
        <v>165</v>
      </c>
      <c r="AU277" s="232" t="s">
        <v>83</v>
      </c>
      <c r="AV277" s="15" t="s">
        <v>164</v>
      </c>
      <c r="AW277" s="15" t="s">
        <v>30</v>
      </c>
      <c r="AX277" s="15" t="s">
        <v>81</v>
      </c>
      <c r="AY277" s="232" t="s">
        <v>157</v>
      </c>
    </row>
    <row r="278" spans="1:65" s="2" customFormat="1" ht="24.15" customHeight="1">
      <c r="A278" s="34"/>
      <c r="B278" s="35"/>
      <c r="C278" s="187" t="s">
        <v>312</v>
      </c>
      <c r="D278" s="187" t="s">
        <v>159</v>
      </c>
      <c r="E278" s="188" t="s">
        <v>313</v>
      </c>
      <c r="F278" s="189" t="s">
        <v>314</v>
      </c>
      <c r="G278" s="190" t="s">
        <v>208</v>
      </c>
      <c r="H278" s="191">
        <v>99.7</v>
      </c>
      <c r="I278" s="192"/>
      <c r="J278" s="193">
        <f>ROUND(I278*H278,2)</f>
        <v>0</v>
      </c>
      <c r="K278" s="189" t="s">
        <v>163</v>
      </c>
      <c r="L278" s="39"/>
      <c r="M278" s="194" t="s">
        <v>1</v>
      </c>
      <c r="N278" s="195" t="s">
        <v>40</v>
      </c>
      <c r="O278" s="72"/>
      <c r="P278" s="196">
        <f>O278*H278</f>
        <v>0</v>
      </c>
      <c r="Q278" s="196">
        <v>0.101</v>
      </c>
      <c r="R278" s="196">
        <f>Q278*H278</f>
        <v>10.069700000000001</v>
      </c>
      <c r="S278" s="196">
        <v>0</v>
      </c>
      <c r="T278" s="197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98" t="s">
        <v>164</v>
      </c>
      <c r="AT278" s="198" t="s">
        <v>159</v>
      </c>
      <c r="AU278" s="198" t="s">
        <v>83</v>
      </c>
      <c r="AY278" s="17" t="s">
        <v>157</v>
      </c>
      <c r="BE278" s="199">
        <f>IF(N278="základní",J278,0)</f>
        <v>0</v>
      </c>
      <c r="BF278" s="199">
        <f>IF(N278="snížená",J278,0)</f>
        <v>0</v>
      </c>
      <c r="BG278" s="199">
        <f>IF(N278="zákl. přenesená",J278,0)</f>
        <v>0</v>
      </c>
      <c r="BH278" s="199">
        <f>IF(N278="sníž. přenesená",J278,0)</f>
        <v>0</v>
      </c>
      <c r="BI278" s="199">
        <f>IF(N278="nulová",J278,0)</f>
        <v>0</v>
      </c>
      <c r="BJ278" s="17" t="s">
        <v>164</v>
      </c>
      <c r="BK278" s="199">
        <f>ROUND(I278*H278,2)</f>
        <v>0</v>
      </c>
      <c r="BL278" s="17" t="s">
        <v>164</v>
      </c>
      <c r="BM278" s="198" t="s">
        <v>315</v>
      </c>
    </row>
    <row r="279" spans="1:65" s="2" customFormat="1" ht="14.4" customHeight="1">
      <c r="A279" s="34"/>
      <c r="B279" s="35"/>
      <c r="C279" s="233" t="s">
        <v>236</v>
      </c>
      <c r="D279" s="233" t="s">
        <v>307</v>
      </c>
      <c r="E279" s="234" t="s">
        <v>316</v>
      </c>
      <c r="F279" s="235" t="s">
        <v>317</v>
      </c>
      <c r="G279" s="236" t="s">
        <v>208</v>
      </c>
      <c r="H279" s="237">
        <v>102.691</v>
      </c>
      <c r="I279" s="238"/>
      <c r="J279" s="239">
        <f>ROUND(I279*H279,2)</f>
        <v>0</v>
      </c>
      <c r="K279" s="235" t="s">
        <v>163</v>
      </c>
      <c r="L279" s="240"/>
      <c r="M279" s="241" t="s">
        <v>1</v>
      </c>
      <c r="N279" s="242" t="s">
        <v>40</v>
      </c>
      <c r="O279" s="72"/>
      <c r="P279" s="196">
        <f>O279*H279</f>
        <v>0</v>
      </c>
      <c r="Q279" s="196">
        <v>0.07</v>
      </c>
      <c r="R279" s="196">
        <f>Q279*H279</f>
        <v>7.188370000000001</v>
      </c>
      <c r="S279" s="196">
        <v>0</v>
      </c>
      <c r="T279" s="197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98" t="s">
        <v>176</v>
      </c>
      <c r="AT279" s="198" t="s">
        <v>307</v>
      </c>
      <c r="AU279" s="198" t="s">
        <v>83</v>
      </c>
      <c r="AY279" s="17" t="s">
        <v>157</v>
      </c>
      <c r="BE279" s="199">
        <f>IF(N279="základní",J279,0)</f>
        <v>0</v>
      </c>
      <c r="BF279" s="199">
        <f>IF(N279="snížená",J279,0)</f>
        <v>0</v>
      </c>
      <c r="BG279" s="199">
        <f>IF(N279="zákl. přenesená",J279,0)</f>
        <v>0</v>
      </c>
      <c r="BH279" s="199">
        <f>IF(N279="sníž. přenesená",J279,0)</f>
        <v>0</v>
      </c>
      <c r="BI279" s="199">
        <f>IF(N279="nulová",J279,0)</f>
        <v>0</v>
      </c>
      <c r="BJ279" s="17" t="s">
        <v>164</v>
      </c>
      <c r="BK279" s="199">
        <f>ROUND(I279*H279,2)</f>
        <v>0</v>
      </c>
      <c r="BL279" s="17" t="s">
        <v>164</v>
      </c>
      <c r="BM279" s="198" t="s">
        <v>318</v>
      </c>
    </row>
    <row r="280" spans="2:51" s="14" customFormat="1" ht="10.2">
      <c r="B280" s="211"/>
      <c r="C280" s="212"/>
      <c r="D280" s="202" t="s">
        <v>165</v>
      </c>
      <c r="E280" s="213" t="s">
        <v>1</v>
      </c>
      <c r="F280" s="214" t="s">
        <v>319</v>
      </c>
      <c r="G280" s="212"/>
      <c r="H280" s="215">
        <v>102.691</v>
      </c>
      <c r="I280" s="216"/>
      <c r="J280" s="212"/>
      <c r="K280" s="212"/>
      <c r="L280" s="217"/>
      <c r="M280" s="218"/>
      <c r="N280" s="219"/>
      <c r="O280" s="219"/>
      <c r="P280" s="219"/>
      <c r="Q280" s="219"/>
      <c r="R280" s="219"/>
      <c r="S280" s="219"/>
      <c r="T280" s="220"/>
      <c r="AT280" s="221" t="s">
        <v>165</v>
      </c>
      <c r="AU280" s="221" t="s">
        <v>83</v>
      </c>
      <c r="AV280" s="14" t="s">
        <v>83</v>
      </c>
      <c r="AW280" s="14" t="s">
        <v>30</v>
      </c>
      <c r="AX280" s="14" t="s">
        <v>73</v>
      </c>
      <c r="AY280" s="221" t="s">
        <v>157</v>
      </c>
    </row>
    <row r="281" spans="2:51" s="15" customFormat="1" ht="10.2">
      <c r="B281" s="222"/>
      <c r="C281" s="223"/>
      <c r="D281" s="202" t="s">
        <v>165</v>
      </c>
      <c r="E281" s="224" t="s">
        <v>1</v>
      </c>
      <c r="F281" s="225" t="s">
        <v>168</v>
      </c>
      <c r="G281" s="223"/>
      <c r="H281" s="226">
        <v>102.691</v>
      </c>
      <c r="I281" s="227"/>
      <c r="J281" s="223"/>
      <c r="K281" s="223"/>
      <c r="L281" s="228"/>
      <c r="M281" s="229"/>
      <c r="N281" s="230"/>
      <c r="O281" s="230"/>
      <c r="P281" s="230"/>
      <c r="Q281" s="230"/>
      <c r="R281" s="230"/>
      <c r="S281" s="230"/>
      <c r="T281" s="231"/>
      <c r="AT281" s="232" t="s">
        <v>165</v>
      </c>
      <c r="AU281" s="232" t="s">
        <v>83</v>
      </c>
      <c r="AV281" s="15" t="s">
        <v>164</v>
      </c>
      <c r="AW281" s="15" t="s">
        <v>30</v>
      </c>
      <c r="AX281" s="15" t="s">
        <v>81</v>
      </c>
      <c r="AY281" s="232" t="s">
        <v>157</v>
      </c>
    </row>
    <row r="282" spans="2:63" s="12" customFormat="1" ht="22.8" customHeight="1">
      <c r="B282" s="171"/>
      <c r="C282" s="172"/>
      <c r="D282" s="173" t="s">
        <v>72</v>
      </c>
      <c r="E282" s="185" t="s">
        <v>171</v>
      </c>
      <c r="F282" s="185" t="s">
        <v>320</v>
      </c>
      <c r="G282" s="172"/>
      <c r="H282" s="172"/>
      <c r="I282" s="175"/>
      <c r="J282" s="186">
        <f>BK282</f>
        <v>0</v>
      </c>
      <c r="K282" s="172"/>
      <c r="L282" s="177"/>
      <c r="M282" s="178"/>
      <c r="N282" s="179"/>
      <c r="O282" s="179"/>
      <c r="P282" s="180">
        <f>SUM(P283:P407)</f>
        <v>0</v>
      </c>
      <c r="Q282" s="179"/>
      <c r="R282" s="180">
        <f>SUM(R283:R407)</f>
        <v>47.54356522000001</v>
      </c>
      <c r="S282" s="179"/>
      <c r="T282" s="181">
        <f>SUM(T283:T407)</f>
        <v>0</v>
      </c>
      <c r="AR282" s="182" t="s">
        <v>81</v>
      </c>
      <c r="AT282" s="183" t="s">
        <v>72</v>
      </c>
      <c r="AU282" s="183" t="s">
        <v>81</v>
      </c>
      <c r="AY282" s="182" t="s">
        <v>157</v>
      </c>
      <c r="BK282" s="184">
        <f>SUM(BK283:BK407)</f>
        <v>0</v>
      </c>
    </row>
    <row r="283" spans="1:65" s="2" customFormat="1" ht="24.15" customHeight="1">
      <c r="A283" s="34"/>
      <c r="B283" s="35"/>
      <c r="C283" s="187" t="s">
        <v>321</v>
      </c>
      <c r="D283" s="187" t="s">
        <v>159</v>
      </c>
      <c r="E283" s="188" t="s">
        <v>322</v>
      </c>
      <c r="F283" s="189" t="s">
        <v>323</v>
      </c>
      <c r="G283" s="190" t="s">
        <v>208</v>
      </c>
      <c r="H283" s="191">
        <v>177.8</v>
      </c>
      <c r="I283" s="192"/>
      <c r="J283" s="193">
        <f>ROUND(I283*H283,2)</f>
        <v>0</v>
      </c>
      <c r="K283" s="189" t="s">
        <v>163</v>
      </c>
      <c r="L283" s="39"/>
      <c r="M283" s="194" t="s">
        <v>1</v>
      </c>
      <c r="N283" s="195" t="s">
        <v>40</v>
      </c>
      <c r="O283" s="72"/>
      <c r="P283" s="196">
        <f>O283*H283</f>
        <v>0</v>
      </c>
      <c r="Q283" s="196">
        <v>0.0014</v>
      </c>
      <c r="R283" s="196">
        <f>Q283*H283</f>
        <v>0.24892</v>
      </c>
      <c r="S283" s="196">
        <v>0</v>
      </c>
      <c r="T283" s="197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98" t="s">
        <v>164</v>
      </c>
      <c r="AT283" s="198" t="s">
        <v>159</v>
      </c>
      <c r="AU283" s="198" t="s">
        <v>83</v>
      </c>
      <c r="AY283" s="17" t="s">
        <v>157</v>
      </c>
      <c r="BE283" s="199">
        <f>IF(N283="základní",J283,0)</f>
        <v>0</v>
      </c>
      <c r="BF283" s="199">
        <f>IF(N283="snížená",J283,0)</f>
        <v>0</v>
      </c>
      <c r="BG283" s="199">
        <f>IF(N283="zákl. přenesená",J283,0)</f>
        <v>0</v>
      </c>
      <c r="BH283" s="199">
        <f>IF(N283="sníž. přenesená",J283,0)</f>
        <v>0</v>
      </c>
      <c r="BI283" s="199">
        <f>IF(N283="nulová",J283,0)</f>
        <v>0</v>
      </c>
      <c r="BJ283" s="17" t="s">
        <v>164</v>
      </c>
      <c r="BK283" s="199">
        <f>ROUND(I283*H283,2)</f>
        <v>0</v>
      </c>
      <c r="BL283" s="17" t="s">
        <v>164</v>
      </c>
      <c r="BM283" s="198" t="s">
        <v>324</v>
      </c>
    </row>
    <row r="284" spans="2:51" s="14" customFormat="1" ht="10.2">
      <c r="B284" s="211"/>
      <c r="C284" s="212"/>
      <c r="D284" s="202" t="s">
        <v>165</v>
      </c>
      <c r="E284" s="213" t="s">
        <v>1</v>
      </c>
      <c r="F284" s="214" t="s">
        <v>325</v>
      </c>
      <c r="G284" s="212"/>
      <c r="H284" s="215">
        <v>177.8</v>
      </c>
      <c r="I284" s="216"/>
      <c r="J284" s="212"/>
      <c r="K284" s="212"/>
      <c r="L284" s="217"/>
      <c r="M284" s="218"/>
      <c r="N284" s="219"/>
      <c r="O284" s="219"/>
      <c r="P284" s="219"/>
      <c r="Q284" s="219"/>
      <c r="R284" s="219"/>
      <c r="S284" s="219"/>
      <c r="T284" s="220"/>
      <c r="AT284" s="221" t="s">
        <v>165</v>
      </c>
      <c r="AU284" s="221" t="s">
        <v>83</v>
      </c>
      <c r="AV284" s="14" t="s">
        <v>83</v>
      </c>
      <c r="AW284" s="14" t="s">
        <v>30</v>
      </c>
      <c r="AX284" s="14" t="s">
        <v>73</v>
      </c>
      <c r="AY284" s="221" t="s">
        <v>157</v>
      </c>
    </row>
    <row r="285" spans="2:51" s="15" customFormat="1" ht="10.2">
      <c r="B285" s="222"/>
      <c r="C285" s="223"/>
      <c r="D285" s="202" t="s">
        <v>165</v>
      </c>
      <c r="E285" s="224" t="s">
        <v>1</v>
      </c>
      <c r="F285" s="225" t="s">
        <v>168</v>
      </c>
      <c r="G285" s="223"/>
      <c r="H285" s="226">
        <v>177.8</v>
      </c>
      <c r="I285" s="227"/>
      <c r="J285" s="223"/>
      <c r="K285" s="223"/>
      <c r="L285" s="228"/>
      <c r="M285" s="229"/>
      <c r="N285" s="230"/>
      <c r="O285" s="230"/>
      <c r="P285" s="230"/>
      <c r="Q285" s="230"/>
      <c r="R285" s="230"/>
      <c r="S285" s="230"/>
      <c r="T285" s="231"/>
      <c r="AT285" s="232" t="s">
        <v>165</v>
      </c>
      <c r="AU285" s="232" t="s">
        <v>83</v>
      </c>
      <c r="AV285" s="15" t="s">
        <v>164</v>
      </c>
      <c r="AW285" s="15" t="s">
        <v>30</v>
      </c>
      <c r="AX285" s="15" t="s">
        <v>81</v>
      </c>
      <c r="AY285" s="232" t="s">
        <v>157</v>
      </c>
    </row>
    <row r="286" spans="1:65" s="2" customFormat="1" ht="24.15" customHeight="1">
      <c r="A286" s="34"/>
      <c r="B286" s="35"/>
      <c r="C286" s="187" t="s">
        <v>241</v>
      </c>
      <c r="D286" s="187" t="s">
        <v>159</v>
      </c>
      <c r="E286" s="188" t="s">
        <v>326</v>
      </c>
      <c r="F286" s="189" t="s">
        <v>327</v>
      </c>
      <c r="G286" s="190" t="s">
        <v>208</v>
      </c>
      <c r="H286" s="191">
        <v>177.8</v>
      </c>
      <c r="I286" s="192"/>
      <c r="J286" s="193">
        <f>ROUND(I286*H286,2)</f>
        <v>0</v>
      </c>
      <c r="K286" s="189" t="s">
        <v>163</v>
      </c>
      <c r="L286" s="39"/>
      <c r="M286" s="194" t="s">
        <v>1</v>
      </c>
      <c r="N286" s="195" t="s">
        <v>40</v>
      </c>
      <c r="O286" s="72"/>
      <c r="P286" s="196">
        <f>O286*H286</f>
        <v>0</v>
      </c>
      <c r="Q286" s="196">
        <v>0.003</v>
      </c>
      <c r="R286" s="196">
        <f>Q286*H286</f>
        <v>0.5334000000000001</v>
      </c>
      <c r="S286" s="196">
        <v>0</v>
      </c>
      <c r="T286" s="197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98" t="s">
        <v>164</v>
      </c>
      <c r="AT286" s="198" t="s">
        <v>159</v>
      </c>
      <c r="AU286" s="198" t="s">
        <v>83</v>
      </c>
      <c r="AY286" s="17" t="s">
        <v>157</v>
      </c>
      <c r="BE286" s="199">
        <f>IF(N286="základní",J286,0)</f>
        <v>0</v>
      </c>
      <c r="BF286" s="199">
        <f>IF(N286="snížená",J286,0)</f>
        <v>0</v>
      </c>
      <c r="BG286" s="199">
        <f>IF(N286="zákl. přenesená",J286,0)</f>
        <v>0</v>
      </c>
      <c r="BH286" s="199">
        <f>IF(N286="sníž. přenesená",J286,0)</f>
        <v>0</v>
      </c>
      <c r="BI286" s="199">
        <f>IF(N286="nulová",J286,0)</f>
        <v>0</v>
      </c>
      <c r="BJ286" s="17" t="s">
        <v>164</v>
      </c>
      <c r="BK286" s="199">
        <f>ROUND(I286*H286,2)</f>
        <v>0</v>
      </c>
      <c r="BL286" s="17" t="s">
        <v>164</v>
      </c>
      <c r="BM286" s="198" t="s">
        <v>328</v>
      </c>
    </row>
    <row r="287" spans="2:51" s="14" customFormat="1" ht="20.4">
      <c r="B287" s="211"/>
      <c r="C287" s="212"/>
      <c r="D287" s="202" t="s">
        <v>165</v>
      </c>
      <c r="E287" s="213" t="s">
        <v>1</v>
      </c>
      <c r="F287" s="214" t="s">
        <v>329</v>
      </c>
      <c r="G287" s="212"/>
      <c r="H287" s="215">
        <v>177.8</v>
      </c>
      <c r="I287" s="216"/>
      <c r="J287" s="212"/>
      <c r="K287" s="212"/>
      <c r="L287" s="217"/>
      <c r="M287" s="218"/>
      <c r="N287" s="219"/>
      <c r="O287" s="219"/>
      <c r="P287" s="219"/>
      <c r="Q287" s="219"/>
      <c r="R287" s="219"/>
      <c r="S287" s="219"/>
      <c r="T287" s="220"/>
      <c r="AT287" s="221" t="s">
        <v>165</v>
      </c>
      <c r="AU287" s="221" t="s">
        <v>83</v>
      </c>
      <c r="AV287" s="14" t="s">
        <v>83</v>
      </c>
      <c r="AW287" s="14" t="s">
        <v>30</v>
      </c>
      <c r="AX287" s="14" t="s">
        <v>73</v>
      </c>
      <c r="AY287" s="221" t="s">
        <v>157</v>
      </c>
    </row>
    <row r="288" spans="2:51" s="15" customFormat="1" ht="10.2">
      <c r="B288" s="222"/>
      <c r="C288" s="223"/>
      <c r="D288" s="202" t="s">
        <v>165</v>
      </c>
      <c r="E288" s="224" t="s">
        <v>1</v>
      </c>
      <c r="F288" s="225" t="s">
        <v>168</v>
      </c>
      <c r="G288" s="223"/>
      <c r="H288" s="226">
        <v>177.8</v>
      </c>
      <c r="I288" s="227"/>
      <c r="J288" s="223"/>
      <c r="K288" s="223"/>
      <c r="L288" s="228"/>
      <c r="M288" s="229"/>
      <c r="N288" s="230"/>
      <c r="O288" s="230"/>
      <c r="P288" s="230"/>
      <c r="Q288" s="230"/>
      <c r="R288" s="230"/>
      <c r="S288" s="230"/>
      <c r="T288" s="231"/>
      <c r="AT288" s="232" t="s">
        <v>165</v>
      </c>
      <c r="AU288" s="232" t="s">
        <v>83</v>
      </c>
      <c r="AV288" s="15" t="s">
        <v>164</v>
      </c>
      <c r="AW288" s="15" t="s">
        <v>30</v>
      </c>
      <c r="AX288" s="15" t="s">
        <v>81</v>
      </c>
      <c r="AY288" s="232" t="s">
        <v>157</v>
      </c>
    </row>
    <row r="289" spans="1:65" s="2" customFormat="1" ht="24.15" customHeight="1">
      <c r="A289" s="34"/>
      <c r="B289" s="35"/>
      <c r="C289" s="187" t="s">
        <v>330</v>
      </c>
      <c r="D289" s="187" t="s">
        <v>159</v>
      </c>
      <c r="E289" s="188" t="s">
        <v>331</v>
      </c>
      <c r="F289" s="189" t="s">
        <v>332</v>
      </c>
      <c r="G289" s="190" t="s">
        <v>208</v>
      </c>
      <c r="H289" s="191">
        <v>261.29</v>
      </c>
      <c r="I289" s="192"/>
      <c r="J289" s="193">
        <f>ROUND(I289*H289,2)</f>
        <v>0</v>
      </c>
      <c r="K289" s="189" t="s">
        <v>163</v>
      </c>
      <c r="L289" s="39"/>
      <c r="M289" s="194" t="s">
        <v>1</v>
      </c>
      <c r="N289" s="195" t="s">
        <v>40</v>
      </c>
      <c r="O289" s="72"/>
      <c r="P289" s="196">
        <f>O289*H289</f>
        <v>0</v>
      </c>
      <c r="Q289" s="196">
        <v>0.0057</v>
      </c>
      <c r="R289" s="196">
        <f>Q289*H289</f>
        <v>1.4893530000000001</v>
      </c>
      <c r="S289" s="196">
        <v>0</v>
      </c>
      <c r="T289" s="197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98" t="s">
        <v>164</v>
      </c>
      <c r="AT289" s="198" t="s">
        <v>159</v>
      </c>
      <c r="AU289" s="198" t="s">
        <v>83</v>
      </c>
      <c r="AY289" s="17" t="s">
        <v>157</v>
      </c>
      <c r="BE289" s="199">
        <f>IF(N289="základní",J289,0)</f>
        <v>0</v>
      </c>
      <c r="BF289" s="199">
        <f>IF(N289="snížená",J289,0)</f>
        <v>0</v>
      </c>
      <c r="BG289" s="199">
        <f>IF(N289="zákl. přenesená",J289,0)</f>
        <v>0</v>
      </c>
      <c r="BH289" s="199">
        <f>IF(N289="sníž. přenesená",J289,0)</f>
        <v>0</v>
      </c>
      <c r="BI289" s="199">
        <f>IF(N289="nulová",J289,0)</f>
        <v>0</v>
      </c>
      <c r="BJ289" s="17" t="s">
        <v>164</v>
      </c>
      <c r="BK289" s="199">
        <f>ROUND(I289*H289,2)</f>
        <v>0</v>
      </c>
      <c r="BL289" s="17" t="s">
        <v>164</v>
      </c>
      <c r="BM289" s="198" t="s">
        <v>333</v>
      </c>
    </row>
    <row r="290" spans="2:51" s="13" customFormat="1" ht="10.2">
      <c r="B290" s="200"/>
      <c r="C290" s="201"/>
      <c r="D290" s="202" t="s">
        <v>165</v>
      </c>
      <c r="E290" s="203" t="s">
        <v>1</v>
      </c>
      <c r="F290" s="204" t="s">
        <v>166</v>
      </c>
      <c r="G290" s="201"/>
      <c r="H290" s="203" t="s">
        <v>1</v>
      </c>
      <c r="I290" s="205"/>
      <c r="J290" s="201"/>
      <c r="K290" s="201"/>
      <c r="L290" s="206"/>
      <c r="M290" s="207"/>
      <c r="N290" s="208"/>
      <c r="O290" s="208"/>
      <c r="P290" s="208"/>
      <c r="Q290" s="208"/>
      <c r="R290" s="208"/>
      <c r="S290" s="208"/>
      <c r="T290" s="209"/>
      <c r="AT290" s="210" t="s">
        <v>165</v>
      </c>
      <c r="AU290" s="210" t="s">
        <v>83</v>
      </c>
      <c r="AV290" s="13" t="s">
        <v>81</v>
      </c>
      <c r="AW290" s="13" t="s">
        <v>30</v>
      </c>
      <c r="AX290" s="13" t="s">
        <v>73</v>
      </c>
      <c r="AY290" s="210" t="s">
        <v>157</v>
      </c>
    </row>
    <row r="291" spans="2:51" s="14" customFormat="1" ht="20.4">
      <c r="B291" s="211"/>
      <c r="C291" s="212"/>
      <c r="D291" s="202" t="s">
        <v>165</v>
      </c>
      <c r="E291" s="213" t="s">
        <v>1</v>
      </c>
      <c r="F291" s="214" t="s">
        <v>334</v>
      </c>
      <c r="G291" s="212"/>
      <c r="H291" s="215">
        <v>236.6</v>
      </c>
      <c r="I291" s="216"/>
      <c r="J291" s="212"/>
      <c r="K291" s="212"/>
      <c r="L291" s="217"/>
      <c r="M291" s="218"/>
      <c r="N291" s="219"/>
      <c r="O291" s="219"/>
      <c r="P291" s="219"/>
      <c r="Q291" s="219"/>
      <c r="R291" s="219"/>
      <c r="S291" s="219"/>
      <c r="T291" s="220"/>
      <c r="AT291" s="221" t="s">
        <v>165</v>
      </c>
      <c r="AU291" s="221" t="s">
        <v>83</v>
      </c>
      <c r="AV291" s="14" t="s">
        <v>83</v>
      </c>
      <c r="AW291" s="14" t="s">
        <v>30</v>
      </c>
      <c r="AX291" s="14" t="s">
        <v>73</v>
      </c>
      <c r="AY291" s="221" t="s">
        <v>157</v>
      </c>
    </row>
    <row r="292" spans="2:51" s="13" customFormat="1" ht="10.2">
      <c r="B292" s="200"/>
      <c r="C292" s="201"/>
      <c r="D292" s="202" t="s">
        <v>165</v>
      </c>
      <c r="E292" s="203" t="s">
        <v>1</v>
      </c>
      <c r="F292" s="204" t="s">
        <v>335</v>
      </c>
      <c r="G292" s="201"/>
      <c r="H292" s="203" t="s">
        <v>1</v>
      </c>
      <c r="I292" s="205"/>
      <c r="J292" s="201"/>
      <c r="K292" s="201"/>
      <c r="L292" s="206"/>
      <c r="M292" s="207"/>
      <c r="N292" s="208"/>
      <c r="O292" s="208"/>
      <c r="P292" s="208"/>
      <c r="Q292" s="208"/>
      <c r="R292" s="208"/>
      <c r="S292" s="208"/>
      <c r="T292" s="209"/>
      <c r="AT292" s="210" t="s">
        <v>165</v>
      </c>
      <c r="AU292" s="210" t="s">
        <v>83</v>
      </c>
      <c r="AV292" s="13" t="s">
        <v>81</v>
      </c>
      <c r="AW292" s="13" t="s">
        <v>30</v>
      </c>
      <c r="AX292" s="13" t="s">
        <v>73</v>
      </c>
      <c r="AY292" s="210" t="s">
        <v>157</v>
      </c>
    </row>
    <row r="293" spans="2:51" s="14" customFormat="1" ht="10.2">
      <c r="B293" s="211"/>
      <c r="C293" s="212"/>
      <c r="D293" s="202" t="s">
        <v>165</v>
      </c>
      <c r="E293" s="213" t="s">
        <v>1</v>
      </c>
      <c r="F293" s="214" t="s">
        <v>336</v>
      </c>
      <c r="G293" s="212"/>
      <c r="H293" s="215">
        <v>14.5</v>
      </c>
      <c r="I293" s="216"/>
      <c r="J293" s="212"/>
      <c r="K293" s="212"/>
      <c r="L293" s="217"/>
      <c r="M293" s="218"/>
      <c r="N293" s="219"/>
      <c r="O293" s="219"/>
      <c r="P293" s="219"/>
      <c r="Q293" s="219"/>
      <c r="R293" s="219"/>
      <c r="S293" s="219"/>
      <c r="T293" s="220"/>
      <c r="AT293" s="221" t="s">
        <v>165</v>
      </c>
      <c r="AU293" s="221" t="s">
        <v>83</v>
      </c>
      <c r="AV293" s="14" t="s">
        <v>83</v>
      </c>
      <c r="AW293" s="14" t="s">
        <v>30</v>
      </c>
      <c r="AX293" s="14" t="s">
        <v>73</v>
      </c>
      <c r="AY293" s="221" t="s">
        <v>157</v>
      </c>
    </row>
    <row r="294" spans="2:51" s="13" customFormat="1" ht="10.2">
      <c r="B294" s="200"/>
      <c r="C294" s="201"/>
      <c r="D294" s="202" t="s">
        <v>165</v>
      </c>
      <c r="E294" s="203" t="s">
        <v>1</v>
      </c>
      <c r="F294" s="204" t="s">
        <v>337</v>
      </c>
      <c r="G294" s="201"/>
      <c r="H294" s="203" t="s">
        <v>1</v>
      </c>
      <c r="I294" s="205"/>
      <c r="J294" s="201"/>
      <c r="K294" s="201"/>
      <c r="L294" s="206"/>
      <c r="M294" s="207"/>
      <c r="N294" s="208"/>
      <c r="O294" s="208"/>
      <c r="P294" s="208"/>
      <c r="Q294" s="208"/>
      <c r="R294" s="208"/>
      <c r="S294" s="208"/>
      <c r="T294" s="209"/>
      <c r="AT294" s="210" t="s">
        <v>165</v>
      </c>
      <c r="AU294" s="210" t="s">
        <v>83</v>
      </c>
      <c r="AV294" s="13" t="s">
        <v>81</v>
      </c>
      <c r="AW294" s="13" t="s">
        <v>30</v>
      </c>
      <c r="AX294" s="13" t="s">
        <v>73</v>
      </c>
      <c r="AY294" s="210" t="s">
        <v>157</v>
      </c>
    </row>
    <row r="295" spans="2:51" s="14" customFormat="1" ht="10.2">
      <c r="B295" s="211"/>
      <c r="C295" s="212"/>
      <c r="D295" s="202" t="s">
        <v>165</v>
      </c>
      <c r="E295" s="213" t="s">
        <v>1</v>
      </c>
      <c r="F295" s="214" t="s">
        <v>338</v>
      </c>
      <c r="G295" s="212"/>
      <c r="H295" s="215">
        <v>10.19</v>
      </c>
      <c r="I295" s="216"/>
      <c r="J295" s="212"/>
      <c r="K295" s="212"/>
      <c r="L295" s="217"/>
      <c r="M295" s="218"/>
      <c r="N295" s="219"/>
      <c r="O295" s="219"/>
      <c r="P295" s="219"/>
      <c r="Q295" s="219"/>
      <c r="R295" s="219"/>
      <c r="S295" s="219"/>
      <c r="T295" s="220"/>
      <c r="AT295" s="221" t="s">
        <v>165</v>
      </c>
      <c r="AU295" s="221" t="s">
        <v>83</v>
      </c>
      <c r="AV295" s="14" t="s">
        <v>83</v>
      </c>
      <c r="AW295" s="14" t="s">
        <v>30</v>
      </c>
      <c r="AX295" s="14" t="s">
        <v>73</v>
      </c>
      <c r="AY295" s="221" t="s">
        <v>157</v>
      </c>
    </row>
    <row r="296" spans="2:51" s="15" customFormat="1" ht="10.2">
      <c r="B296" s="222"/>
      <c r="C296" s="223"/>
      <c r="D296" s="202" t="s">
        <v>165</v>
      </c>
      <c r="E296" s="224" t="s">
        <v>1</v>
      </c>
      <c r="F296" s="225" t="s">
        <v>168</v>
      </c>
      <c r="G296" s="223"/>
      <c r="H296" s="226">
        <v>261.29</v>
      </c>
      <c r="I296" s="227"/>
      <c r="J296" s="223"/>
      <c r="K296" s="223"/>
      <c r="L296" s="228"/>
      <c r="M296" s="229"/>
      <c r="N296" s="230"/>
      <c r="O296" s="230"/>
      <c r="P296" s="230"/>
      <c r="Q296" s="230"/>
      <c r="R296" s="230"/>
      <c r="S296" s="230"/>
      <c r="T296" s="231"/>
      <c r="AT296" s="232" t="s">
        <v>165</v>
      </c>
      <c r="AU296" s="232" t="s">
        <v>83</v>
      </c>
      <c r="AV296" s="15" t="s">
        <v>164</v>
      </c>
      <c r="AW296" s="15" t="s">
        <v>30</v>
      </c>
      <c r="AX296" s="15" t="s">
        <v>81</v>
      </c>
      <c r="AY296" s="232" t="s">
        <v>157</v>
      </c>
    </row>
    <row r="297" spans="1:65" s="2" customFormat="1" ht="24.15" customHeight="1">
      <c r="A297" s="34"/>
      <c r="B297" s="35"/>
      <c r="C297" s="187" t="s">
        <v>246</v>
      </c>
      <c r="D297" s="187" t="s">
        <v>159</v>
      </c>
      <c r="E297" s="188" t="s">
        <v>339</v>
      </c>
      <c r="F297" s="189" t="s">
        <v>340</v>
      </c>
      <c r="G297" s="190" t="s">
        <v>208</v>
      </c>
      <c r="H297" s="191">
        <v>440.383</v>
      </c>
      <c r="I297" s="192"/>
      <c r="J297" s="193">
        <f>ROUND(I297*H297,2)</f>
        <v>0</v>
      </c>
      <c r="K297" s="189" t="s">
        <v>163</v>
      </c>
      <c r="L297" s="39"/>
      <c r="M297" s="194" t="s">
        <v>1</v>
      </c>
      <c r="N297" s="195" t="s">
        <v>40</v>
      </c>
      <c r="O297" s="72"/>
      <c r="P297" s="196">
        <f>O297*H297</f>
        <v>0</v>
      </c>
      <c r="Q297" s="196">
        <v>0.0014</v>
      </c>
      <c r="R297" s="196">
        <f>Q297*H297</f>
        <v>0.6165362</v>
      </c>
      <c r="S297" s="196">
        <v>0</v>
      </c>
      <c r="T297" s="197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98" t="s">
        <v>164</v>
      </c>
      <c r="AT297" s="198" t="s">
        <v>159</v>
      </c>
      <c r="AU297" s="198" t="s">
        <v>83</v>
      </c>
      <c r="AY297" s="17" t="s">
        <v>157</v>
      </c>
      <c r="BE297" s="199">
        <f>IF(N297="základní",J297,0)</f>
        <v>0</v>
      </c>
      <c r="BF297" s="199">
        <f>IF(N297="snížená",J297,0)</f>
        <v>0</v>
      </c>
      <c r="BG297" s="199">
        <f>IF(N297="zákl. přenesená",J297,0)</f>
        <v>0</v>
      </c>
      <c r="BH297" s="199">
        <f>IF(N297="sníž. přenesená",J297,0)</f>
        <v>0</v>
      </c>
      <c r="BI297" s="199">
        <f>IF(N297="nulová",J297,0)</f>
        <v>0</v>
      </c>
      <c r="BJ297" s="17" t="s">
        <v>164</v>
      </c>
      <c r="BK297" s="199">
        <f>ROUND(I297*H297,2)</f>
        <v>0</v>
      </c>
      <c r="BL297" s="17" t="s">
        <v>164</v>
      </c>
      <c r="BM297" s="198" t="s">
        <v>341</v>
      </c>
    </row>
    <row r="298" spans="2:51" s="14" customFormat="1" ht="10.2">
      <c r="B298" s="211"/>
      <c r="C298" s="212"/>
      <c r="D298" s="202" t="s">
        <v>165</v>
      </c>
      <c r="E298" s="213" t="s">
        <v>1</v>
      </c>
      <c r="F298" s="214" t="s">
        <v>342</v>
      </c>
      <c r="G298" s="212"/>
      <c r="H298" s="215">
        <v>440.383</v>
      </c>
      <c r="I298" s="216"/>
      <c r="J298" s="212"/>
      <c r="K298" s="212"/>
      <c r="L298" s="217"/>
      <c r="M298" s="218"/>
      <c r="N298" s="219"/>
      <c r="O298" s="219"/>
      <c r="P298" s="219"/>
      <c r="Q298" s="219"/>
      <c r="R298" s="219"/>
      <c r="S298" s="219"/>
      <c r="T298" s="220"/>
      <c r="AT298" s="221" t="s">
        <v>165</v>
      </c>
      <c r="AU298" s="221" t="s">
        <v>83</v>
      </c>
      <c r="AV298" s="14" t="s">
        <v>83</v>
      </c>
      <c r="AW298" s="14" t="s">
        <v>30</v>
      </c>
      <c r="AX298" s="14" t="s">
        <v>73</v>
      </c>
      <c r="AY298" s="221" t="s">
        <v>157</v>
      </c>
    </row>
    <row r="299" spans="2:51" s="15" customFormat="1" ht="10.2">
      <c r="B299" s="222"/>
      <c r="C299" s="223"/>
      <c r="D299" s="202" t="s">
        <v>165</v>
      </c>
      <c r="E299" s="224" t="s">
        <v>1</v>
      </c>
      <c r="F299" s="225" t="s">
        <v>168</v>
      </c>
      <c r="G299" s="223"/>
      <c r="H299" s="226">
        <v>440.383</v>
      </c>
      <c r="I299" s="227"/>
      <c r="J299" s="223"/>
      <c r="K299" s="223"/>
      <c r="L299" s="228"/>
      <c r="M299" s="229"/>
      <c r="N299" s="230"/>
      <c r="O299" s="230"/>
      <c r="P299" s="230"/>
      <c r="Q299" s="230"/>
      <c r="R299" s="230"/>
      <c r="S299" s="230"/>
      <c r="T299" s="231"/>
      <c r="AT299" s="232" t="s">
        <v>165</v>
      </c>
      <c r="AU299" s="232" t="s">
        <v>83</v>
      </c>
      <c r="AV299" s="15" t="s">
        <v>164</v>
      </c>
      <c r="AW299" s="15" t="s">
        <v>30</v>
      </c>
      <c r="AX299" s="15" t="s">
        <v>81</v>
      </c>
      <c r="AY299" s="232" t="s">
        <v>157</v>
      </c>
    </row>
    <row r="300" spans="1:65" s="2" customFormat="1" ht="24.15" customHeight="1">
      <c r="A300" s="34"/>
      <c r="B300" s="35"/>
      <c r="C300" s="187" t="s">
        <v>343</v>
      </c>
      <c r="D300" s="187" t="s">
        <v>159</v>
      </c>
      <c r="E300" s="188" t="s">
        <v>344</v>
      </c>
      <c r="F300" s="189" t="s">
        <v>345</v>
      </c>
      <c r="G300" s="190" t="s">
        <v>208</v>
      </c>
      <c r="H300" s="191">
        <v>440.383</v>
      </c>
      <c r="I300" s="192"/>
      <c r="J300" s="193">
        <f>ROUND(I300*H300,2)</f>
        <v>0</v>
      </c>
      <c r="K300" s="189" t="s">
        <v>163</v>
      </c>
      <c r="L300" s="39"/>
      <c r="M300" s="194" t="s">
        <v>1</v>
      </c>
      <c r="N300" s="195" t="s">
        <v>40</v>
      </c>
      <c r="O300" s="72"/>
      <c r="P300" s="196">
        <f>O300*H300</f>
        <v>0</v>
      </c>
      <c r="Q300" s="196">
        <v>0.003</v>
      </c>
      <c r="R300" s="196">
        <f>Q300*H300</f>
        <v>1.321149</v>
      </c>
      <c r="S300" s="196">
        <v>0</v>
      </c>
      <c r="T300" s="197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98" t="s">
        <v>164</v>
      </c>
      <c r="AT300" s="198" t="s">
        <v>159</v>
      </c>
      <c r="AU300" s="198" t="s">
        <v>83</v>
      </c>
      <c r="AY300" s="17" t="s">
        <v>157</v>
      </c>
      <c r="BE300" s="199">
        <f>IF(N300="základní",J300,0)</f>
        <v>0</v>
      </c>
      <c r="BF300" s="199">
        <f>IF(N300="snížená",J300,0)</f>
        <v>0</v>
      </c>
      <c r="BG300" s="199">
        <f>IF(N300="zákl. přenesená",J300,0)</f>
        <v>0</v>
      </c>
      <c r="BH300" s="199">
        <f>IF(N300="sníž. přenesená",J300,0)</f>
        <v>0</v>
      </c>
      <c r="BI300" s="199">
        <f>IF(N300="nulová",J300,0)</f>
        <v>0</v>
      </c>
      <c r="BJ300" s="17" t="s">
        <v>164</v>
      </c>
      <c r="BK300" s="199">
        <f>ROUND(I300*H300,2)</f>
        <v>0</v>
      </c>
      <c r="BL300" s="17" t="s">
        <v>164</v>
      </c>
      <c r="BM300" s="198" t="s">
        <v>346</v>
      </c>
    </row>
    <row r="301" spans="2:51" s="13" customFormat="1" ht="10.2">
      <c r="B301" s="200"/>
      <c r="C301" s="201"/>
      <c r="D301" s="202" t="s">
        <v>165</v>
      </c>
      <c r="E301" s="203" t="s">
        <v>1</v>
      </c>
      <c r="F301" s="204" t="s">
        <v>166</v>
      </c>
      <c r="G301" s="201"/>
      <c r="H301" s="203" t="s">
        <v>1</v>
      </c>
      <c r="I301" s="205"/>
      <c r="J301" s="201"/>
      <c r="K301" s="201"/>
      <c r="L301" s="206"/>
      <c r="M301" s="207"/>
      <c r="N301" s="208"/>
      <c r="O301" s="208"/>
      <c r="P301" s="208"/>
      <c r="Q301" s="208"/>
      <c r="R301" s="208"/>
      <c r="S301" s="208"/>
      <c r="T301" s="209"/>
      <c r="AT301" s="210" t="s">
        <v>165</v>
      </c>
      <c r="AU301" s="210" t="s">
        <v>83</v>
      </c>
      <c r="AV301" s="13" t="s">
        <v>81</v>
      </c>
      <c r="AW301" s="13" t="s">
        <v>30</v>
      </c>
      <c r="AX301" s="13" t="s">
        <v>73</v>
      </c>
      <c r="AY301" s="210" t="s">
        <v>157</v>
      </c>
    </row>
    <row r="302" spans="2:51" s="14" customFormat="1" ht="10.2">
      <c r="B302" s="211"/>
      <c r="C302" s="212"/>
      <c r="D302" s="202" t="s">
        <v>165</v>
      </c>
      <c r="E302" s="213" t="s">
        <v>1</v>
      </c>
      <c r="F302" s="214" t="s">
        <v>347</v>
      </c>
      <c r="G302" s="212"/>
      <c r="H302" s="215">
        <v>407.116</v>
      </c>
      <c r="I302" s="216"/>
      <c r="J302" s="212"/>
      <c r="K302" s="212"/>
      <c r="L302" s="217"/>
      <c r="M302" s="218"/>
      <c r="N302" s="219"/>
      <c r="O302" s="219"/>
      <c r="P302" s="219"/>
      <c r="Q302" s="219"/>
      <c r="R302" s="219"/>
      <c r="S302" s="219"/>
      <c r="T302" s="220"/>
      <c r="AT302" s="221" t="s">
        <v>165</v>
      </c>
      <c r="AU302" s="221" t="s">
        <v>83</v>
      </c>
      <c r="AV302" s="14" t="s">
        <v>83</v>
      </c>
      <c r="AW302" s="14" t="s">
        <v>30</v>
      </c>
      <c r="AX302" s="14" t="s">
        <v>73</v>
      </c>
      <c r="AY302" s="221" t="s">
        <v>157</v>
      </c>
    </row>
    <row r="303" spans="2:51" s="14" customFormat="1" ht="10.2">
      <c r="B303" s="211"/>
      <c r="C303" s="212"/>
      <c r="D303" s="202" t="s">
        <v>165</v>
      </c>
      <c r="E303" s="213" t="s">
        <v>1</v>
      </c>
      <c r="F303" s="214" t="s">
        <v>348</v>
      </c>
      <c r="G303" s="212"/>
      <c r="H303" s="215">
        <v>89.216</v>
      </c>
      <c r="I303" s="216"/>
      <c r="J303" s="212"/>
      <c r="K303" s="212"/>
      <c r="L303" s="217"/>
      <c r="M303" s="218"/>
      <c r="N303" s="219"/>
      <c r="O303" s="219"/>
      <c r="P303" s="219"/>
      <c r="Q303" s="219"/>
      <c r="R303" s="219"/>
      <c r="S303" s="219"/>
      <c r="T303" s="220"/>
      <c r="AT303" s="221" t="s">
        <v>165</v>
      </c>
      <c r="AU303" s="221" t="s">
        <v>83</v>
      </c>
      <c r="AV303" s="14" t="s">
        <v>83</v>
      </c>
      <c r="AW303" s="14" t="s">
        <v>30</v>
      </c>
      <c r="AX303" s="14" t="s">
        <v>73</v>
      </c>
      <c r="AY303" s="221" t="s">
        <v>157</v>
      </c>
    </row>
    <row r="304" spans="2:51" s="13" customFormat="1" ht="10.2">
      <c r="B304" s="200"/>
      <c r="C304" s="201"/>
      <c r="D304" s="202" t="s">
        <v>165</v>
      </c>
      <c r="E304" s="203" t="s">
        <v>1</v>
      </c>
      <c r="F304" s="204" t="s">
        <v>271</v>
      </c>
      <c r="G304" s="201"/>
      <c r="H304" s="203" t="s">
        <v>1</v>
      </c>
      <c r="I304" s="205"/>
      <c r="J304" s="201"/>
      <c r="K304" s="201"/>
      <c r="L304" s="206"/>
      <c r="M304" s="207"/>
      <c r="N304" s="208"/>
      <c r="O304" s="208"/>
      <c r="P304" s="208"/>
      <c r="Q304" s="208"/>
      <c r="R304" s="208"/>
      <c r="S304" s="208"/>
      <c r="T304" s="209"/>
      <c r="AT304" s="210" t="s">
        <v>165</v>
      </c>
      <c r="AU304" s="210" t="s">
        <v>83</v>
      </c>
      <c r="AV304" s="13" t="s">
        <v>81</v>
      </c>
      <c r="AW304" s="13" t="s">
        <v>30</v>
      </c>
      <c r="AX304" s="13" t="s">
        <v>73</v>
      </c>
      <c r="AY304" s="210" t="s">
        <v>157</v>
      </c>
    </row>
    <row r="305" spans="2:51" s="14" customFormat="1" ht="40.8">
      <c r="B305" s="211"/>
      <c r="C305" s="212"/>
      <c r="D305" s="202" t="s">
        <v>165</v>
      </c>
      <c r="E305" s="213" t="s">
        <v>1</v>
      </c>
      <c r="F305" s="214" t="s">
        <v>349</v>
      </c>
      <c r="G305" s="212"/>
      <c r="H305" s="215">
        <v>-35.549</v>
      </c>
      <c r="I305" s="216"/>
      <c r="J305" s="212"/>
      <c r="K305" s="212"/>
      <c r="L305" s="217"/>
      <c r="M305" s="218"/>
      <c r="N305" s="219"/>
      <c r="O305" s="219"/>
      <c r="P305" s="219"/>
      <c r="Q305" s="219"/>
      <c r="R305" s="219"/>
      <c r="S305" s="219"/>
      <c r="T305" s="220"/>
      <c r="AT305" s="221" t="s">
        <v>165</v>
      </c>
      <c r="AU305" s="221" t="s">
        <v>83</v>
      </c>
      <c r="AV305" s="14" t="s">
        <v>83</v>
      </c>
      <c r="AW305" s="14" t="s">
        <v>30</v>
      </c>
      <c r="AX305" s="14" t="s">
        <v>73</v>
      </c>
      <c r="AY305" s="221" t="s">
        <v>157</v>
      </c>
    </row>
    <row r="306" spans="2:51" s="14" customFormat="1" ht="10.2">
      <c r="B306" s="211"/>
      <c r="C306" s="212"/>
      <c r="D306" s="202" t="s">
        <v>165</v>
      </c>
      <c r="E306" s="213" t="s">
        <v>1</v>
      </c>
      <c r="F306" s="214" t="s">
        <v>350</v>
      </c>
      <c r="G306" s="212"/>
      <c r="H306" s="215">
        <v>-20.4</v>
      </c>
      <c r="I306" s="216"/>
      <c r="J306" s="212"/>
      <c r="K306" s="212"/>
      <c r="L306" s="217"/>
      <c r="M306" s="218"/>
      <c r="N306" s="219"/>
      <c r="O306" s="219"/>
      <c r="P306" s="219"/>
      <c r="Q306" s="219"/>
      <c r="R306" s="219"/>
      <c r="S306" s="219"/>
      <c r="T306" s="220"/>
      <c r="AT306" s="221" t="s">
        <v>165</v>
      </c>
      <c r="AU306" s="221" t="s">
        <v>83</v>
      </c>
      <c r="AV306" s="14" t="s">
        <v>83</v>
      </c>
      <c r="AW306" s="14" t="s">
        <v>30</v>
      </c>
      <c r="AX306" s="14" t="s">
        <v>73</v>
      </c>
      <c r="AY306" s="221" t="s">
        <v>157</v>
      </c>
    </row>
    <row r="307" spans="2:51" s="15" customFormat="1" ht="10.2">
      <c r="B307" s="222"/>
      <c r="C307" s="223"/>
      <c r="D307" s="202" t="s">
        <v>165</v>
      </c>
      <c r="E307" s="224" t="s">
        <v>1</v>
      </c>
      <c r="F307" s="225" t="s">
        <v>168</v>
      </c>
      <c r="G307" s="223"/>
      <c r="H307" s="226">
        <v>440.38300000000004</v>
      </c>
      <c r="I307" s="227"/>
      <c r="J307" s="223"/>
      <c r="K307" s="223"/>
      <c r="L307" s="228"/>
      <c r="M307" s="229"/>
      <c r="N307" s="230"/>
      <c r="O307" s="230"/>
      <c r="P307" s="230"/>
      <c r="Q307" s="230"/>
      <c r="R307" s="230"/>
      <c r="S307" s="230"/>
      <c r="T307" s="231"/>
      <c r="AT307" s="232" t="s">
        <v>165</v>
      </c>
      <c r="AU307" s="232" t="s">
        <v>83</v>
      </c>
      <c r="AV307" s="15" t="s">
        <v>164</v>
      </c>
      <c r="AW307" s="15" t="s">
        <v>30</v>
      </c>
      <c r="AX307" s="15" t="s">
        <v>81</v>
      </c>
      <c r="AY307" s="232" t="s">
        <v>157</v>
      </c>
    </row>
    <row r="308" spans="1:65" s="2" customFormat="1" ht="24.15" customHeight="1">
      <c r="A308" s="34"/>
      <c r="B308" s="35"/>
      <c r="C308" s="187" t="s">
        <v>252</v>
      </c>
      <c r="D308" s="187" t="s">
        <v>159</v>
      </c>
      <c r="E308" s="188" t="s">
        <v>351</v>
      </c>
      <c r="F308" s="189" t="s">
        <v>352</v>
      </c>
      <c r="G308" s="190" t="s">
        <v>208</v>
      </c>
      <c r="H308" s="191">
        <v>100.036</v>
      </c>
      <c r="I308" s="192"/>
      <c r="J308" s="193">
        <f>ROUND(I308*H308,2)</f>
        <v>0</v>
      </c>
      <c r="K308" s="189" t="s">
        <v>163</v>
      </c>
      <c r="L308" s="39"/>
      <c r="M308" s="194" t="s">
        <v>1</v>
      </c>
      <c r="N308" s="195" t="s">
        <v>40</v>
      </c>
      <c r="O308" s="72"/>
      <c r="P308" s="196">
        <f>O308*H308</f>
        <v>0</v>
      </c>
      <c r="Q308" s="196">
        <v>0.01838</v>
      </c>
      <c r="R308" s="196">
        <f>Q308*H308</f>
        <v>1.83866168</v>
      </c>
      <c r="S308" s="196">
        <v>0</v>
      </c>
      <c r="T308" s="197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98" t="s">
        <v>164</v>
      </c>
      <c r="AT308" s="198" t="s">
        <v>159</v>
      </c>
      <c r="AU308" s="198" t="s">
        <v>83</v>
      </c>
      <c r="AY308" s="17" t="s">
        <v>157</v>
      </c>
      <c r="BE308" s="199">
        <f>IF(N308="základní",J308,0)</f>
        <v>0</v>
      </c>
      <c r="BF308" s="199">
        <f>IF(N308="snížená",J308,0)</f>
        <v>0</v>
      </c>
      <c r="BG308" s="199">
        <f>IF(N308="zákl. přenesená",J308,0)</f>
        <v>0</v>
      </c>
      <c r="BH308" s="199">
        <f>IF(N308="sníž. přenesená",J308,0)</f>
        <v>0</v>
      </c>
      <c r="BI308" s="199">
        <f>IF(N308="nulová",J308,0)</f>
        <v>0</v>
      </c>
      <c r="BJ308" s="17" t="s">
        <v>164</v>
      </c>
      <c r="BK308" s="199">
        <f>ROUND(I308*H308,2)</f>
        <v>0</v>
      </c>
      <c r="BL308" s="17" t="s">
        <v>164</v>
      </c>
      <c r="BM308" s="198" t="s">
        <v>353</v>
      </c>
    </row>
    <row r="309" spans="2:51" s="13" customFormat="1" ht="10.2">
      <c r="B309" s="200"/>
      <c r="C309" s="201"/>
      <c r="D309" s="202" t="s">
        <v>165</v>
      </c>
      <c r="E309" s="203" t="s">
        <v>1</v>
      </c>
      <c r="F309" s="204" t="s">
        <v>166</v>
      </c>
      <c r="G309" s="201"/>
      <c r="H309" s="203" t="s">
        <v>1</v>
      </c>
      <c r="I309" s="205"/>
      <c r="J309" s="201"/>
      <c r="K309" s="201"/>
      <c r="L309" s="206"/>
      <c r="M309" s="207"/>
      <c r="N309" s="208"/>
      <c r="O309" s="208"/>
      <c r="P309" s="208"/>
      <c r="Q309" s="208"/>
      <c r="R309" s="208"/>
      <c r="S309" s="208"/>
      <c r="T309" s="209"/>
      <c r="AT309" s="210" t="s">
        <v>165</v>
      </c>
      <c r="AU309" s="210" t="s">
        <v>83</v>
      </c>
      <c r="AV309" s="13" t="s">
        <v>81</v>
      </c>
      <c r="AW309" s="13" t="s">
        <v>30</v>
      </c>
      <c r="AX309" s="13" t="s">
        <v>73</v>
      </c>
      <c r="AY309" s="210" t="s">
        <v>157</v>
      </c>
    </row>
    <row r="310" spans="2:51" s="14" customFormat="1" ht="20.4">
      <c r="B310" s="211"/>
      <c r="C310" s="212"/>
      <c r="D310" s="202" t="s">
        <v>165</v>
      </c>
      <c r="E310" s="213" t="s">
        <v>1</v>
      </c>
      <c r="F310" s="214" t="s">
        <v>354</v>
      </c>
      <c r="G310" s="212"/>
      <c r="H310" s="215">
        <v>195.636</v>
      </c>
      <c r="I310" s="216"/>
      <c r="J310" s="212"/>
      <c r="K310" s="212"/>
      <c r="L310" s="217"/>
      <c r="M310" s="218"/>
      <c r="N310" s="219"/>
      <c r="O310" s="219"/>
      <c r="P310" s="219"/>
      <c r="Q310" s="219"/>
      <c r="R310" s="219"/>
      <c r="S310" s="219"/>
      <c r="T310" s="220"/>
      <c r="AT310" s="221" t="s">
        <v>165</v>
      </c>
      <c r="AU310" s="221" t="s">
        <v>83</v>
      </c>
      <c r="AV310" s="14" t="s">
        <v>83</v>
      </c>
      <c r="AW310" s="14" t="s">
        <v>30</v>
      </c>
      <c r="AX310" s="14" t="s">
        <v>73</v>
      </c>
      <c r="AY310" s="221" t="s">
        <v>157</v>
      </c>
    </row>
    <row r="311" spans="2:51" s="13" customFormat="1" ht="10.2">
      <c r="B311" s="200"/>
      <c r="C311" s="201"/>
      <c r="D311" s="202" t="s">
        <v>165</v>
      </c>
      <c r="E311" s="203" t="s">
        <v>1</v>
      </c>
      <c r="F311" s="204" t="s">
        <v>271</v>
      </c>
      <c r="G311" s="201"/>
      <c r="H311" s="203" t="s">
        <v>1</v>
      </c>
      <c r="I311" s="205"/>
      <c r="J311" s="201"/>
      <c r="K311" s="201"/>
      <c r="L311" s="206"/>
      <c r="M311" s="207"/>
      <c r="N311" s="208"/>
      <c r="O311" s="208"/>
      <c r="P311" s="208"/>
      <c r="Q311" s="208"/>
      <c r="R311" s="208"/>
      <c r="S311" s="208"/>
      <c r="T311" s="209"/>
      <c r="AT311" s="210" t="s">
        <v>165</v>
      </c>
      <c r="AU311" s="210" t="s">
        <v>83</v>
      </c>
      <c r="AV311" s="13" t="s">
        <v>81</v>
      </c>
      <c r="AW311" s="13" t="s">
        <v>30</v>
      </c>
      <c r="AX311" s="13" t="s">
        <v>73</v>
      </c>
      <c r="AY311" s="210" t="s">
        <v>157</v>
      </c>
    </row>
    <row r="312" spans="2:51" s="14" customFormat="1" ht="10.2">
      <c r="B312" s="211"/>
      <c r="C312" s="212"/>
      <c r="D312" s="202" t="s">
        <v>165</v>
      </c>
      <c r="E312" s="213" t="s">
        <v>1</v>
      </c>
      <c r="F312" s="214" t="s">
        <v>272</v>
      </c>
      <c r="G312" s="212"/>
      <c r="H312" s="215">
        <v>-8</v>
      </c>
      <c r="I312" s="216"/>
      <c r="J312" s="212"/>
      <c r="K312" s="212"/>
      <c r="L312" s="217"/>
      <c r="M312" s="218"/>
      <c r="N312" s="219"/>
      <c r="O312" s="219"/>
      <c r="P312" s="219"/>
      <c r="Q312" s="219"/>
      <c r="R312" s="219"/>
      <c r="S312" s="219"/>
      <c r="T312" s="220"/>
      <c r="AT312" s="221" t="s">
        <v>165</v>
      </c>
      <c r="AU312" s="221" t="s">
        <v>83</v>
      </c>
      <c r="AV312" s="14" t="s">
        <v>83</v>
      </c>
      <c r="AW312" s="14" t="s">
        <v>30</v>
      </c>
      <c r="AX312" s="14" t="s">
        <v>73</v>
      </c>
      <c r="AY312" s="221" t="s">
        <v>157</v>
      </c>
    </row>
    <row r="313" spans="2:51" s="13" customFormat="1" ht="10.2">
      <c r="B313" s="200"/>
      <c r="C313" s="201"/>
      <c r="D313" s="202" t="s">
        <v>165</v>
      </c>
      <c r="E313" s="203" t="s">
        <v>1</v>
      </c>
      <c r="F313" s="204" t="s">
        <v>355</v>
      </c>
      <c r="G313" s="201"/>
      <c r="H313" s="203" t="s">
        <v>1</v>
      </c>
      <c r="I313" s="205"/>
      <c r="J313" s="201"/>
      <c r="K313" s="201"/>
      <c r="L313" s="206"/>
      <c r="M313" s="207"/>
      <c r="N313" s="208"/>
      <c r="O313" s="208"/>
      <c r="P313" s="208"/>
      <c r="Q313" s="208"/>
      <c r="R313" s="208"/>
      <c r="S313" s="208"/>
      <c r="T313" s="209"/>
      <c r="AT313" s="210" t="s">
        <v>165</v>
      </c>
      <c r="AU313" s="210" t="s">
        <v>83</v>
      </c>
      <c r="AV313" s="13" t="s">
        <v>81</v>
      </c>
      <c r="AW313" s="13" t="s">
        <v>30</v>
      </c>
      <c r="AX313" s="13" t="s">
        <v>73</v>
      </c>
      <c r="AY313" s="210" t="s">
        <v>157</v>
      </c>
    </row>
    <row r="314" spans="2:51" s="14" customFormat="1" ht="10.2">
      <c r="B314" s="211"/>
      <c r="C314" s="212"/>
      <c r="D314" s="202" t="s">
        <v>165</v>
      </c>
      <c r="E314" s="213" t="s">
        <v>1</v>
      </c>
      <c r="F314" s="214" t="s">
        <v>356</v>
      </c>
      <c r="G314" s="212"/>
      <c r="H314" s="215">
        <v>-87.6</v>
      </c>
      <c r="I314" s="216"/>
      <c r="J314" s="212"/>
      <c r="K314" s="212"/>
      <c r="L314" s="217"/>
      <c r="M314" s="218"/>
      <c r="N314" s="219"/>
      <c r="O314" s="219"/>
      <c r="P314" s="219"/>
      <c r="Q314" s="219"/>
      <c r="R314" s="219"/>
      <c r="S314" s="219"/>
      <c r="T314" s="220"/>
      <c r="AT314" s="221" t="s">
        <v>165</v>
      </c>
      <c r="AU314" s="221" t="s">
        <v>83</v>
      </c>
      <c r="AV314" s="14" t="s">
        <v>83</v>
      </c>
      <c r="AW314" s="14" t="s">
        <v>30</v>
      </c>
      <c r="AX314" s="14" t="s">
        <v>73</v>
      </c>
      <c r="AY314" s="221" t="s">
        <v>157</v>
      </c>
    </row>
    <row r="315" spans="2:51" s="15" customFormat="1" ht="10.2">
      <c r="B315" s="222"/>
      <c r="C315" s="223"/>
      <c r="D315" s="202" t="s">
        <v>165</v>
      </c>
      <c r="E315" s="224" t="s">
        <v>1</v>
      </c>
      <c r="F315" s="225" t="s">
        <v>168</v>
      </c>
      <c r="G315" s="223"/>
      <c r="H315" s="226">
        <v>100.036</v>
      </c>
      <c r="I315" s="227"/>
      <c r="J315" s="223"/>
      <c r="K315" s="223"/>
      <c r="L315" s="228"/>
      <c r="M315" s="229"/>
      <c r="N315" s="230"/>
      <c r="O315" s="230"/>
      <c r="P315" s="230"/>
      <c r="Q315" s="230"/>
      <c r="R315" s="230"/>
      <c r="S315" s="230"/>
      <c r="T315" s="231"/>
      <c r="AT315" s="232" t="s">
        <v>165</v>
      </c>
      <c r="AU315" s="232" t="s">
        <v>83</v>
      </c>
      <c r="AV315" s="15" t="s">
        <v>164</v>
      </c>
      <c r="AW315" s="15" t="s">
        <v>30</v>
      </c>
      <c r="AX315" s="15" t="s">
        <v>81</v>
      </c>
      <c r="AY315" s="232" t="s">
        <v>157</v>
      </c>
    </row>
    <row r="316" spans="1:65" s="2" customFormat="1" ht="24.15" customHeight="1">
      <c r="A316" s="34"/>
      <c r="B316" s="35"/>
      <c r="C316" s="187" t="s">
        <v>357</v>
      </c>
      <c r="D316" s="187" t="s">
        <v>159</v>
      </c>
      <c r="E316" s="188" t="s">
        <v>358</v>
      </c>
      <c r="F316" s="189" t="s">
        <v>359</v>
      </c>
      <c r="G316" s="190" t="s">
        <v>208</v>
      </c>
      <c r="H316" s="191">
        <v>5</v>
      </c>
      <c r="I316" s="192"/>
      <c r="J316" s="193">
        <f>ROUND(I316*H316,2)</f>
        <v>0</v>
      </c>
      <c r="K316" s="189" t="s">
        <v>163</v>
      </c>
      <c r="L316" s="39"/>
      <c r="M316" s="194" t="s">
        <v>1</v>
      </c>
      <c r="N316" s="195" t="s">
        <v>40</v>
      </c>
      <c r="O316" s="72"/>
      <c r="P316" s="196">
        <f>O316*H316</f>
        <v>0</v>
      </c>
      <c r="Q316" s="196">
        <v>0.04153</v>
      </c>
      <c r="R316" s="196">
        <f>Q316*H316</f>
        <v>0.20765</v>
      </c>
      <c r="S316" s="196">
        <v>0</v>
      </c>
      <c r="T316" s="197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98" t="s">
        <v>164</v>
      </c>
      <c r="AT316" s="198" t="s">
        <v>159</v>
      </c>
      <c r="AU316" s="198" t="s">
        <v>83</v>
      </c>
      <c r="AY316" s="17" t="s">
        <v>157</v>
      </c>
      <c r="BE316" s="199">
        <f>IF(N316="základní",J316,0)</f>
        <v>0</v>
      </c>
      <c r="BF316" s="199">
        <f>IF(N316="snížená",J316,0)</f>
        <v>0</v>
      </c>
      <c r="BG316" s="199">
        <f>IF(N316="zákl. přenesená",J316,0)</f>
        <v>0</v>
      </c>
      <c r="BH316" s="199">
        <f>IF(N316="sníž. přenesená",J316,0)</f>
        <v>0</v>
      </c>
      <c r="BI316" s="199">
        <f>IF(N316="nulová",J316,0)</f>
        <v>0</v>
      </c>
      <c r="BJ316" s="17" t="s">
        <v>164</v>
      </c>
      <c r="BK316" s="199">
        <f>ROUND(I316*H316,2)</f>
        <v>0</v>
      </c>
      <c r="BL316" s="17" t="s">
        <v>164</v>
      </c>
      <c r="BM316" s="198" t="s">
        <v>360</v>
      </c>
    </row>
    <row r="317" spans="2:51" s="13" customFormat="1" ht="10.2">
      <c r="B317" s="200"/>
      <c r="C317" s="201"/>
      <c r="D317" s="202" t="s">
        <v>165</v>
      </c>
      <c r="E317" s="203" t="s">
        <v>1</v>
      </c>
      <c r="F317" s="204" t="s">
        <v>361</v>
      </c>
      <c r="G317" s="201"/>
      <c r="H317" s="203" t="s">
        <v>1</v>
      </c>
      <c r="I317" s="205"/>
      <c r="J317" s="201"/>
      <c r="K317" s="201"/>
      <c r="L317" s="206"/>
      <c r="M317" s="207"/>
      <c r="N317" s="208"/>
      <c r="O317" s="208"/>
      <c r="P317" s="208"/>
      <c r="Q317" s="208"/>
      <c r="R317" s="208"/>
      <c r="S317" s="208"/>
      <c r="T317" s="209"/>
      <c r="AT317" s="210" t="s">
        <v>165</v>
      </c>
      <c r="AU317" s="210" t="s">
        <v>83</v>
      </c>
      <c r="AV317" s="13" t="s">
        <v>81</v>
      </c>
      <c r="AW317" s="13" t="s">
        <v>30</v>
      </c>
      <c r="AX317" s="13" t="s">
        <v>73</v>
      </c>
      <c r="AY317" s="210" t="s">
        <v>157</v>
      </c>
    </row>
    <row r="318" spans="2:51" s="14" customFormat="1" ht="10.2">
      <c r="B318" s="211"/>
      <c r="C318" s="212"/>
      <c r="D318" s="202" t="s">
        <v>165</v>
      </c>
      <c r="E318" s="213" t="s">
        <v>1</v>
      </c>
      <c r="F318" s="214" t="s">
        <v>362</v>
      </c>
      <c r="G318" s="212"/>
      <c r="H318" s="215">
        <v>5</v>
      </c>
      <c r="I318" s="216"/>
      <c r="J318" s="212"/>
      <c r="K318" s="212"/>
      <c r="L318" s="217"/>
      <c r="M318" s="218"/>
      <c r="N318" s="219"/>
      <c r="O318" s="219"/>
      <c r="P318" s="219"/>
      <c r="Q318" s="219"/>
      <c r="R318" s="219"/>
      <c r="S318" s="219"/>
      <c r="T318" s="220"/>
      <c r="AT318" s="221" t="s">
        <v>165</v>
      </c>
      <c r="AU318" s="221" t="s">
        <v>83</v>
      </c>
      <c r="AV318" s="14" t="s">
        <v>83</v>
      </c>
      <c r="AW318" s="14" t="s">
        <v>30</v>
      </c>
      <c r="AX318" s="14" t="s">
        <v>73</v>
      </c>
      <c r="AY318" s="221" t="s">
        <v>157</v>
      </c>
    </row>
    <row r="319" spans="2:51" s="15" customFormat="1" ht="10.2">
      <c r="B319" s="222"/>
      <c r="C319" s="223"/>
      <c r="D319" s="202" t="s">
        <v>165</v>
      </c>
      <c r="E319" s="224" t="s">
        <v>1</v>
      </c>
      <c r="F319" s="225" t="s">
        <v>168</v>
      </c>
      <c r="G319" s="223"/>
      <c r="H319" s="226">
        <v>5</v>
      </c>
      <c r="I319" s="227"/>
      <c r="J319" s="223"/>
      <c r="K319" s="223"/>
      <c r="L319" s="228"/>
      <c r="M319" s="229"/>
      <c r="N319" s="230"/>
      <c r="O319" s="230"/>
      <c r="P319" s="230"/>
      <c r="Q319" s="230"/>
      <c r="R319" s="230"/>
      <c r="S319" s="230"/>
      <c r="T319" s="231"/>
      <c r="AT319" s="232" t="s">
        <v>165</v>
      </c>
      <c r="AU319" s="232" t="s">
        <v>83</v>
      </c>
      <c r="AV319" s="15" t="s">
        <v>164</v>
      </c>
      <c r="AW319" s="15" t="s">
        <v>30</v>
      </c>
      <c r="AX319" s="15" t="s">
        <v>81</v>
      </c>
      <c r="AY319" s="232" t="s">
        <v>157</v>
      </c>
    </row>
    <row r="320" spans="1:65" s="2" customFormat="1" ht="24.15" customHeight="1">
      <c r="A320" s="34"/>
      <c r="B320" s="35"/>
      <c r="C320" s="187" t="s">
        <v>259</v>
      </c>
      <c r="D320" s="187" t="s">
        <v>159</v>
      </c>
      <c r="E320" s="188" t="s">
        <v>363</v>
      </c>
      <c r="F320" s="189" t="s">
        <v>364</v>
      </c>
      <c r="G320" s="190" t="s">
        <v>208</v>
      </c>
      <c r="H320" s="191">
        <v>59.739</v>
      </c>
      <c r="I320" s="192"/>
      <c r="J320" s="193">
        <f>ROUND(I320*H320,2)</f>
        <v>0</v>
      </c>
      <c r="K320" s="189" t="s">
        <v>163</v>
      </c>
      <c r="L320" s="39"/>
      <c r="M320" s="194" t="s">
        <v>1</v>
      </c>
      <c r="N320" s="195" t="s">
        <v>40</v>
      </c>
      <c r="O320" s="72"/>
      <c r="P320" s="196">
        <f>O320*H320</f>
        <v>0</v>
      </c>
      <c r="Q320" s="196">
        <v>0.03358</v>
      </c>
      <c r="R320" s="196">
        <f>Q320*H320</f>
        <v>2.00603562</v>
      </c>
      <c r="S320" s="196">
        <v>0</v>
      </c>
      <c r="T320" s="197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98" t="s">
        <v>164</v>
      </c>
      <c r="AT320" s="198" t="s">
        <v>159</v>
      </c>
      <c r="AU320" s="198" t="s">
        <v>83</v>
      </c>
      <c r="AY320" s="17" t="s">
        <v>157</v>
      </c>
      <c r="BE320" s="199">
        <f>IF(N320="základní",J320,0)</f>
        <v>0</v>
      </c>
      <c r="BF320" s="199">
        <f>IF(N320="snížená",J320,0)</f>
        <v>0</v>
      </c>
      <c r="BG320" s="199">
        <f>IF(N320="zákl. přenesená",J320,0)</f>
        <v>0</v>
      </c>
      <c r="BH320" s="199">
        <f>IF(N320="sníž. přenesená",J320,0)</f>
        <v>0</v>
      </c>
      <c r="BI320" s="199">
        <f>IF(N320="nulová",J320,0)</f>
        <v>0</v>
      </c>
      <c r="BJ320" s="17" t="s">
        <v>164</v>
      </c>
      <c r="BK320" s="199">
        <f>ROUND(I320*H320,2)</f>
        <v>0</v>
      </c>
      <c r="BL320" s="17" t="s">
        <v>164</v>
      </c>
      <c r="BM320" s="198" t="s">
        <v>365</v>
      </c>
    </row>
    <row r="321" spans="2:51" s="13" customFormat="1" ht="10.2">
      <c r="B321" s="200"/>
      <c r="C321" s="201"/>
      <c r="D321" s="202" t="s">
        <v>165</v>
      </c>
      <c r="E321" s="203" t="s">
        <v>1</v>
      </c>
      <c r="F321" s="204" t="s">
        <v>366</v>
      </c>
      <c r="G321" s="201"/>
      <c r="H321" s="203" t="s">
        <v>1</v>
      </c>
      <c r="I321" s="205"/>
      <c r="J321" s="201"/>
      <c r="K321" s="201"/>
      <c r="L321" s="206"/>
      <c r="M321" s="207"/>
      <c r="N321" s="208"/>
      <c r="O321" s="208"/>
      <c r="P321" s="208"/>
      <c r="Q321" s="208"/>
      <c r="R321" s="208"/>
      <c r="S321" s="208"/>
      <c r="T321" s="209"/>
      <c r="AT321" s="210" t="s">
        <v>165</v>
      </c>
      <c r="AU321" s="210" t="s">
        <v>83</v>
      </c>
      <c r="AV321" s="13" t="s">
        <v>81</v>
      </c>
      <c r="AW321" s="13" t="s">
        <v>30</v>
      </c>
      <c r="AX321" s="13" t="s">
        <v>73</v>
      </c>
      <c r="AY321" s="210" t="s">
        <v>157</v>
      </c>
    </row>
    <row r="322" spans="2:51" s="14" customFormat="1" ht="10.2">
      <c r="B322" s="211"/>
      <c r="C322" s="212"/>
      <c r="D322" s="202" t="s">
        <v>165</v>
      </c>
      <c r="E322" s="213" t="s">
        <v>1</v>
      </c>
      <c r="F322" s="214" t="s">
        <v>367</v>
      </c>
      <c r="G322" s="212"/>
      <c r="H322" s="215">
        <v>4.2</v>
      </c>
      <c r="I322" s="216"/>
      <c r="J322" s="212"/>
      <c r="K322" s="212"/>
      <c r="L322" s="217"/>
      <c r="M322" s="218"/>
      <c r="N322" s="219"/>
      <c r="O322" s="219"/>
      <c r="P322" s="219"/>
      <c r="Q322" s="219"/>
      <c r="R322" s="219"/>
      <c r="S322" s="219"/>
      <c r="T322" s="220"/>
      <c r="AT322" s="221" t="s">
        <v>165</v>
      </c>
      <c r="AU322" s="221" t="s">
        <v>83</v>
      </c>
      <c r="AV322" s="14" t="s">
        <v>83</v>
      </c>
      <c r="AW322" s="14" t="s">
        <v>30</v>
      </c>
      <c r="AX322" s="14" t="s">
        <v>73</v>
      </c>
      <c r="AY322" s="221" t="s">
        <v>157</v>
      </c>
    </row>
    <row r="323" spans="2:51" s="13" customFormat="1" ht="10.2">
      <c r="B323" s="200"/>
      <c r="C323" s="201"/>
      <c r="D323" s="202" t="s">
        <v>165</v>
      </c>
      <c r="E323" s="203" t="s">
        <v>1</v>
      </c>
      <c r="F323" s="204" t="s">
        <v>166</v>
      </c>
      <c r="G323" s="201"/>
      <c r="H323" s="203" t="s">
        <v>1</v>
      </c>
      <c r="I323" s="205"/>
      <c r="J323" s="201"/>
      <c r="K323" s="201"/>
      <c r="L323" s="206"/>
      <c r="M323" s="207"/>
      <c r="N323" s="208"/>
      <c r="O323" s="208"/>
      <c r="P323" s="208"/>
      <c r="Q323" s="208"/>
      <c r="R323" s="208"/>
      <c r="S323" s="208"/>
      <c r="T323" s="209"/>
      <c r="AT323" s="210" t="s">
        <v>165</v>
      </c>
      <c r="AU323" s="210" t="s">
        <v>83</v>
      </c>
      <c r="AV323" s="13" t="s">
        <v>81</v>
      </c>
      <c r="AW323" s="13" t="s">
        <v>30</v>
      </c>
      <c r="AX323" s="13" t="s">
        <v>73</v>
      </c>
      <c r="AY323" s="210" t="s">
        <v>157</v>
      </c>
    </row>
    <row r="324" spans="2:51" s="14" customFormat="1" ht="20.4">
      <c r="B324" s="211"/>
      <c r="C324" s="212"/>
      <c r="D324" s="202" t="s">
        <v>165</v>
      </c>
      <c r="E324" s="213" t="s">
        <v>1</v>
      </c>
      <c r="F324" s="214" t="s">
        <v>368</v>
      </c>
      <c r="G324" s="212"/>
      <c r="H324" s="215">
        <v>31.488</v>
      </c>
      <c r="I324" s="216"/>
      <c r="J324" s="212"/>
      <c r="K324" s="212"/>
      <c r="L324" s="217"/>
      <c r="M324" s="218"/>
      <c r="N324" s="219"/>
      <c r="O324" s="219"/>
      <c r="P324" s="219"/>
      <c r="Q324" s="219"/>
      <c r="R324" s="219"/>
      <c r="S324" s="219"/>
      <c r="T324" s="220"/>
      <c r="AT324" s="221" t="s">
        <v>165</v>
      </c>
      <c r="AU324" s="221" t="s">
        <v>83</v>
      </c>
      <c r="AV324" s="14" t="s">
        <v>83</v>
      </c>
      <c r="AW324" s="14" t="s">
        <v>30</v>
      </c>
      <c r="AX324" s="14" t="s">
        <v>73</v>
      </c>
      <c r="AY324" s="221" t="s">
        <v>157</v>
      </c>
    </row>
    <row r="325" spans="2:51" s="14" customFormat="1" ht="20.4">
      <c r="B325" s="211"/>
      <c r="C325" s="212"/>
      <c r="D325" s="202" t="s">
        <v>165</v>
      </c>
      <c r="E325" s="213" t="s">
        <v>1</v>
      </c>
      <c r="F325" s="214" t="s">
        <v>369</v>
      </c>
      <c r="G325" s="212"/>
      <c r="H325" s="215">
        <v>19.434</v>
      </c>
      <c r="I325" s="216"/>
      <c r="J325" s="212"/>
      <c r="K325" s="212"/>
      <c r="L325" s="217"/>
      <c r="M325" s="218"/>
      <c r="N325" s="219"/>
      <c r="O325" s="219"/>
      <c r="P325" s="219"/>
      <c r="Q325" s="219"/>
      <c r="R325" s="219"/>
      <c r="S325" s="219"/>
      <c r="T325" s="220"/>
      <c r="AT325" s="221" t="s">
        <v>165</v>
      </c>
      <c r="AU325" s="221" t="s">
        <v>83</v>
      </c>
      <c r="AV325" s="14" t="s">
        <v>83</v>
      </c>
      <c r="AW325" s="14" t="s">
        <v>30</v>
      </c>
      <c r="AX325" s="14" t="s">
        <v>73</v>
      </c>
      <c r="AY325" s="221" t="s">
        <v>157</v>
      </c>
    </row>
    <row r="326" spans="2:51" s="13" customFormat="1" ht="10.2">
      <c r="B326" s="200"/>
      <c r="C326" s="201"/>
      <c r="D326" s="202" t="s">
        <v>165</v>
      </c>
      <c r="E326" s="203" t="s">
        <v>1</v>
      </c>
      <c r="F326" s="204" t="s">
        <v>335</v>
      </c>
      <c r="G326" s="201"/>
      <c r="H326" s="203" t="s">
        <v>1</v>
      </c>
      <c r="I326" s="205"/>
      <c r="J326" s="201"/>
      <c r="K326" s="201"/>
      <c r="L326" s="206"/>
      <c r="M326" s="207"/>
      <c r="N326" s="208"/>
      <c r="O326" s="208"/>
      <c r="P326" s="208"/>
      <c r="Q326" s="208"/>
      <c r="R326" s="208"/>
      <c r="S326" s="208"/>
      <c r="T326" s="209"/>
      <c r="AT326" s="210" t="s">
        <v>165</v>
      </c>
      <c r="AU326" s="210" t="s">
        <v>83</v>
      </c>
      <c r="AV326" s="13" t="s">
        <v>81</v>
      </c>
      <c r="AW326" s="13" t="s">
        <v>30</v>
      </c>
      <c r="AX326" s="13" t="s">
        <v>73</v>
      </c>
      <c r="AY326" s="210" t="s">
        <v>157</v>
      </c>
    </row>
    <row r="327" spans="2:51" s="14" customFormat="1" ht="10.2">
      <c r="B327" s="211"/>
      <c r="C327" s="212"/>
      <c r="D327" s="202" t="s">
        <v>165</v>
      </c>
      <c r="E327" s="213" t="s">
        <v>1</v>
      </c>
      <c r="F327" s="214" t="s">
        <v>370</v>
      </c>
      <c r="G327" s="212"/>
      <c r="H327" s="215">
        <v>2.7</v>
      </c>
      <c r="I327" s="216"/>
      <c r="J327" s="212"/>
      <c r="K327" s="212"/>
      <c r="L327" s="217"/>
      <c r="M327" s="218"/>
      <c r="N327" s="219"/>
      <c r="O327" s="219"/>
      <c r="P327" s="219"/>
      <c r="Q327" s="219"/>
      <c r="R327" s="219"/>
      <c r="S327" s="219"/>
      <c r="T327" s="220"/>
      <c r="AT327" s="221" t="s">
        <v>165</v>
      </c>
      <c r="AU327" s="221" t="s">
        <v>83</v>
      </c>
      <c r="AV327" s="14" t="s">
        <v>83</v>
      </c>
      <c r="AW327" s="14" t="s">
        <v>30</v>
      </c>
      <c r="AX327" s="14" t="s">
        <v>73</v>
      </c>
      <c r="AY327" s="221" t="s">
        <v>157</v>
      </c>
    </row>
    <row r="328" spans="2:51" s="13" customFormat="1" ht="10.2">
      <c r="B328" s="200"/>
      <c r="C328" s="201"/>
      <c r="D328" s="202" t="s">
        <v>165</v>
      </c>
      <c r="E328" s="203" t="s">
        <v>1</v>
      </c>
      <c r="F328" s="204" t="s">
        <v>337</v>
      </c>
      <c r="G328" s="201"/>
      <c r="H328" s="203" t="s">
        <v>1</v>
      </c>
      <c r="I328" s="205"/>
      <c r="J328" s="201"/>
      <c r="K328" s="201"/>
      <c r="L328" s="206"/>
      <c r="M328" s="207"/>
      <c r="N328" s="208"/>
      <c r="O328" s="208"/>
      <c r="P328" s="208"/>
      <c r="Q328" s="208"/>
      <c r="R328" s="208"/>
      <c r="S328" s="208"/>
      <c r="T328" s="209"/>
      <c r="AT328" s="210" t="s">
        <v>165</v>
      </c>
      <c r="AU328" s="210" t="s">
        <v>83</v>
      </c>
      <c r="AV328" s="13" t="s">
        <v>81</v>
      </c>
      <c r="AW328" s="13" t="s">
        <v>30</v>
      </c>
      <c r="AX328" s="13" t="s">
        <v>73</v>
      </c>
      <c r="AY328" s="210" t="s">
        <v>157</v>
      </c>
    </row>
    <row r="329" spans="2:51" s="14" customFormat="1" ht="10.2">
      <c r="B329" s="211"/>
      <c r="C329" s="212"/>
      <c r="D329" s="202" t="s">
        <v>165</v>
      </c>
      <c r="E329" s="213" t="s">
        <v>1</v>
      </c>
      <c r="F329" s="214" t="s">
        <v>371</v>
      </c>
      <c r="G329" s="212"/>
      <c r="H329" s="215">
        <v>1.917</v>
      </c>
      <c r="I329" s="216"/>
      <c r="J329" s="212"/>
      <c r="K329" s="212"/>
      <c r="L329" s="217"/>
      <c r="M329" s="218"/>
      <c r="N329" s="219"/>
      <c r="O329" s="219"/>
      <c r="P329" s="219"/>
      <c r="Q329" s="219"/>
      <c r="R329" s="219"/>
      <c r="S329" s="219"/>
      <c r="T329" s="220"/>
      <c r="AT329" s="221" t="s">
        <v>165</v>
      </c>
      <c r="AU329" s="221" t="s">
        <v>83</v>
      </c>
      <c r="AV329" s="14" t="s">
        <v>83</v>
      </c>
      <c r="AW329" s="14" t="s">
        <v>30</v>
      </c>
      <c r="AX329" s="14" t="s">
        <v>73</v>
      </c>
      <c r="AY329" s="221" t="s">
        <v>157</v>
      </c>
    </row>
    <row r="330" spans="2:51" s="15" customFormat="1" ht="10.2">
      <c r="B330" s="222"/>
      <c r="C330" s="223"/>
      <c r="D330" s="202" t="s">
        <v>165</v>
      </c>
      <c r="E330" s="224" t="s">
        <v>1</v>
      </c>
      <c r="F330" s="225" t="s">
        <v>168</v>
      </c>
      <c r="G330" s="223"/>
      <c r="H330" s="226">
        <v>59.739000000000004</v>
      </c>
      <c r="I330" s="227"/>
      <c r="J330" s="223"/>
      <c r="K330" s="223"/>
      <c r="L330" s="228"/>
      <c r="M330" s="229"/>
      <c r="N330" s="230"/>
      <c r="O330" s="230"/>
      <c r="P330" s="230"/>
      <c r="Q330" s="230"/>
      <c r="R330" s="230"/>
      <c r="S330" s="230"/>
      <c r="T330" s="231"/>
      <c r="AT330" s="232" t="s">
        <v>165</v>
      </c>
      <c r="AU330" s="232" t="s">
        <v>83</v>
      </c>
      <c r="AV330" s="15" t="s">
        <v>164</v>
      </c>
      <c r="AW330" s="15" t="s">
        <v>30</v>
      </c>
      <c r="AX330" s="15" t="s">
        <v>81</v>
      </c>
      <c r="AY330" s="232" t="s">
        <v>157</v>
      </c>
    </row>
    <row r="331" spans="1:65" s="2" customFormat="1" ht="24.15" customHeight="1">
      <c r="A331" s="34"/>
      <c r="B331" s="35"/>
      <c r="C331" s="187" t="s">
        <v>372</v>
      </c>
      <c r="D331" s="187" t="s">
        <v>159</v>
      </c>
      <c r="E331" s="188" t="s">
        <v>373</v>
      </c>
      <c r="F331" s="189" t="s">
        <v>374</v>
      </c>
      <c r="G331" s="190" t="s">
        <v>208</v>
      </c>
      <c r="H331" s="191">
        <v>516.691</v>
      </c>
      <c r="I331" s="192"/>
      <c r="J331" s="193">
        <f>ROUND(I331*H331,2)</f>
        <v>0</v>
      </c>
      <c r="K331" s="189" t="s">
        <v>163</v>
      </c>
      <c r="L331" s="39"/>
      <c r="M331" s="194" t="s">
        <v>1</v>
      </c>
      <c r="N331" s="195" t="s">
        <v>40</v>
      </c>
      <c r="O331" s="72"/>
      <c r="P331" s="196">
        <f>O331*H331</f>
        <v>0</v>
      </c>
      <c r="Q331" s="196">
        <v>0.017</v>
      </c>
      <c r="R331" s="196">
        <f>Q331*H331</f>
        <v>8.783747000000002</v>
      </c>
      <c r="S331" s="196">
        <v>0</v>
      </c>
      <c r="T331" s="197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98" t="s">
        <v>164</v>
      </c>
      <c r="AT331" s="198" t="s">
        <v>159</v>
      </c>
      <c r="AU331" s="198" t="s">
        <v>83</v>
      </c>
      <c r="AY331" s="17" t="s">
        <v>157</v>
      </c>
      <c r="BE331" s="199">
        <f>IF(N331="základní",J331,0)</f>
        <v>0</v>
      </c>
      <c r="BF331" s="199">
        <f>IF(N331="snížená",J331,0)</f>
        <v>0</v>
      </c>
      <c r="BG331" s="199">
        <f>IF(N331="zákl. přenesená",J331,0)</f>
        <v>0</v>
      </c>
      <c r="BH331" s="199">
        <f>IF(N331="sníž. přenesená",J331,0)</f>
        <v>0</v>
      </c>
      <c r="BI331" s="199">
        <f>IF(N331="nulová",J331,0)</f>
        <v>0</v>
      </c>
      <c r="BJ331" s="17" t="s">
        <v>164</v>
      </c>
      <c r="BK331" s="199">
        <f>ROUND(I331*H331,2)</f>
        <v>0</v>
      </c>
      <c r="BL331" s="17" t="s">
        <v>164</v>
      </c>
      <c r="BM331" s="198" t="s">
        <v>375</v>
      </c>
    </row>
    <row r="332" spans="2:51" s="13" customFormat="1" ht="10.2">
      <c r="B332" s="200"/>
      <c r="C332" s="201"/>
      <c r="D332" s="202" t="s">
        <v>165</v>
      </c>
      <c r="E332" s="203" t="s">
        <v>1</v>
      </c>
      <c r="F332" s="204" t="s">
        <v>166</v>
      </c>
      <c r="G332" s="201"/>
      <c r="H332" s="203" t="s">
        <v>1</v>
      </c>
      <c r="I332" s="205"/>
      <c r="J332" s="201"/>
      <c r="K332" s="201"/>
      <c r="L332" s="206"/>
      <c r="M332" s="207"/>
      <c r="N332" s="208"/>
      <c r="O332" s="208"/>
      <c r="P332" s="208"/>
      <c r="Q332" s="208"/>
      <c r="R332" s="208"/>
      <c r="S332" s="208"/>
      <c r="T332" s="209"/>
      <c r="AT332" s="210" t="s">
        <v>165</v>
      </c>
      <c r="AU332" s="210" t="s">
        <v>83</v>
      </c>
      <c r="AV332" s="13" t="s">
        <v>81</v>
      </c>
      <c r="AW332" s="13" t="s">
        <v>30</v>
      </c>
      <c r="AX332" s="13" t="s">
        <v>73</v>
      </c>
      <c r="AY332" s="210" t="s">
        <v>157</v>
      </c>
    </row>
    <row r="333" spans="2:51" s="14" customFormat="1" ht="10.2">
      <c r="B333" s="211"/>
      <c r="C333" s="212"/>
      <c r="D333" s="202" t="s">
        <v>165</v>
      </c>
      <c r="E333" s="213" t="s">
        <v>1</v>
      </c>
      <c r="F333" s="214" t="s">
        <v>347</v>
      </c>
      <c r="G333" s="212"/>
      <c r="H333" s="215">
        <v>407.116</v>
      </c>
      <c r="I333" s="216"/>
      <c r="J333" s="212"/>
      <c r="K333" s="212"/>
      <c r="L333" s="217"/>
      <c r="M333" s="218"/>
      <c r="N333" s="219"/>
      <c r="O333" s="219"/>
      <c r="P333" s="219"/>
      <c r="Q333" s="219"/>
      <c r="R333" s="219"/>
      <c r="S333" s="219"/>
      <c r="T333" s="220"/>
      <c r="AT333" s="221" t="s">
        <v>165</v>
      </c>
      <c r="AU333" s="221" t="s">
        <v>83</v>
      </c>
      <c r="AV333" s="14" t="s">
        <v>83</v>
      </c>
      <c r="AW333" s="14" t="s">
        <v>30</v>
      </c>
      <c r="AX333" s="14" t="s">
        <v>73</v>
      </c>
      <c r="AY333" s="221" t="s">
        <v>157</v>
      </c>
    </row>
    <row r="334" spans="2:51" s="14" customFormat="1" ht="10.2">
      <c r="B334" s="211"/>
      <c r="C334" s="212"/>
      <c r="D334" s="202" t="s">
        <v>165</v>
      </c>
      <c r="E334" s="213" t="s">
        <v>1</v>
      </c>
      <c r="F334" s="214" t="s">
        <v>348</v>
      </c>
      <c r="G334" s="212"/>
      <c r="H334" s="215">
        <v>89.216</v>
      </c>
      <c r="I334" s="216"/>
      <c r="J334" s="212"/>
      <c r="K334" s="212"/>
      <c r="L334" s="217"/>
      <c r="M334" s="218"/>
      <c r="N334" s="219"/>
      <c r="O334" s="219"/>
      <c r="P334" s="219"/>
      <c r="Q334" s="219"/>
      <c r="R334" s="219"/>
      <c r="S334" s="219"/>
      <c r="T334" s="220"/>
      <c r="AT334" s="221" t="s">
        <v>165</v>
      </c>
      <c r="AU334" s="221" t="s">
        <v>83</v>
      </c>
      <c r="AV334" s="14" t="s">
        <v>83</v>
      </c>
      <c r="AW334" s="14" t="s">
        <v>30</v>
      </c>
      <c r="AX334" s="14" t="s">
        <v>73</v>
      </c>
      <c r="AY334" s="221" t="s">
        <v>157</v>
      </c>
    </row>
    <row r="335" spans="2:51" s="13" customFormat="1" ht="10.2">
      <c r="B335" s="200"/>
      <c r="C335" s="201"/>
      <c r="D335" s="202" t="s">
        <v>165</v>
      </c>
      <c r="E335" s="203" t="s">
        <v>1</v>
      </c>
      <c r="F335" s="204" t="s">
        <v>271</v>
      </c>
      <c r="G335" s="201"/>
      <c r="H335" s="203" t="s">
        <v>1</v>
      </c>
      <c r="I335" s="205"/>
      <c r="J335" s="201"/>
      <c r="K335" s="201"/>
      <c r="L335" s="206"/>
      <c r="M335" s="207"/>
      <c r="N335" s="208"/>
      <c r="O335" s="208"/>
      <c r="P335" s="208"/>
      <c r="Q335" s="208"/>
      <c r="R335" s="208"/>
      <c r="S335" s="208"/>
      <c r="T335" s="209"/>
      <c r="AT335" s="210" t="s">
        <v>165</v>
      </c>
      <c r="AU335" s="210" t="s">
        <v>83</v>
      </c>
      <c r="AV335" s="13" t="s">
        <v>81</v>
      </c>
      <c r="AW335" s="13" t="s">
        <v>30</v>
      </c>
      <c r="AX335" s="13" t="s">
        <v>73</v>
      </c>
      <c r="AY335" s="210" t="s">
        <v>157</v>
      </c>
    </row>
    <row r="336" spans="2:51" s="14" customFormat="1" ht="40.8">
      <c r="B336" s="211"/>
      <c r="C336" s="212"/>
      <c r="D336" s="202" t="s">
        <v>165</v>
      </c>
      <c r="E336" s="213" t="s">
        <v>1</v>
      </c>
      <c r="F336" s="214" t="s">
        <v>349</v>
      </c>
      <c r="G336" s="212"/>
      <c r="H336" s="215">
        <v>-35.549</v>
      </c>
      <c r="I336" s="216"/>
      <c r="J336" s="212"/>
      <c r="K336" s="212"/>
      <c r="L336" s="217"/>
      <c r="M336" s="218"/>
      <c r="N336" s="219"/>
      <c r="O336" s="219"/>
      <c r="P336" s="219"/>
      <c r="Q336" s="219"/>
      <c r="R336" s="219"/>
      <c r="S336" s="219"/>
      <c r="T336" s="220"/>
      <c r="AT336" s="221" t="s">
        <v>165</v>
      </c>
      <c r="AU336" s="221" t="s">
        <v>83</v>
      </c>
      <c r="AV336" s="14" t="s">
        <v>83</v>
      </c>
      <c r="AW336" s="14" t="s">
        <v>30</v>
      </c>
      <c r="AX336" s="14" t="s">
        <v>73</v>
      </c>
      <c r="AY336" s="221" t="s">
        <v>157</v>
      </c>
    </row>
    <row r="337" spans="2:51" s="14" customFormat="1" ht="10.2">
      <c r="B337" s="211"/>
      <c r="C337" s="212"/>
      <c r="D337" s="202" t="s">
        <v>165</v>
      </c>
      <c r="E337" s="213" t="s">
        <v>1</v>
      </c>
      <c r="F337" s="214" t="s">
        <v>350</v>
      </c>
      <c r="G337" s="212"/>
      <c r="H337" s="215">
        <v>-20.4</v>
      </c>
      <c r="I337" s="216"/>
      <c r="J337" s="212"/>
      <c r="K337" s="212"/>
      <c r="L337" s="217"/>
      <c r="M337" s="218"/>
      <c r="N337" s="219"/>
      <c r="O337" s="219"/>
      <c r="P337" s="219"/>
      <c r="Q337" s="219"/>
      <c r="R337" s="219"/>
      <c r="S337" s="219"/>
      <c r="T337" s="220"/>
      <c r="AT337" s="221" t="s">
        <v>165</v>
      </c>
      <c r="AU337" s="221" t="s">
        <v>83</v>
      </c>
      <c r="AV337" s="14" t="s">
        <v>83</v>
      </c>
      <c r="AW337" s="14" t="s">
        <v>30</v>
      </c>
      <c r="AX337" s="14" t="s">
        <v>73</v>
      </c>
      <c r="AY337" s="221" t="s">
        <v>157</v>
      </c>
    </row>
    <row r="338" spans="2:51" s="13" customFormat="1" ht="10.2">
      <c r="B338" s="200"/>
      <c r="C338" s="201"/>
      <c r="D338" s="202" t="s">
        <v>165</v>
      </c>
      <c r="E338" s="203" t="s">
        <v>1</v>
      </c>
      <c r="F338" s="204" t="s">
        <v>335</v>
      </c>
      <c r="G338" s="201"/>
      <c r="H338" s="203" t="s">
        <v>1</v>
      </c>
      <c r="I338" s="205"/>
      <c r="J338" s="201"/>
      <c r="K338" s="201"/>
      <c r="L338" s="206"/>
      <c r="M338" s="207"/>
      <c r="N338" s="208"/>
      <c r="O338" s="208"/>
      <c r="P338" s="208"/>
      <c r="Q338" s="208"/>
      <c r="R338" s="208"/>
      <c r="S338" s="208"/>
      <c r="T338" s="209"/>
      <c r="AT338" s="210" t="s">
        <v>165</v>
      </c>
      <c r="AU338" s="210" t="s">
        <v>83</v>
      </c>
      <c r="AV338" s="13" t="s">
        <v>81</v>
      </c>
      <c r="AW338" s="13" t="s">
        <v>30</v>
      </c>
      <c r="AX338" s="13" t="s">
        <v>73</v>
      </c>
      <c r="AY338" s="210" t="s">
        <v>157</v>
      </c>
    </row>
    <row r="339" spans="2:51" s="14" customFormat="1" ht="10.2">
      <c r="B339" s="211"/>
      <c r="C339" s="212"/>
      <c r="D339" s="202" t="s">
        <v>165</v>
      </c>
      <c r="E339" s="213" t="s">
        <v>1</v>
      </c>
      <c r="F339" s="214" t="s">
        <v>376</v>
      </c>
      <c r="G339" s="212"/>
      <c r="H339" s="215">
        <v>48.3</v>
      </c>
      <c r="I339" s="216"/>
      <c r="J339" s="212"/>
      <c r="K339" s="212"/>
      <c r="L339" s="217"/>
      <c r="M339" s="218"/>
      <c r="N339" s="219"/>
      <c r="O339" s="219"/>
      <c r="P339" s="219"/>
      <c r="Q339" s="219"/>
      <c r="R339" s="219"/>
      <c r="S339" s="219"/>
      <c r="T339" s="220"/>
      <c r="AT339" s="221" t="s">
        <v>165</v>
      </c>
      <c r="AU339" s="221" t="s">
        <v>83</v>
      </c>
      <c r="AV339" s="14" t="s">
        <v>83</v>
      </c>
      <c r="AW339" s="14" t="s">
        <v>30</v>
      </c>
      <c r="AX339" s="14" t="s">
        <v>73</v>
      </c>
      <c r="AY339" s="221" t="s">
        <v>157</v>
      </c>
    </row>
    <row r="340" spans="2:51" s="14" customFormat="1" ht="10.2">
      <c r="B340" s="211"/>
      <c r="C340" s="212"/>
      <c r="D340" s="202" t="s">
        <v>165</v>
      </c>
      <c r="E340" s="213" t="s">
        <v>1</v>
      </c>
      <c r="F340" s="214" t="s">
        <v>377</v>
      </c>
      <c r="G340" s="212"/>
      <c r="H340" s="215">
        <v>-5.85</v>
      </c>
      <c r="I340" s="216"/>
      <c r="J340" s="212"/>
      <c r="K340" s="212"/>
      <c r="L340" s="217"/>
      <c r="M340" s="218"/>
      <c r="N340" s="219"/>
      <c r="O340" s="219"/>
      <c r="P340" s="219"/>
      <c r="Q340" s="219"/>
      <c r="R340" s="219"/>
      <c r="S340" s="219"/>
      <c r="T340" s="220"/>
      <c r="AT340" s="221" t="s">
        <v>165</v>
      </c>
      <c r="AU340" s="221" t="s">
        <v>83</v>
      </c>
      <c r="AV340" s="14" t="s">
        <v>83</v>
      </c>
      <c r="AW340" s="14" t="s">
        <v>30</v>
      </c>
      <c r="AX340" s="14" t="s">
        <v>73</v>
      </c>
      <c r="AY340" s="221" t="s">
        <v>157</v>
      </c>
    </row>
    <row r="341" spans="2:51" s="13" customFormat="1" ht="10.2">
      <c r="B341" s="200"/>
      <c r="C341" s="201"/>
      <c r="D341" s="202" t="s">
        <v>165</v>
      </c>
      <c r="E341" s="203" t="s">
        <v>1</v>
      </c>
      <c r="F341" s="204" t="s">
        <v>337</v>
      </c>
      <c r="G341" s="201"/>
      <c r="H341" s="203" t="s">
        <v>1</v>
      </c>
      <c r="I341" s="205"/>
      <c r="J341" s="201"/>
      <c r="K341" s="201"/>
      <c r="L341" s="206"/>
      <c r="M341" s="207"/>
      <c r="N341" s="208"/>
      <c r="O341" s="208"/>
      <c r="P341" s="208"/>
      <c r="Q341" s="208"/>
      <c r="R341" s="208"/>
      <c r="S341" s="208"/>
      <c r="T341" s="209"/>
      <c r="AT341" s="210" t="s">
        <v>165</v>
      </c>
      <c r="AU341" s="210" t="s">
        <v>83</v>
      </c>
      <c r="AV341" s="13" t="s">
        <v>81</v>
      </c>
      <c r="AW341" s="13" t="s">
        <v>30</v>
      </c>
      <c r="AX341" s="13" t="s">
        <v>73</v>
      </c>
      <c r="AY341" s="210" t="s">
        <v>157</v>
      </c>
    </row>
    <row r="342" spans="2:51" s="14" customFormat="1" ht="10.2">
      <c r="B342" s="211"/>
      <c r="C342" s="212"/>
      <c r="D342" s="202" t="s">
        <v>165</v>
      </c>
      <c r="E342" s="213" t="s">
        <v>1</v>
      </c>
      <c r="F342" s="214" t="s">
        <v>378</v>
      </c>
      <c r="G342" s="212"/>
      <c r="H342" s="215">
        <v>36.765</v>
      </c>
      <c r="I342" s="216"/>
      <c r="J342" s="212"/>
      <c r="K342" s="212"/>
      <c r="L342" s="217"/>
      <c r="M342" s="218"/>
      <c r="N342" s="219"/>
      <c r="O342" s="219"/>
      <c r="P342" s="219"/>
      <c r="Q342" s="219"/>
      <c r="R342" s="219"/>
      <c r="S342" s="219"/>
      <c r="T342" s="220"/>
      <c r="AT342" s="221" t="s">
        <v>165</v>
      </c>
      <c r="AU342" s="221" t="s">
        <v>83</v>
      </c>
      <c r="AV342" s="14" t="s">
        <v>83</v>
      </c>
      <c r="AW342" s="14" t="s">
        <v>30</v>
      </c>
      <c r="AX342" s="14" t="s">
        <v>73</v>
      </c>
      <c r="AY342" s="221" t="s">
        <v>157</v>
      </c>
    </row>
    <row r="343" spans="2:51" s="14" customFormat="1" ht="10.2">
      <c r="B343" s="211"/>
      <c r="C343" s="212"/>
      <c r="D343" s="202" t="s">
        <v>165</v>
      </c>
      <c r="E343" s="213" t="s">
        <v>1</v>
      </c>
      <c r="F343" s="214" t="s">
        <v>379</v>
      </c>
      <c r="G343" s="212"/>
      <c r="H343" s="215">
        <v>-2.907</v>
      </c>
      <c r="I343" s="216"/>
      <c r="J343" s="212"/>
      <c r="K343" s="212"/>
      <c r="L343" s="217"/>
      <c r="M343" s="218"/>
      <c r="N343" s="219"/>
      <c r="O343" s="219"/>
      <c r="P343" s="219"/>
      <c r="Q343" s="219"/>
      <c r="R343" s="219"/>
      <c r="S343" s="219"/>
      <c r="T343" s="220"/>
      <c r="AT343" s="221" t="s">
        <v>165</v>
      </c>
      <c r="AU343" s="221" t="s">
        <v>83</v>
      </c>
      <c r="AV343" s="14" t="s">
        <v>83</v>
      </c>
      <c r="AW343" s="14" t="s">
        <v>30</v>
      </c>
      <c r="AX343" s="14" t="s">
        <v>73</v>
      </c>
      <c r="AY343" s="221" t="s">
        <v>157</v>
      </c>
    </row>
    <row r="344" spans="2:51" s="15" customFormat="1" ht="10.2">
      <c r="B344" s="222"/>
      <c r="C344" s="223"/>
      <c r="D344" s="202" t="s">
        <v>165</v>
      </c>
      <c r="E344" s="224" t="s">
        <v>1</v>
      </c>
      <c r="F344" s="225" t="s">
        <v>168</v>
      </c>
      <c r="G344" s="223"/>
      <c r="H344" s="226">
        <v>516.691</v>
      </c>
      <c r="I344" s="227"/>
      <c r="J344" s="223"/>
      <c r="K344" s="223"/>
      <c r="L344" s="228"/>
      <c r="M344" s="229"/>
      <c r="N344" s="230"/>
      <c r="O344" s="230"/>
      <c r="P344" s="230"/>
      <c r="Q344" s="230"/>
      <c r="R344" s="230"/>
      <c r="S344" s="230"/>
      <c r="T344" s="231"/>
      <c r="AT344" s="232" t="s">
        <v>165</v>
      </c>
      <c r="AU344" s="232" t="s">
        <v>83</v>
      </c>
      <c r="AV344" s="15" t="s">
        <v>164</v>
      </c>
      <c r="AW344" s="15" t="s">
        <v>30</v>
      </c>
      <c r="AX344" s="15" t="s">
        <v>81</v>
      </c>
      <c r="AY344" s="232" t="s">
        <v>157</v>
      </c>
    </row>
    <row r="345" spans="1:65" s="2" customFormat="1" ht="24.15" customHeight="1">
      <c r="A345" s="34"/>
      <c r="B345" s="35"/>
      <c r="C345" s="187" t="s">
        <v>266</v>
      </c>
      <c r="D345" s="187" t="s">
        <v>159</v>
      </c>
      <c r="E345" s="188" t="s">
        <v>380</v>
      </c>
      <c r="F345" s="189" t="s">
        <v>381</v>
      </c>
      <c r="G345" s="190" t="s">
        <v>208</v>
      </c>
      <c r="H345" s="191">
        <v>87.6</v>
      </c>
      <c r="I345" s="192"/>
      <c r="J345" s="193">
        <f>ROUND(I345*H345,2)</f>
        <v>0</v>
      </c>
      <c r="K345" s="189" t="s">
        <v>163</v>
      </c>
      <c r="L345" s="39"/>
      <c r="M345" s="194" t="s">
        <v>1</v>
      </c>
      <c r="N345" s="195" t="s">
        <v>40</v>
      </c>
      <c r="O345" s="72"/>
      <c r="P345" s="196">
        <f>O345*H345</f>
        <v>0</v>
      </c>
      <c r="Q345" s="196">
        <v>0.021</v>
      </c>
      <c r="R345" s="196">
        <f>Q345*H345</f>
        <v>1.8396</v>
      </c>
      <c r="S345" s="196">
        <v>0</v>
      </c>
      <c r="T345" s="197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198" t="s">
        <v>164</v>
      </c>
      <c r="AT345" s="198" t="s">
        <v>159</v>
      </c>
      <c r="AU345" s="198" t="s">
        <v>83</v>
      </c>
      <c r="AY345" s="17" t="s">
        <v>157</v>
      </c>
      <c r="BE345" s="199">
        <f>IF(N345="základní",J345,0)</f>
        <v>0</v>
      </c>
      <c r="BF345" s="199">
        <f>IF(N345="snížená",J345,0)</f>
        <v>0</v>
      </c>
      <c r="BG345" s="199">
        <f>IF(N345="zákl. přenesená",J345,0)</f>
        <v>0</v>
      </c>
      <c r="BH345" s="199">
        <f>IF(N345="sníž. přenesená",J345,0)</f>
        <v>0</v>
      </c>
      <c r="BI345" s="199">
        <f>IF(N345="nulová",J345,0)</f>
        <v>0</v>
      </c>
      <c r="BJ345" s="17" t="s">
        <v>164</v>
      </c>
      <c r="BK345" s="199">
        <f>ROUND(I345*H345,2)</f>
        <v>0</v>
      </c>
      <c r="BL345" s="17" t="s">
        <v>164</v>
      </c>
      <c r="BM345" s="198" t="s">
        <v>382</v>
      </c>
    </row>
    <row r="346" spans="2:51" s="13" customFormat="1" ht="10.2">
      <c r="B346" s="200"/>
      <c r="C346" s="201"/>
      <c r="D346" s="202" t="s">
        <v>165</v>
      </c>
      <c r="E346" s="203" t="s">
        <v>1</v>
      </c>
      <c r="F346" s="204" t="s">
        <v>383</v>
      </c>
      <c r="G346" s="201"/>
      <c r="H346" s="203" t="s">
        <v>1</v>
      </c>
      <c r="I346" s="205"/>
      <c r="J346" s="201"/>
      <c r="K346" s="201"/>
      <c r="L346" s="206"/>
      <c r="M346" s="207"/>
      <c r="N346" s="208"/>
      <c r="O346" s="208"/>
      <c r="P346" s="208"/>
      <c r="Q346" s="208"/>
      <c r="R346" s="208"/>
      <c r="S346" s="208"/>
      <c r="T346" s="209"/>
      <c r="AT346" s="210" t="s">
        <v>165</v>
      </c>
      <c r="AU346" s="210" t="s">
        <v>83</v>
      </c>
      <c r="AV346" s="13" t="s">
        <v>81</v>
      </c>
      <c r="AW346" s="13" t="s">
        <v>30</v>
      </c>
      <c r="AX346" s="13" t="s">
        <v>73</v>
      </c>
      <c r="AY346" s="210" t="s">
        <v>157</v>
      </c>
    </row>
    <row r="347" spans="2:51" s="14" customFormat="1" ht="10.2">
      <c r="B347" s="211"/>
      <c r="C347" s="212"/>
      <c r="D347" s="202" t="s">
        <v>165</v>
      </c>
      <c r="E347" s="213" t="s">
        <v>1</v>
      </c>
      <c r="F347" s="214" t="s">
        <v>384</v>
      </c>
      <c r="G347" s="212"/>
      <c r="H347" s="215">
        <v>98.6</v>
      </c>
      <c r="I347" s="216"/>
      <c r="J347" s="212"/>
      <c r="K347" s="212"/>
      <c r="L347" s="217"/>
      <c r="M347" s="218"/>
      <c r="N347" s="219"/>
      <c r="O347" s="219"/>
      <c r="P347" s="219"/>
      <c r="Q347" s="219"/>
      <c r="R347" s="219"/>
      <c r="S347" s="219"/>
      <c r="T347" s="220"/>
      <c r="AT347" s="221" t="s">
        <v>165</v>
      </c>
      <c r="AU347" s="221" t="s">
        <v>83</v>
      </c>
      <c r="AV347" s="14" t="s">
        <v>83</v>
      </c>
      <c r="AW347" s="14" t="s">
        <v>30</v>
      </c>
      <c r="AX347" s="14" t="s">
        <v>73</v>
      </c>
      <c r="AY347" s="221" t="s">
        <v>157</v>
      </c>
    </row>
    <row r="348" spans="2:51" s="13" customFormat="1" ht="10.2">
      <c r="B348" s="200"/>
      <c r="C348" s="201"/>
      <c r="D348" s="202" t="s">
        <v>165</v>
      </c>
      <c r="E348" s="203" t="s">
        <v>1</v>
      </c>
      <c r="F348" s="204" t="s">
        <v>271</v>
      </c>
      <c r="G348" s="201"/>
      <c r="H348" s="203" t="s">
        <v>1</v>
      </c>
      <c r="I348" s="205"/>
      <c r="J348" s="201"/>
      <c r="K348" s="201"/>
      <c r="L348" s="206"/>
      <c r="M348" s="207"/>
      <c r="N348" s="208"/>
      <c r="O348" s="208"/>
      <c r="P348" s="208"/>
      <c r="Q348" s="208"/>
      <c r="R348" s="208"/>
      <c r="S348" s="208"/>
      <c r="T348" s="209"/>
      <c r="AT348" s="210" t="s">
        <v>165</v>
      </c>
      <c r="AU348" s="210" t="s">
        <v>83</v>
      </c>
      <c r="AV348" s="13" t="s">
        <v>81</v>
      </c>
      <c r="AW348" s="13" t="s">
        <v>30</v>
      </c>
      <c r="AX348" s="13" t="s">
        <v>73</v>
      </c>
      <c r="AY348" s="210" t="s">
        <v>157</v>
      </c>
    </row>
    <row r="349" spans="2:51" s="14" customFormat="1" ht="10.2">
      <c r="B349" s="211"/>
      <c r="C349" s="212"/>
      <c r="D349" s="202" t="s">
        <v>165</v>
      </c>
      <c r="E349" s="213" t="s">
        <v>1</v>
      </c>
      <c r="F349" s="214" t="s">
        <v>385</v>
      </c>
      <c r="G349" s="212"/>
      <c r="H349" s="215">
        <v>-11</v>
      </c>
      <c r="I349" s="216"/>
      <c r="J349" s="212"/>
      <c r="K349" s="212"/>
      <c r="L349" s="217"/>
      <c r="M349" s="218"/>
      <c r="N349" s="219"/>
      <c r="O349" s="219"/>
      <c r="P349" s="219"/>
      <c r="Q349" s="219"/>
      <c r="R349" s="219"/>
      <c r="S349" s="219"/>
      <c r="T349" s="220"/>
      <c r="AT349" s="221" t="s">
        <v>165</v>
      </c>
      <c r="AU349" s="221" t="s">
        <v>83</v>
      </c>
      <c r="AV349" s="14" t="s">
        <v>83</v>
      </c>
      <c r="AW349" s="14" t="s">
        <v>30</v>
      </c>
      <c r="AX349" s="14" t="s">
        <v>73</v>
      </c>
      <c r="AY349" s="221" t="s">
        <v>157</v>
      </c>
    </row>
    <row r="350" spans="2:51" s="15" customFormat="1" ht="10.2">
      <c r="B350" s="222"/>
      <c r="C350" s="223"/>
      <c r="D350" s="202" t="s">
        <v>165</v>
      </c>
      <c r="E350" s="224" t="s">
        <v>1</v>
      </c>
      <c r="F350" s="225" t="s">
        <v>168</v>
      </c>
      <c r="G350" s="223"/>
      <c r="H350" s="226">
        <v>87.6</v>
      </c>
      <c r="I350" s="227"/>
      <c r="J350" s="223"/>
      <c r="K350" s="223"/>
      <c r="L350" s="228"/>
      <c r="M350" s="229"/>
      <c r="N350" s="230"/>
      <c r="O350" s="230"/>
      <c r="P350" s="230"/>
      <c r="Q350" s="230"/>
      <c r="R350" s="230"/>
      <c r="S350" s="230"/>
      <c r="T350" s="231"/>
      <c r="AT350" s="232" t="s">
        <v>165</v>
      </c>
      <c r="AU350" s="232" t="s">
        <v>83</v>
      </c>
      <c r="AV350" s="15" t="s">
        <v>164</v>
      </c>
      <c r="AW350" s="15" t="s">
        <v>30</v>
      </c>
      <c r="AX350" s="15" t="s">
        <v>81</v>
      </c>
      <c r="AY350" s="232" t="s">
        <v>157</v>
      </c>
    </row>
    <row r="351" spans="1:65" s="2" customFormat="1" ht="24.15" customHeight="1">
      <c r="A351" s="34"/>
      <c r="B351" s="35"/>
      <c r="C351" s="187" t="s">
        <v>386</v>
      </c>
      <c r="D351" s="187" t="s">
        <v>159</v>
      </c>
      <c r="E351" s="188" t="s">
        <v>387</v>
      </c>
      <c r="F351" s="189" t="s">
        <v>388</v>
      </c>
      <c r="G351" s="190" t="s">
        <v>208</v>
      </c>
      <c r="H351" s="191">
        <v>343.336</v>
      </c>
      <c r="I351" s="192"/>
      <c r="J351" s="193">
        <f>ROUND(I351*H351,2)</f>
        <v>0</v>
      </c>
      <c r="K351" s="189" t="s">
        <v>163</v>
      </c>
      <c r="L351" s="39"/>
      <c r="M351" s="194" t="s">
        <v>1</v>
      </c>
      <c r="N351" s="195" t="s">
        <v>40</v>
      </c>
      <c r="O351" s="72"/>
      <c r="P351" s="196">
        <f>O351*H351</f>
        <v>0</v>
      </c>
      <c r="Q351" s="196">
        <v>0.0345</v>
      </c>
      <c r="R351" s="196">
        <f>Q351*H351</f>
        <v>11.845092000000001</v>
      </c>
      <c r="S351" s="196">
        <v>0</v>
      </c>
      <c r="T351" s="197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198" t="s">
        <v>164</v>
      </c>
      <c r="AT351" s="198" t="s">
        <v>159</v>
      </c>
      <c r="AU351" s="198" t="s">
        <v>83</v>
      </c>
      <c r="AY351" s="17" t="s">
        <v>157</v>
      </c>
      <c r="BE351" s="199">
        <f>IF(N351="základní",J351,0)</f>
        <v>0</v>
      </c>
      <c r="BF351" s="199">
        <f>IF(N351="snížená",J351,0)</f>
        <v>0</v>
      </c>
      <c r="BG351" s="199">
        <f>IF(N351="zákl. přenesená",J351,0)</f>
        <v>0</v>
      </c>
      <c r="BH351" s="199">
        <f>IF(N351="sníž. přenesená",J351,0)</f>
        <v>0</v>
      </c>
      <c r="BI351" s="199">
        <f>IF(N351="nulová",J351,0)</f>
        <v>0</v>
      </c>
      <c r="BJ351" s="17" t="s">
        <v>164</v>
      </c>
      <c r="BK351" s="199">
        <f>ROUND(I351*H351,2)</f>
        <v>0</v>
      </c>
      <c r="BL351" s="17" t="s">
        <v>164</v>
      </c>
      <c r="BM351" s="198" t="s">
        <v>389</v>
      </c>
    </row>
    <row r="352" spans="2:51" s="13" customFormat="1" ht="10.2">
      <c r="B352" s="200"/>
      <c r="C352" s="201"/>
      <c r="D352" s="202" t="s">
        <v>165</v>
      </c>
      <c r="E352" s="203" t="s">
        <v>1</v>
      </c>
      <c r="F352" s="204" t="s">
        <v>366</v>
      </c>
      <c r="G352" s="201"/>
      <c r="H352" s="203" t="s">
        <v>1</v>
      </c>
      <c r="I352" s="205"/>
      <c r="J352" s="201"/>
      <c r="K352" s="201"/>
      <c r="L352" s="206"/>
      <c r="M352" s="207"/>
      <c r="N352" s="208"/>
      <c r="O352" s="208"/>
      <c r="P352" s="208"/>
      <c r="Q352" s="208"/>
      <c r="R352" s="208"/>
      <c r="S352" s="208"/>
      <c r="T352" s="209"/>
      <c r="AT352" s="210" t="s">
        <v>165</v>
      </c>
      <c r="AU352" s="210" t="s">
        <v>83</v>
      </c>
      <c r="AV352" s="13" t="s">
        <v>81</v>
      </c>
      <c r="AW352" s="13" t="s">
        <v>30</v>
      </c>
      <c r="AX352" s="13" t="s">
        <v>73</v>
      </c>
      <c r="AY352" s="210" t="s">
        <v>157</v>
      </c>
    </row>
    <row r="353" spans="2:51" s="14" customFormat="1" ht="10.2">
      <c r="B353" s="211"/>
      <c r="C353" s="212"/>
      <c r="D353" s="202" t="s">
        <v>165</v>
      </c>
      <c r="E353" s="213" t="s">
        <v>1</v>
      </c>
      <c r="F353" s="214" t="s">
        <v>390</v>
      </c>
      <c r="G353" s="212"/>
      <c r="H353" s="215">
        <v>91.5</v>
      </c>
      <c r="I353" s="216"/>
      <c r="J353" s="212"/>
      <c r="K353" s="212"/>
      <c r="L353" s="217"/>
      <c r="M353" s="218"/>
      <c r="N353" s="219"/>
      <c r="O353" s="219"/>
      <c r="P353" s="219"/>
      <c r="Q353" s="219"/>
      <c r="R353" s="219"/>
      <c r="S353" s="219"/>
      <c r="T353" s="220"/>
      <c r="AT353" s="221" t="s">
        <v>165</v>
      </c>
      <c r="AU353" s="221" t="s">
        <v>83</v>
      </c>
      <c r="AV353" s="14" t="s">
        <v>83</v>
      </c>
      <c r="AW353" s="14" t="s">
        <v>30</v>
      </c>
      <c r="AX353" s="14" t="s">
        <v>73</v>
      </c>
      <c r="AY353" s="221" t="s">
        <v>157</v>
      </c>
    </row>
    <row r="354" spans="2:51" s="14" customFormat="1" ht="20.4">
      <c r="B354" s="211"/>
      <c r="C354" s="212"/>
      <c r="D354" s="202" t="s">
        <v>165</v>
      </c>
      <c r="E354" s="213" t="s">
        <v>1</v>
      </c>
      <c r="F354" s="214" t="s">
        <v>391</v>
      </c>
      <c r="G354" s="212"/>
      <c r="H354" s="215">
        <v>265.88</v>
      </c>
      <c r="I354" s="216"/>
      <c r="J354" s="212"/>
      <c r="K354" s="212"/>
      <c r="L354" s="217"/>
      <c r="M354" s="218"/>
      <c r="N354" s="219"/>
      <c r="O354" s="219"/>
      <c r="P354" s="219"/>
      <c r="Q354" s="219"/>
      <c r="R354" s="219"/>
      <c r="S354" s="219"/>
      <c r="T354" s="220"/>
      <c r="AT354" s="221" t="s">
        <v>165</v>
      </c>
      <c r="AU354" s="221" t="s">
        <v>83</v>
      </c>
      <c r="AV354" s="14" t="s">
        <v>83</v>
      </c>
      <c r="AW354" s="14" t="s">
        <v>30</v>
      </c>
      <c r="AX354" s="14" t="s">
        <v>73</v>
      </c>
      <c r="AY354" s="221" t="s">
        <v>157</v>
      </c>
    </row>
    <row r="355" spans="2:51" s="13" customFormat="1" ht="10.2">
      <c r="B355" s="200"/>
      <c r="C355" s="201"/>
      <c r="D355" s="202" t="s">
        <v>165</v>
      </c>
      <c r="E355" s="203" t="s">
        <v>1</v>
      </c>
      <c r="F355" s="204" t="s">
        <v>271</v>
      </c>
      <c r="G355" s="201"/>
      <c r="H355" s="203" t="s">
        <v>1</v>
      </c>
      <c r="I355" s="205"/>
      <c r="J355" s="201"/>
      <c r="K355" s="201"/>
      <c r="L355" s="206"/>
      <c r="M355" s="207"/>
      <c r="N355" s="208"/>
      <c r="O355" s="208"/>
      <c r="P355" s="208"/>
      <c r="Q355" s="208"/>
      <c r="R355" s="208"/>
      <c r="S355" s="208"/>
      <c r="T355" s="209"/>
      <c r="AT355" s="210" t="s">
        <v>165</v>
      </c>
      <c r="AU355" s="210" t="s">
        <v>83</v>
      </c>
      <c r="AV355" s="13" t="s">
        <v>81</v>
      </c>
      <c r="AW355" s="13" t="s">
        <v>30</v>
      </c>
      <c r="AX355" s="13" t="s">
        <v>73</v>
      </c>
      <c r="AY355" s="210" t="s">
        <v>157</v>
      </c>
    </row>
    <row r="356" spans="2:51" s="14" customFormat="1" ht="10.2">
      <c r="B356" s="211"/>
      <c r="C356" s="212"/>
      <c r="D356" s="202" t="s">
        <v>165</v>
      </c>
      <c r="E356" s="213" t="s">
        <v>1</v>
      </c>
      <c r="F356" s="214" t="s">
        <v>392</v>
      </c>
      <c r="G356" s="212"/>
      <c r="H356" s="215">
        <v>-14.044</v>
      </c>
      <c r="I356" s="216"/>
      <c r="J356" s="212"/>
      <c r="K356" s="212"/>
      <c r="L356" s="217"/>
      <c r="M356" s="218"/>
      <c r="N356" s="219"/>
      <c r="O356" s="219"/>
      <c r="P356" s="219"/>
      <c r="Q356" s="219"/>
      <c r="R356" s="219"/>
      <c r="S356" s="219"/>
      <c r="T356" s="220"/>
      <c r="AT356" s="221" t="s">
        <v>165</v>
      </c>
      <c r="AU356" s="221" t="s">
        <v>83</v>
      </c>
      <c r="AV356" s="14" t="s">
        <v>83</v>
      </c>
      <c r="AW356" s="14" t="s">
        <v>30</v>
      </c>
      <c r="AX356" s="14" t="s">
        <v>73</v>
      </c>
      <c r="AY356" s="221" t="s">
        <v>157</v>
      </c>
    </row>
    <row r="357" spans="2:51" s="15" customFormat="1" ht="10.2">
      <c r="B357" s="222"/>
      <c r="C357" s="223"/>
      <c r="D357" s="202" t="s">
        <v>165</v>
      </c>
      <c r="E357" s="224" t="s">
        <v>1</v>
      </c>
      <c r="F357" s="225" t="s">
        <v>168</v>
      </c>
      <c r="G357" s="223"/>
      <c r="H357" s="226">
        <v>343.336</v>
      </c>
      <c r="I357" s="227"/>
      <c r="J357" s="223"/>
      <c r="K357" s="223"/>
      <c r="L357" s="228"/>
      <c r="M357" s="229"/>
      <c r="N357" s="230"/>
      <c r="O357" s="230"/>
      <c r="P357" s="230"/>
      <c r="Q357" s="230"/>
      <c r="R357" s="230"/>
      <c r="S357" s="230"/>
      <c r="T357" s="231"/>
      <c r="AT357" s="232" t="s">
        <v>165</v>
      </c>
      <c r="AU357" s="232" t="s">
        <v>83</v>
      </c>
      <c r="AV357" s="15" t="s">
        <v>164</v>
      </c>
      <c r="AW357" s="15" t="s">
        <v>30</v>
      </c>
      <c r="AX357" s="15" t="s">
        <v>81</v>
      </c>
      <c r="AY357" s="232" t="s">
        <v>157</v>
      </c>
    </row>
    <row r="358" spans="1:65" s="2" customFormat="1" ht="14.4" customHeight="1">
      <c r="A358" s="34"/>
      <c r="B358" s="35"/>
      <c r="C358" s="187" t="s">
        <v>269</v>
      </c>
      <c r="D358" s="187" t="s">
        <v>159</v>
      </c>
      <c r="E358" s="188" t="s">
        <v>393</v>
      </c>
      <c r="F358" s="189" t="s">
        <v>394</v>
      </c>
      <c r="G358" s="190" t="s">
        <v>208</v>
      </c>
      <c r="H358" s="191">
        <v>335.69</v>
      </c>
      <c r="I358" s="192"/>
      <c r="J358" s="193">
        <f>ROUND(I358*H358,2)</f>
        <v>0</v>
      </c>
      <c r="K358" s="189" t="s">
        <v>163</v>
      </c>
      <c r="L358" s="39"/>
      <c r="M358" s="194" t="s">
        <v>1</v>
      </c>
      <c r="N358" s="195" t="s">
        <v>40</v>
      </c>
      <c r="O358" s="72"/>
      <c r="P358" s="196">
        <f>O358*H358</f>
        <v>0</v>
      </c>
      <c r="Q358" s="196">
        <v>0</v>
      </c>
      <c r="R358" s="196">
        <f>Q358*H358</f>
        <v>0</v>
      </c>
      <c r="S358" s="196">
        <v>0</v>
      </c>
      <c r="T358" s="197">
        <f>S358*H358</f>
        <v>0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198" t="s">
        <v>164</v>
      </c>
      <c r="AT358" s="198" t="s">
        <v>159</v>
      </c>
      <c r="AU358" s="198" t="s">
        <v>83</v>
      </c>
      <c r="AY358" s="17" t="s">
        <v>157</v>
      </c>
      <c r="BE358" s="199">
        <f>IF(N358="základní",J358,0)</f>
        <v>0</v>
      </c>
      <c r="BF358" s="199">
        <f>IF(N358="snížená",J358,0)</f>
        <v>0</v>
      </c>
      <c r="BG358" s="199">
        <f>IF(N358="zákl. přenesená",J358,0)</f>
        <v>0</v>
      </c>
      <c r="BH358" s="199">
        <f>IF(N358="sníž. přenesená",J358,0)</f>
        <v>0</v>
      </c>
      <c r="BI358" s="199">
        <f>IF(N358="nulová",J358,0)</f>
        <v>0</v>
      </c>
      <c r="BJ358" s="17" t="s">
        <v>164</v>
      </c>
      <c r="BK358" s="199">
        <f>ROUND(I358*H358,2)</f>
        <v>0</v>
      </c>
      <c r="BL358" s="17" t="s">
        <v>164</v>
      </c>
      <c r="BM358" s="198" t="s">
        <v>395</v>
      </c>
    </row>
    <row r="359" spans="2:51" s="14" customFormat="1" ht="30.6">
      <c r="B359" s="211"/>
      <c r="C359" s="212"/>
      <c r="D359" s="202" t="s">
        <v>165</v>
      </c>
      <c r="E359" s="213" t="s">
        <v>1</v>
      </c>
      <c r="F359" s="214" t="s">
        <v>396</v>
      </c>
      <c r="G359" s="212"/>
      <c r="H359" s="215">
        <v>335.69</v>
      </c>
      <c r="I359" s="216"/>
      <c r="J359" s="212"/>
      <c r="K359" s="212"/>
      <c r="L359" s="217"/>
      <c r="M359" s="218"/>
      <c r="N359" s="219"/>
      <c r="O359" s="219"/>
      <c r="P359" s="219"/>
      <c r="Q359" s="219"/>
      <c r="R359" s="219"/>
      <c r="S359" s="219"/>
      <c r="T359" s="220"/>
      <c r="AT359" s="221" t="s">
        <v>165</v>
      </c>
      <c r="AU359" s="221" t="s">
        <v>83</v>
      </c>
      <c r="AV359" s="14" t="s">
        <v>83</v>
      </c>
      <c r="AW359" s="14" t="s">
        <v>30</v>
      </c>
      <c r="AX359" s="14" t="s">
        <v>73</v>
      </c>
      <c r="AY359" s="221" t="s">
        <v>157</v>
      </c>
    </row>
    <row r="360" spans="2:51" s="15" customFormat="1" ht="10.2">
      <c r="B360" s="222"/>
      <c r="C360" s="223"/>
      <c r="D360" s="202" t="s">
        <v>165</v>
      </c>
      <c r="E360" s="224" t="s">
        <v>1</v>
      </c>
      <c r="F360" s="225" t="s">
        <v>168</v>
      </c>
      <c r="G360" s="223"/>
      <c r="H360" s="226">
        <v>335.69</v>
      </c>
      <c r="I360" s="227"/>
      <c r="J360" s="223"/>
      <c r="K360" s="223"/>
      <c r="L360" s="228"/>
      <c r="M360" s="229"/>
      <c r="N360" s="230"/>
      <c r="O360" s="230"/>
      <c r="P360" s="230"/>
      <c r="Q360" s="230"/>
      <c r="R360" s="230"/>
      <c r="S360" s="230"/>
      <c r="T360" s="231"/>
      <c r="AT360" s="232" t="s">
        <v>165</v>
      </c>
      <c r="AU360" s="232" t="s">
        <v>83</v>
      </c>
      <c r="AV360" s="15" t="s">
        <v>164</v>
      </c>
      <c r="AW360" s="15" t="s">
        <v>30</v>
      </c>
      <c r="AX360" s="15" t="s">
        <v>81</v>
      </c>
      <c r="AY360" s="232" t="s">
        <v>157</v>
      </c>
    </row>
    <row r="361" spans="1:65" s="2" customFormat="1" ht="24.15" customHeight="1">
      <c r="A361" s="34"/>
      <c r="B361" s="35"/>
      <c r="C361" s="187" t="s">
        <v>397</v>
      </c>
      <c r="D361" s="187" t="s">
        <v>159</v>
      </c>
      <c r="E361" s="188" t="s">
        <v>398</v>
      </c>
      <c r="F361" s="189" t="s">
        <v>399</v>
      </c>
      <c r="G361" s="190" t="s">
        <v>208</v>
      </c>
      <c r="H361" s="191">
        <v>152.306</v>
      </c>
      <c r="I361" s="192"/>
      <c r="J361" s="193">
        <f>ROUND(I361*H361,2)</f>
        <v>0</v>
      </c>
      <c r="K361" s="189" t="s">
        <v>163</v>
      </c>
      <c r="L361" s="39"/>
      <c r="M361" s="194" t="s">
        <v>1</v>
      </c>
      <c r="N361" s="195" t="s">
        <v>40</v>
      </c>
      <c r="O361" s="72"/>
      <c r="P361" s="196">
        <f>O361*H361</f>
        <v>0</v>
      </c>
      <c r="Q361" s="196">
        <v>0</v>
      </c>
      <c r="R361" s="196">
        <f>Q361*H361</f>
        <v>0</v>
      </c>
      <c r="S361" s="196">
        <v>0</v>
      </c>
      <c r="T361" s="197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198" t="s">
        <v>164</v>
      </c>
      <c r="AT361" s="198" t="s">
        <v>159</v>
      </c>
      <c r="AU361" s="198" t="s">
        <v>83</v>
      </c>
      <c r="AY361" s="17" t="s">
        <v>157</v>
      </c>
      <c r="BE361" s="199">
        <f>IF(N361="základní",J361,0)</f>
        <v>0</v>
      </c>
      <c r="BF361" s="199">
        <f>IF(N361="snížená",J361,0)</f>
        <v>0</v>
      </c>
      <c r="BG361" s="199">
        <f>IF(N361="zákl. přenesená",J361,0)</f>
        <v>0</v>
      </c>
      <c r="BH361" s="199">
        <f>IF(N361="sníž. přenesená",J361,0)</f>
        <v>0</v>
      </c>
      <c r="BI361" s="199">
        <f>IF(N361="nulová",J361,0)</f>
        <v>0</v>
      </c>
      <c r="BJ361" s="17" t="s">
        <v>164</v>
      </c>
      <c r="BK361" s="199">
        <f>ROUND(I361*H361,2)</f>
        <v>0</v>
      </c>
      <c r="BL361" s="17" t="s">
        <v>164</v>
      </c>
      <c r="BM361" s="198" t="s">
        <v>400</v>
      </c>
    </row>
    <row r="362" spans="2:51" s="13" customFormat="1" ht="10.2">
      <c r="B362" s="200"/>
      <c r="C362" s="201"/>
      <c r="D362" s="202" t="s">
        <v>165</v>
      </c>
      <c r="E362" s="203" t="s">
        <v>1</v>
      </c>
      <c r="F362" s="204" t="s">
        <v>166</v>
      </c>
      <c r="G362" s="201"/>
      <c r="H362" s="203" t="s">
        <v>1</v>
      </c>
      <c r="I362" s="205"/>
      <c r="J362" s="201"/>
      <c r="K362" s="201"/>
      <c r="L362" s="206"/>
      <c r="M362" s="207"/>
      <c r="N362" s="208"/>
      <c r="O362" s="208"/>
      <c r="P362" s="208"/>
      <c r="Q362" s="208"/>
      <c r="R362" s="208"/>
      <c r="S362" s="208"/>
      <c r="T362" s="209"/>
      <c r="AT362" s="210" t="s">
        <v>165</v>
      </c>
      <c r="AU362" s="210" t="s">
        <v>83</v>
      </c>
      <c r="AV362" s="13" t="s">
        <v>81</v>
      </c>
      <c r="AW362" s="13" t="s">
        <v>30</v>
      </c>
      <c r="AX362" s="13" t="s">
        <v>73</v>
      </c>
      <c r="AY362" s="210" t="s">
        <v>157</v>
      </c>
    </row>
    <row r="363" spans="2:51" s="14" customFormat="1" ht="30.6">
      <c r="B363" s="211"/>
      <c r="C363" s="212"/>
      <c r="D363" s="202" t="s">
        <v>165</v>
      </c>
      <c r="E363" s="213" t="s">
        <v>1</v>
      </c>
      <c r="F363" s="214" t="s">
        <v>401</v>
      </c>
      <c r="G363" s="212"/>
      <c r="H363" s="215">
        <v>35.549</v>
      </c>
      <c r="I363" s="216"/>
      <c r="J363" s="212"/>
      <c r="K363" s="212"/>
      <c r="L363" s="217"/>
      <c r="M363" s="218"/>
      <c r="N363" s="219"/>
      <c r="O363" s="219"/>
      <c r="P363" s="219"/>
      <c r="Q363" s="219"/>
      <c r="R363" s="219"/>
      <c r="S363" s="219"/>
      <c r="T363" s="220"/>
      <c r="AT363" s="221" t="s">
        <v>165</v>
      </c>
      <c r="AU363" s="221" t="s">
        <v>83</v>
      </c>
      <c r="AV363" s="14" t="s">
        <v>83</v>
      </c>
      <c r="AW363" s="14" t="s">
        <v>30</v>
      </c>
      <c r="AX363" s="14" t="s">
        <v>73</v>
      </c>
      <c r="AY363" s="221" t="s">
        <v>157</v>
      </c>
    </row>
    <row r="364" spans="2:51" s="14" customFormat="1" ht="10.2">
      <c r="B364" s="211"/>
      <c r="C364" s="212"/>
      <c r="D364" s="202" t="s">
        <v>165</v>
      </c>
      <c r="E364" s="213" t="s">
        <v>1</v>
      </c>
      <c r="F364" s="214" t="s">
        <v>402</v>
      </c>
      <c r="G364" s="212"/>
      <c r="H364" s="215">
        <v>20.4</v>
      </c>
      <c r="I364" s="216"/>
      <c r="J364" s="212"/>
      <c r="K364" s="212"/>
      <c r="L364" s="217"/>
      <c r="M364" s="218"/>
      <c r="N364" s="219"/>
      <c r="O364" s="219"/>
      <c r="P364" s="219"/>
      <c r="Q364" s="219"/>
      <c r="R364" s="219"/>
      <c r="S364" s="219"/>
      <c r="T364" s="220"/>
      <c r="AT364" s="221" t="s">
        <v>165</v>
      </c>
      <c r="AU364" s="221" t="s">
        <v>83</v>
      </c>
      <c r="AV364" s="14" t="s">
        <v>83</v>
      </c>
      <c r="AW364" s="14" t="s">
        <v>30</v>
      </c>
      <c r="AX364" s="14" t="s">
        <v>73</v>
      </c>
      <c r="AY364" s="221" t="s">
        <v>157</v>
      </c>
    </row>
    <row r="365" spans="2:51" s="13" customFormat="1" ht="10.2">
      <c r="B365" s="200"/>
      <c r="C365" s="201"/>
      <c r="D365" s="202" t="s">
        <v>165</v>
      </c>
      <c r="E365" s="203" t="s">
        <v>1</v>
      </c>
      <c r="F365" s="204" t="s">
        <v>335</v>
      </c>
      <c r="G365" s="201"/>
      <c r="H365" s="203" t="s">
        <v>1</v>
      </c>
      <c r="I365" s="205"/>
      <c r="J365" s="201"/>
      <c r="K365" s="201"/>
      <c r="L365" s="206"/>
      <c r="M365" s="207"/>
      <c r="N365" s="208"/>
      <c r="O365" s="208"/>
      <c r="P365" s="208"/>
      <c r="Q365" s="208"/>
      <c r="R365" s="208"/>
      <c r="S365" s="208"/>
      <c r="T365" s="209"/>
      <c r="AT365" s="210" t="s">
        <v>165</v>
      </c>
      <c r="AU365" s="210" t="s">
        <v>83</v>
      </c>
      <c r="AV365" s="13" t="s">
        <v>81</v>
      </c>
      <c r="AW365" s="13" t="s">
        <v>30</v>
      </c>
      <c r="AX365" s="13" t="s">
        <v>73</v>
      </c>
      <c r="AY365" s="210" t="s">
        <v>157</v>
      </c>
    </row>
    <row r="366" spans="2:51" s="14" customFormat="1" ht="10.2">
      <c r="B366" s="211"/>
      <c r="C366" s="212"/>
      <c r="D366" s="202" t="s">
        <v>165</v>
      </c>
      <c r="E366" s="213" t="s">
        <v>1</v>
      </c>
      <c r="F366" s="214" t="s">
        <v>403</v>
      </c>
      <c r="G366" s="212"/>
      <c r="H366" s="215">
        <v>5.85</v>
      </c>
      <c r="I366" s="216"/>
      <c r="J366" s="212"/>
      <c r="K366" s="212"/>
      <c r="L366" s="217"/>
      <c r="M366" s="218"/>
      <c r="N366" s="219"/>
      <c r="O366" s="219"/>
      <c r="P366" s="219"/>
      <c r="Q366" s="219"/>
      <c r="R366" s="219"/>
      <c r="S366" s="219"/>
      <c r="T366" s="220"/>
      <c r="AT366" s="221" t="s">
        <v>165</v>
      </c>
      <c r="AU366" s="221" t="s">
        <v>83</v>
      </c>
      <c r="AV366" s="14" t="s">
        <v>83</v>
      </c>
      <c r="AW366" s="14" t="s">
        <v>30</v>
      </c>
      <c r="AX366" s="14" t="s">
        <v>73</v>
      </c>
      <c r="AY366" s="221" t="s">
        <v>157</v>
      </c>
    </row>
    <row r="367" spans="2:51" s="13" customFormat="1" ht="10.2">
      <c r="B367" s="200"/>
      <c r="C367" s="201"/>
      <c r="D367" s="202" t="s">
        <v>165</v>
      </c>
      <c r="E367" s="203" t="s">
        <v>1</v>
      </c>
      <c r="F367" s="204" t="s">
        <v>337</v>
      </c>
      <c r="G367" s="201"/>
      <c r="H367" s="203" t="s">
        <v>1</v>
      </c>
      <c r="I367" s="205"/>
      <c r="J367" s="201"/>
      <c r="K367" s="201"/>
      <c r="L367" s="206"/>
      <c r="M367" s="207"/>
      <c r="N367" s="208"/>
      <c r="O367" s="208"/>
      <c r="P367" s="208"/>
      <c r="Q367" s="208"/>
      <c r="R367" s="208"/>
      <c r="S367" s="208"/>
      <c r="T367" s="209"/>
      <c r="AT367" s="210" t="s">
        <v>165</v>
      </c>
      <c r="AU367" s="210" t="s">
        <v>83</v>
      </c>
      <c r="AV367" s="13" t="s">
        <v>81</v>
      </c>
      <c r="AW367" s="13" t="s">
        <v>30</v>
      </c>
      <c r="AX367" s="13" t="s">
        <v>73</v>
      </c>
      <c r="AY367" s="210" t="s">
        <v>157</v>
      </c>
    </row>
    <row r="368" spans="2:51" s="14" customFormat="1" ht="10.2">
      <c r="B368" s="211"/>
      <c r="C368" s="212"/>
      <c r="D368" s="202" t="s">
        <v>165</v>
      </c>
      <c r="E368" s="213" t="s">
        <v>1</v>
      </c>
      <c r="F368" s="214" t="s">
        <v>404</v>
      </c>
      <c r="G368" s="212"/>
      <c r="H368" s="215">
        <v>2.907</v>
      </c>
      <c r="I368" s="216"/>
      <c r="J368" s="212"/>
      <c r="K368" s="212"/>
      <c r="L368" s="217"/>
      <c r="M368" s="218"/>
      <c r="N368" s="219"/>
      <c r="O368" s="219"/>
      <c r="P368" s="219"/>
      <c r="Q368" s="219"/>
      <c r="R368" s="219"/>
      <c r="S368" s="219"/>
      <c r="T368" s="220"/>
      <c r="AT368" s="221" t="s">
        <v>165</v>
      </c>
      <c r="AU368" s="221" t="s">
        <v>83</v>
      </c>
      <c r="AV368" s="14" t="s">
        <v>83</v>
      </c>
      <c r="AW368" s="14" t="s">
        <v>30</v>
      </c>
      <c r="AX368" s="14" t="s">
        <v>73</v>
      </c>
      <c r="AY368" s="221" t="s">
        <v>157</v>
      </c>
    </row>
    <row r="369" spans="2:51" s="13" customFormat="1" ht="10.2">
      <c r="B369" s="200"/>
      <c r="C369" s="201"/>
      <c r="D369" s="202" t="s">
        <v>165</v>
      </c>
      <c r="E369" s="203" t="s">
        <v>1</v>
      </c>
      <c r="F369" s="204" t="s">
        <v>405</v>
      </c>
      <c r="G369" s="201"/>
      <c r="H369" s="203" t="s">
        <v>1</v>
      </c>
      <c r="I369" s="205"/>
      <c r="J369" s="201"/>
      <c r="K369" s="201"/>
      <c r="L369" s="206"/>
      <c r="M369" s="207"/>
      <c r="N369" s="208"/>
      <c r="O369" s="208"/>
      <c r="P369" s="208"/>
      <c r="Q369" s="208"/>
      <c r="R369" s="208"/>
      <c r="S369" s="208"/>
      <c r="T369" s="209"/>
      <c r="AT369" s="210" t="s">
        <v>165</v>
      </c>
      <c r="AU369" s="210" t="s">
        <v>83</v>
      </c>
      <c r="AV369" s="13" t="s">
        <v>81</v>
      </c>
      <c r="AW369" s="13" t="s">
        <v>30</v>
      </c>
      <c r="AX369" s="13" t="s">
        <v>73</v>
      </c>
      <c r="AY369" s="210" t="s">
        <v>157</v>
      </c>
    </row>
    <row r="370" spans="2:51" s="14" customFormat="1" ht="10.2">
      <c r="B370" s="211"/>
      <c r="C370" s="212"/>
      <c r="D370" s="202" t="s">
        <v>165</v>
      </c>
      <c r="E370" s="213" t="s">
        <v>1</v>
      </c>
      <c r="F370" s="214" t="s">
        <v>406</v>
      </c>
      <c r="G370" s="212"/>
      <c r="H370" s="215">
        <v>87.6</v>
      </c>
      <c r="I370" s="216"/>
      <c r="J370" s="212"/>
      <c r="K370" s="212"/>
      <c r="L370" s="217"/>
      <c r="M370" s="218"/>
      <c r="N370" s="219"/>
      <c r="O370" s="219"/>
      <c r="P370" s="219"/>
      <c r="Q370" s="219"/>
      <c r="R370" s="219"/>
      <c r="S370" s="219"/>
      <c r="T370" s="220"/>
      <c r="AT370" s="221" t="s">
        <v>165</v>
      </c>
      <c r="AU370" s="221" t="s">
        <v>83</v>
      </c>
      <c r="AV370" s="14" t="s">
        <v>83</v>
      </c>
      <c r="AW370" s="14" t="s">
        <v>30</v>
      </c>
      <c r="AX370" s="14" t="s">
        <v>73</v>
      </c>
      <c r="AY370" s="221" t="s">
        <v>157</v>
      </c>
    </row>
    <row r="371" spans="2:51" s="15" customFormat="1" ht="10.2">
      <c r="B371" s="222"/>
      <c r="C371" s="223"/>
      <c r="D371" s="202" t="s">
        <v>165</v>
      </c>
      <c r="E371" s="224" t="s">
        <v>1</v>
      </c>
      <c r="F371" s="225" t="s">
        <v>168</v>
      </c>
      <c r="G371" s="223"/>
      <c r="H371" s="226">
        <v>152.30599999999998</v>
      </c>
      <c r="I371" s="227"/>
      <c r="J371" s="223"/>
      <c r="K371" s="223"/>
      <c r="L371" s="228"/>
      <c r="M371" s="229"/>
      <c r="N371" s="230"/>
      <c r="O371" s="230"/>
      <c r="P371" s="230"/>
      <c r="Q371" s="230"/>
      <c r="R371" s="230"/>
      <c r="S371" s="230"/>
      <c r="T371" s="231"/>
      <c r="AT371" s="232" t="s">
        <v>165</v>
      </c>
      <c r="AU371" s="232" t="s">
        <v>83</v>
      </c>
      <c r="AV371" s="15" t="s">
        <v>164</v>
      </c>
      <c r="AW371" s="15" t="s">
        <v>30</v>
      </c>
      <c r="AX371" s="15" t="s">
        <v>81</v>
      </c>
      <c r="AY371" s="232" t="s">
        <v>157</v>
      </c>
    </row>
    <row r="372" spans="1:65" s="2" customFormat="1" ht="24.15" customHeight="1">
      <c r="A372" s="34"/>
      <c r="B372" s="35"/>
      <c r="C372" s="187" t="s">
        <v>275</v>
      </c>
      <c r="D372" s="187" t="s">
        <v>159</v>
      </c>
      <c r="E372" s="188" t="s">
        <v>407</v>
      </c>
      <c r="F372" s="189" t="s">
        <v>408</v>
      </c>
      <c r="G372" s="190" t="s">
        <v>208</v>
      </c>
      <c r="H372" s="191">
        <v>548.938</v>
      </c>
      <c r="I372" s="192"/>
      <c r="J372" s="193">
        <f>ROUND(I372*H372,2)</f>
        <v>0</v>
      </c>
      <c r="K372" s="189" t="s">
        <v>163</v>
      </c>
      <c r="L372" s="39"/>
      <c r="M372" s="194" t="s">
        <v>1</v>
      </c>
      <c r="N372" s="195" t="s">
        <v>40</v>
      </c>
      <c r="O372" s="72"/>
      <c r="P372" s="196">
        <f>O372*H372</f>
        <v>0</v>
      </c>
      <c r="Q372" s="196">
        <v>0.01332</v>
      </c>
      <c r="R372" s="196">
        <f>Q372*H372</f>
        <v>7.31185416</v>
      </c>
      <c r="S372" s="196">
        <v>0</v>
      </c>
      <c r="T372" s="197">
        <f>S372*H372</f>
        <v>0</v>
      </c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R372" s="198" t="s">
        <v>164</v>
      </c>
      <c r="AT372" s="198" t="s">
        <v>159</v>
      </c>
      <c r="AU372" s="198" t="s">
        <v>83</v>
      </c>
      <c r="AY372" s="17" t="s">
        <v>157</v>
      </c>
      <c r="BE372" s="199">
        <f>IF(N372="základní",J372,0)</f>
        <v>0</v>
      </c>
      <c r="BF372" s="199">
        <f>IF(N372="snížená",J372,0)</f>
        <v>0</v>
      </c>
      <c r="BG372" s="199">
        <f>IF(N372="zákl. přenesená",J372,0)</f>
        <v>0</v>
      </c>
      <c r="BH372" s="199">
        <f>IF(N372="sníž. přenesená",J372,0)</f>
        <v>0</v>
      </c>
      <c r="BI372" s="199">
        <f>IF(N372="nulová",J372,0)</f>
        <v>0</v>
      </c>
      <c r="BJ372" s="17" t="s">
        <v>164</v>
      </c>
      <c r="BK372" s="199">
        <f>ROUND(I372*H372,2)</f>
        <v>0</v>
      </c>
      <c r="BL372" s="17" t="s">
        <v>164</v>
      </c>
      <c r="BM372" s="198" t="s">
        <v>409</v>
      </c>
    </row>
    <row r="373" spans="2:51" s="14" customFormat="1" ht="10.2">
      <c r="B373" s="211"/>
      <c r="C373" s="212"/>
      <c r="D373" s="202" t="s">
        <v>165</v>
      </c>
      <c r="E373" s="213" t="s">
        <v>1</v>
      </c>
      <c r="F373" s="214" t="s">
        <v>410</v>
      </c>
      <c r="G373" s="212"/>
      <c r="H373" s="215">
        <v>522.458</v>
      </c>
      <c r="I373" s="216"/>
      <c r="J373" s="212"/>
      <c r="K373" s="212"/>
      <c r="L373" s="217"/>
      <c r="M373" s="218"/>
      <c r="N373" s="219"/>
      <c r="O373" s="219"/>
      <c r="P373" s="219"/>
      <c r="Q373" s="219"/>
      <c r="R373" s="219"/>
      <c r="S373" s="219"/>
      <c r="T373" s="220"/>
      <c r="AT373" s="221" t="s">
        <v>165</v>
      </c>
      <c r="AU373" s="221" t="s">
        <v>83</v>
      </c>
      <c r="AV373" s="14" t="s">
        <v>83</v>
      </c>
      <c r="AW373" s="14" t="s">
        <v>30</v>
      </c>
      <c r="AX373" s="14" t="s">
        <v>73</v>
      </c>
      <c r="AY373" s="221" t="s">
        <v>157</v>
      </c>
    </row>
    <row r="374" spans="2:51" s="14" customFormat="1" ht="10.2">
      <c r="B374" s="211"/>
      <c r="C374" s="212"/>
      <c r="D374" s="202" t="s">
        <v>165</v>
      </c>
      <c r="E374" s="213" t="s">
        <v>1</v>
      </c>
      <c r="F374" s="214" t="s">
        <v>411</v>
      </c>
      <c r="G374" s="212"/>
      <c r="H374" s="215">
        <v>29.491</v>
      </c>
      <c r="I374" s="216"/>
      <c r="J374" s="212"/>
      <c r="K374" s="212"/>
      <c r="L374" s="217"/>
      <c r="M374" s="218"/>
      <c r="N374" s="219"/>
      <c r="O374" s="219"/>
      <c r="P374" s="219"/>
      <c r="Q374" s="219"/>
      <c r="R374" s="219"/>
      <c r="S374" s="219"/>
      <c r="T374" s="220"/>
      <c r="AT374" s="221" t="s">
        <v>165</v>
      </c>
      <c r="AU374" s="221" t="s">
        <v>83</v>
      </c>
      <c r="AV374" s="14" t="s">
        <v>83</v>
      </c>
      <c r="AW374" s="14" t="s">
        <v>30</v>
      </c>
      <c r="AX374" s="14" t="s">
        <v>73</v>
      </c>
      <c r="AY374" s="221" t="s">
        <v>157</v>
      </c>
    </row>
    <row r="375" spans="2:51" s="14" customFormat="1" ht="10.2">
      <c r="B375" s="211"/>
      <c r="C375" s="212"/>
      <c r="D375" s="202" t="s">
        <v>165</v>
      </c>
      <c r="E375" s="213" t="s">
        <v>1</v>
      </c>
      <c r="F375" s="214" t="s">
        <v>412</v>
      </c>
      <c r="G375" s="212"/>
      <c r="H375" s="215">
        <v>43.882</v>
      </c>
      <c r="I375" s="216"/>
      <c r="J375" s="212"/>
      <c r="K375" s="212"/>
      <c r="L375" s="217"/>
      <c r="M375" s="218"/>
      <c r="N375" s="219"/>
      <c r="O375" s="219"/>
      <c r="P375" s="219"/>
      <c r="Q375" s="219"/>
      <c r="R375" s="219"/>
      <c r="S375" s="219"/>
      <c r="T375" s="220"/>
      <c r="AT375" s="221" t="s">
        <v>165</v>
      </c>
      <c r="AU375" s="221" t="s">
        <v>83</v>
      </c>
      <c r="AV375" s="14" t="s">
        <v>83</v>
      </c>
      <c r="AW375" s="14" t="s">
        <v>30</v>
      </c>
      <c r="AX375" s="14" t="s">
        <v>73</v>
      </c>
      <c r="AY375" s="221" t="s">
        <v>157</v>
      </c>
    </row>
    <row r="376" spans="2:51" s="13" customFormat="1" ht="10.2">
      <c r="B376" s="200"/>
      <c r="C376" s="201"/>
      <c r="D376" s="202" t="s">
        <v>165</v>
      </c>
      <c r="E376" s="203" t="s">
        <v>1</v>
      </c>
      <c r="F376" s="204" t="s">
        <v>271</v>
      </c>
      <c r="G376" s="201"/>
      <c r="H376" s="203" t="s">
        <v>1</v>
      </c>
      <c r="I376" s="205"/>
      <c r="J376" s="201"/>
      <c r="K376" s="201"/>
      <c r="L376" s="206"/>
      <c r="M376" s="207"/>
      <c r="N376" s="208"/>
      <c r="O376" s="208"/>
      <c r="P376" s="208"/>
      <c r="Q376" s="208"/>
      <c r="R376" s="208"/>
      <c r="S376" s="208"/>
      <c r="T376" s="209"/>
      <c r="AT376" s="210" t="s">
        <v>165</v>
      </c>
      <c r="AU376" s="210" t="s">
        <v>83</v>
      </c>
      <c r="AV376" s="13" t="s">
        <v>81</v>
      </c>
      <c r="AW376" s="13" t="s">
        <v>30</v>
      </c>
      <c r="AX376" s="13" t="s">
        <v>73</v>
      </c>
      <c r="AY376" s="210" t="s">
        <v>157</v>
      </c>
    </row>
    <row r="377" spans="2:51" s="14" customFormat="1" ht="40.8">
      <c r="B377" s="211"/>
      <c r="C377" s="212"/>
      <c r="D377" s="202" t="s">
        <v>165</v>
      </c>
      <c r="E377" s="213" t="s">
        <v>1</v>
      </c>
      <c r="F377" s="214" t="s">
        <v>413</v>
      </c>
      <c r="G377" s="212"/>
      <c r="H377" s="215">
        <v>-30.693</v>
      </c>
      <c r="I377" s="216"/>
      <c r="J377" s="212"/>
      <c r="K377" s="212"/>
      <c r="L377" s="217"/>
      <c r="M377" s="218"/>
      <c r="N377" s="219"/>
      <c r="O377" s="219"/>
      <c r="P377" s="219"/>
      <c r="Q377" s="219"/>
      <c r="R377" s="219"/>
      <c r="S377" s="219"/>
      <c r="T377" s="220"/>
      <c r="AT377" s="221" t="s">
        <v>165</v>
      </c>
      <c r="AU377" s="221" t="s">
        <v>83</v>
      </c>
      <c r="AV377" s="14" t="s">
        <v>83</v>
      </c>
      <c r="AW377" s="14" t="s">
        <v>30</v>
      </c>
      <c r="AX377" s="14" t="s">
        <v>73</v>
      </c>
      <c r="AY377" s="221" t="s">
        <v>157</v>
      </c>
    </row>
    <row r="378" spans="2:51" s="14" customFormat="1" ht="10.2">
      <c r="B378" s="211"/>
      <c r="C378" s="212"/>
      <c r="D378" s="202" t="s">
        <v>165</v>
      </c>
      <c r="E378" s="213" t="s">
        <v>1</v>
      </c>
      <c r="F378" s="214" t="s">
        <v>414</v>
      </c>
      <c r="G378" s="212"/>
      <c r="H378" s="215">
        <v>-16.2</v>
      </c>
      <c r="I378" s="216"/>
      <c r="J378" s="212"/>
      <c r="K378" s="212"/>
      <c r="L378" s="217"/>
      <c r="M378" s="218"/>
      <c r="N378" s="219"/>
      <c r="O378" s="219"/>
      <c r="P378" s="219"/>
      <c r="Q378" s="219"/>
      <c r="R378" s="219"/>
      <c r="S378" s="219"/>
      <c r="T378" s="220"/>
      <c r="AT378" s="221" t="s">
        <v>165</v>
      </c>
      <c r="AU378" s="221" t="s">
        <v>83</v>
      </c>
      <c r="AV378" s="14" t="s">
        <v>83</v>
      </c>
      <c r="AW378" s="14" t="s">
        <v>30</v>
      </c>
      <c r="AX378" s="14" t="s">
        <v>73</v>
      </c>
      <c r="AY378" s="221" t="s">
        <v>157</v>
      </c>
    </row>
    <row r="379" spans="2:51" s="15" customFormat="1" ht="10.2">
      <c r="B379" s="222"/>
      <c r="C379" s="223"/>
      <c r="D379" s="202" t="s">
        <v>165</v>
      </c>
      <c r="E379" s="224" t="s">
        <v>1</v>
      </c>
      <c r="F379" s="225" t="s">
        <v>168</v>
      </c>
      <c r="G379" s="223"/>
      <c r="H379" s="226">
        <v>548.9379999999999</v>
      </c>
      <c r="I379" s="227"/>
      <c r="J379" s="223"/>
      <c r="K379" s="223"/>
      <c r="L379" s="228"/>
      <c r="M379" s="229"/>
      <c r="N379" s="230"/>
      <c r="O379" s="230"/>
      <c r="P379" s="230"/>
      <c r="Q379" s="230"/>
      <c r="R379" s="230"/>
      <c r="S379" s="230"/>
      <c r="T379" s="231"/>
      <c r="AT379" s="232" t="s">
        <v>165</v>
      </c>
      <c r="AU379" s="232" t="s">
        <v>83</v>
      </c>
      <c r="AV379" s="15" t="s">
        <v>164</v>
      </c>
      <c r="AW379" s="15" t="s">
        <v>30</v>
      </c>
      <c r="AX379" s="15" t="s">
        <v>81</v>
      </c>
      <c r="AY379" s="232" t="s">
        <v>157</v>
      </c>
    </row>
    <row r="380" spans="1:65" s="2" customFormat="1" ht="24.15" customHeight="1">
      <c r="A380" s="34"/>
      <c r="B380" s="35"/>
      <c r="C380" s="187" t="s">
        <v>415</v>
      </c>
      <c r="D380" s="187" t="s">
        <v>159</v>
      </c>
      <c r="E380" s="188" t="s">
        <v>416</v>
      </c>
      <c r="F380" s="189" t="s">
        <v>417</v>
      </c>
      <c r="G380" s="190" t="s">
        <v>208</v>
      </c>
      <c r="H380" s="191">
        <v>38.906</v>
      </c>
      <c r="I380" s="192"/>
      <c r="J380" s="193">
        <f>ROUND(I380*H380,2)</f>
        <v>0</v>
      </c>
      <c r="K380" s="189" t="s">
        <v>163</v>
      </c>
      <c r="L380" s="39"/>
      <c r="M380" s="194" t="s">
        <v>1</v>
      </c>
      <c r="N380" s="195" t="s">
        <v>40</v>
      </c>
      <c r="O380" s="72"/>
      <c r="P380" s="196">
        <f>O380*H380</f>
        <v>0</v>
      </c>
      <c r="Q380" s="196">
        <v>0</v>
      </c>
      <c r="R380" s="196">
        <f>Q380*H380</f>
        <v>0</v>
      </c>
      <c r="S380" s="196">
        <v>0</v>
      </c>
      <c r="T380" s="197">
        <f>S380*H380</f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198" t="s">
        <v>164</v>
      </c>
      <c r="AT380" s="198" t="s">
        <v>159</v>
      </c>
      <c r="AU380" s="198" t="s">
        <v>83</v>
      </c>
      <c r="AY380" s="17" t="s">
        <v>157</v>
      </c>
      <c r="BE380" s="199">
        <f>IF(N380="základní",J380,0)</f>
        <v>0</v>
      </c>
      <c r="BF380" s="199">
        <f>IF(N380="snížená",J380,0)</f>
        <v>0</v>
      </c>
      <c r="BG380" s="199">
        <f>IF(N380="zákl. přenesená",J380,0)</f>
        <v>0</v>
      </c>
      <c r="BH380" s="199">
        <f>IF(N380="sníž. přenesená",J380,0)</f>
        <v>0</v>
      </c>
      <c r="BI380" s="199">
        <f>IF(N380="nulová",J380,0)</f>
        <v>0</v>
      </c>
      <c r="BJ380" s="17" t="s">
        <v>164</v>
      </c>
      <c r="BK380" s="199">
        <f>ROUND(I380*H380,2)</f>
        <v>0</v>
      </c>
      <c r="BL380" s="17" t="s">
        <v>164</v>
      </c>
      <c r="BM380" s="198" t="s">
        <v>418</v>
      </c>
    </row>
    <row r="381" spans="2:51" s="13" customFormat="1" ht="10.2">
      <c r="B381" s="200"/>
      <c r="C381" s="201"/>
      <c r="D381" s="202" t="s">
        <v>165</v>
      </c>
      <c r="E381" s="203" t="s">
        <v>1</v>
      </c>
      <c r="F381" s="204" t="s">
        <v>166</v>
      </c>
      <c r="G381" s="201"/>
      <c r="H381" s="203" t="s">
        <v>1</v>
      </c>
      <c r="I381" s="205"/>
      <c r="J381" s="201"/>
      <c r="K381" s="201"/>
      <c r="L381" s="206"/>
      <c r="M381" s="207"/>
      <c r="N381" s="208"/>
      <c r="O381" s="208"/>
      <c r="P381" s="208"/>
      <c r="Q381" s="208"/>
      <c r="R381" s="208"/>
      <c r="S381" s="208"/>
      <c r="T381" s="209"/>
      <c r="AT381" s="210" t="s">
        <v>165</v>
      </c>
      <c r="AU381" s="210" t="s">
        <v>83</v>
      </c>
      <c r="AV381" s="13" t="s">
        <v>81</v>
      </c>
      <c r="AW381" s="13" t="s">
        <v>30</v>
      </c>
      <c r="AX381" s="13" t="s">
        <v>73</v>
      </c>
      <c r="AY381" s="210" t="s">
        <v>157</v>
      </c>
    </row>
    <row r="382" spans="2:51" s="14" customFormat="1" ht="30.6">
      <c r="B382" s="211"/>
      <c r="C382" s="212"/>
      <c r="D382" s="202" t="s">
        <v>165</v>
      </c>
      <c r="E382" s="213" t="s">
        <v>1</v>
      </c>
      <c r="F382" s="214" t="s">
        <v>401</v>
      </c>
      <c r="G382" s="212"/>
      <c r="H382" s="215">
        <v>35.549</v>
      </c>
      <c r="I382" s="216"/>
      <c r="J382" s="212"/>
      <c r="K382" s="212"/>
      <c r="L382" s="217"/>
      <c r="M382" s="218"/>
      <c r="N382" s="219"/>
      <c r="O382" s="219"/>
      <c r="P382" s="219"/>
      <c r="Q382" s="219"/>
      <c r="R382" s="219"/>
      <c r="S382" s="219"/>
      <c r="T382" s="220"/>
      <c r="AT382" s="221" t="s">
        <v>165</v>
      </c>
      <c r="AU382" s="221" t="s">
        <v>83</v>
      </c>
      <c r="AV382" s="14" t="s">
        <v>83</v>
      </c>
      <c r="AW382" s="14" t="s">
        <v>30</v>
      </c>
      <c r="AX382" s="14" t="s">
        <v>73</v>
      </c>
      <c r="AY382" s="221" t="s">
        <v>157</v>
      </c>
    </row>
    <row r="383" spans="2:51" s="13" customFormat="1" ht="10.2">
      <c r="B383" s="200"/>
      <c r="C383" s="201"/>
      <c r="D383" s="202" t="s">
        <v>165</v>
      </c>
      <c r="E383" s="203" t="s">
        <v>1</v>
      </c>
      <c r="F383" s="204" t="s">
        <v>335</v>
      </c>
      <c r="G383" s="201"/>
      <c r="H383" s="203" t="s">
        <v>1</v>
      </c>
      <c r="I383" s="205"/>
      <c r="J383" s="201"/>
      <c r="K383" s="201"/>
      <c r="L383" s="206"/>
      <c r="M383" s="207"/>
      <c r="N383" s="208"/>
      <c r="O383" s="208"/>
      <c r="P383" s="208"/>
      <c r="Q383" s="208"/>
      <c r="R383" s="208"/>
      <c r="S383" s="208"/>
      <c r="T383" s="209"/>
      <c r="AT383" s="210" t="s">
        <v>165</v>
      </c>
      <c r="AU383" s="210" t="s">
        <v>83</v>
      </c>
      <c r="AV383" s="13" t="s">
        <v>81</v>
      </c>
      <c r="AW383" s="13" t="s">
        <v>30</v>
      </c>
      <c r="AX383" s="13" t="s">
        <v>73</v>
      </c>
      <c r="AY383" s="210" t="s">
        <v>157</v>
      </c>
    </row>
    <row r="384" spans="2:51" s="14" customFormat="1" ht="10.2">
      <c r="B384" s="211"/>
      <c r="C384" s="212"/>
      <c r="D384" s="202" t="s">
        <v>165</v>
      </c>
      <c r="E384" s="213" t="s">
        <v>1</v>
      </c>
      <c r="F384" s="214" t="s">
        <v>419</v>
      </c>
      <c r="G384" s="212"/>
      <c r="H384" s="215">
        <v>2.25</v>
      </c>
      <c r="I384" s="216"/>
      <c r="J384" s="212"/>
      <c r="K384" s="212"/>
      <c r="L384" s="217"/>
      <c r="M384" s="218"/>
      <c r="N384" s="219"/>
      <c r="O384" s="219"/>
      <c r="P384" s="219"/>
      <c r="Q384" s="219"/>
      <c r="R384" s="219"/>
      <c r="S384" s="219"/>
      <c r="T384" s="220"/>
      <c r="AT384" s="221" t="s">
        <v>165</v>
      </c>
      <c r="AU384" s="221" t="s">
        <v>83</v>
      </c>
      <c r="AV384" s="14" t="s">
        <v>83</v>
      </c>
      <c r="AW384" s="14" t="s">
        <v>30</v>
      </c>
      <c r="AX384" s="14" t="s">
        <v>73</v>
      </c>
      <c r="AY384" s="221" t="s">
        <v>157</v>
      </c>
    </row>
    <row r="385" spans="2:51" s="13" customFormat="1" ht="10.2">
      <c r="B385" s="200"/>
      <c r="C385" s="201"/>
      <c r="D385" s="202" t="s">
        <v>165</v>
      </c>
      <c r="E385" s="203" t="s">
        <v>1</v>
      </c>
      <c r="F385" s="204" t="s">
        <v>337</v>
      </c>
      <c r="G385" s="201"/>
      <c r="H385" s="203" t="s">
        <v>1</v>
      </c>
      <c r="I385" s="205"/>
      <c r="J385" s="201"/>
      <c r="K385" s="201"/>
      <c r="L385" s="206"/>
      <c r="M385" s="207"/>
      <c r="N385" s="208"/>
      <c r="O385" s="208"/>
      <c r="P385" s="208"/>
      <c r="Q385" s="208"/>
      <c r="R385" s="208"/>
      <c r="S385" s="208"/>
      <c r="T385" s="209"/>
      <c r="AT385" s="210" t="s">
        <v>165</v>
      </c>
      <c r="AU385" s="210" t="s">
        <v>83</v>
      </c>
      <c r="AV385" s="13" t="s">
        <v>81</v>
      </c>
      <c r="AW385" s="13" t="s">
        <v>30</v>
      </c>
      <c r="AX385" s="13" t="s">
        <v>73</v>
      </c>
      <c r="AY385" s="210" t="s">
        <v>157</v>
      </c>
    </row>
    <row r="386" spans="2:51" s="14" customFormat="1" ht="10.2">
      <c r="B386" s="211"/>
      <c r="C386" s="212"/>
      <c r="D386" s="202" t="s">
        <v>165</v>
      </c>
      <c r="E386" s="213" t="s">
        <v>1</v>
      </c>
      <c r="F386" s="214" t="s">
        <v>420</v>
      </c>
      <c r="G386" s="212"/>
      <c r="H386" s="215">
        <v>1.107</v>
      </c>
      <c r="I386" s="216"/>
      <c r="J386" s="212"/>
      <c r="K386" s="212"/>
      <c r="L386" s="217"/>
      <c r="M386" s="218"/>
      <c r="N386" s="219"/>
      <c r="O386" s="219"/>
      <c r="P386" s="219"/>
      <c r="Q386" s="219"/>
      <c r="R386" s="219"/>
      <c r="S386" s="219"/>
      <c r="T386" s="220"/>
      <c r="AT386" s="221" t="s">
        <v>165</v>
      </c>
      <c r="AU386" s="221" t="s">
        <v>83</v>
      </c>
      <c r="AV386" s="14" t="s">
        <v>83</v>
      </c>
      <c r="AW386" s="14" t="s">
        <v>30</v>
      </c>
      <c r="AX386" s="14" t="s">
        <v>73</v>
      </c>
      <c r="AY386" s="221" t="s">
        <v>157</v>
      </c>
    </row>
    <row r="387" spans="2:51" s="15" customFormat="1" ht="10.2">
      <c r="B387" s="222"/>
      <c r="C387" s="223"/>
      <c r="D387" s="202" t="s">
        <v>165</v>
      </c>
      <c r="E387" s="224" t="s">
        <v>1</v>
      </c>
      <c r="F387" s="225" t="s">
        <v>168</v>
      </c>
      <c r="G387" s="223"/>
      <c r="H387" s="226">
        <v>38.906</v>
      </c>
      <c r="I387" s="227"/>
      <c r="J387" s="223"/>
      <c r="K387" s="223"/>
      <c r="L387" s="228"/>
      <c r="M387" s="229"/>
      <c r="N387" s="230"/>
      <c r="O387" s="230"/>
      <c r="P387" s="230"/>
      <c r="Q387" s="230"/>
      <c r="R387" s="230"/>
      <c r="S387" s="230"/>
      <c r="T387" s="231"/>
      <c r="AT387" s="232" t="s">
        <v>165</v>
      </c>
      <c r="AU387" s="232" t="s">
        <v>83</v>
      </c>
      <c r="AV387" s="15" t="s">
        <v>164</v>
      </c>
      <c r="AW387" s="15" t="s">
        <v>30</v>
      </c>
      <c r="AX387" s="15" t="s">
        <v>81</v>
      </c>
      <c r="AY387" s="232" t="s">
        <v>157</v>
      </c>
    </row>
    <row r="388" spans="1:65" s="2" customFormat="1" ht="14.4" customHeight="1">
      <c r="A388" s="34"/>
      <c r="B388" s="35"/>
      <c r="C388" s="187" t="s">
        <v>280</v>
      </c>
      <c r="D388" s="187" t="s">
        <v>159</v>
      </c>
      <c r="E388" s="188" t="s">
        <v>421</v>
      </c>
      <c r="F388" s="189" t="s">
        <v>422</v>
      </c>
      <c r="G388" s="190" t="s">
        <v>208</v>
      </c>
      <c r="H388" s="191">
        <v>595.831</v>
      </c>
      <c r="I388" s="192"/>
      <c r="J388" s="193">
        <f>ROUND(I388*H388,2)</f>
        <v>0</v>
      </c>
      <c r="K388" s="189" t="s">
        <v>163</v>
      </c>
      <c r="L388" s="39"/>
      <c r="M388" s="194" t="s">
        <v>1</v>
      </c>
      <c r="N388" s="195" t="s">
        <v>40</v>
      </c>
      <c r="O388" s="72"/>
      <c r="P388" s="196">
        <f>O388*H388</f>
        <v>0</v>
      </c>
      <c r="Q388" s="196">
        <v>0</v>
      </c>
      <c r="R388" s="196">
        <f>Q388*H388</f>
        <v>0</v>
      </c>
      <c r="S388" s="196">
        <v>0</v>
      </c>
      <c r="T388" s="197">
        <f>S388*H388</f>
        <v>0</v>
      </c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R388" s="198" t="s">
        <v>164</v>
      </c>
      <c r="AT388" s="198" t="s">
        <v>159</v>
      </c>
      <c r="AU388" s="198" t="s">
        <v>83</v>
      </c>
      <c r="AY388" s="17" t="s">
        <v>157</v>
      </c>
      <c r="BE388" s="199">
        <f>IF(N388="základní",J388,0)</f>
        <v>0</v>
      </c>
      <c r="BF388" s="199">
        <f>IF(N388="snížená",J388,0)</f>
        <v>0</v>
      </c>
      <c r="BG388" s="199">
        <f>IF(N388="zákl. přenesená",J388,0)</f>
        <v>0</v>
      </c>
      <c r="BH388" s="199">
        <f>IF(N388="sníž. přenesená",J388,0)</f>
        <v>0</v>
      </c>
      <c r="BI388" s="199">
        <f>IF(N388="nulová",J388,0)</f>
        <v>0</v>
      </c>
      <c r="BJ388" s="17" t="s">
        <v>164</v>
      </c>
      <c r="BK388" s="199">
        <f>ROUND(I388*H388,2)</f>
        <v>0</v>
      </c>
      <c r="BL388" s="17" t="s">
        <v>164</v>
      </c>
      <c r="BM388" s="198" t="s">
        <v>423</v>
      </c>
    </row>
    <row r="389" spans="2:51" s="14" customFormat="1" ht="10.2">
      <c r="B389" s="211"/>
      <c r="C389" s="212"/>
      <c r="D389" s="202" t="s">
        <v>165</v>
      </c>
      <c r="E389" s="213" t="s">
        <v>1</v>
      </c>
      <c r="F389" s="214" t="s">
        <v>410</v>
      </c>
      <c r="G389" s="212"/>
      <c r="H389" s="215">
        <v>522.458</v>
      </c>
      <c r="I389" s="216"/>
      <c r="J389" s="212"/>
      <c r="K389" s="212"/>
      <c r="L389" s="217"/>
      <c r="M389" s="218"/>
      <c r="N389" s="219"/>
      <c r="O389" s="219"/>
      <c r="P389" s="219"/>
      <c r="Q389" s="219"/>
      <c r="R389" s="219"/>
      <c r="S389" s="219"/>
      <c r="T389" s="220"/>
      <c r="AT389" s="221" t="s">
        <v>165</v>
      </c>
      <c r="AU389" s="221" t="s">
        <v>83</v>
      </c>
      <c r="AV389" s="14" t="s">
        <v>83</v>
      </c>
      <c r="AW389" s="14" t="s">
        <v>30</v>
      </c>
      <c r="AX389" s="14" t="s">
        <v>73</v>
      </c>
      <c r="AY389" s="221" t="s">
        <v>157</v>
      </c>
    </row>
    <row r="390" spans="2:51" s="14" customFormat="1" ht="10.2">
      <c r="B390" s="211"/>
      <c r="C390" s="212"/>
      <c r="D390" s="202" t="s">
        <v>165</v>
      </c>
      <c r="E390" s="213" t="s">
        <v>1</v>
      </c>
      <c r="F390" s="214" t="s">
        <v>411</v>
      </c>
      <c r="G390" s="212"/>
      <c r="H390" s="215">
        <v>29.491</v>
      </c>
      <c r="I390" s="216"/>
      <c r="J390" s="212"/>
      <c r="K390" s="212"/>
      <c r="L390" s="217"/>
      <c r="M390" s="218"/>
      <c r="N390" s="219"/>
      <c r="O390" s="219"/>
      <c r="P390" s="219"/>
      <c r="Q390" s="219"/>
      <c r="R390" s="219"/>
      <c r="S390" s="219"/>
      <c r="T390" s="220"/>
      <c r="AT390" s="221" t="s">
        <v>165</v>
      </c>
      <c r="AU390" s="221" t="s">
        <v>83</v>
      </c>
      <c r="AV390" s="14" t="s">
        <v>83</v>
      </c>
      <c r="AW390" s="14" t="s">
        <v>30</v>
      </c>
      <c r="AX390" s="14" t="s">
        <v>73</v>
      </c>
      <c r="AY390" s="221" t="s">
        <v>157</v>
      </c>
    </row>
    <row r="391" spans="2:51" s="14" customFormat="1" ht="10.2">
      <c r="B391" s="211"/>
      <c r="C391" s="212"/>
      <c r="D391" s="202" t="s">
        <v>165</v>
      </c>
      <c r="E391" s="213" t="s">
        <v>1</v>
      </c>
      <c r="F391" s="214" t="s">
        <v>412</v>
      </c>
      <c r="G391" s="212"/>
      <c r="H391" s="215">
        <v>43.882</v>
      </c>
      <c r="I391" s="216"/>
      <c r="J391" s="212"/>
      <c r="K391" s="212"/>
      <c r="L391" s="217"/>
      <c r="M391" s="218"/>
      <c r="N391" s="219"/>
      <c r="O391" s="219"/>
      <c r="P391" s="219"/>
      <c r="Q391" s="219"/>
      <c r="R391" s="219"/>
      <c r="S391" s="219"/>
      <c r="T391" s="220"/>
      <c r="AT391" s="221" t="s">
        <v>165</v>
      </c>
      <c r="AU391" s="221" t="s">
        <v>83</v>
      </c>
      <c r="AV391" s="14" t="s">
        <v>83</v>
      </c>
      <c r="AW391" s="14" t="s">
        <v>30</v>
      </c>
      <c r="AX391" s="14" t="s">
        <v>73</v>
      </c>
      <c r="AY391" s="221" t="s">
        <v>157</v>
      </c>
    </row>
    <row r="392" spans="2:51" s="15" customFormat="1" ht="10.2">
      <c r="B392" s="222"/>
      <c r="C392" s="223"/>
      <c r="D392" s="202" t="s">
        <v>165</v>
      </c>
      <c r="E392" s="224" t="s">
        <v>1</v>
      </c>
      <c r="F392" s="225" t="s">
        <v>168</v>
      </c>
      <c r="G392" s="223"/>
      <c r="H392" s="226">
        <v>595.8309999999999</v>
      </c>
      <c r="I392" s="227"/>
      <c r="J392" s="223"/>
      <c r="K392" s="223"/>
      <c r="L392" s="228"/>
      <c r="M392" s="229"/>
      <c r="N392" s="230"/>
      <c r="O392" s="230"/>
      <c r="P392" s="230"/>
      <c r="Q392" s="230"/>
      <c r="R392" s="230"/>
      <c r="S392" s="230"/>
      <c r="T392" s="231"/>
      <c r="AT392" s="232" t="s">
        <v>165</v>
      </c>
      <c r="AU392" s="232" t="s">
        <v>83</v>
      </c>
      <c r="AV392" s="15" t="s">
        <v>164</v>
      </c>
      <c r="AW392" s="15" t="s">
        <v>30</v>
      </c>
      <c r="AX392" s="15" t="s">
        <v>81</v>
      </c>
      <c r="AY392" s="232" t="s">
        <v>157</v>
      </c>
    </row>
    <row r="393" spans="1:65" s="2" customFormat="1" ht="24.15" customHeight="1">
      <c r="A393" s="34"/>
      <c r="B393" s="35"/>
      <c r="C393" s="187" t="s">
        <v>424</v>
      </c>
      <c r="D393" s="187" t="s">
        <v>159</v>
      </c>
      <c r="E393" s="188" t="s">
        <v>425</v>
      </c>
      <c r="F393" s="189" t="s">
        <v>426</v>
      </c>
      <c r="G393" s="190" t="s">
        <v>179</v>
      </c>
      <c r="H393" s="191">
        <v>4.134</v>
      </c>
      <c r="I393" s="192"/>
      <c r="J393" s="193">
        <f>ROUND(I393*H393,2)</f>
        <v>0</v>
      </c>
      <c r="K393" s="189" t="s">
        <v>163</v>
      </c>
      <c r="L393" s="39"/>
      <c r="M393" s="194" t="s">
        <v>1</v>
      </c>
      <c r="N393" s="195" t="s">
        <v>40</v>
      </c>
      <c r="O393" s="72"/>
      <c r="P393" s="196">
        <f>O393*H393</f>
        <v>0</v>
      </c>
      <c r="Q393" s="196">
        <v>2.25634</v>
      </c>
      <c r="R393" s="196">
        <f>Q393*H393</f>
        <v>9.32770956</v>
      </c>
      <c r="S393" s="196">
        <v>0</v>
      </c>
      <c r="T393" s="197">
        <f>S393*H393</f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198" t="s">
        <v>164</v>
      </c>
      <c r="AT393" s="198" t="s">
        <v>159</v>
      </c>
      <c r="AU393" s="198" t="s">
        <v>83</v>
      </c>
      <c r="AY393" s="17" t="s">
        <v>157</v>
      </c>
      <c r="BE393" s="199">
        <f>IF(N393="základní",J393,0)</f>
        <v>0</v>
      </c>
      <c r="BF393" s="199">
        <f>IF(N393="snížená",J393,0)</f>
        <v>0</v>
      </c>
      <c r="BG393" s="199">
        <f>IF(N393="zákl. přenesená",J393,0)</f>
        <v>0</v>
      </c>
      <c r="BH393" s="199">
        <f>IF(N393="sníž. přenesená",J393,0)</f>
        <v>0</v>
      </c>
      <c r="BI393" s="199">
        <f>IF(N393="nulová",J393,0)</f>
        <v>0</v>
      </c>
      <c r="BJ393" s="17" t="s">
        <v>164</v>
      </c>
      <c r="BK393" s="199">
        <f>ROUND(I393*H393,2)</f>
        <v>0</v>
      </c>
      <c r="BL393" s="17" t="s">
        <v>164</v>
      </c>
      <c r="BM393" s="198" t="s">
        <v>427</v>
      </c>
    </row>
    <row r="394" spans="2:51" s="13" customFormat="1" ht="10.2">
      <c r="B394" s="200"/>
      <c r="C394" s="201"/>
      <c r="D394" s="202" t="s">
        <v>165</v>
      </c>
      <c r="E394" s="203" t="s">
        <v>1</v>
      </c>
      <c r="F394" s="204" t="s">
        <v>232</v>
      </c>
      <c r="G394" s="201"/>
      <c r="H394" s="203" t="s">
        <v>1</v>
      </c>
      <c r="I394" s="205"/>
      <c r="J394" s="201"/>
      <c r="K394" s="201"/>
      <c r="L394" s="206"/>
      <c r="M394" s="207"/>
      <c r="N394" s="208"/>
      <c r="O394" s="208"/>
      <c r="P394" s="208"/>
      <c r="Q394" s="208"/>
      <c r="R394" s="208"/>
      <c r="S394" s="208"/>
      <c r="T394" s="209"/>
      <c r="AT394" s="210" t="s">
        <v>165</v>
      </c>
      <c r="AU394" s="210" t="s">
        <v>83</v>
      </c>
      <c r="AV394" s="13" t="s">
        <v>81</v>
      </c>
      <c r="AW394" s="13" t="s">
        <v>30</v>
      </c>
      <c r="AX394" s="13" t="s">
        <v>73</v>
      </c>
      <c r="AY394" s="210" t="s">
        <v>157</v>
      </c>
    </row>
    <row r="395" spans="2:51" s="14" customFormat="1" ht="10.2">
      <c r="B395" s="211"/>
      <c r="C395" s="212"/>
      <c r="D395" s="202" t="s">
        <v>165</v>
      </c>
      <c r="E395" s="213" t="s">
        <v>1</v>
      </c>
      <c r="F395" s="214" t="s">
        <v>428</v>
      </c>
      <c r="G395" s="212"/>
      <c r="H395" s="215">
        <v>4.134</v>
      </c>
      <c r="I395" s="216"/>
      <c r="J395" s="212"/>
      <c r="K395" s="212"/>
      <c r="L395" s="217"/>
      <c r="M395" s="218"/>
      <c r="N395" s="219"/>
      <c r="O395" s="219"/>
      <c r="P395" s="219"/>
      <c r="Q395" s="219"/>
      <c r="R395" s="219"/>
      <c r="S395" s="219"/>
      <c r="T395" s="220"/>
      <c r="AT395" s="221" t="s">
        <v>165</v>
      </c>
      <c r="AU395" s="221" t="s">
        <v>83</v>
      </c>
      <c r="AV395" s="14" t="s">
        <v>83</v>
      </c>
      <c r="AW395" s="14" t="s">
        <v>30</v>
      </c>
      <c r="AX395" s="14" t="s">
        <v>73</v>
      </c>
      <c r="AY395" s="221" t="s">
        <v>157</v>
      </c>
    </row>
    <row r="396" spans="2:51" s="15" customFormat="1" ht="10.2">
      <c r="B396" s="222"/>
      <c r="C396" s="223"/>
      <c r="D396" s="202" t="s">
        <v>165</v>
      </c>
      <c r="E396" s="224" t="s">
        <v>1</v>
      </c>
      <c r="F396" s="225" t="s">
        <v>168</v>
      </c>
      <c r="G396" s="223"/>
      <c r="H396" s="226">
        <v>4.134</v>
      </c>
      <c r="I396" s="227"/>
      <c r="J396" s="223"/>
      <c r="K396" s="223"/>
      <c r="L396" s="228"/>
      <c r="M396" s="229"/>
      <c r="N396" s="230"/>
      <c r="O396" s="230"/>
      <c r="P396" s="230"/>
      <c r="Q396" s="230"/>
      <c r="R396" s="230"/>
      <c r="S396" s="230"/>
      <c r="T396" s="231"/>
      <c r="AT396" s="232" t="s">
        <v>165</v>
      </c>
      <c r="AU396" s="232" t="s">
        <v>83</v>
      </c>
      <c r="AV396" s="15" t="s">
        <v>164</v>
      </c>
      <c r="AW396" s="15" t="s">
        <v>30</v>
      </c>
      <c r="AX396" s="15" t="s">
        <v>81</v>
      </c>
      <c r="AY396" s="232" t="s">
        <v>157</v>
      </c>
    </row>
    <row r="397" spans="1:65" s="2" customFormat="1" ht="14.4" customHeight="1">
      <c r="A397" s="34"/>
      <c r="B397" s="35"/>
      <c r="C397" s="187" t="s">
        <v>286</v>
      </c>
      <c r="D397" s="187" t="s">
        <v>159</v>
      </c>
      <c r="E397" s="188" t="s">
        <v>429</v>
      </c>
      <c r="F397" s="189" t="s">
        <v>430</v>
      </c>
      <c r="G397" s="190" t="s">
        <v>208</v>
      </c>
      <c r="H397" s="191">
        <v>68.9</v>
      </c>
      <c r="I397" s="192"/>
      <c r="J397" s="193">
        <f>ROUND(I397*H397,2)</f>
        <v>0</v>
      </c>
      <c r="K397" s="189" t="s">
        <v>163</v>
      </c>
      <c r="L397" s="39"/>
      <c r="M397" s="194" t="s">
        <v>1</v>
      </c>
      <c r="N397" s="195" t="s">
        <v>40</v>
      </c>
      <c r="O397" s="72"/>
      <c r="P397" s="196">
        <f>O397*H397</f>
        <v>0</v>
      </c>
      <c r="Q397" s="196">
        <v>0.00013</v>
      </c>
      <c r="R397" s="196">
        <f>Q397*H397</f>
        <v>0.008957</v>
      </c>
      <c r="S397" s="196">
        <v>0</v>
      </c>
      <c r="T397" s="197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198" t="s">
        <v>164</v>
      </c>
      <c r="AT397" s="198" t="s">
        <v>159</v>
      </c>
      <c r="AU397" s="198" t="s">
        <v>83</v>
      </c>
      <c r="AY397" s="17" t="s">
        <v>157</v>
      </c>
      <c r="BE397" s="199">
        <f>IF(N397="základní",J397,0)</f>
        <v>0</v>
      </c>
      <c r="BF397" s="199">
        <f>IF(N397="snížená",J397,0)</f>
        <v>0</v>
      </c>
      <c r="BG397" s="199">
        <f>IF(N397="zákl. přenesená",J397,0)</f>
        <v>0</v>
      </c>
      <c r="BH397" s="199">
        <f>IF(N397="sníž. přenesená",J397,0)</f>
        <v>0</v>
      </c>
      <c r="BI397" s="199">
        <f>IF(N397="nulová",J397,0)</f>
        <v>0</v>
      </c>
      <c r="BJ397" s="17" t="s">
        <v>164</v>
      </c>
      <c r="BK397" s="199">
        <f>ROUND(I397*H397,2)</f>
        <v>0</v>
      </c>
      <c r="BL397" s="17" t="s">
        <v>164</v>
      </c>
      <c r="BM397" s="198" t="s">
        <v>431</v>
      </c>
    </row>
    <row r="398" spans="2:51" s="13" customFormat="1" ht="10.2">
      <c r="B398" s="200"/>
      <c r="C398" s="201"/>
      <c r="D398" s="202" t="s">
        <v>165</v>
      </c>
      <c r="E398" s="203" t="s">
        <v>1</v>
      </c>
      <c r="F398" s="204" t="s">
        <v>232</v>
      </c>
      <c r="G398" s="201"/>
      <c r="H398" s="203" t="s">
        <v>1</v>
      </c>
      <c r="I398" s="205"/>
      <c r="J398" s="201"/>
      <c r="K398" s="201"/>
      <c r="L398" s="206"/>
      <c r="M398" s="207"/>
      <c r="N398" s="208"/>
      <c r="O398" s="208"/>
      <c r="P398" s="208"/>
      <c r="Q398" s="208"/>
      <c r="R398" s="208"/>
      <c r="S398" s="208"/>
      <c r="T398" s="209"/>
      <c r="AT398" s="210" t="s">
        <v>165</v>
      </c>
      <c r="AU398" s="210" t="s">
        <v>83</v>
      </c>
      <c r="AV398" s="13" t="s">
        <v>81</v>
      </c>
      <c r="AW398" s="13" t="s">
        <v>30</v>
      </c>
      <c r="AX398" s="13" t="s">
        <v>73</v>
      </c>
      <c r="AY398" s="210" t="s">
        <v>157</v>
      </c>
    </row>
    <row r="399" spans="2:51" s="14" customFormat="1" ht="10.2">
      <c r="B399" s="211"/>
      <c r="C399" s="212"/>
      <c r="D399" s="202" t="s">
        <v>165</v>
      </c>
      <c r="E399" s="213" t="s">
        <v>1</v>
      </c>
      <c r="F399" s="214" t="s">
        <v>210</v>
      </c>
      <c r="G399" s="212"/>
      <c r="H399" s="215">
        <v>68.9</v>
      </c>
      <c r="I399" s="216"/>
      <c r="J399" s="212"/>
      <c r="K399" s="212"/>
      <c r="L399" s="217"/>
      <c r="M399" s="218"/>
      <c r="N399" s="219"/>
      <c r="O399" s="219"/>
      <c r="P399" s="219"/>
      <c r="Q399" s="219"/>
      <c r="R399" s="219"/>
      <c r="S399" s="219"/>
      <c r="T399" s="220"/>
      <c r="AT399" s="221" t="s">
        <v>165</v>
      </c>
      <c r="AU399" s="221" t="s">
        <v>83</v>
      </c>
      <c r="AV399" s="14" t="s">
        <v>83</v>
      </c>
      <c r="AW399" s="14" t="s">
        <v>30</v>
      </c>
      <c r="AX399" s="14" t="s">
        <v>73</v>
      </c>
      <c r="AY399" s="221" t="s">
        <v>157</v>
      </c>
    </row>
    <row r="400" spans="2:51" s="15" customFormat="1" ht="10.2">
      <c r="B400" s="222"/>
      <c r="C400" s="223"/>
      <c r="D400" s="202" t="s">
        <v>165</v>
      </c>
      <c r="E400" s="224" t="s">
        <v>1</v>
      </c>
      <c r="F400" s="225" t="s">
        <v>168</v>
      </c>
      <c r="G400" s="223"/>
      <c r="H400" s="226">
        <v>68.9</v>
      </c>
      <c r="I400" s="227"/>
      <c r="J400" s="223"/>
      <c r="K400" s="223"/>
      <c r="L400" s="228"/>
      <c r="M400" s="229"/>
      <c r="N400" s="230"/>
      <c r="O400" s="230"/>
      <c r="P400" s="230"/>
      <c r="Q400" s="230"/>
      <c r="R400" s="230"/>
      <c r="S400" s="230"/>
      <c r="T400" s="231"/>
      <c r="AT400" s="232" t="s">
        <v>165</v>
      </c>
      <c r="AU400" s="232" t="s">
        <v>83</v>
      </c>
      <c r="AV400" s="15" t="s">
        <v>164</v>
      </c>
      <c r="AW400" s="15" t="s">
        <v>30</v>
      </c>
      <c r="AX400" s="15" t="s">
        <v>81</v>
      </c>
      <c r="AY400" s="232" t="s">
        <v>157</v>
      </c>
    </row>
    <row r="401" spans="1:65" s="2" customFormat="1" ht="24.15" customHeight="1">
      <c r="A401" s="34"/>
      <c r="B401" s="35"/>
      <c r="C401" s="187" t="s">
        <v>432</v>
      </c>
      <c r="D401" s="187" t="s">
        <v>159</v>
      </c>
      <c r="E401" s="188" t="s">
        <v>433</v>
      </c>
      <c r="F401" s="189" t="s">
        <v>434</v>
      </c>
      <c r="G401" s="190" t="s">
        <v>265</v>
      </c>
      <c r="H401" s="191">
        <v>5</v>
      </c>
      <c r="I401" s="192"/>
      <c r="J401" s="193">
        <f>ROUND(I401*H401,2)</f>
        <v>0</v>
      </c>
      <c r="K401" s="189" t="s">
        <v>163</v>
      </c>
      <c r="L401" s="39"/>
      <c r="M401" s="194" t="s">
        <v>1</v>
      </c>
      <c r="N401" s="195" t="s">
        <v>40</v>
      </c>
      <c r="O401" s="72"/>
      <c r="P401" s="196">
        <f>O401*H401</f>
        <v>0</v>
      </c>
      <c r="Q401" s="196">
        <v>0.01777</v>
      </c>
      <c r="R401" s="196">
        <f>Q401*H401</f>
        <v>0.08885000000000001</v>
      </c>
      <c r="S401" s="196">
        <v>0</v>
      </c>
      <c r="T401" s="197">
        <f>S401*H401</f>
        <v>0</v>
      </c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R401" s="198" t="s">
        <v>164</v>
      </c>
      <c r="AT401" s="198" t="s">
        <v>159</v>
      </c>
      <c r="AU401" s="198" t="s">
        <v>83</v>
      </c>
      <c r="AY401" s="17" t="s">
        <v>157</v>
      </c>
      <c r="BE401" s="199">
        <f>IF(N401="základní",J401,0)</f>
        <v>0</v>
      </c>
      <c r="BF401" s="199">
        <f>IF(N401="snížená",J401,0)</f>
        <v>0</v>
      </c>
      <c r="BG401" s="199">
        <f>IF(N401="zákl. přenesená",J401,0)</f>
        <v>0</v>
      </c>
      <c r="BH401" s="199">
        <f>IF(N401="sníž. přenesená",J401,0)</f>
        <v>0</v>
      </c>
      <c r="BI401" s="199">
        <f>IF(N401="nulová",J401,0)</f>
        <v>0</v>
      </c>
      <c r="BJ401" s="17" t="s">
        <v>164</v>
      </c>
      <c r="BK401" s="199">
        <f>ROUND(I401*H401,2)</f>
        <v>0</v>
      </c>
      <c r="BL401" s="17" t="s">
        <v>164</v>
      </c>
      <c r="BM401" s="198" t="s">
        <v>435</v>
      </c>
    </row>
    <row r="402" spans="2:51" s="13" customFormat="1" ht="10.2">
      <c r="B402" s="200"/>
      <c r="C402" s="201"/>
      <c r="D402" s="202" t="s">
        <v>165</v>
      </c>
      <c r="E402" s="203" t="s">
        <v>1</v>
      </c>
      <c r="F402" s="204" t="s">
        <v>166</v>
      </c>
      <c r="G402" s="201"/>
      <c r="H402" s="203" t="s">
        <v>1</v>
      </c>
      <c r="I402" s="205"/>
      <c r="J402" s="201"/>
      <c r="K402" s="201"/>
      <c r="L402" s="206"/>
      <c r="M402" s="207"/>
      <c r="N402" s="208"/>
      <c r="O402" s="208"/>
      <c r="P402" s="208"/>
      <c r="Q402" s="208"/>
      <c r="R402" s="208"/>
      <c r="S402" s="208"/>
      <c r="T402" s="209"/>
      <c r="AT402" s="210" t="s">
        <v>165</v>
      </c>
      <c r="AU402" s="210" t="s">
        <v>83</v>
      </c>
      <c r="AV402" s="13" t="s">
        <v>81</v>
      </c>
      <c r="AW402" s="13" t="s">
        <v>30</v>
      </c>
      <c r="AX402" s="13" t="s">
        <v>73</v>
      </c>
      <c r="AY402" s="210" t="s">
        <v>157</v>
      </c>
    </row>
    <row r="403" spans="2:51" s="14" customFormat="1" ht="10.2">
      <c r="B403" s="211"/>
      <c r="C403" s="212"/>
      <c r="D403" s="202" t="s">
        <v>165</v>
      </c>
      <c r="E403" s="213" t="s">
        <v>1</v>
      </c>
      <c r="F403" s="214" t="s">
        <v>182</v>
      </c>
      <c r="G403" s="212"/>
      <c r="H403" s="215">
        <v>5</v>
      </c>
      <c r="I403" s="216"/>
      <c r="J403" s="212"/>
      <c r="K403" s="212"/>
      <c r="L403" s="217"/>
      <c r="M403" s="218"/>
      <c r="N403" s="219"/>
      <c r="O403" s="219"/>
      <c r="P403" s="219"/>
      <c r="Q403" s="219"/>
      <c r="R403" s="219"/>
      <c r="S403" s="219"/>
      <c r="T403" s="220"/>
      <c r="AT403" s="221" t="s">
        <v>165</v>
      </c>
      <c r="AU403" s="221" t="s">
        <v>83</v>
      </c>
      <c r="AV403" s="14" t="s">
        <v>83</v>
      </c>
      <c r="AW403" s="14" t="s">
        <v>30</v>
      </c>
      <c r="AX403" s="14" t="s">
        <v>73</v>
      </c>
      <c r="AY403" s="221" t="s">
        <v>157</v>
      </c>
    </row>
    <row r="404" spans="2:51" s="15" customFormat="1" ht="10.2">
      <c r="B404" s="222"/>
      <c r="C404" s="223"/>
      <c r="D404" s="202" t="s">
        <v>165</v>
      </c>
      <c r="E404" s="224" t="s">
        <v>1</v>
      </c>
      <c r="F404" s="225" t="s">
        <v>168</v>
      </c>
      <c r="G404" s="223"/>
      <c r="H404" s="226">
        <v>5</v>
      </c>
      <c r="I404" s="227"/>
      <c r="J404" s="223"/>
      <c r="K404" s="223"/>
      <c r="L404" s="228"/>
      <c r="M404" s="229"/>
      <c r="N404" s="230"/>
      <c r="O404" s="230"/>
      <c r="P404" s="230"/>
      <c r="Q404" s="230"/>
      <c r="R404" s="230"/>
      <c r="S404" s="230"/>
      <c r="T404" s="231"/>
      <c r="AT404" s="232" t="s">
        <v>165</v>
      </c>
      <c r="AU404" s="232" t="s">
        <v>83</v>
      </c>
      <c r="AV404" s="15" t="s">
        <v>164</v>
      </c>
      <c r="AW404" s="15" t="s">
        <v>30</v>
      </c>
      <c r="AX404" s="15" t="s">
        <v>81</v>
      </c>
      <c r="AY404" s="232" t="s">
        <v>157</v>
      </c>
    </row>
    <row r="405" spans="1:65" s="2" customFormat="1" ht="24.15" customHeight="1">
      <c r="A405" s="34"/>
      <c r="B405" s="35"/>
      <c r="C405" s="233" t="s">
        <v>291</v>
      </c>
      <c r="D405" s="233" t="s">
        <v>307</v>
      </c>
      <c r="E405" s="234" t="s">
        <v>436</v>
      </c>
      <c r="F405" s="235" t="s">
        <v>437</v>
      </c>
      <c r="G405" s="236" t="s">
        <v>265</v>
      </c>
      <c r="H405" s="237">
        <v>1</v>
      </c>
      <c r="I405" s="238"/>
      <c r="J405" s="239">
        <f>ROUND(I405*H405,2)</f>
        <v>0</v>
      </c>
      <c r="K405" s="235" t="s">
        <v>163</v>
      </c>
      <c r="L405" s="240"/>
      <c r="M405" s="241" t="s">
        <v>1</v>
      </c>
      <c r="N405" s="242" t="s">
        <v>40</v>
      </c>
      <c r="O405" s="72"/>
      <c r="P405" s="196">
        <f>O405*H405</f>
        <v>0</v>
      </c>
      <c r="Q405" s="196">
        <v>0.01489</v>
      </c>
      <c r="R405" s="196">
        <f>Q405*H405</f>
        <v>0.01489</v>
      </c>
      <c r="S405" s="196">
        <v>0</v>
      </c>
      <c r="T405" s="197">
        <f>S405*H405</f>
        <v>0</v>
      </c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R405" s="198" t="s">
        <v>176</v>
      </c>
      <c r="AT405" s="198" t="s">
        <v>307</v>
      </c>
      <c r="AU405" s="198" t="s">
        <v>83</v>
      </c>
      <c r="AY405" s="17" t="s">
        <v>157</v>
      </c>
      <c r="BE405" s="199">
        <f>IF(N405="základní",J405,0)</f>
        <v>0</v>
      </c>
      <c r="BF405" s="199">
        <f>IF(N405="snížená",J405,0)</f>
        <v>0</v>
      </c>
      <c r="BG405" s="199">
        <f>IF(N405="zákl. přenesená",J405,0)</f>
        <v>0</v>
      </c>
      <c r="BH405" s="199">
        <f>IF(N405="sníž. přenesená",J405,0)</f>
        <v>0</v>
      </c>
      <c r="BI405" s="199">
        <f>IF(N405="nulová",J405,0)</f>
        <v>0</v>
      </c>
      <c r="BJ405" s="17" t="s">
        <v>164</v>
      </c>
      <c r="BK405" s="199">
        <f>ROUND(I405*H405,2)</f>
        <v>0</v>
      </c>
      <c r="BL405" s="17" t="s">
        <v>164</v>
      </c>
      <c r="BM405" s="198" t="s">
        <v>438</v>
      </c>
    </row>
    <row r="406" spans="1:65" s="2" customFormat="1" ht="24.15" customHeight="1">
      <c r="A406" s="34"/>
      <c r="B406" s="35"/>
      <c r="C406" s="233" t="s">
        <v>439</v>
      </c>
      <c r="D406" s="233" t="s">
        <v>307</v>
      </c>
      <c r="E406" s="234" t="s">
        <v>440</v>
      </c>
      <c r="F406" s="235" t="s">
        <v>441</v>
      </c>
      <c r="G406" s="236" t="s">
        <v>265</v>
      </c>
      <c r="H406" s="237">
        <v>3</v>
      </c>
      <c r="I406" s="238"/>
      <c r="J406" s="239">
        <f>ROUND(I406*H406,2)</f>
        <v>0</v>
      </c>
      <c r="K406" s="235" t="s">
        <v>163</v>
      </c>
      <c r="L406" s="240"/>
      <c r="M406" s="241" t="s">
        <v>1</v>
      </c>
      <c r="N406" s="242" t="s">
        <v>40</v>
      </c>
      <c r="O406" s="72"/>
      <c r="P406" s="196">
        <f>O406*H406</f>
        <v>0</v>
      </c>
      <c r="Q406" s="196">
        <v>0.01521</v>
      </c>
      <c r="R406" s="196">
        <f>Q406*H406</f>
        <v>0.04563</v>
      </c>
      <c r="S406" s="196">
        <v>0</v>
      </c>
      <c r="T406" s="197">
        <f>S406*H406</f>
        <v>0</v>
      </c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R406" s="198" t="s">
        <v>176</v>
      </c>
      <c r="AT406" s="198" t="s">
        <v>307</v>
      </c>
      <c r="AU406" s="198" t="s">
        <v>83</v>
      </c>
      <c r="AY406" s="17" t="s">
        <v>157</v>
      </c>
      <c r="BE406" s="199">
        <f>IF(N406="základní",J406,0)</f>
        <v>0</v>
      </c>
      <c r="BF406" s="199">
        <f>IF(N406="snížená",J406,0)</f>
        <v>0</v>
      </c>
      <c r="BG406" s="199">
        <f>IF(N406="zákl. přenesená",J406,0)</f>
        <v>0</v>
      </c>
      <c r="BH406" s="199">
        <f>IF(N406="sníž. přenesená",J406,0)</f>
        <v>0</v>
      </c>
      <c r="BI406" s="199">
        <f>IF(N406="nulová",J406,0)</f>
        <v>0</v>
      </c>
      <c r="BJ406" s="17" t="s">
        <v>164</v>
      </c>
      <c r="BK406" s="199">
        <f>ROUND(I406*H406,2)</f>
        <v>0</v>
      </c>
      <c r="BL406" s="17" t="s">
        <v>164</v>
      </c>
      <c r="BM406" s="198" t="s">
        <v>442</v>
      </c>
    </row>
    <row r="407" spans="1:65" s="2" customFormat="1" ht="24.15" customHeight="1">
      <c r="A407" s="34"/>
      <c r="B407" s="35"/>
      <c r="C407" s="233" t="s">
        <v>295</v>
      </c>
      <c r="D407" s="233" t="s">
        <v>307</v>
      </c>
      <c r="E407" s="234" t="s">
        <v>443</v>
      </c>
      <c r="F407" s="235" t="s">
        <v>444</v>
      </c>
      <c r="G407" s="236" t="s">
        <v>265</v>
      </c>
      <c r="H407" s="237">
        <v>1</v>
      </c>
      <c r="I407" s="238"/>
      <c r="J407" s="239">
        <f>ROUND(I407*H407,2)</f>
        <v>0</v>
      </c>
      <c r="K407" s="235" t="s">
        <v>163</v>
      </c>
      <c r="L407" s="240"/>
      <c r="M407" s="241" t="s">
        <v>1</v>
      </c>
      <c r="N407" s="242" t="s">
        <v>40</v>
      </c>
      <c r="O407" s="72"/>
      <c r="P407" s="196">
        <f>O407*H407</f>
        <v>0</v>
      </c>
      <c r="Q407" s="196">
        <v>0.01553</v>
      </c>
      <c r="R407" s="196">
        <f>Q407*H407</f>
        <v>0.01553</v>
      </c>
      <c r="S407" s="196">
        <v>0</v>
      </c>
      <c r="T407" s="197">
        <f>S407*H407</f>
        <v>0</v>
      </c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R407" s="198" t="s">
        <v>176</v>
      </c>
      <c r="AT407" s="198" t="s">
        <v>307</v>
      </c>
      <c r="AU407" s="198" t="s">
        <v>83</v>
      </c>
      <c r="AY407" s="17" t="s">
        <v>157</v>
      </c>
      <c r="BE407" s="199">
        <f>IF(N407="základní",J407,0)</f>
        <v>0</v>
      </c>
      <c r="BF407" s="199">
        <f>IF(N407="snížená",J407,0)</f>
        <v>0</v>
      </c>
      <c r="BG407" s="199">
        <f>IF(N407="zákl. přenesená",J407,0)</f>
        <v>0</v>
      </c>
      <c r="BH407" s="199">
        <f>IF(N407="sníž. přenesená",J407,0)</f>
        <v>0</v>
      </c>
      <c r="BI407" s="199">
        <f>IF(N407="nulová",J407,0)</f>
        <v>0</v>
      </c>
      <c r="BJ407" s="17" t="s">
        <v>164</v>
      </c>
      <c r="BK407" s="199">
        <f>ROUND(I407*H407,2)</f>
        <v>0</v>
      </c>
      <c r="BL407" s="17" t="s">
        <v>164</v>
      </c>
      <c r="BM407" s="198" t="s">
        <v>445</v>
      </c>
    </row>
    <row r="408" spans="2:63" s="12" customFormat="1" ht="22.8" customHeight="1">
      <c r="B408" s="171"/>
      <c r="C408" s="172"/>
      <c r="D408" s="173" t="s">
        <v>72</v>
      </c>
      <c r="E408" s="185" t="s">
        <v>176</v>
      </c>
      <c r="F408" s="185" t="s">
        <v>446</v>
      </c>
      <c r="G408" s="172"/>
      <c r="H408" s="172"/>
      <c r="I408" s="175"/>
      <c r="J408" s="186">
        <f>BK408</f>
        <v>0</v>
      </c>
      <c r="K408" s="172"/>
      <c r="L408" s="177"/>
      <c r="M408" s="178"/>
      <c r="N408" s="179"/>
      <c r="O408" s="179"/>
      <c r="P408" s="180">
        <f>SUM(P409:P411)</f>
        <v>0</v>
      </c>
      <c r="Q408" s="179"/>
      <c r="R408" s="180">
        <f>SUM(R409:R411)</f>
        <v>2.03979</v>
      </c>
      <c r="S408" s="179"/>
      <c r="T408" s="181">
        <f>SUM(T409:T411)</f>
        <v>0</v>
      </c>
      <c r="AR408" s="182" t="s">
        <v>81</v>
      </c>
      <c r="AT408" s="183" t="s">
        <v>72</v>
      </c>
      <c r="AU408" s="183" t="s">
        <v>81</v>
      </c>
      <c r="AY408" s="182" t="s">
        <v>157</v>
      </c>
      <c r="BK408" s="184">
        <f>SUM(BK409:BK411)</f>
        <v>0</v>
      </c>
    </row>
    <row r="409" spans="1:65" s="2" customFormat="1" ht="24.15" customHeight="1">
      <c r="A409" s="34"/>
      <c r="B409" s="35"/>
      <c r="C409" s="187" t="s">
        <v>447</v>
      </c>
      <c r="D409" s="187" t="s">
        <v>159</v>
      </c>
      <c r="E409" s="188" t="s">
        <v>448</v>
      </c>
      <c r="F409" s="189" t="s">
        <v>449</v>
      </c>
      <c r="G409" s="190" t="s">
        <v>265</v>
      </c>
      <c r="H409" s="191">
        <v>1</v>
      </c>
      <c r="I409" s="192"/>
      <c r="J409" s="193">
        <f>ROUND(I409*H409,2)</f>
        <v>0</v>
      </c>
      <c r="K409" s="189" t="s">
        <v>163</v>
      </c>
      <c r="L409" s="39"/>
      <c r="M409" s="194" t="s">
        <v>1</v>
      </c>
      <c r="N409" s="195" t="s">
        <v>40</v>
      </c>
      <c r="O409" s="72"/>
      <c r="P409" s="196">
        <f>O409*H409</f>
        <v>0</v>
      </c>
      <c r="Q409" s="196">
        <v>1.81145</v>
      </c>
      <c r="R409" s="196">
        <f>Q409*H409</f>
        <v>1.81145</v>
      </c>
      <c r="S409" s="196">
        <v>0</v>
      </c>
      <c r="T409" s="197">
        <f>S409*H409</f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198" t="s">
        <v>164</v>
      </c>
      <c r="AT409" s="198" t="s">
        <v>159</v>
      </c>
      <c r="AU409" s="198" t="s">
        <v>83</v>
      </c>
      <c r="AY409" s="17" t="s">
        <v>157</v>
      </c>
      <c r="BE409" s="199">
        <f>IF(N409="základní",J409,0)</f>
        <v>0</v>
      </c>
      <c r="BF409" s="199">
        <f>IF(N409="snížená",J409,0)</f>
        <v>0</v>
      </c>
      <c r="BG409" s="199">
        <f>IF(N409="zákl. přenesená",J409,0)</f>
        <v>0</v>
      </c>
      <c r="BH409" s="199">
        <f>IF(N409="sníž. přenesená",J409,0)</f>
        <v>0</v>
      </c>
      <c r="BI409" s="199">
        <f>IF(N409="nulová",J409,0)</f>
        <v>0</v>
      </c>
      <c r="BJ409" s="17" t="s">
        <v>164</v>
      </c>
      <c r="BK409" s="199">
        <f>ROUND(I409*H409,2)</f>
        <v>0</v>
      </c>
      <c r="BL409" s="17" t="s">
        <v>164</v>
      </c>
      <c r="BM409" s="198" t="s">
        <v>450</v>
      </c>
    </row>
    <row r="410" spans="1:65" s="2" customFormat="1" ht="24.15" customHeight="1">
      <c r="A410" s="34"/>
      <c r="B410" s="35"/>
      <c r="C410" s="187" t="s">
        <v>300</v>
      </c>
      <c r="D410" s="187" t="s">
        <v>159</v>
      </c>
      <c r="E410" s="188" t="s">
        <v>451</v>
      </c>
      <c r="F410" s="189" t="s">
        <v>452</v>
      </c>
      <c r="G410" s="190" t="s">
        <v>265</v>
      </c>
      <c r="H410" s="191">
        <v>1</v>
      </c>
      <c r="I410" s="192"/>
      <c r="J410" s="193">
        <f>ROUND(I410*H410,2)</f>
        <v>0</v>
      </c>
      <c r="K410" s="189" t="s">
        <v>163</v>
      </c>
      <c r="L410" s="39"/>
      <c r="M410" s="194" t="s">
        <v>1</v>
      </c>
      <c r="N410" s="195" t="s">
        <v>40</v>
      </c>
      <c r="O410" s="72"/>
      <c r="P410" s="196">
        <f>O410*H410</f>
        <v>0</v>
      </c>
      <c r="Q410" s="196">
        <v>0.21734</v>
      </c>
      <c r="R410" s="196">
        <f>Q410*H410</f>
        <v>0.21734</v>
      </c>
      <c r="S410" s="196">
        <v>0</v>
      </c>
      <c r="T410" s="197">
        <f>S410*H410</f>
        <v>0</v>
      </c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R410" s="198" t="s">
        <v>164</v>
      </c>
      <c r="AT410" s="198" t="s">
        <v>159</v>
      </c>
      <c r="AU410" s="198" t="s">
        <v>83</v>
      </c>
      <c r="AY410" s="17" t="s">
        <v>157</v>
      </c>
      <c r="BE410" s="199">
        <f>IF(N410="základní",J410,0)</f>
        <v>0</v>
      </c>
      <c r="BF410" s="199">
        <f>IF(N410="snížená",J410,0)</f>
        <v>0</v>
      </c>
      <c r="BG410" s="199">
        <f>IF(N410="zákl. přenesená",J410,0)</f>
        <v>0</v>
      </c>
      <c r="BH410" s="199">
        <f>IF(N410="sníž. přenesená",J410,0)</f>
        <v>0</v>
      </c>
      <c r="BI410" s="199">
        <f>IF(N410="nulová",J410,0)</f>
        <v>0</v>
      </c>
      <c r="BJ410" s="17" t="s">
        <v>164</v>
      </c>
      <c r="BK410" s="199">
        <f>ROUND(I410*H410,2)</f>
        <v>0</v>
      </c>
      <c r="BL410" s="17" t="s">
        <v>164</v>
      </c>
      <c r="BM410" s="198" t="s">
        <v>453</v>
      </c>
    </row>
    <row r="411" spans="1:65" s="2" customFormat="1" ht="24.15" customHeight="1">
      <c r="A411" s="34"/>
      <c r="B411" s="35"/>
      <c r="C411" s="233" t="s">
        <v>454</v>
      </c>
      <c r="D411" s="233" t="s">
        <v>307</v>
      </c>
      <c r="E411" s="234" t="s">
        <v>455</v>
      </c>
      <c r="F411" s="235" t="s">
        <v>456</v>
      </c>
      <c r="G411" s="236" t="s">
        <v>265</v>
      </c>
      <c r="H411" s="237">
        <v>1</v>
      </c>
      <c r="I411" s="238"/>
      <c r="J411" s="239">
        <f>ROUND(I411*H411,2)</f>
        <v>0</v>
      </c>
      <c r="K411" s="235" t="s">
        <v>163</v>
      </c>
      <c r="L411" s="240"/>
      <c r="M411" s="241" t="s">
        <v>1</v>
      </c>
      <c r="N411" s="242" t="s">
        <v>40</v>
      </c>
      <c r="O411" s="72"/>
      <c r="P411" s="196">
        <f>O411*H411</f>
        <v>0</v>
      </c>
      <c r="Q411" s="196">
        <v>0.011</v>
      </c>
      <c r="R411" s="196">
        <f>Q411*H411</f>
        <v>0.011</v>
      </c>
      <c r="S411" s="196">
        <v>0</v>
      </c>
      <c r="T411" s="197">
        <f>S411*H411</f>
        <v>0</v>
      </c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R411" s="198" t="s">
        <v>176</v>
      </c>
      <c r="AT411" s="198" t="s">
        <v>307</v>
      </c>
      <c r="AU411" s="198" t="s">
        <v>83</v>
      </c>
      <c r="AY411" s="17" t="s">
        <v>157</v>
      </c>
      <c r="BE411" s="199">
        <f>IF(N411="základní",J411,0)</f>
        <v>0</v>
      </c>
      <c r="BF411" s="199">
        <f>IF(N411="snížená",J411,0)</f>
        <v>0</v>
      </c>
      <c r="BG411" s="199">
        <f>IF(N411="zákl. přenesená",J411,0)</f>
        <v>0</v>
      </c>
      <c r="BH411" s="199">
        <f>IF(N411="sníž. přenesená",J411,0)</f>
        <v>0</v>
      </c>
      <c r="BI411" s="199">
        <f>IF(N411="nulová",J411,0)</f>
        <v>0</v>
      </c>
      <c r="BJ411" s="17" t="s">
        <v>164</v>
      </c>
      <c r="BK411" s="199">
        <f>ROUND(I411*H411,2)</f>
        <v>0</v>
      </c>
      <c r="BL411" s="17" t="s">
        <v>164</v>
      </c>
      <c r="BM411" s="198" t="s">
        <v>457</v>
      </c>
    </row>
    <row r="412" spans="2:63" s="12" customFormat="1" ht="22.8" customHeight="1">
      <c r="B412" s="171"/>
      <c r="C412" s="172"/>
      <c r="D412" s="173" t="s">
        <v>72</v>
      </c>
      <c r="E412" s="185" t="s">
        <v>202</v>
      </c>
      <c r="F412" s="185" t="s">
        <v>458</v>
      </c>
      <c r="G412" s="172"/>
      <c r="H412" s="172"/>
      <c r="I412" s="175"/>
      <c r="J412" s="186">
        <f>BK412</f>
        <v>0</v>
      </c>
      <c r="K412" s="172"/>
      <c r="L412" s="177"/>
      <c r="M412" s="178"/>
      <c r="N412" s="179"/>
      <c r="O412" s="179"/>
      <c r="P412" s="180">
        <f>SUM(P413:P624)</f>
        <v>0</v>
      </c>
      <c r="Q412" s="179"/>
      <c r="R412" s="180">
        <f>SUM(R413:R624)</f>
        <v>8.345526000000001</v>
      </c>
      <c r="S412" s="179"/>
      <c r="T412" s="181">
        <f>SUM(T413:T624)</f>
        <v>121.55742900000003</v>
      </c>
      <c r="AR412" s="182" t="s">
        <v>81</v>
      </c>
      <c r="AT412" s="183" t="s">
        <v>72</v>
      </c>
      <c r="AU412" s="183" t="s">
        <v>81</v>
      </c>
      <c r="AY412" s="182" t="s">
        <v>157</v>
      </c>
      <c r="BK412" s="184">
        <f>SUM(BK413:BK624)</f>
        <v>0</v>
      </c>
    </row>
    <row r="413" spans="1:65" s="2" customFormat="1" ht="24.15" customHeight="1">
      <c r="A413" s="34"/>
      <c r="B413" s="35"/>
      <c r="C413" s="187" t="s">
        <v>306</v>
      </c>
      <c r="D413" s="187" t="s">
        <v>159</v>
      </c>
      <c r="E413" s="188" t="s">
        <v>459</v>
      </c>
      <c r="F413" s="189" t="s">
        <v>460</v>
      </c>
      <c r="G413" s="190" t="s">
        <v>162</v>
      </c>
      <c r="H413" s="191">
        <v>14.015</v>
      </c>
      <c r="I413" s="192"/>
      <c r="J413" s="193">
        <f>ROUND(I413*H413,2)</f>
        <v>0</v>
      </c>
      <c r="K413" s="189" t="s">
        <v>163</v>
      </c>
      <c r="L413" s="39"/>
      <c r="M413" s="194" t="s">
        <v>1</v>
      </c>
      <c r="N413" s="195" t="s">
        <v>40</v>
      </c>
      <c r="O413" s="72"/>
      <c r="P413" s="196">
        <f>O413*H413</f>
        <v>0</v>
      </c>
      <c r="Q413" s="196">
        <v>0.1295</v>
      </c>
      <c r="R413" s="196">
        <f>Q413*H413</f>
        <v>1.8149425000000001</v>
      </c>
      <c r="S413" s="196">
        <v>0</v>
      </c>
      <c r="T413" s="197">
        <f>S413*H413</f>
        <v>0</v>
      </c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R413" s="198" t="s">
        <v>164</v>
      </c>
      <c r="AT413" s="198" t="s">
        <v>159</v>
      </c>
      <c r="AU413" s="198" t="s">
        <v>83</v>
      </c>
      <c r="AY413" s="17" t="s">
        <v>157</v>
      </c>
      <c r="BE413" s="199">
        <f>IF(N413="základní",J413,0)</f>
        <v>0</v>
      </c>
      <c r="BF413" s="199">
        <f>IF(N413="snížená",J413,0)</f>
        <v>0</v>
      </c>
      <c r="BG413" s="199">
        <f>IF(N413="zákl. přenesená",J413,0)</f>
        <v>0</v>
      </c>
      <c r="BH413" s="199">
        <f>IF(N413="sníž. přenesená",J413,0)</f>
        <v>0</v>
      </c>
      <c r="BI413" s="199">
        <f>IF(N413="nulová",J413,0)</f>
        <v>0</v>
      </c>
      <c r="BJ413" s="17" t="s">
        <v>164</v>
      </c>
      <c r="BK413" s="199">
        <f>ROUND(I413*H413,2)</f>
        <v>0</v>
      </c>
      <c r="BL413" s="17" t="s">
        <v>164</v>
      </c>
      <c r="BM413" s="198" t="s">
        <v>461</v>
      </c>
    </row>
    <row r="414" spans="2:51" s="13" customFormat="1" ht="10.2">
      <c r="B414" s="200"/>
      <c r="C414" s="201"/>
      <c r="D414" s="202" t="s">
        <v>165</v>
      </c>
      <c r="E414" s="203" t="s">
        <v>1</v>
      </c>
      <c r="F414" s="204" t="s">
        <v>166</v>
      </c>
      <c r="G414" s="201"/>
      <c r="H414" s="203" t="s">
        <v>1</v>
      </c>
      <c r="I414" s="205"/>
      <c r="J414" s="201"/>
      <c r="K414" s="201"/>
      <c r="L414" s="206"/>
      <c r="M414" s="207"/>
      <c r="N414" s="208"/>
      <c r="O414" s="208"/>
      <c r="P414" s="208"/>
      <c r="Q414" s="208"/>
      <c r="R414" s="208"/>
      <c r="S414" s="208"/>
      <c r="T414" s="209"/>
      <c r="AT414" s="210" t="s">
        <v>165</v>
      </c>
      <c r="AU414" s="210" t="s">
        <v>83</v>
      </c>
      <c r="AV414" s="13" t="s">
        <v>81</v>
      </c>
      <c r="AW414" s="13" t="s">
        <v>30</v>
      </c>
      <c r="AX414" s="13" t="s">
        <v>73</v>
      </c>
      <c r="AY414" s="210" t="s">
        <v>157</v>
      </c>
    </row>
    <row r="415" spans="2:51" s="14" customFormat="1" ht="10.2">
      <c r="B415" s="211"/>
      <c r="C415" s="212"/>
      <c r="D415" s="202" t="s">
        <v>165</v>
      </c>
      <c r="E415" s="213" t="s">
        <v>1</v>
      </c>
      <c r="F415" s="214" t="s">
        <v>462</v>
      </c>
      <c r="G415" s="212"/>
      <c r="H415" s="215">
        <v>14.015</v>
      </c>
      <c r="I415" s="216"/>
      <c r="J415" s="212"/>
      <c r="K415" s="212"/>
      <c r="L415" s="217"/>
      <c r="M415" s="218"/>
      <c r="N415" s="219"/>
      <c r="O415" s="219"/>
      <c r="P415" s="219"/>
      <c r="Q415" s="219"/>
      <c r="R415" s="219"/>
      <c r="S415" s="219"/>
      <c r="T415" s="220"/>
      <c r="AT415" s="221" t="s">
        <v>165</v>
      </c>
      <c r="AU415" s="221" t="s">
        <v>83</v>
      </c>
      <c r="AV415" s="14" t="s">
        <v>83</v>
      </c>
      <c r="AW415" s="14" t="s">
        <v>30</v>
      </c>
      <c r="AX415" s="14" t="s">
        <v>73</v>
      </c>
      <c r="AY415" s="221" t="s">
        <v>157</v>
      </c>
    </row>
    <row r="416" spans="2:51" s="15" customFormat="1" ht="10.2">
      <c r="B416" s="222"/>
      <c r="C416" s="223"/>
      <c r="D416" s="202" t="s">
        <v>165</v>
      </c>
      <c r="E416" s="224" t="s">
        <v>1</v>
      </c>
      <c r="F416" s="225" t="s">
        <v>168</v>
      </c>
      <c r="G416" s="223"/>
      <c r="H416" s="226">
        <v>14.015</v>
      </c>
      <c r="I416" s="227"/>
      <c r="J416" s="223"/>
      <c r="K416" s="223"/>
      <c r="L416" s="228"/>
      <c r="M416" s="229"/>
      <c r="N416" s="230"/>
      <c r="O416" s="230"/>
      <c r="P416" s="230"/>
      <c r="Q416" s="230"/>
      <c r="R416" s="230"/>
      <c r="S416" s="230"/>
      <c r="T416" s="231"/>
      <c r="AT416" s="232" t="s">
        <v>165</v>
      </c>
      <c r="AU416" s="232" t="s">
        <v>83</v>
      </c>
      <c r="AV416" s="15" t="s">
        <v>164</v>
      </c>
      <c r="AW416" s="15" t="s">
        <v>30</v>
      </c>
      <c r="AX416" s="15" t="s">
        <v>81</v>
      </c>
      <c r="AY416" s="232" t="s">
        <v>157</v>
      </c>
    </row>
    <row r="417" spans="1:65" s="2" customFormat="1" ht="14.4" customHeight="1">
      <c r="A417" s="34"/>
      <c r="B417" s="35"/>
      <c r="C417" s="233" t="s">
        <v>463</v>
      </c>
      <c r="D417" s="233" t="s">
        <v>307</v>
      </c>
      <c r="E417" s="234" t="s">
        <v>464</v>
      </c>
      <c r="F417" s="235" t="s">
        <v>465</v>
      </c>
      <c r="G417" s="236" t="s">
        <v>162</v>
      </c>
      <c r="H417" s="237">
        <v>14.015</v>
      </c>
      <c r="I417" s="238"/>
      <c r="J417" s="239">
        <f>ROUND(I417*H417,2)</f>
        <v>0</v>
      </c>
      <c r="K417" s="235" t="s">
        <v>163</v>
      </c>
      <c r="L417" s="240"/>
      <c r="M417" s="241" t="s">
        <v>1</v>
      </c>
      <c r="N417" s="242" t="s">
        <v>40</v>
      </c>
      <c r="O417" s="72"/>
      <c r="P417" s="196">
        <f>O417*H417</f>
        <v>0</v>
      </c>
      <c r="Q417" s="196">
        <v>0.05612</v>
      </c>
      <c r="R417" s="196">
        <f>Q417*H417</f>
        <v>0.7865218</v>
      </c>
      <c r="S417" s="196">
        <v>0</v>
      </c>
      <c r="T417" s="197">
        <f>S417*H417</f>
        <v>0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198" t="s">
        <v>176</v>
      </c>
      <c r="AT417" s="198" t="s">
        <v>307</v>
      </c>
      <c r="AU417" s="198" t="s">
        <v>83</v>
      </c>
      <c r="AY417" s="17" t="s">
        <v>157</v>
      </c>
      <c r="BE417" s="199">
        <f>IF(N417="základní",J417,0)</f>
        <v>0</v>
      </c>
      <c r="BF417" s="199">
        <f>IF(N417="snížená",J417,0)</f>
        <v>0</v>
      </c>
      <c r="BG417" s="199">
        <f>IF(N417="zákl. přenesená",J417,0)</f>
        <v>0</v>
      </c>
      <c r="BH417" s="199">
        <f>IF(N417="sníž. přenesená",J417,0)</f>
        <v>0</v>
      </c>
      <c r="BI417" s="199">
        <f>IF(N417="nulová",J417,0)</f>
        <v>0</v>
      </c>
      <c r="BJ417" s="17" t="s">
        <v>164</v>
      </c>
      <c r="BK417" s="199">
        <f>ROUND(I417*H417,2)</f>
        <v>0</v>
      </c>
      <c r="BL417" s="17" t="s">
        <v>164</v>
      </c>
      <c r="BM417" s="198" t="s">
        <v>466</v>
      </c>
    </row>
    <row r="418" spans="1:65" s="2" customFormat="1" ht="24.15" customHeight="1">
      <c r="A418" s="34"/>
      <c r="B418" s="35"/>
      <c r="C418" s="187" t="s">
        <v>310</v>
      </c>
      <c r="D418" s="187" t="s">
        <v>159</v>
      </c>
      <c r="E418" s="188" t="s">
        <v>467</v>
      </c>
      <c r="F418" s="189" t="s">
        <v>468</v>
      </c>
      <c r="G418" s="190" t="s">
        <v>162</v>
      </c>
      <c r="H418" s="191">
        <v>4.8</v>
      </c>
      <c r="I418" s="192"/>
      <c r="J418" s="193">
        <f>ROUND(I418*H418,2)</f>
        <v>0</v>
      </c>
      <c r="K418" s="189" t="s">
        <v>163</v>
      </c>
      <c r="L418" s="39"/>
      <c r="M418" s="194" t="s">
        <v>1</v>
      </c>
      <c r="N418" s="195" t="s">
        <v>40</v>
      </c>
      <c r="O418" s="72"/>
      <c r="P418" s="196">
        <f>O418*H418</f>
        <v>0</v>
      </c>
      <c r="Q418" s="196">
        <v>0.14067</v>
      </c>
      <c r="R418" s="196">
        <f>Q418*H418</f>
        <v>0.6752159999999999</v>
      </c>
      <c r="S418" s="196">
        <v>0</v>
      </c>
      <c r="T418" s="197">
        <f>S418*H418</f>
        <v>0</v>
      </c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R418" s="198" t="s">
        <v>164</v>
      </c>
      <c r="AT418" s="198" t="s">
        <v>159</v>
      </c>
      <c r="AU418" s="198" t="s">
        <v>83</v>
      </c>
      <c r="AY418" s="17" t="s">
        <v>157</v>
      </c>
      <c r="BE418" s="199">
        <f>IF(N418="základní",J418,0)</f>
        <v>0</v>
      </c>
      <c r="BF418" s="199">
        <f>IF(N418="snížená",J418,0)</f>
        <v>0</v>
      </c>
      <c r="BG418" s="199">
        <f>IF(N418="zákl. přenesená",J418,0)</f>
        <v>0</v>
      </c>
      <c r="BH418" s="199">
        <f>IF(N418="sníž. přenesená",J418,0)</f>
        <v>0</v>
      </c>
      <c r="BI418" s="199">
        <f>IF(N418="nulová",J418,0)</f>
        <v>0</v>
      </c>
      <c r="BJ418" s="17" t="s">
        <v>164</v>
      </c>
      <c r="BK418" s="199">
        <f>ROUND(I418*H418,2)</f>
        <v>0</v>
      </c>
      <c r="BL418" s="17" t="s">
        <v>164</v>
      </c>
      <c r="BM418" s="198" t="s">
        <v>469</v>
      </c>
    </row>
    <row r="419" spans="1:65" s="2" customFormat="1" ht="24.15" customHeight="1">
      <c r="A419" s="34"/>
      <c r="B419" s="35"/>
      <c r="C419" s="187" t="s">
        <v>470</v>
      </c>
      <c r="D419" s="187" t="s">
        <v>159</v>
      </c>
      <c r="E419" s="188" t="s">
        <v>471</v>
      </c>
      <c r="F419" s="189" t="s">
        <v>472</v>
      </c>
      <c r="G419" s="190" t="s">
        <v>208</v>
      </c>
      <c r="H419" s="191">
        <v>888</v>
      </c>
      <c r="I419" s="192"/>
      <c r="J419" s="193">
        <f>ROUND(I419*H419,2)</f>
        <v>0</v>
      </c>
      <c r="K419" s="189" t="s">
        <v>163</v>
      </c>
      <c r="L419" s="39"/>
      <c r="M419" s="194" t="s">
        <v>1</v>
      </c>
      <c r="N419" s="195" t="s">
        <v>40</v>
      </c>
      <c r="O419" s="72"/>
      <c r="P419" s="196">
        <f>O419*H419</f>
        <v>0</v>
      </c>
      <c r="Q419" s="196">
        <v>0</v>
      </c>
      <c r="R419" s="196">
        <f>Q419*H419</f>
        <v>0</v>
      </c>
      <c r="S419" s="196">
        <v>0</v>
      </c>
      <c r="T419" s="197">
        <f>S419*H419</f>
        <v>0</v>
      </c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R419" s="198" t="s">
        <v>164</v>
      </c>
      <c r="AT419" s="198" t="s">
        <v>159</v>
      </c>
      <c r="AU419" s="198" t="s">
        <v>83</v>
      </c>
      <c r="AY419" s="17" t="s">
        <v>157</v>
      </c>
      <c r="BE419" s="199">
        <f>IF(N419="základní",J419,0)</f>
        <v>0</v>
      </c>
      <c r="BF419" s="199">
        <f>IF(N419="snížená",J419,0)</f>
        <v>0</v>
      </c>
      <c r="BG419" s="199">
        <f>IF(N419="zákl. přenesená",J419,0)</f>
        <v>0</v>
      </c>
      <c r="BH419" s="199">
        <f>IF(N419="sníž. přenesená",J419,0)</f>
        <v>0</v>
      </c>
      <c r="BI419" s="199">
        <f>IF(N419="nulová",J419,0)</f>
        <v>0</v>
      </c>
      <c r="BJ419" s="17" t="s">
        <v>164</v>
      </c>
      <c r="BK419" s="199">
        <f>ROUND(I419*H419,2)</f>
        <v>0</v>
      </c>
      <c r="BL419" s="17" t="s">
        <v>164</v>
      </c>
      <c r="BM419" s="198" t="s">
        <v>473</v>
      </c>
    </row>
    <row r="420" spans="2:51" s="14" customFormat="1" ht="10.2">
      <c r="B420" s="211"/>
      <c r="C420" s="212"/>
      <c r="D420" s="202" t="s">
        <v>165</v>
      </c>
      <c r="E420" s="213" t="s">
        <v>1</v>
      </c>
      <c r="F420" s="214" t="s">
        <v>474</v>
      </c>
      <c r="G420" s="212"/>
      <c r="H420" s="215">
        <v>888</v>
      </c>
      <c r="I420" s="216"/>
      <c r="J420" s="212"/>
      <c r="K420" s="212"/>
      <c r="L420" s="217"/>
      <c r="M420" s="218"/>
      <c r="N420" s="219"/>
      <c r="O420" s="219"/>
      <c r="P420" s="219"/>
      <c r="Q420" s="219"/>
      <c r="R420" s="219"/>
      <c r="S420" s="219"/>
      <c r="T420" s="220"/>
      <c r="AT420" s="221" t="s">
        <v>165</v>
      </c>
      <c r="AU420" s="221" t="s">
        <v>83</v>
      </c>
      <c r="AV420" s="14" t="s">
        <v>83</v>
      </c>
      <c r="AW420" s="14" t="s">
        <v>30</v>
      </c>
      <c r="AX420" s="14" t="s">
        <v>73</v>
      </c>
      <c r="AY420" s="221" t="s">
        <v>157</v>
      </c>
    </row>
    <row r="421" spans="2:51" s="15" customFormat="1" ht="10.2">
      <c r="B421" s="222"/>
      <c r="C421" s="223"/>
      <c r="D421" s="202" t="s">
        <v>165</v>
      </c>
      <c r="E421" s="224" t="s">
        <v>1</v>
      </c>
      <c r="F421" s="225" t="s">
        <v>168</v>
      </c>
      <c r="G421" s="223"/>
      <c r="H421" s="226">
        <v>888</v>
      </c>
      <c r="I421" s="227"/>
      <c r="J421" s="223"/>
      <c r="K421" s="223"/>
      <c r="L421" s="228"/>
      <c r="M421" s="229"/>
      <c r="N421" s="230"/>
      <c r="O421" s="230"/>
      <c r="P421" s="230"/>
      <c r="Q421" s="230"/>
      <c r="R421" s="230"/>
      <c r="S421" s="230"/>
      <c r="T421" s="231"/>
      <c r="AT421" s="232" t="s">
        <v>165</v>
      </c>
      <c r="AU421" s="232" t="s">
        <v>83</v>
      </c>
      <c r="AV421" s="15" t="s">
        <v>164</v>
      </c>
      <c r="AW421" s="15" t="s">
        <v>30</v>
      </c>
      <c r="AX421" s="15" t="s">
        <v>81</v>
      </c>
      <c r="AY421" s="232" t="s">
        <v>157</v>
      </c>
    </row>
    <row r="422" spans="1:65" s="2" customFormat="1" ht="24.15" customHeight="1">
      <c r="A422" s="34"/>
      <c r="B422" s="35"/>
      <c r="C422" s="187" t="s">
        <v>315</v>
      </c>
      <c r="D422" s="187" t="s">
        <v>159</v>
      </c>
      <c r="E422" s="188" t="s">
        <v>475</v>
      </c>
      <c r="F422" s="189" t="s">
        <v>476</v>
      </c>
      <c r="G422" s="190" t="s">
        <v>208</v>
      </c>
      <c r="H422" s="191">
        <v>53280</v>
      </c>
      <c r="I422" s="192"/>
      <c r="J422" s="193">
        <f>ROUND(I422*H422,2)</f>
        <v>0</v>
      </c>
      <c r="K422" s="189" t="s">
        <v>163</v>
      </c>
      <c r="L422" s="39"/>
      <c r="M422" s="194" t="s">
        <v>1</v>
      </c>
      <c r="N422" s="195" t="s">
        <v>40</v>
      </c>
      <c r="O422" s="72"/>
      <c r="P422" s="196">
        <f>O422*H422</f>
        <v>0</v>
      </c>
      <c r="Q422" s="196">
        <v>0</v>
      </c>
      <c r="R422" s="196">
        <f>Q422*H422</f>
        <v>0</v>
      </c>
      <c r="S422" s="196">
        <v>0</v>
      </c>
      <c r="T422" s="197">
        <f>S422*H422</f>
        <v>0</v>
      </c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R422" s="198" t="s">
        <v>164</v>
      </c>
      <c r="AT422" s="198" t="s">
        <v>159</v>
      </c>
      <c r="AU422" s="198" t="s">
        <v>83</v>
      </c>
      <c r="AY422" s="17" t="s">
        <v>157</v>
      </c>
      <c r="BE422" s="199">
        <f>IF(N422="základní",J422,0)</f>
        <v>0</v>
      </c>
      <c r="BF422" s="199">
        <f>IF(N422="snížená",J422,0)</f>
        <v>0</v>
      </c>
      <c r="BG422" s="199">
        <f>IF(N422="zákl. přenesená",J422,0)</f>
        <v>0</v>
      </c>
      <c r="BH422" s="199">
        <f>IF(N422="sníž. přenesená",J422,0)</f>
        <v>0</v>
      </c>
      <c r="BI422" s="199">
        <f>IF(N422="nulová",J422,0)</f>
        <v>0</v>
      </c>
      <c r="BJ422" s="17" t="s">
        <v>164</v>
      </c>
      <c r="BK422" s="199">
        <f>ROUND(I422*H422,2)</f>
        <v>0</v>
      </c>
      <c r="BL422" s="17" t="s">
        <v>164</v>
      </c>
      <c r="BM422" s="198" t="s">
        <v>477</v>
      </c>
    </row>
    <row r="423" spans="2:51" s="14" customFormat="1" ht="10.2">
      <c r="B423" s="211"/>
      <c r="C423" s="212"/>
      <c r="D423" s="202" t="s">
        <v>165</v>
      </c>
      <c r="E423" s="213" t="s">
        <v>1</v>
      </c>
      <c r="F423" s="214" t="s">
        <v>478</v>
      </c>
      <c r="G423" s="212"/>
      <c r="H423" s="215">
        <v>53280</v>
      </c>
      <c r="I423" s="216"/>
      <c r="J423" s="212"/>
      <c r="K423" s="212"/>
      <c r="L423" s="217"/>
      <c r="M423" s="218"/>
      <c r="N423" s="219"/>
      <c r="O423" s="219"/>
      <c r="P423" s="219"/>
      <c r="Q423" s="219"/>
      <c r="R423" s="219"/>
      <c r="S423" s="219"/>
      <c r="T423" s="220"/>
      <c r="AT423" s="221" t="s">
        <v>165</v>
      </c>
      <c r="AU423" s="221" t="s">
        <v>83</v>
      </c>
      <c r="AV423" s="14" t="s">
        <v>83</v>
      </c>
      <c r="AW423" s="14" t="s">
        <v>30</v>
      </c>
      <c r="AX423" s="14" t="s">
        <v>73</v>
      </c>
      <c r="AY423" s="221" t="s">
        <v>157</v>
      </c>
    </row>
    <row r="424" spans="2:51" s="15" customFormat="1" ht="10.2">
      <c r="B424" s="222"/>
      <c r="C424" s="223"/>
      <c r="D424" s="202" t="s">
        <v>165</v>
      </c>
      <c r="E424" s="224" t="s">
        <v>1</v>
      </c>
      <c r="F424" s="225" t="s">
        <v>168</v>
      </c>
      <c r="G424" s="223"/>
      <c r="H424" s="226">
        <v>53280</v>
      </c>
      <c r="I424" s="227"/>
      <c r="J424" s="223"/>
      <c r="K424" s="223"/>
      <c r="L424" s="228"/>
      <c r="M424" s="229"/>
      <c r="N424" s="230"/>
      <c r="O424" s="230"/>
      <c r="P424" s="230"/>
      <c r="Q424" s="230"/>
      <c r="R424" s="230"/>
      <c r="S424" s="230"/>
      <c r="T424" s="231"/>
      <c r="AT424" s="232" t="s">
        <v>165</v>
      </c>
      <c r="AU424" s="232" t="s">
        <v>83</v>
      </c>
      <c r="AV424" s="15" t="s">
        <v>164</v>
      </c>
      <c r="AW424" s="15" t="s">
        <v>30</v>
      </c>
      <c r="AX424" s="15" t="s">
        <v>81</v>
      </c>
      <c r="AY424" s="232" t="s">
        <v>157</v>
      </c>
    </row>
    <row r="425" spans="1:65" s="2" customFormat="1" ht="24.15" customHeight="1">
      <c r="A425" s="34"/>
      <c r="B425" s="35"/>
      <c r="C425" s="187" t="s">
        <v>479</v>
      </c>
      <c r="D425" s="187" t="s">
        <v>159</v>
      </c>
      <c r="E425" s="188" t="s">
        <v>480</v>
      </c>
      <c r="F425" s="189" t="s">
        <v>481</v>
      </c>
      <c r="G425" s="190" t="s">
        <v>208</v>
      </c>
      <c r="H425" s="191">
        <v>888</v>
      </c>
      <c r="I425" s="192"/>
      <c r="J425" s="193">
        <f>ROUND(I425*H425,2)</f>
        <v>0</v>
      </c>
      <c r="K425" s="189" t="s">
        <v>163</v>
      </c>
      <c r="L425" s="39"/>
      <c r="M425" s="194" t="s">
        <v>1</v>
      </c>
      <c r="N425" s="195" t="s">
        <v>40</v>
      </c>
      <c r="O425" s="72"/>
      <c r="P425" s="196">
        <f>O425*H425</f>
        <v>0</v>
      </c>
      <c r="Q425" s="196">
        <v>0</v>
      </c>
      <c r="R425" s="196">
        <f>Q425*H425</f>
        <v>0</v>
      </c>
      <c r="S425" s="196">
        <v>0</v>
      </c>
      <c r="T425" s="197">
        <f>S425*H425</f>
        <v>0</v>
      </c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R425" s="198" t="s">
        <v>164</v>
      </c>
      <c r="AT425" s="198" t="s">
        <v>159</v>
      </c>
      <c r="AU425" s="198" t="s">
        <v>83</v>
      </c>
      <c r="AY425" s="17" t="s">
        <v>157</v>
      </c>
      <c r="BE425" s="199">
        <f>IF(N425="základní",J425,0)</f>
        <v>0</v>
      </c>
      <c r="BF425" s="199">
        <f>IF(N425="snížená",J425,0)</f>
        <v>0</v>
      </c>
      <c r="BG425" s="199">
        <f>IF(N425="zákl. přenesená",J425,0)</f>
        <v>0</v>
      </c>
      <c r="BH425" s="199">
        <f>IF(N425="sníž. přenesená",J425,0)</f>
        <v>0</v>
      </c>
      <c r="BI425" s="199">
        <f>IF(N425="nulová",J425,0)</f>
        <v>0</v>
      </c>
      <c r="BJ425" s="17" t="s">
        <v>164</v>
      </c>
      <c r="BK425" s="199">
        <f>ROUND(I425*H425,2)</f>
        <v>0</v>
      </c>
      <c r="BL425" s="17" t="s">
        <v>164</v>
      </c>
      <c r="BM425" s="198" t="s">
        <v>482</v>
      </c>
    </row>
    <row r="426" spans="1:65" s="2" customFormat="1" ht="14.4" customHeight="1">
      <c r="A426" s="34"/>
      <c r="B426" s="35"/>
      <c r="C426" s="187" t="s">
        <v>318</v>
      </c>
      <c r="D426" s="187" t="s">
        <v>159</v>
      </c>
      <c r="E426" s="188" t="s">
        <v>483</v>
      </c>
      <c r="F426" s="189" t="s">
        <v>484</v>
      </c>
      <c r="G426" s="190" t="s">
        <v>216</v>
      </c>
      <c r="H426" s="191">
        <v>8.88</v>
      </c>
      <c r="I426" s="192"/>
      <c r="J426" s="193">
        <f>ROUND(I426*H426,2)</f>
        <v>0</v>
      </c>
      <c r="K426" s="189" t="s">
        <v>1</v>
      </c>
      <c r="L426" s="39"/>
      <c r="M426" s="194" t="s">
        <v>1</v>
      </c>
      <c r="N426" s="195" t="s">
        <v>40</v>
      </c>
      <c r="O426" s="72"/>
      <c r="P426" s="196">
        <f>O426*H426</f>
        <v>0</v>
      </c>
      <c r="Q426" s="196">
        <v>0</v>
      </c>
      <c r="R426" s="196">
        <f>Q426*H426</f>
        <v>0</v>
      </c>
      <c r="S426" s="196">
        <v>0</v>
      </c>
      <c r="T426" s="197">
        <f>S426*H426</f>
        <v>0</v>
      </c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R426" s="198" t="s">
        <v>164</v>
      </c>
      <c r="AT426" s="198" t="s">
        <v>159</v>
      </c>
      <c r="AU426" s="198" t="s">
        <v>83</v>
      </c>
      <c r="AY426" s="17" t="s">
        <v>157</v>
      </c>
      <c r="BE426" s="199">
        <f>IF(N426="základní",J426,0)</f>
        <v>0</v>
      </c>
      <c r="BF426" s="199">
        <f>IF(N426="snížená",J426,0)</f>
        <v>0</v>
      </c>
      <c r="BG426" s="199">
        <f>IF(N426="zákl. přenesená",J426,0)</f>
        <v>0</v>
      </c>
      <c r="BH426" s="199">
        <f>IF(N426="sníž. přenesená",J426,0)</f>
        <v>0</v>
      </c>
      <c r="BI426" s="199">
        <f>IF(N426="nulová",J426,0)</f>
        <v>0</v>
      </c>
      <c r="BJ426" s="17" t="s">
        <v>164</v>
      </c>
      <c r="BK426" s="199">
        <f>ROUND(I426*H426,2)</f>
        <v>0</v>
      </c>
      <c r="BL426" s="17" t="s">
        <v>164</v>
      </c>
      <c r="BM426" s="198" t="s">
        <v>485</v>
      </c>
    </row>
    <row r="427" spans="2:51" s="14" customFormat="1" ht="10.2">
      <c r="B427" s="211"/>
      <c r="C427" s="212"/>
      <c r="D427" s="202" t="s">
        <v>165</v>
      </c>
      <c r="E427" s="213" t="s">
        <v>1</v>
      </c>
      <c r="F427" s="214" t="s">
        <v>486</v>
      </c>
      <c r="G427" s="212"/>
      <c r="H427" s="215">
        <v>8.88</v>
      </c>
      <c r="I427" s="216"/>
      <c r="J427" s="212"/>
      <c r="K427" s="212"/>
      <c r="L427" s="217"/>
      <c r="M427" s="218"/>
      <c r="N427" s="219"/>
      <c r="O427" s="219"/>
      <c r="P427" s="219"/>
      <c r="Q427" s="219"/>
      <c r="R427" s="219"/>
      <c r="S427" s="219"/>
      <c r="T427" s="220"/>
      <c r="AT427" s="221" t="s">
        <v>165</v>
      </c>
      <c r="AU427" s="221" t="s">
        <v>83</v>
      </c>
      <c r="AV427" s="14" t="s">
        <v>83</v>
      </c>
      <c r="AW427" s="14" t="s">
        <v>30</v>
      </c>
      <c r="AX427" s="14" t="s">
        <v>73</v>
      </c>
      <c r="AY427" s="221" t="s">
        <v>157</v>
      </c>
    </row>
    <row r="428" spans="2:51" s="15" customFormat="1" ht="10.2">
      <c r="B428" s="222"/>
      <c r="C428" s="223"/>
      <c r="D428" s="202" t="s">
        <v>165</v>
      </c>
      <c r="E428" s="224" t="s">
        <v>1</v>
      </c>
      <c r="F428" s="225" t="s">
        <v>168</v>
      </c>
      <c r="G428" s="223"/>
      <c r="H428" s="226">
        <v>8.88</v>
      </c>
      <c r="I428" s="227"/>
      <c r="J428" s="223"/>
      <c r="K428" s="223"/>
      <c r="L428" s="228"/>
      <c r="M428" s="229"/>
      <c r="N428" s="230"/>
      <c r="O428" s="230"/>
      <c r="P428" s="230"/>
      <c r="Q428" s="230"/>
      <c r="R428" s="230"/>
      <c r="S428" s="230"/>
      <c r="T428" s="231"/>
      <c r="AT428" s="232" t="s">
        <v>165</v>
      </c>
      <c r="AU428" s="232" t="s">
        <v>83</v>
      </c>
      <c r="AV428" s="15" t="s">
        <v>164</v>
      </c>
      <c r="AW428" s="15" t="s">
        <v>30</v>
      </c>
      <c r="AX428" s="15" t="s">
        <v>81</v>
      </c>
      <c r="AY428" s="232" t="s">
        <v>157</v>
      </c>
    </row>
    <row r="429" spans="1:65" s="2" customFormat="1" ht="24.15" customHeight="1">
      <c r="A429" s="34"/>
      <c r="B429" s="35"/>
      <c r="C429" s="187" t="s">
        <v>487</v>
      </c>
      <c r="D429" s="187" t="s">
        <v>159</v>
      </c>
      <c r="E429" s="188" t="s">
        <v>488</v>
      </c>
      <c r="F429" s="189" t="s">
        <v>489</v>
      </c>
      <c r="G429" s="190" t="s">
        <v>216</v>
      </c>
      <c r="H429" s="191">
        <v>8.88</v>
      </c>
      <c r="I429" s="192"/>
      <c r="J429" s="193">
        <f>ROUND(I429*H429,2)</f>
        <v>0</v>
      </c>
      <c r="K429" s="189" t="s">
        <v>1</v>
      </c>
      <c r="L429" s="39"/>
      <c r="M429" s="194" t="s">
        <v>1</v>
      </c>
      <c r="N429" s="195" t="s">
        <v>40</v>
      </c>
      <c r="O429" s="72"/>
      <c r="P429" s="196">
        <f>O429*H429</f>
        <v>0</v>
      </c>
      <c r="Q429" s="196">
        <v>0</v>
      </c>
      <c r="R429" s="196">
        <f>Q429*H429</f>
        <v>0</v>
      </c>
      <c r="S429" s="196">
        <v>0</v>
      </c>
      <c r="T429" s="197">
        <f>S429*H429</f>
        <v>0</v>
      </c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R429" s="198" t="s">
        <v>164</v>
      </c>
      <c r="AT429" s="198" t="s">
        <v>159</v>
      </c>
      <c r="AU429" s="198" t="s">
        <v>83</v>
      </c>
      <c r="AY429" s="17" t="s">
        <v>157</v>
      </c>
      <c r="BE429" s="199">
        <f>IF(N429="základní",J429,0)</f>
        <v>0</v>
      </c>
      <c r="BF429" s="199">
        <f>IF(N429="snížená",J429,0)</f>
        <v>0</v>
      </c>
      <c r="BG429" s="199">
        <f>IF(N429="zákl. přenesená",J429,0)</f>
        <v>0</v>
      </c>
      <c r="BH429" s="199">
        <f>IF(N429="sníž. přenesená",J429,0)</f>
        <v>0</v>
      </c>
      <c r="BI429" s="199">
        <f>IF(N429="nulová",J429,0)</f>
        <v>0</v>
      </c>
      <c r="BJ429" s="17" t="s">
        <v>164</v>
      </c>
      <c r="BK429" s="199">
        <f>ROUND(I429*H429,2)</f>
        <v>0</v>
      </c>
      <c r="BL429" s="17" t="s">
        <v>164</v>
      </c>
      <c r="BM429" s="198" t="s">
        <v>490</v>
      </c>
    </row>
    <row r="430" spans="1:65" s="2" customFormat="1" ht="24.15" customHeight="1">
      <c r="A430" s="34"/>
      <c r="B430" s="35"/>
      <c r="C430" s="187" t="s">
        <v>324</v>
      </c>
      <c r="D430" s="187" t="s">
        <v>159</v>
      </c>
      <c r="E430" s="188" t="s">
        <v>491</v>
      </c>
      <c r="F430" s="189" t="s">
        <v>492</v>
      </c>
      <c r="G430" s="190" t="s">
        <v>208</v>
      </c>
      <c r="H430" s="191">
        <v>335.69</v>
      </c>
      <c r="I430" s="192"/>
      <c r="J430" s="193">
        <f>ROUND(I430*H430,2)</f>
        <v>0</v>
      </c>
      <c r="K430" s="189" t="s">
        <v>163</v>
      </c>
      <c r="L430" s="39"/>
      <c r="M430" s="194" t="s">
        <v>1</v>
      </c>
      <c r="N430" s="195" t="s">
        <v>40</v>
      </c>
      <c r="O430" s="72"/>
      <c r="P430" s="196">
        <f>O430*H430</f>
        <v>0</v>
      </c>
      <c r="Q430" s="196">
        <v>0.00013</v>
      </c>
      <c r="R430" s="196">
        <f>Q430*H430</f>
        <v>0.0436397</v>
      </c>
      <c r="S430" s="196">
        <v>0</v>
      </c>
      <c r="T430" s="197">
        <f>S430*H430</f>
        <v>0</v>
      </c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R430" s="198" t="s">
        <v>164</v>
      </c>
      <c r="AT430" s="198" t="s">
        <v>159</v>
      </c>
      <c r="AU430" s="198" t="s">
        <v>83</v>
      </c>
      <c r="AY430" s="17" t="s">
        <v>157</v>
      </c>
      <c r="BE430" s="199">
        <f>IF(N430="základní",J430,0)</f>
        <v>0</v>
      </c>
      <c r="BF430" s="199">
        <f>IF(N430="snížená",J430,0)</f>
        <v>0</v>
      </c>
      <c r="BG430" s="199">
        <f>IF(N430="zákl. přenesená",J430,0)</f>
        <v>0</v>
      </c>
      <c r="BH430" s="199">
        <f>IF(N430="sníž. přenesená",J430,0)</f>
        <v>0</v>
      </c>
      <c r="BI430" s="199">
        <f>IF(N430="nulová",J430,0)</f>
        <v>0</v>
      </c>
      <c r="BJ430" s="17" t="s">
        <v>164</v>
      </c>
      <c r="BK430" s="199">
        <f>ROUND(I430*H430,2)</f>
        <v>0</v>
      </c>
      <c r="BL430" s="17" t="s">
        <v>164</v>
      </c>
      <c r="BM430" s="198" t="s">
        <v>493</v>
      </c>
    </row>
    <row r="431" spans="2:51" s="14" customFormat="1" ht="30.6">
      <c r="B431" s="211"/>
      <c r="C431" s="212"/>
      <c r="D431" s="202" t="s">
        <v>165</v>
      </c>
      <c r="E431" s="213" t="s">
        <v>1</v>
      </c>
      <c r="F431" s="214" t="s">
        <v>396</v>
      </c>
      <c r="G431" s="212"/>
      <c r="H431" s="215">
        <v>335.69</v>
      </c>
      <c r="I431" s="216"/>
      <c r="J431" s="212"/>
      <c r="K431" s="212"/>
      <c r="L431" s="217"/>
      <c r="M431" s="218"/>
      <c r="N431" s="219"/>
      <c r="O431" s="219"/>
      <c r="P431" s="219"/>
      <c r="Q431" s="219"/>
      <c r="R431" s="219"/>
      <c r="S431" s="219"/>
      <c r="T431" s="220"/>
      <c r="AT431" s="221" t="s">
        <v>165</v>
      </c>
      <c r="AU431" s="221" t="s">
        <v>83</v>
      </c>
      <c r="AV431" s="14" t="s">
        <v>83</v>
      </c>
      <c r="AW431" s="14" t="s">
        <v>30</v>
      </c>
      <c r="AX431" s="14" t="s">
        <v>73</v>
      </c>
      <c r="AY431" s="221" t="s">
        <v>157</v>
      </c>
    </row>
    <row r="432" spans="2:51" s="15" customFormat="1" ht="10.2">
      <c r="B432" s="222"/>
      <c r="C432" s="223"/>
      <c r="D432" s="202" t="s">
        <v>165</v>
      </c>
      <c r="E432" s="224" t="s">
        <v>1</v>
      </c>
      <c r="F432" s="225" t="s">
        <v>168</v>
      </c>
      <c r="G432" s="223"/>
      <c r="H432" s="226">
        <v>335.69</v>
      </c>
      <c r="I432" s="227"/>
      <c r="J432" s="223"/>
      <c r="K432" s="223"/>
      <c r="L432" s="228"/>
      <c r="M432" s="229"/>
      <c r="N432" s="230"/>
      <c r="O432" s="230"/>
      <c r="P432" s="230"/>
      <c r="Q432" s="230"/>
      <c r="R432" s="230"/>
      <c r="S432" s="230"/>
      <c r="T432" s="231"/>
      <c r="AT432" s="232" t="s">
        <v>165</v>
      </c>
      <c r="AU432" s="232" t="s">
        <v>83</v>
      </c>
      <c r="AV432" s="15" t="s">
        <v>164</v>
      </c>
      <c r="AW432" s="15" t="s">
        <v>30</v>
      </c>
      <c r="AX432" s="15" t="s">
        <v>81</v>
      </c>
      <c r="AY432" s="232" t="s">
        <v>157</v>
      </c>
    </row>
    <row r="433" spans="1:65" s="2" customFormat="1" ht="14.4" customHeight="1">
      <c r="A433" s="34"/>
      <c r="B433" s="35"/>
      <c r="C433" s="187" t="s">
        <v>494</v>
      </c>
      <c r="D433" s="187" t="s">
        <v>159</v>
      </c>
      <c r="E433" s="188" t="s">
        <v>495</v>
      </c>
      <c r="F433" s="189" t="s">
        <v>496</v>
      </c>
      <c r="G433" s="190" t="s">
        <v>265</v>
      </c>
      <c r="H433" s="191">
        <v>13</v>
      </c>
      <c r="I433" s="192"/>
      <c r="J433" s="193">
        <f>ROUND(I433*H433,2)</f>
        <v>0</v>
      </c>
      <c r="K433" s="189" t="s">
        <v>1</v>
      </c>
      <c r="L433" s="39"/>
      <c r="M433" s="194" t="s">
        <v>1</v>
      </c>
      <c r="N433" s="195" t="s">
        <v>40</v>
      </c>
      <c r="O433" s="72"/>
      <c r="P433" s="196">
        <f>O433*H433</f>
        <v>0</v>
      </c>
      <c r="Q433" s="196">
        <v>0</v>
      </c>
      <c r="R433" s="196">
        <f>Q433*H433</f>
        <v>0</v>
      </c>
      <c r="S433" s="196">
        <v>0</v>
      </c>
      <c r="T433" s="197">
        <f>S433*H433</f>
        <v>0</v>
      </c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R433" s="198" t="s">
        <v>164</v>
      </c>
      <c r="AT433" s="198" t="s">
        <v>159</v>
      </c>
      <c r="AU433" s="198" t="s">
        <v>83</v>
      </c>
      <c r="AY433" s="17" t="s">
        <v>157</v>
      </c>
      <c r="BE433" s="199">
        <f>IF(N433="základní",J433,0)</f>
        <v>0</v>
      </c>
      <c r="BF433" s="199">
        <f>IF(N433="snížená",J433,0)</f>
        <v>0</v>
      </c>
      <c r="BG433" s="199">
        <f>IF(N433="zákl. přenesená",J433,0)</f>
        <v>0</v>
      </c>
      <c r="BH433" s="199">
        <f>IF(N433="sníž. přenesená",J433,0)</f>
        <v>0</v>
      </c>
      <c r="BI433" s="199">
        <f>IF(N433="nulová",J433,0)</f>
        <v>0</v>
      </c>
      <c r="BJ433" s="17" t="s">
        <v>164</v>
      </c>
      <c r="BK433" s="199">
        <f>ROUND(I433*H433,2)</f>
        <v>0</v>
      </c>
      <c r="BL433" s="17" t="s">
        <v>164</v>
      </c>
      <c r="BM433" s="198" t="s">
        <v>497</v>
      </c>
    </row>
    <row r="434" spans="1:65" s="2" customFormat="1" ht="14.4" customHeight="1">
      <c r="A434" s="34"/>
      <c r="B434" s="35"/>
      <c r="C434" s="233" t="s">
        <v>328</v>
      </c>
      <c r="D434" s="233" t="s">
        <v>307</v>
      </c>
      <c r="E434" s="234" t="s">
        <v>498</v>
      </c>
      <c r="F434" s="235" t="s">
        <v>499</v>
      </c>
      <c r="G434" s="236" t="s">
        <v>265</v>
      </c>
      <c r="H434" s="237">
        <v>13</v>
      </c>
      <c r="I434" s="238"/>
      <c r="J434" s="239">
        <f>ROUND(I434*H434,2)</f>
        <v>0</v>
      </c>
      <c r="K434" s="235" t="s">
        <v>1</v>
      </c>
      <c r="L434" s="240"/>
      <c r="M434" s="241" t="s">
        <v>1</v>
      </c>
      <c r="N434" s="242" t="s">
        <v>40</v>
      </c>
      <c r="O434" s="72"/>
      <c r="P434" s="196">
        <f>O434*H434</f>
        <v>0</v>
      </c>
      <c r="Q434" s="196">
        <v>0</v>
      </c>
      <c r="R434" s="196">
        <f>Q434*H434</f>
        <v>0</v>
      </c>
      <c r="S434" s="196">
        <v>0</v>
      </c>
      <c r="T434" s="197">
        <f>S434*H434</f>
        <v>0</v>
      </c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R434" s="198" t="s">
        <v>176</v>
      </c>
      <c r="AT434" s="198" t="s">
        <v>307</v>
      </c>
      <c r="AU434" s="198" t="s">
        <v>83</v>
      </c>
      <c r="AY434" s="17" t="s">
        <v>157</v>
      </c>
      <c r="BE434" s="199">
        <f>IF(N434="základní",J434,0)</f>
        <v>0</v>
      </c>
      <c r="BF434" s="199">
        <f>IF(N434="snížená",J434,0)</f>
        <v>0</v>
      </c>
      <c r="BG434" s="199">
        <f>IF(N434="zákl. přenesená",J434,0)</f>
        <v>0</v>
      </c>
      <c r="BH434" s="199">
        <f>IF(N434="sníž. přenesená",J434,0)</f>
        <v>0</v>
      </c>
      <c r="BI434" s="199">
        <f>IF(N434="nulová",J434,0)</f>
        <v>0</v>
      </c>
      <c r="BJ434" s="17" t="s">
        <v>164</v>
      </c>
      <c r="BK434" s="199">
        <f>ROUND(I434*H434,2)</f>
        <v>0</v>
      </c>
      <c r="BL434" s="17" t="s">
        <v>164</v>
      </c>
      <c r="BM434" s="198" t="s">
        <v>500</v>
      </c>
    </row>
    <row r="435" spans="1:65" s="2" customFormat="1" ht="14.4" customHeight="1">
      <c r="A435" s="34"/>
      <c r="B435" s="35"/>
      <c r="C435" s="187" t="s">
        <v>501</v>
      </c>
      <c r="D435" s="187" t="s">
        <v>159</v>
      </c>
      <c r="E435" s="188" t="s">
        <v>502</v>
      </c>
      <c r="F435" s="189" t="s">
        <v>503</v>
      </c>
      <c r="G435" s="190" t="s">
        <v>265</v>
      </c>
      <c r="H435" s="191">
        <v>56</v>
      </c>
      <c r="I435" s="192"/>
      <c r="J435" s="193">
        <f>ROUND(I435*H435,2)</f>
        <v>0</v>
      </c>
      <c r="K435" s="189" t="s">
        <v>1</v>
      </c>
      <c r="L435" s="39"/>
      <c r="M435" s="194" t="s">
        <v>1</v>
      </c>
      <c r="N435" s="195" t="s">
        <v>40</v>
      </c>
      <c r="O435" s="72"/>
      <c r="P435" s="196">
        <f>O435*H435</f>
        <v>0</v>
      </c>
      <c r="Q435" s="196">
        <v>0</v>
      </c>
      <c r="R435" s="196">
        <f>Q435*H435</f>
        <v>0</v>
      </c>
      <c r="S435" s="196">
        <v>0</v>
      </c>
      <c r="T435" s="197">
        <f>S435*H435</f>
        <v>0</v>
      </c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R435" s="198" t="s">
        <v>164</v>
      </c>
      <c r="AT435" s="198" t="s">
        <v>159</v>
      </c>
      <c r="AU435" s="198" t="s">
        <v>83</v>
      </c>
      <c r="AY435" s="17" t="s">
        <v>157</v>
      </c>
      <c r="BE435" s="199">
        <f>IF(N435="základní",J435,0)</f>
        <v>0</v>
      </c>
      <c r="BF435" s="199">
        <f>IF(N435="snížená",J435,0)</f>
        <v>0</v>
      </c>
      <c r="BG435" s="199">
        <f>IF(N435="zákl. přenesená",J435,0)</f>
        <v>0</v>
      </c>
      <c r="BH435" s="199">
        <f>IF(N435="sníž. přenesená",J435,0)</f>
        <v>0</v>
      </c>
      <c r="BI435" s="199">
        <f>IF(N435="nulová",J435,0)</f>
        <v>0</v>
      </c>
      <c r="BJ435" s="17" t="s">
        <v>164</v>
      </c>
      <c r="BK435" s="199">
        <f>ROUND(I435*H435,2)</f>
        <v>0</v>
      </c>
      <c r="BL435" s="17" t="s">
        <v>164</v>
      </c>
      <c r="BM435" s="198" t="s">
        <v>504</v>
      </c>
    </row>
    <row r="436" spans="2:51" s="14" customFormat="1" ht="10.2">
      <c r="B436" s="211"/>
      <c r="C436" s="212"/>
      <c r="D436" s="202" t="s">
        <v>165</v>
      </c>
      <c r="E436" s="213" t="s">
        <v>1</v>
      </c>
      <c r="F436" s="214" t="s">
        <v>505</v>
      </c>
      <c r="G436" s="212"/>
      <c r="H436" s="215">
        <v>56</v>
      </c>
      <c r="I436" s="216"/>
      <c r="J436" s="212"/>
      <c r="K436" s="212"/>
      <c r="L436" s="217"/>
      <c r="M436" s="218"/>
      <c r="N436" s="219"/>
      <c r="O436" s="219"/>
      <c r="P436" s="219"/>
      <c r="Q436" s="219"/>
      <c r="R436" s="219"/>
      <c r="S436" s="219"/>
      <c r="T436" s="220"/>
      <c r="AT436" s="221" t="s">
        <v>165</v>
      </c>
      <c r="AU436" s="221" t="s">
        <v>83</v>
      </c>
      <c r="AV436" s="14" t="s">
        <v>83</v>
      </c>
      <c r="AW436" s="14" t="s">
        <v>30</v>
      </c>
      <c r="AX436" s="14" t="s">
        <v>73</v>
      </c>
      <c r="AY436" s="221" t="s">
        <v>157</v>
      </c>
    </row>
    <row r="437" spans="2:51" s="15" customFormat="1" ht="10.2">
      <c r="B437" s="222"/>
      <c r="C437" s="223"/>
      <c r="D437" s="202" t="s">
        <v>165</v>
      </c>
      <c r="E437" s="224" t="s">
        <v>1</v>
      </c>
      <c r="F437" s="225" t="s">
        <v>168</v>
      </c>
      <c r="G437" s="223"/>
      <c r="H437" s="226">
        <v>56</v>
      </c>
      <c r="I437" s="227"/>
      <c r="J437" s="223"/>
      <c r="K437" s="223"/>
      <c r="L437" s="228"/>
      <c r="M437" s="229"/>
      <c r="N437" s="230"/>
      <c r="O437" s="230"/>
      <c r="P437" s="230"/>
      <c r="Q437" s="230"/>
      <c r="R437" s="230"/>
      <c r="S437" s="230"/>
      <c r="T437" s="231"/>
      <c r="AT437" s="232" t="s">
        <v>165</v>
      </c>
      <c r="AU437" s="232" t="s">
        <v>83</v>
      </c>
      <c r="AV437" s="15" t="s">
        <v>164</v>
      </c>
      <c r="AW437" s="15" t="s">
        <v>30</v>
      </c>
      <c r="AX437" s="15" t="s">
        <v>81</v>
      </c>
      <c r="AY437" s="232" t="s">
        <v>157</v>
      </c>
    </row>
    <row r="438" spans="1:65" s="2" customFormat="1" ht="14.4" customHeight="1">
      <c r="A438" s="34"/>
      <c r="B438" s="35"/>
      <c r="C438" s="233" t="s">
        <v>333</v>
      </c>
      <c r="D438" s="233" t="s">
        <v>307</v>
      </c>
      <c r="E438" s="234" t="s">
        <v>506</v>
      </c>
      <c r="F438" s="235" t="s">
        <v>507</v>
      </c>
      <c r="G438" s="236" t="s">
        <v>265</v>
      </c>
      <c r="H438" s="237">
        <v>3</v>
      </c>
      <c r="I438" s="238"/>
      <c r="J438" s="239">
        <f aca="true" t="shared" si="0" ref="J438:J459">ROUND(I438*H438,2)</f>
        <v>0</v>
      </c>
      <c r="K438" s="235" t="s">
        <v>1</v>
      </c>
      <c r="L438" s="240"/>
      <c r="M438" s="241" t="s">
        <v>1</v>
      </c>
      <c r="N438" s="242" t="s">
        <v>40</v>
      </c>
      <c r="O438" s="72"/>
      <c r="P438" s="196">
        <f aca="true" t="shared" si="1" ref="P438:P459">O438*H438</f>
        <v>0</v>
      </c>
      <c r="Q438" s="196">
        <v>0</v>
      </c>
      <c r="R438" s="196">
        <f aca="true" t="shared" si="2" ref="R438:R459">Q438*H438</f>
        <v>0</v>
      </c>
      <c r="S438" s="196">
        <v>0</v>
      </c>
      <c r="T438" s="197">
        <f aca="true" t="shared" si="3" ref="T438:T459">S438*H438</f>
        <v>0</v>
      </c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R438" s="198" t="s">
        <v>176</v>
      </c>
      <c r="AT438" s="198" t="s">
        <v>307</v>
      </c>
      <c r="AU438" s="198" t="s">
        <v>83</v>
      </c>
      <c r="AY438" s="17" t="s">
        <v>157</v>
      </c>
      <c r="BE438" s="199">
        <f aca="true" t="shared" si="4" ref="BE438:BE459">IF(N438="základní",J438,0)</f>
        <v>0</v>
      </c>
      <c r="BF438" s="199">
        <f aca="true" t="shared" si="5" ref="BF438:BF459">IF(N438="snížená",J438,0)</f>
        <v>0</v>
      </c>
      <c r="BG438" s="199">
        <f aca="true" t="shared" si="6" ref="BG438:BG459">IF(N438="zákl. přenesená",J438,0)</f>
        <v>0</v>
      </c>
      <c r="BH438" s="199">
        <f aca="true" t="shared" si="7" ref="BH438:BH459">IF(N438="sníž. přenesená",J438,0)</f>
        <v>0</v>
      </c>
      <c r="BI438" s="199">
        <f aca="true" t="shared" si="8" ref="BI438:BI459">IF(N438="nulová",J438,0)</f>
        <v>0</v>
      </c>
      <c r="BJ438" s="17" t="s">
        <v>164</v>
      </c>
      <c r="BK438" s="199">
        <f aca="true" t="shared" si="9" ref="BK438:BK459">ROUND(I438*H438,2)</f>
        <v>0</v>
      </c>
      <c r="BL438" s="17" t="s">
        <v>164</v>
      </c>
      <c r="BM438" s="198" t="s">
        <v>508</v>
      </c>
    </row>
    <row r="439" spans="1:65" s="2" customFormat="1" ht="24.15" customHeight="1">
      <c r="A439" s="34"/>
      <c r="B439" s="35"/>
      <c r="C439" s="233" t="s">
        <v>509</v>
      </c>
      <c r="D439" s="233" t="s">
        <v>307</v>
      </c>
      <c r="E439" s="234" t="s">
        <v>510</v>
      </c>
      <c r="F439" s="235" t="s">
        <v>511</v>
      </c>
      <c r="G439" s="236" t="s">
        <v>265</v>
      </c>
      <c r="H439" s="237">
        <v>4</v>
      </c>
      <c r="I439" s="238"/>
      <c r="J439" s="239">
        <f t="shared" si="0"/>
        <v>0</v>
      </c>
      <c r="K439" s="235" t="s">
        <v>1</v>
      </c>
      <c r="L439" s="240"/>
      <c r="M439" s="241" t="s">
        <v>1</v>
      </c>
      <c r="N439" s="242" t="s">
        <v>40</v>
      </c>
      <c r="O439" s="72"/>
      <c r="P439" s="196">
        <f t="shared" si="1"/>
        <v>0</v>
      </c>
      <c r="Q439" s="196">
        <v>0</v>
      </c>
      <c r="R439" s="196">
        <f t="shared" si="2"/>
        <v>0</v>
      </c>
      <c r="S439" s="196">
        <v>0</v>
      </c>
      <c r="T439" s="197">
        <f t="shared" si="3"/>
        <v>0</v>
      </c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R439" s="198" t="s">
        <v>176</v>
      </c>
      <c r="AT439" s="198" t="s">
        <v>307</v>
      </c>
      <c r="AU439" s="198" t="s">
        <v>83</v>
      </c>
      <c r="AY439" s="17" t="s">
        <v>157</v>
      </c>
      <c r="BE439" s="199">
        <f t="shared" si="4"/>
        <v>0</v>
      </c>
      <c r="BF439" s="199">
        <f t="shared" si="5"/>
        <v>0</v>
      </c>
      <c r="BG439" s="199">
        <f t="shared" si="6"/>
        <v>0</v>
      </c>
      <c r="BH439" s="199">
        <f t="shared" si="7"/>
        <v>0</v>
      </c>
      <c r="BI439" s="199">
        <f t="shared" si="8"/>
        <v>0</v>
      </c>
      <c r="BJ439" s="17" t="s">
        <v>164</v>
      </c>
      <c r="BK439" s="199">
        <f t="shared" si="9"/>
        <v>0</v>
      </c>
      <c r="BL439" s="17" t="s">
        <v>164</v>
      </c>
      <c r="BM439" s="198" t="s">
        <v>512</v>
      </c>
    </row>
    <row r="440" spans="1:65" s="2" customFormat="1" ht="14.4" customHeight="1">
      <c r="A440" s="34"/>
      <c r="B440" s="35"/>
      <c r="C440" s="233" t="s">
        <v>341</v>
      </c>
      <c r="D440" s="233" t="s">
        <v>307</v>
      </c>
      <c r="E440" s="234" t="s">
        <v>513</v>
      </c>
      <c r="F440" s="235" t="s">
        <v>514</v>
      </c>
      <c r="G440" s="236" t="s">
        <v>265</v>
      </c>
      <c r="H440" s="237">
        <v>3</v>
      </c>
      <c r="I440" s="238"/>
      <c r="J440" s="239">
        <f t="shared" si="0"/>
        <v>0</v>
      </c>
      <c r="K440" s="235" t="s">
        <v>1</v>
      </c>
      <c r="L440" s="240"/>
      <c r="M440" s="241" t="s">
        <v>1</v>
      </c>
      <c r="N440" s="242" t="s">
        <v>40</v>
      </c>
      <c r="O440" s="72"/>
      <c r="P440" s="196">
        <f t="shared" si="1"/>
        <v>0</v>
      </c>
      <c r="Q440" s="196">
        <v>0</v>
      </c>
      <c r="R440" s="196">
        <f t="shared" si="2"/>
        <v>0</v>
      </c>
      <c r="S440" s="196">
        <v>0</v>
      </c>
      <c r="T440" s="197">
        <f t="shared" si="3"/>
        <v>0</v>
      </c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R440" s="198" t="s">
        <v>176</v>
      </c>
      <c r="AT440" s="198" t="s">
        <v>307</v>
      </c>
      <c r="AU440" s="198" t="s">
        <v>83</v>
      </c>
      <c r="AY440" s="17" t="s">
        <v>157</v>
      </c>
      <c r="BE440" s="199">
        <f t="shared" si="4"/>
        <v>0</v>
      </c>
      <c r="BF440" s="199">
        <f t="shared" si="5"/>
        <v>0</v>
      </c>
      <c r="BG440" s="199">
        <f t="shared" si="6"/>
        <v>0</v>
      </c>
      <c r="BH440" s="199">
        <f t="shared" si="7"/>
        <v>0</v>
      </c>
      <c r="BI440" s="199">
        <f t="shared" si="8"/>
        <v>0</v>
      </c>
      <c r="BJ440" s="17" t="s">
        <v>164</v>
      </c>
      <c r="BK440" s="199">
        <f t="shared" si="9"/>
        <v>0</v>
      </c>
      <c r="BL440" s="17" t="s">
        <v>164</v>
      </c>
      <c r="BM440" s="198" t="s">
        <v>515</v>
      </c>
    </row>
    <row r="441" spans="1:65" s="2" customFormat="1" ht="24.15" customHeight="1">
      <c r="A441" s="34"/>
      <c r="B441" s="35"/>
      <c r="C441" s="233" t="s">
        <v>516</v>
      </c>
      <c r="D441" s="233" t="s">
        <v>307</v>
      </c>
      <c r="E441" s="234" t="s">
        <v>517</v>
      </c>
      <c r="F441" s="235" t="s">
        <v>518</v>
      </c>
      <c r="G441" s="236" t="s">
        <v>265</v>
      </c>
      <c r="H441" s="237">
        <v>4</v>
      </c>
      <c r="I441" s="238"/>
      <c r="J441" s="239">
        <f t="shared" si="0"/>
        <v>0</v>
      </c>
      <c r="K441" s="235" t="s">
        <v>1</v>
      </c>
      <c r="L441" s="240"/>
      <c r="M441" s="241" t="s">
        <v>1</v>
      </c>
      <c r="N441" s="242" t="s">
        <v>40</v>
      </c>
      <c r="O441" s="72"/>
      <c r="P441" s="196">
        <f t="shared" si="1"/>
        <v>0</v>
      </c>
      <c r="Q441" s="196">
        <v>0</v>
      </c>
      <c r="R441" s="196">
        <f t="shared" si="2"/>
        <v>0</v>
      </c>
      <c r="S441" s="196">
        <v>0</v>
      </c>
      <c r="T441" s="197">
        <f t="shared" si="3"/>
        <v>0</v>
      </c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R441" s="198" t="s">
        <v>176</v>
      </c>
      <c r="AT441" s="198" t="s">
        <v>307</v>
      </c>
      <c r="AU441" s="198" t="s">
        <v>83</v>
      </c>
      <c r="AY441" s="17" t="s">
        <v>157</v>
      </c>
      <c r="BE441" s="199">
        <f t="shared" si="4"/>
        <v>0</v>
      </c>
      <c r="BF441" s="199">
        <f t="shared" si="5"/>
        <v>0</v>
      </c>
      <c r="BG441" s="199">
        <f t="shared" si="6"/>
        <v>0</v>
      </c>
      <c r="BH441" s="199">
        <f t="shared" si="7"/>
        <v>0</v>
      </c>
      <c r="BI441" s="199">
        <f t="shared" si="8"/>
        <v>0</v>
      </c>
      <c r="BJ441" s="17" t="s">
        <v>164</v>
      </c>
      <c r="BK441" s="199">
        <f t="shared" si="9"/>
        <v>0</v>
      </c>
      <c r="BL441" s="17" t="s">
        <v>164</v>
      </c>
      <c r="BM441" s="198" t="s">
        <v>519</v>
      </c>
    </row>
    <row r="442" spans="1:65" s="2" customFormat="1" ht="24.15" customHeight="1">
      <c r="A442" s="34"/>
      <c r="B442" s="35"/>
      <c r="C442" s="233" t="s">
        <v>346</v>
      </c>
      <c r="D442" s="233" t="s">
        <v>307</v>
      </c>
      <c r="E442" s="234" t="s">
        <v>520</v>
      </c>
      <c r="F442" s="235" t="s">
        <v>521</v>
      </c>
      <c r="G442" s="236" t="s">
        <v>265</v>
      </c>
      <c r="H442" s="237">
        <v>5</v>
      </c>
      <c r="I442" s="238"/>
      <c r="J442" s="239">
        <f t="shared" si="0"/>
        <v>0</v>
      </c>
      <c r="K442" s="235" t="s">
        <v>1</v>
      </c>
      <c r="L442" s="240"/>
      <c r="M442" s="241" t="s">
        <v>1</v>
      </c>
      <c r="N442" s="242" t="s">
        <v>40</v>
      </c>
      <c r="O442" s="72"/>
      <c r="P442" s="196">
        <f t="shared" si="1"/>
        <v>0</v>
      </c>
      <c r="Q442" s="196">
        <v>0</v>
      </c>
      <c r="R442" s="196">
        <f t="shared" si="2"/>
        <v>0</v>
      </c>
      <c r="S442" s="196">
        <v>0</v>
      </c>
      <c r="T442" s="197">
        <f t="shared" si="3"/>
        <v>0</v>
      </c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R442" s="198" t="s">
        <v>176</v>
      </c>
      <c r="AT442" s="198" t="s">
        <v>307</v>
      </c>
      <c r="AU442" s="198" t="s">
        <v>83</v>
      </c>
      <c r="AY442" s="17" t="s">
        <v>157</v>
      </c>
      <c r="BE442" s="199">
        <f t="shared" si="4"/>
        <v>0</v>
      </c>
      <c r="BF442" s="199">
        <f t="shared" si="5"/>
        <v>0</v>
      </c>
      <c r="BG442" s="199">
        <f t="shared" si="6"/>
        <v>0</v>
      </c>
      <c r="BH442" s="199">
        <f t="shared" si="7"/>
        <v>0</v>
      </c>
      <c r="BI442" s="199">
        <f t="shared" si="8"/>
        <v>0</v>
      </c>
      <c r="BJ442" s="17" t="s">
        <v>164</v>
      </c>
      <c r="BK442" s="199">
        <f t="shared" si="9"/>
        <v>0</v>
      </c>
      <c r="BL442" s="17" t="s">
        <v>164</v>
      </c>
      <c r="BM442" s="198" t="s">
        <v>522</v>
      </c>
    </row>
    <row r="443" spans="1:65" s="2" customFormat="1" ht="37.8" customHeight="1">
      <c r="A443" s="34"/>
      <c r="B443" s="35"/>
      <c r="C443" s="233" t="s">
        <v>523</v>
      </c>
      <c r="D443" s="233" t="s">
        <v>307</v>
      </c>
      <c r="E443" s="234" t="s">
        <v>524</v>
      </c>
      <c r="F443" s="235" t="s">
        <v>525</v>
      </c>
      <c r="G443" s="236" t="s">
        <v>265</v>
      </c>
      <c r="H443" s="237">
        <v>3</v>
      </c>
      <c r="I443" s="238"/>
      <c r="J443" s="239">
        <f t="shared" si="0"/>
        <v>0</v>
      </c>
      <c r="K443" s="235" t="s">
        <v>1</v>
      </c>
      <c r="L443" s="240"/>
      <c r="M443" s="241" t="s">
        <v>1</v>
      </c>
      <c r="N443" s="242" t="s">
        <v>40</v>
      </c>
      <c r="O443" s="72"/>
      <c r="P443" s="196">
        <f t="shared" si="1"/>
        <v>0</v>
      </c>
      <c r="Q443" s="196">
        <v>0</v>
      </c>
      <c r="R443" s="196">
        <f t="shared" si="2"/>
        <v>0</v>
      </c>
      <c r="S443" s="196">
        <v>0</v>
      </c>
      <c r="T443" s="197">
        <f t="shared" si="3"/>
        <v>0</v>
      </c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R443" s="198" t="s">
        <v>176</v>
      </c>
      <c r="AT443" s="198" t="s">
        <v>307</v>
      </c>
      <c r="AU443" s="198" t="s">
        <v>83</v>
      </c>
      <c r="AY443" s="17" t="s">
        <v>157</v>
      </c>
      <c r="BE443" s="199">
        <f t="shared" si="4"/>
        <v>0</v>
      </c>
      <c r="BF443" s="199">
        <f t="shared" si="5"/>
        <v>0</v>
      </c>
      <c r="BG443" s="199">
        <f t="shared" si="6"/>
        <v>0</v>
      </c>
      <c r="BH443" s="199">
        <f t="shared" si="7"/>
        <v>0</v>
      </c>
      <c r="BI443" s="199">
        <f t="shared" si="8"/>
        <v>0</v>
      </c>
      <c r="BJ443" s="17" t="s">
        <v>164</v>
      </c>
      <c r="BK443" s="199">
        <f t="shared" si="9"/>
        <v>0</v>
      </c>
      <c r="BL443" s="17" t="s">
        <v>164</v>
      </c>
      <c r="BM443" s="198" t="s">
        <v>526</v>
      </c>
    </row>
    <row r="444" spans="1:65" s="2" customFormat="1" ht="24.15" customHeight="1">
      <c r="A444" s="34"/>
      <c r="B444" s="35"/>
      <c r="C444" s="233" t="s">
        <v>353</v>
      </c>
      <c r="D444" s="233" t="s">
        <v>307</v>
      </c>
      <c r="E444" s="234" t="s">
        <v>527</v>
      </c>
      <c r="F444" s="235" t="s">
        <v>528</v>
      </c>
      <c r="G444" s="236" t="s">
        <v>265</v>
      </c>
      <c r="H444" s="237">
        <v>3</v>
      </c>
      <c r="I444" s="238"/>
      <c r="J444" s="239">
        <f t="shared" si="0"/>
        <v>0</v>
      </c>
      <c r="K444" s="235" t="s">
        <v>1</v>
      </c>
      <c r="L444" s="240"/>
      <c r="M444" s="241" t="s">
        <v>1</v>
      </c>
      <c r="N444" s="242" t="s">
        <v>40</v>
      </c>
      <c r="O444" s="72"/>
      <c r="P444" s="196">
        <f t="shared" si="1"/>
        <v>0</v>
      </c>
      <c r="Q444" s="196">
        <v>0</v>
      </c>
      <c r="R444" s="196">
        <f t="shared" si="2"/>
        <v>0</v>
      </c>
      <c r="S444" s="196">
        <v>0</v>
      </c>
      <c r="T444" s="197">
        <f t="shared" si="3"/>
        <v>0</v>
      </c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R444" s="198" t="s">
        <v>176</v>
      </c>
      <c r="AT444" s="198" t="s">
        <v>307</v>
      </c>
      <c r="AU444" s="198" t="s">
        <v>83</v>
      </c>
      <c r="AY444" s="17" t="s">
        <v>157</v>
      </c>
      <c r="BE444" s="199">
        <f t="shared" si="4"/>
        <v>0</v>
      </c>
      <c r="BF444" s="199">
        <f t="shared" si="5"/>
        <v>0</v>
      </c>
      <c r="BG444" s="199">
        <f t="shared" si="6"/>
        <v>0</v>
      </c>
      <c r="BH444" s="199">
        <f t="shared" si="7"/>
        <v>0</v>
      </c>
      <c r="BI444" s="199">
        <f t="shared" si="8"/>
        <v>0</v>
      </c>
      <c r="BJ444" s="17" t="s">
        <v>164</v>
      </c>
      <c r="BK444" s="199">
        <f t="shared" si="9"/>
        <v>0</v>
      </c>
      <c r="BL444" s="17" t="s">
        <v>164</v>
      </c>
      <c r="BM444" s="198" t="s">
        <v>529</v>
      </c>
    </row>
    <row r="445" spans="1:65" s="2" customFormat="1" ht="14.4" customHeight="1">
      <c r="A445" s="34"/>
      <c r="B445" s="35"/>
      <c r="C445" s="233" t="s">
        <v>530</v>
      </c>
      <c r="D445" s="233" t="s">
        <v>307</v>
      </c>
      <c r="E445" s="234" t="s">
        <v>531</v>
      </c>
      <c r="F445" s="235" t="s">
        <v>532</v>
      </c>
      <c r="G445" s="236" t="s">
        <v>265</v>
      </c>
      <c r="H445" s="237">
        <v>4</v>
      </c>
      <c r="I445" s="238"/>
      <c r="J445" s="239">
        <f t="shared" si="0"/>
        <v>0</v>
      </c>
      <c r="K445" s="235" t="s">
        <v>1</v>
      </c>
      <c r="L445" s="240"/>
      <c r="M445" s="241" t="s">
        <v>1</v>
      </c>
      <c r="N445" s="242" t="s">
        <v>40</v>
      </c>
      <c r="O445" s="72"/>
      <c r="P445" s="196">
        <f t="shared" si="1"/>
        <v>0</v>
      </c>
      <c r="Q445" s="196">
        <v>0</v>
      </c>
      <c r="R445" s="196">
        <f t="shared" si="2"/>
        <v>0</v>
      </c>
      <c r="S445" s="196">
        <v>0</v>
      </c>
      <c r="T445" s="197">
        <f t="shared" si="3"/>
        <v>0</v>
      </c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R445" s="198" t="s">
        <v>176</v>
      </c>
      <c r="AT445" s="198" t="s">
        <v>307</v>
      </c>
      <c r="AU445" s="198" t="s">
        <v>83</v>
      </c>
      <c r="AY445" s="17" t="s">
        <v>157</v>
      </c>
      <c r="BE445" s="199">
        <f t="shared" si="4"/>
        <v>0</v>
      </c>
      <c r="BF445" s="199">
        <f t="shared" si="5"/>
        <v>0</v>
      </c>
      <c r="BG445" s="199">
        <f t="shared" si="6"/>
        <v>0</v>
      </c>
      <c r="BH445" s="199">
        <f t="shared" si="7"/>
        <v>0</v>
      </c>
      <c r="BI445" s="199">
        <f t="shared" si="8"/>
        <v>0</v>
      </c>
      <c r="BJ445" s="17" t="s">
        <v>164</v>
      </c>
      <c r="BK445" s="199">
        <f t="shared" si="9"/>
        <v>0</v>
      </c>
      <c r="BL445" s="17" t="s">
        <v>164</v>
      </c>
      <c r="BM445" s="198" t="s">
        <v>533</v>
      </c>
    </row>
    <row r="446" spans="1:65" s="2" customFormat="1" ht="24.15" customHeight="1">
      <c r="A446" s="34"/>
      <c r="B446" s="35"/>
      <c r="C446" s="233" t="s">
        <v>360</v>
      </c>
      <c r="D446" s="233" t="s">
        <v>307</v>
      </c>
      <c r="E446" s="234" t="s">
        <v>534</v>
      </c>
      <c r="F446" s="235" t="s">
        <v>535</v>
      </c>
      <c r="G446" s="236" t="s">
        <v>265</v>
      </c>
      <c r="H446" s="237">
        <v>3</v>
      </c>
      <c r="I446" s="238"/>
      <c r="J446" s="239">
        <f t="shared" si="0"/>
        <v>0</v>
      </c>
      <c r="K446" s="235" t="s">
        <v>1</v>
      </c>
      <c r="L446" s="240"/>
      <c r="M446" s="241" t="s">
        <v>1</v>
      </c>
      <c r="N446" s="242" t="s">
        <v>40</v>
      </c>
      <c r="O446" s="72"/>
      <c r="P446" s="196">
        <f t="shared" si="1"/>
        <v>0</v>
      </c>
      <c r="Q446" s="196">
        <v>0</v>
      </c>
      <c r="R446" s="196">
        <f t="shared" si="2"/>
        <v>0</v>
      </c>
      <c r="S446" s="196">
        <v>0</v>
      </c>
      <c r="T446" s="197">
        <f t="shared" si="3"/>
        <v>0</v>
      </c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R446" s="198" t="s">
        <v>176</v>
      </c>
      <c r="AT446" s="198" t="s">
        <v>307</v>
      </c>
      <c r="AU446" s="198" t="s">
        <v>83</v>
      </c>
      <c r="AY446" s="17" t="s">
        <v>157</v>
      </c>
      <c r="BE446" s="199">
        <f t="shared" si="4"/>
        <v>0</v>
      </c>
      <c r="BF446" s="199">
        <f t="shared" si="5"/>
        <v>0</v>
      </c>
      <c r="BG446" s="199">
        <f t="shared" si="6"/>
        <v>0</v>
      </c>
      <c r="BH446" s="199">
        <f t="shared" si="7"/>
        <v>0</v>
      </c>
      <c r="BI446" s="199">
        <f t="shared" si="8"/>
        <v>0</v>
      </c>
      <c r="BJ446" s="17" t="s">
        <v>164</v>
      </c>
      <c r="BK446" s="199">
        <f t="shared" si="9"/>
        <v>0</v>
      </c>
      <c r="BL446" s="17" t="s">
        <v>164</v>
      </c>
      <c r="BM446" s="198" t="s">
        <v>536</v>
      </c>
    </row>
    <row r="447" spans="1:65" s="2" customFormat="1" ht="24.15" customHeight="1">
      <c r="A447" s="34"/>
      <c r="B447" s="35"/>
      <c r="C447" s="233" t="s">
        <v>537</v>
      </c>
      <c r="D447" s="233" t="s">
        <v>307</v>
      </c>
      <c r="E447" s="234" t="s">
        <v>538</v>
      </c>
      <c r="F447" s="235" t="s">
        <v>539</v>
      </c>
      <c r="G447" s="236" t="s">
        <v>265</v>
      </c>
      <c r="H447" s="237">
        <v>1</v>
      </c>
      <c r="I447" s="238"/>
      <c r="J447" s="239">
        <f t="shared" si="0"/>
        <v>0</v>
      </c>
      <c r="K447" s="235" t="s">
        <v>1</v>
      </c>
      <c r="L447" s="240"/>
      <c r="M447" s="241" t="s">
        <v>1</v>
      </c>
      <c r="N447" s="242" t="s">
        <v>40</v>
      </c>
      <c r="O447" s="72"/>
      <c r="P447" s="196">
        <f t="shared" si="1"/>
        <v>0</v>
      </c>
      <c r="Q447" s="196">
        <v>0</v>
      </c>
      <c r="R447" s="196">
        <f t="shared" si="2"/>
        <v>0</v>
      </c>
      <c r="S447" s="196">
        <v>0</v>
      </c>
      <c r="T447" s="197">
        <f t="shared" si="3"/>
        <v>0</v>
      </c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R447" s="198" t="s">
        <v>176</v>
      </c>
      <c r="AT447" s="198" t="s">
        <v>307</v>
      </c>
      <c r="AU447" s="198" t="s">
        <v>83</v>
      </c>
      <c r="AY447" s="17" t="s">
        <v>157</v>
      </c>
      <c r="BE447" s="199">
        <f t="shared" si="4"/>
        <v>0</v>
      </c>
      <c r="BF447" s="199">
        <f t="shared" si="5"/>
        <v>0</v>
      </c>
      <c r="BG447" s="199">
        <f t="shared" si="6"/>
        <v>0</v>
      </c>
      <c r="BH447" s="199">
        <f t="shared" si="7"/>
        <v>0</v>
      </c>
      <c r="BI447" s="199">
        <f t="shared" si="8"/>
        <v>0</v>
      </c>
      <c r="BJ447" s="17" t="s">
        <v>164</v>
      </c>
      <c r="BK447" s="199">
        <f t="shared" si="9"/>
        <v>0</v>
      </c>
      <c r="BL447" s="17" t="s">
        <v>164</v>
      </c>
      <c r="BM447" s="198" t="s">
        <v>540</v>
      </c>
    </row>
    <row r="448" spans="1:65" s="2" customFormat="1" ht="14.4" customHeight="1">
      <c r="A448" s="34"/>
      <c r="B448" s="35"/>
      <c r="C448" s="233" t="s">
        <v>365</v>
      </c>
      <c r="D448" s="233" t="s">
        <v>307</v>
      </c>
      <c r="E448" s="234" t="s">
        <v>541</v>
      </c>
      <c r="F448" s="235" t="s">
        <v>542</v>
      </c>
      <c r="G448" s="236" t="s">
        <v>265</v>
      </c>
      <c r="H448" s="237">
        <v>3</v>
      </c>
      <c r="I448" s="238"/>
      <c r="J448" s="239">
        <f t="shared" si="0"/>
        <v>0</v>
      </c>
      <c r="K448" s="235" t="s">
        <v>1</v>
      </c>
      <c r="L448" s="240"/>
      <c r="M448" s="241" t="s">
        <v>1</v>
      </c>
      <c r="N448" s="242" t="s">
        <v>40</v>
      </c>
      <c r="O448" s="72"/>
      <c r="P448" s="196">
        <f t="shared" si="1"/>
        <v>0</v>
      </c>
      <c r="Q448" s="196">
        <v>0</v>
      </c>
      <c r="R448" s="196">
        <f t="shared" si="2"/>
        <v>0</v>
      </c>
      <c r="S448" s="196">
        <v>0</v>
      </c>
      <c r="T448" s="197">
        <f t="shared" si="3"/>
        <v>0</v>
      </c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R448" s="198" t="s">
        <v>176</v>
      </c>
      <c r="AT448" s="198" t="s">
        <v>307</v>
      </c>
      <c r="AU448" s="198" t="s">
        <v>83</v>
      </c>
      <c r="AY448" s="17" t="s">
        <v>157</v>
      </c>
      <c r="BE448" s="199">
        <f t="shared" si="4"/>
        <v>0</v>
      </c>
      <c r="BF448" s="199">
        <f t="shared" si="5"/>
        <v>0</v>
      </c>
      <c r="BG448" s="199">
        <f t="shared" si="6"/>
        <v>0</v>
      </c>
      <c r="BH448" s="199">
        <f t="shared" si="7"/>
        <v>0</v>
      </c>
      <c r="BI448" s="199">
        <f t="shared" si="8"/>
        <v>0</v>
      </c>
      <c r="BJ448" s="17" t="s">
        <v>164</v>
      </c>
      <c r="BK448" s="199">
        <f t="shared" si="9"/>
        <v>0</v>
      </c>
      <c r="BL448" s="17" t="s">
        <v>164</v>
      </c>
      <c r="BM448" s="198" t="s">
        <v>543</v>
      </c>
    </row>
    <row r="449" spans="1:65" s="2" customFormat="1" ht="14.4" customHeight="1">
      <c r="A449" s="34"/>
      <c r="B449" s="35"/>
      <c r="C449" s="233" t="s">
        <v>544</v>
      </c>
      <c r="D449" s="233" t="s">
        <v>307</v>
      </c>
      <c r="E449" s="234" t="s">
        <v>545</v>
      </c>
      <c r="F449" s="235" t="s">
        <v>546</v>
      </c>
      <c r="G449" s="236" t="s">
        <v>265</v>
      </c>
      <c r="H449" s="237">
        <v>5</v>
      </c>
      <c r="I449" s="238"/>
      <c r="J449" s="239">
        <f t="shared" si="0"/>
        <v>0</v>
      </c>
      <c r="K449" s="235" t="s">
        <v>1</v>
      </c>
      <c r="L449" s="240"/>
      <c r="M449" s="241" t="s">
        <v>1</v>
      </c>
      <c r="N449" s="242" t="s">
        <v>40</v>
      </c>
      <c r="O449" s="72"/>
      <c r="P449" s="196">
        <f t="shared" si="1"/>
        <v>0</v>
      </c>
      <c r="Q449" s="196">
        <v>0</v>
      </c>
      <c r="R449" s="196">
        <f t="shared" si="2"/>
        <v>0</v>
      </c>
      <c r="S449" s="196">
        <v>0</v>
      </c>
      <c r="T449" s="197">
        <f t="shared" si="3"/>
        <v>0</v>
      </c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R449" s="198" t="s">
        <v>176</v>
      </c>
      <c r="AT449" s="198" t="s">
        <v>307</v>
      </c>
      <c r="AU449" s="198" t="s">
        <v>83</v>
      </c>
      <c r="AY449" s="17" t="s">
        <v>157</v>
      </c>
      <c r="BE449" s="199">
        <f t="shared" si="4"/>
        <v>0</v>
      </c>
      <c r="BF449" s="199">
        <f t="shared" si="5"/>
        <v>0</v>
      </c>
      <c r="BG449" s="199">
        <f t="shared" si="6"/>
        <v>0</v>
      </c>
      <c r="BH449" s="199">
        <f t="shared" si="7"/>
        <v>0</v>
      </c>
      <c r="BI449" s="199">
        <f t="shared" si="8"/>
        <v>0</v>
      </c>
      <c r="BJ449" s="17" t="s">
        <v>164</v>
      </c>
      <c r="BK449" s="199">
        <f t="shared" si="9"/>
        <v>0</v>
      </c>
      <c r="BL449" s="17" t="s">
        <v>164</v>
      </c>
      <c r="BM449" s="198" t="s">
        <v>547</v>
      </c>
    </row>
    <row r="450" spans="1:65" s="2" customFormat="1" ht="24.15" customHeight="1">
      <c r="A450" s="34"/>
      <c r="B450" s="35"/>
      <c r="C450" s="233" t="s">
        <v>375</v>
      </c>
      <c r="D450" s="233" t="s">
        <v>307</v>
      </c>
      <c r="E450" s="234" t="s">
        <v>548</v>
      </c>
      <c r="F450" s="235" t="s">
        <v>549</v>
      </c>
      <c r="G450" s="236" t="s">
        <v>265</v>
      </c>
      <c r="H450" s="237">
        <v>3</v>
      </c>
      <c r="I450" s="238"/>
      <c r="J450" s="239">
        <f t="shared" si="0"/>
        <v>0</v>
      </c>
      <c r="K450" s="235" t="s">
        <v>1</v>
      </c>
      <c r="L450" s="240"/>
      <c r="M450" s="241" t="s">
        <v>1</v>
      </c>
      <c r="N450" s="242" t="s">
        <v>40</v>
      </c>
      <c r="O450" s="72"/>
      <c r="P450" s="196">
        <f t="shared" si="1"/>
        <v>0</v>
      </c>
      <c r="Q450" s="196">
        <v>0</v>
      </c>
      <c r="R450" s="196">
        <f t="shared" si="2"/>
        <v>0</v>
      </c>
      <c r="S450" s="196">
        <v>0</v>
      </c>
      <c r="T450" s="197">
        <f t="shared" si="3"/>
        <v>0</v>
      </c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R450" s="198" t="s">
        <v>176</v>
      </c>
      <c r="AT450" s="198" t="s">
        <v>307</v>
      </c>
      <c r="AU450" s="198" t="s">
        <v>83</v>
      </c>
      <c r="AY450" s="17" t="s">
        <v>157</v>
      </c>
      <c r="BE450" s="199">
        <f t="shared" si="4"/>
        <v>0</v>
      </c>
      <c r="BF450" s="199">
        <f t="shared" si="5"/>
        <v>0</v>
      </c>
      <c r="BG450" s="199">
        <f t="shared" si="6"/>
        <v>0</v>
      </c>
      <c r="BH450" s="199">
        <f t="shared" si="7"/>
        <v>0</v>
      </c>
      <c r="BI450" s="199">
        <f t="shared" si="8"/>
        <v>0</v>
      </c>
      <c r="BJ450" s="17" t="s">
        <v>164</v>
      </c>
      <c r="BK450" s="199">
        <f t="shared" si="9"/>
        <v>0</v>
      </c>
      <c r="BL450" s="17" t="s">
        <v>164</v>
      </c>
      <c r="BM450" s="198" t="s">
        <v>550</v>
      </c>
    </row>
    <row r="451" spans="1:65" s="2" customFormat="1" ht="14.4" customHeight="1">
      <c r="A451" s="34"/>
      <c r="B451" s="35"/>
      <c r="C451" s="233" t="s">
        <v>551</v>
      </c>
      <c r="D451" s="233" t="s">
        <v>307</v>
      </c>
      <c r="E451" s="234" t="s">
        <v>552</v>
      </c>
      <c r="F451" s="235" t="s">
        <v>553</v>
      </c>
      <c r="G451" s="236" t="s">
        <v>265</v>
      </c>
      <c r="H451" s="237">
        <v>1</v>
      </c>
      <c r="I451" s="238"/>
      <c r="J451" s="239">
        <f t="shared" si="0"/>
        <v>0</v>
      </c>
      <c r="K451" s="235" t="s">
        <v>1</v>
      </c>
      <c r="L451" s="240"/>
      <c r="M451" s="241" t="s">
        <v>1</v>
      </c>
      <c r="N451" s="242" t="s">
        <v>40</v>
      </c>
      <c r="O451" s="72"/>
      <c r="P451" s="196">
        <f t="shared" si="1"/>
        <v>0</v>
      </c>
      <c r="Q451" s="196">
        <v>0</v>
      </c>
      <c r="R451" s="196">
        <f t="shared" si="2"/>
        <v>0</v>
      </c>
      <c r="S451" s="196">
        <v>0</v>
      </c>
      <c r="T451" s="197">
        <f t="shared" si="3"/>
        <v>0</v>
      </c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R451" s="198" t="s">
        <v>176</v>
      </c>
      <c r="AT451" s="198" t="s">
        <v>307</v>
      </c>
      <c r="AU451" s="198" t="s">
        <v>83</v>
      </c>
      <c r="AY451" s="17" t="s">
        <v>157</v>
      </c>
      <c r="BE451" s="199">
        <f t="shared" si="4"/>
        <v>0</v>
      </c>
      <c r="BF451" s="199">
        <f t="shared" si="5"/>
        <v>0</v>
      </c>
      <c r="BG451" s="199">
        <f t="shared" si="6"/>
        <v>0</v>
      </c>
      <c r="BH451" s="199">
        <f t="shared" si="7"/>
        <v>0</v>
      </c>
      <c r="BI451" s="199">
        <f t="shared" si="8"/>
        <v>0</v>
      </c>
      <c r="BJ451" s="17" t="s">
        <v>164</v>
      </c>
      <c r="BK451" s="199">
        <f t="shared" si="9"/>
        <v>0</v>
      </c>
      <c r="BL451" s="17" t="s">
        <v>164</v>
      </c>
      <c r="BM451" s="198" t="s">
        <v>554</v>
      </c>
    </row>
    <row r="452" spans="1:65" s="2" customFormat="1" ht="14.4" customHeight="1">
      <c r="A452" s="34"/>
      <c r="B452" s="35"/>
      <c r="C452" s="233" t="s">
        <v>382</v>
      </c>
      <c r="D452" s="233" t="s">
        <v>307</v>
      </c>
      <c r="E452" s="234" t="s">
        <v>555</v>
      </c>
      <c r="F452" s="235" t="s">
        <v>556</v>
      </c>
      <c r="G452" s="236" t="s">
        <v>265</v>
      </c>
      <c r="H452" s="237">
        <v>2</v>
      </c>
      <c r="I452" s="238"/>
      <c r="J452" s="239">
        <f t="shared" si="0"/>
        <v>0</v>
      </c>
      <c r="K452" s="235" t="s">
        <v>1</v>
      </c>
      <c r="L452" s="240"/>
      <c r="M452" s="241" t="s">
        <v>1</v>
      </c>
      <c r="N452" s="242" t="s">
        <v>40</v>
      </c>
      <c r="O452" s="72"/>
      <c r="P452" s="196">
        <f t="shared" si="1"/>
        <v>0</v>
      </c>
      <c r="Q452" s="196">
        <v>0</v>
      </c>
      <c r="R452" s="196">
        <f t="shared" si="2"/>
        <v>0</v>
      </c>
      <c r="S452" s="196">
        <v>0</v>
      </c>
      <c r="T452" s="197">
        <f t="shared" si="3"/>
        <v>0</v>
      </c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R452" s="198" t="s">
        <v>176</v>
      </c>
      <c r="AT452" s="198" t="s">
        <v>307</v>
      </c>
      <c r="AU452" s="198" t="s">
        <v>83</v>
      </c>
      <c r="AY452" s="17" t="s">
        <v>157</v>
      </c>
      <c r="BE452" s="199">
        <f t="shared" si="4"/>
        <v>0</v>
      </c>
      <c r="BF452" s="199">
        <f t="shared" si="5"/>
        <v>0</v>
      </c>
      <c r="BG452" s="199">
        <f t="shared" si="6"/>
        <v>0</v>
      </c>
      <c r="BH452" s="199">
        <f t="shared" si="7"/>
        <v>0</v>
      </c>
      <c r="BI452" s="199">
        <f t="shared" si="8"/>
        <v>0</v>
      </c>
      <c r="BJ452" s="17" t="s">
        <v>164</v>
      </c>
      <c r="BK452" s="199">
        <f t="shared" si="9"/>
        <v>0</v>
      </c>
      <c r="BL452" s="17" t="s">
        <v>164</v>
      </c>
      <c r="BM452" s="198" t="s">
        <v>557</v>
      </c>
    </row>
    <row r="453" spans="1:65" s="2" customFormat="1" ht="62.7" customHeight="1">
      <c r="A453" s="34"/>
      <c r="B453" s="35"/>
      <c r="C453" s="233" t="s">
        <v>558</v>
      </c>
      <c r="D453" s="233" t="s">
        <v>307</v>
      </c>
      <c r="E453" s="234" t="s">
        <v>559</v>
      </c>
      <c r="F453" s="235" t="s">
        <v>560</v>
      </c>
      <c r="G453" s="236" t="s">
        <v>265</v>
      </c>
      <c r="H453" s="237">
        <v>2</v>
      </c>
      <c r="I453" s="238"/>
      <c r="J453" s="239">
        <f t="shared" si="0"/>
        <v>0</v>
      </c>
      <c r="K453" s="235" t="s">
        <v>1</v>
      </c>
      <c r="L453" s="240"/>
      <c r="M453" s="241" t="s">
        <v>1</v>
      </c>
      <c r="N453" s="242" t="s">
        <v>40</v>
      </c>
      <c r="O453" s="72"/>
      <c r="P453" s="196">
        <f t="shared" si="1"/>
        <v>0</v>
      </c>
      <c r="Q453" s="196">
        <v>0</v>
      </c>
      <c r="R453" s="196">
        <f t="shared" si="2"/>
        <v>0</v>
      </c>
      <c r="S453" s="196">
        <v>0</v>
      </c>
      <c r="T453" s="197">
        <f t="shared" si="3"/>
        <v>0</v>
      </c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R453" s="198" t="s">
        <v>176</v>
      </c>
      <c r="AT453" s="198" t="s">
        <v>307</v>
      </c>
      <c r="AU453" s="198" t="s">
        <v>83</v>
      </c>
      <c r="AY453" s="17" t="s">
        <v>157</v>
      </c>
      <c r="BE453" s="199">
        <f t="shared" si="4"/>
        <v>0</v>
      </c>
      <c r="BF453" s="199">
        <f t="shared" si="5"/>
        <v>0</v>
      </c>
      <c r="BG453" s="199">
        <f t="shared" si="6"/>
        <v>0</v>
      </c>
      <c r="BH453" s="199">
        <f t="shared" si="7"/>
        <v>0</v>
      </c>
      <c r="BI453" s="199">
        <f t="shared" si="8"/>
        <v>0</v>
      </c>
      <c r="BJ453" s="17" t="s">
        <v>164</v>
      </c>
      <c r="BK453" s="199">
        <f t="shared" si="9"/>
        <v>0</v>
      </c>
      <c r="BL453" s="17" t="s">
        <v>164</v>
      </c>
      <c r="BM453" s="198" t="s">
        <v>561</v>
      </c>
    </row>
    <row r="454" spans="1:65" s="2" customFormat="1" ht="14.4" customHeight="1">
      <c r="A454" s="34"/>
      <c r="B454" s="35"/>
      <c r="C454" s="233" t="s">
        <v>389</v>
      </c>
      <c r="D454" s="233" t="s">
        <v>307</v>
      </c>
      <c r="E454" s="234" t="s">
        <v>562</v>
      </c>
      <c r="F454" s="235" t="s">
        <v>563</v>
      </c>
      <c r="G454" s="236" t="s">
        <v>265</v>
      </c>
      <c r="H454" s="237">
        <v>3</v>
      </c>
      <c r="I454" s="238"/>
      <c r="J454" s="239">
        <f t="shared" si="0"/>
        <v>0</v>
      </c>
      <c r="K454" s="235" t="s">
        <v>1</v>
      </c>
      <c r="L454" s="240"/>
      <c r="M454" s="241" t="s">
        <v>1</v>
      </c>
      <c r="N454" s="242" t="s">
        <v>40</v>
      </c>
      <c r="O454" s="72"/>
      <c r="P454" s="196">
        <f t="shared" si="1"/>
        <v>0</v>
      </c>
      <c r="Q454" s="196">
        <v>0</v>
      </c>
      <c r="R454" s="196">
        <f t="shared" si="2"/>
        <v>0</v>
      </c>
      <c r="S454" s="196">
        <v>0</v>
      </c>
      <c r="T454" s="197">
        <f t="shared" si="3"/>
        <v>0</v>
      </c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R454" s="198" t="s">
        <v>176</v>
      </c>
      <c r="AT454" s="198" t="s">
        <v>307</v>
      </c>
      <c r="AU454" s="198" t="s">
        <v>83</v>
      </c>
      <c r="AY454" s="17" t="s">
        <v>157</v>
      </c>
      <c r="BE454" s="199">
        <f t="shared" si="4"/>
        <v>0</v>
      </c>
      <c r="BF454" s="199">
        <f t="shared" si="5"/>
        <v>0</v>
      </c>
      <c r="BG454" s="199">
        <f t="shared" si="6"/>
        <v>0</v>
      </c>
      <c r="BH454" s="199">
        <f t="shared" si="7"/>
        <v>0</v>
      </c>
      <c r="BI454" s="199">
        <f t="shared" si="8"/>
        <v>0</v>
      </c>
      <c r="BJ454" s="17" t="s">
        <v>164</v>
      </c>
      <c r="BK454" s="199">
        <f t="shared" si="9"/>
        <v>0</v>
      </c>
      <c r="BL454" s="17" t="s">
        <v>164</v>
      </c>
      <c r="BM454" s="198" t="s">
        <v>564</v>
      </c>
    </row>
    <row r="455" spans="1:65" s="2" customFormat="1" ht="14.4" customHeight="1">
      <c r="A455" s="34"/>
      <c r="B455" s="35"/>
      <c r="C455" s="233" t="s">
        <v>565</v>
      </c>
      <c r="D455" s="233" t="s">
        <v>307</v>
      </c>
      <c r="E455" s="234" t="s">
        <v>566</v>
      </c>
      <c r="F455" s="235" t="s">
        <v>567</v>
      </c>
      <c r="G455" s="236" t="s">
        <v>265</v>
      </c>
      <c r="H455" s="237">
        <v>3</v>
      </c>
      <c r="I455" s="238"/>
      <c r="J455" s="239">
        <f t="shared" si="0"/>
        <v>0</v>
      </c>
      <c r="K455" s="235" t="s">
        <v>1</v>
      </c>
      <c r="L455" s="240"/>
      <c r="M455" s="241" t="s">
        <v>1</v>
      </c>
      <c r="N455" s="242" t="s">
        <v>40</v>
      </c>
      <c r="O455" s="72"/>
      <c r="P455" s="196">
        <f t="shared" si="1"/>
        <v>0</v>
      </c>
      <c r="Q455" s="196">
        <v>0</v>
      </c>
      <c r="R455" s="196">
        <f t="shared" si="2"/>
        <v>0</v>
      </c>
      <c r="S455" s="196">
        <v>0</v>
      </c>
      <c r="T455" s="197">
        <f t="shared" si="3"/>
        <v>0</v>
      </c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R455" s="198" t="s">
        <v>176</v>
      </c>
      <c r="AT455" s="198" t="s">
        <v>307</v>
      </c>
      <c r="AU455" s="198" t="s">
        <v>83</v>
      </c>
      <c r="AY455" s="17" t="s">
        <v>157</v>
      </c>
      <c r="BE455" s="199">
        <f t="shared" si="4"/>
        <v>0</v>
      </c>
      <c r="BF455" s="199">
        <f t="shared" si="5"/>
        <v>0</v>
      </c>
      <c r="BG455" s="199">
        <f t="shared" si="6"/>
        <v>0</v>
      </c>
      <c r="BH455" s="199">
        <f t="shared" si="7"/>
        <v>0</v>
      </c>
      <c r="BI455" s="199">
        <f t="shared" si="8"/>
        <v>0</v>
      </c>
      <c r="BJ455" s="17" t="s">
        <v>164</v>
      </c>
      <c r="BK455" s="199">
        <f t="shared" si="9"/>
        <v>0</v>
      </c>
      <c r="BL455" s="17" t="s">
        <v>164</v>
      </c>
      <c r="BM455" s="198" t="s">
        <v>568</v>
      </c>
    </row>
    <row r="456" spans="1:65" s="2" customFormat="1" ht="24.15" customHeight="1">
      <c r="A456" s="34"/>
      <c r="B456" s="35"/>
      <c r="C456" s="187" t="s">
        <v>395</v>
      </c>
      <c r="D456" s="187" t="s">
        <v>159</v>
      </c>
      <c r="E456" s="188" t="s">
        <v>569</v>
      </c>
      <c r="F456" s="189" t="s">
        <v>570</v>
      </c>
      <c r="G456" s="190" t="s">
        <v>265</v>
      </c>
      <c r="H456" s="191">
        <v>2</v>
      </c>
      <c r="I456" s="192"/>
      <c r="J456" s="193">
        <f t="shared" si="0"/>
        <v>0</v>
      </c>
      <c r="K456" s="189" t="s">
        <v>163</v>
      </c>
      <c r="L456" s="39"/>
      <c r="M456" s="194" t="s">
        <v>1</v>
      </c>
      <c r="N456" s="195" t="s">
        <v>40</v>
      </c>
      <c r="O456" s="72"/>
      <c r="P456" s="196">
        <f t="shared" si="1"/>
        <v>0</v>
      </c>
      <c r="Q456" s="196">
        <v>0.0007</v>
      </c>
      <c r="R456" s="196">
        <f t="shared" si="2"/>
        <v>0.0014</v>
      </c>
      <c r="S456" s="196">
        <v>0</v>
      </c>
      <c r="T456" s="197">
        <f t="shared" si="3"/>
        <v>0</v>
      </c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R456" s="198" t="s">
        <v>164</v>
      </c>
      <c r="AT456" s="198" t="s">
        <v>159</v>
      </c>
      <c r="AU456" s="198" t="s">
        <v>83</v>
      </c>
      <c r="AY456" s="17" t="s">
        <v>157</v>
      </c>
      <c r="BE456" s="199">
        <f t="shared" si="4"/>
        <v>0</v>
      </c>
      <c r="BF456" s="199">
        <f t="shared" si="5"/>
        <v>0</v>
      </c>
      <c r="BG456" s="199">
        <f t="shared" si="6"/>
        <v>0</v>
      </c>
      <c r="BH456" s="199">
        <f t="shared" si="7"/>
        <v>0</v>
      </c>
      <c r="BI456" s="199">
        <f t="shared" si="8"/>
        <v>0</v>
      </c>
      <c r="BJ456" s="17" t="s">
        <v>164</v>
      </c>
      <c r="BK456" s="199">
        <f t="shared" si="9"/>
        <v>0</v>
      </c>
      <c r="BL456" s="17" t="s">
        <v>164</v>
      </c>
      <c r="BM456" s="198" t="s">
        <v>571</v>
      </c>
    </row>
    <row r="457" spans="1:65" s="2" customFormat="1" ht="14.4" customHeight="1">
      <c r="A457" s="34"/>
      <c r="B457" s="35"/>
      <c r="C457" s="233" t="s">
        <v>572</v>
      </c>
      <c r="D457" s="233" t="s">
        <v>307</v>
      </c>
      <c r="E457" s="234" t="s">
        <v>573</v>
      </c>
      <c r="F457" s="235" t="s">
        <v>574</v>
      </c>
      <c r="G457" s="236" t="s">
        <v>265</v>
      </c>
      <c r="H457" s="237">
        <v>2</v>
      </c>
      <c r="I457" s="238"/>
      <c r="J457" s="239">
        <f t="shared" si="0"/>
        <v>0</v>
      </c>
      <c r="K457" s="235" t="s">
        <v>1</v>
      </c>
      <c r="L457" s="240"/>
      <c r="M457" s="241" t="s">
        <v>1</v>
      </c>
      <c r="N457" s="242" t="s">
        <v>40</v>
      </c>
      <c r="O457" s="72"/>
      <c r="P457" s="196">
        <f t="shared" si="1"/>
        <v>0</v>
      </c>
      <c r="Q457" s="196">
        <v>0</v>
      </c>
      <c r="R457" s="196">
        <f t="shared" si="2"/>
        <v>0</v>
      </c>
      <c r="S457" s="196">
        <v>0</v>
      </c>
      <c r="T457" s="197">
        <f t="shared" si="3"/>
        <v>0</v>
      </c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R457" s="198" t="s">
        <v>176</v>
      </c>
      <c r="AT457" s="198" t="s">
        <v>307</v>
      </c>
      <c r="AU457" s="198" t="s">
        <v>83</v>
      </c>
      <c r="AY457" s="17" t="s">
        <v>157</v>
      </c>
      <c r="BE457" s="199">
        <f t="shared" si="4"/>
        <v>0</v>
      </c>
      <c r="BF457" s="199">
        <f t="shared" si="5"/>
        <v>0</v>
      </c>
      <c r="BG457" s="199">
        <f t="shared" si="6"/>
        <v>0</v>
      </c>
      <c r="BH457" s="199">
        <f t="shared" si="7"/>
        <v>0</v>
      </c>
      <c r="BI457" s="199">
        <f t="shared" si="8"/>
        <v>0</v>
      </c>
      <c r="BJ457" s="17" t="s">
        <v>164</v>
      </c>
      <c r="BK457" s="199">
        <f t="shared" si="9"/>
        <v>0</v>
      </c>
      <c r="BL457" s="17" t="s">
        <v>164</v>
      </c>
      <c r="BM457" s="198" t="s">
        <v>575</v>
      </c>
    </row>
    <row r="458" spans="1:65" s="2" customFormat="1" ht="14.4" customHeight="1">
      <c r="A458" s="34"/>
      <c r="B458" s="35"/>
      <c r="C458" s="233" t="s">
        <v>400</v>
      </c>
      <c r="D458" s="233" t="s">
        <v>307</v>
      </c>
      <c r="E458" s="234" t="s">
        <v>576</v>
      </c>
      <c r="F458" s="235" t="s">
        <v>577</v>
      </c>
      <c r="G458" s="236" t="s">
        <v>265</v>
      </c>
      <c r="H458" s="237">
        <v>1</v>
      </c>
      <c r="I458" s="238"/>
      <c r="J458" s="239">
        <f t="shared" si="0"/>
        <v>0</v>
      </c>
      <c r="K458" s="235" t="s">
        <v>1</v>
      </c>
      <c r="L458" s="240"/>
      <c r="M458" s="241" t="s">
        <v>1</v>
      </c>
      <c r="N458" s="242" t="s">
        <v>40</v>
      </c>
      <c r="O458" s="72"/>
      <c r="P458" s="196">
        <f t="shared" si="1"/>
        <v>0</v>
      </c>
      <c r="Q458" s="196">
        <v>0</v>
      </c>
      <c r="R458" s="196">
        <f t="shared" si="2"/>
        <v>0</v>
      </c>
      <c r="S458" s="196">
        <v>0</v>
      </c>
      <c r="T458" s="197">
        <f t="shared" si="3"/>
        <v>0</v>
      </c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R458" s="198" t="s">
        <v>176</v>
      </c>
      <c r="AT458" s="198" t="s">
        <v>307</v>
      </c>
      <c r="AU458" s="198" t="s">
        <v>83</v>
      </c>
      <c r="AY458" s="17" t="s">
        <v>157</v>
      </c>
      <c r="BE458" s="199">
        <f t="shared" si="4"/>
        <v>0</v>
      </c>
      <c r="BF458" s="199">
        <f t="shared" si="5"/>
        <v>0</v>
      </c>
      <c r="BG458" s="199">
        <f t="shared" si="6"/>
        <v>0</v>
      </c>
      <c r="BH458" s="199">
        <f t="shared" si="7"/>
        <v>0</v>
      </c>
      <c r="BI458" s="199">
        <f t="shared" si="8"/>
        <v>0</v>
      </c>
      <c r="BJ458" s="17" t="s">
        <v>164</v>
      </c>
      <c r="BK458" s="199">
        <f t="shared" si="9"/>
        <v>0</v>
      </c>
      <c r="BL458" s="17" t="s">
        <v>164</v>
      </c>
      <c r="BM458" s="198" t="s">
        <v>578</v>
      </c>
    </row>
    <row r="459" spans="1:65" s="2" customFormat="1" ht="24.15" customHeight="1">
      <c r="A459" s="34"/>
      <c r="B459" s="35"/>
      <c r="C459" s="187" t="s">
        <v>579</v>
      </c>
      <c r="D459" s="187" t="s">
        <v>159</v>
      </c>
      <c r="E459" s="188" t="s">
        <v>580</v>
      </c>
      <c r="F459" s="189" t="s">
        <v>581</v>
      </c>
      <c r="G459" s="190" t="s">
        <v>265</v>
      </c>
      <c r="H459" s="191">
        <v>7</v>
      </c>
      <c r="I459" s="192"/>
      <c r="J459" s="193">
        <f t="shared" si="0"/>
        <v>0</v>
      </c>
      <c r="K459" s="189" t="s">
        <v>163</v>
      </c>
      <c r="L459" s="39"/>
      <c r="M459" s="194" t="s">
        <v>1</v>
      </c>
      <c r="N459" s="195" t="s">
        <v>40</v>
      </c>
      <c r="O459" s="72"/>
      <c r="P459" s="196">
        <f t="shared" si="1"/>
        <v>0</v>
      </c>
      <c r="Q459" s="196">
        <v>0.0234</v>
      </c>
      <c r="R459" s="196">
        <f t="shared" si="2"/>
        <v>0.1638</v>
      </c>
      <c r="S459" s="196">
        <v>0</v>
      </c>
      <c r="T459" s="197">
        <f t="shared" si="3"/>
        <v>0</v>
      </c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R459" s="198" t="s">
        <v>164</v>
      </c>
      <c r="AT459" s="198" t="s">
        <v>159</v>
      </c>
      <c r="AU459" s="198" t="s">
        <v>83</v>
      </c>
      <c r="AY459" s="17" t="s">
        <v>157</v>
      </c>
      <c r="BE459" s="199">
        <f t="shared" si="4"/>
        <v>0</v>
      </c>
      <c r="BF459" s="199">
        <f t="shared" si="5"/>
        <v>0</v>
      </c>
      <c r="BG459" s="199">
        <f t="shared" si="6"/>
        <v>0</v>
      </c>
      <c r="BH459" s="199">
        <f t="shared" si="7"/>
        <v>0</v>
      </c>
      <c r="BI459" s="199">
        <f t="shared" si="8"/>
        <v>0</v>
      </c>
      <c r="BJ459" s="17" t="s">
        <v>164</v>
      </c>
      <c r="BK459" s="199">
        <f t="shared" si="9"/>
        <v>0</v>
      </c>
      <c r="BL459" s="17" t="s">
        <v>164</v>
      </c>
      <c r="BM459" s="198" t="s">
        <v>582</v>
      </c>
    </row>
    <row r="460" spans="2:51" s="13" customFormat="1" ht="10.2">
      <c r="B460" s="200"/>
      <c r="C460" s="201"/>
      <c r="D460" s="202" t="s">
        <v>165</v>
      </c>
      <c r="E460" s="203" t="s">
        <v>1</v>
      </c>
      <c r="F460" s="204" t="s">
        <v>583</v>
      </c>
      <c r="G460" s="201"/>
      <c r="H460" s="203" t="s">
        <v>1</v>
      </c>
      <c r="I460" s="205"/>
      <c r="J460" s="201"/>
      <c r="K460" s="201"/>
      <c r="L460" s="206"/>
      <c r="M460" s="207"/>
      <c r="N460" s="208"/>
      <c r="O460" s="208"/>
      <c r="P460" s="208"/>
      <c r="Q460" s="208"/>
      <c r="R460" s="208"/>
      <c r="S460" s="208"/>
      <c r="T460" s="209"/>
      <c r="AT460" s="210" t="s">
        <v>165</v>
      </c>
      <c r="AU460" s="210" t="s">
        <v>83</v>
      </c>
      <c r="AV460" s="13" t="s">
        <v>81</v>
      </c>
      <c r="AW460" s="13" t="s">
        <v>30</v>
      </c>
      <c r="AX460" s="13" t="s">
        <v>73</v>
      </c>
      <c r="AY460" s="210" t="s">
        <v>157</v>
      </c>
    </row>
    <row r="461" spans="2:51" s="14" customFormat="1" ht="10.2">
      <c r="B461" s="211"/>
      <c r="C461" s="212"/>
      <c r="D461" s="202" t="s">
        <v>165</v>
      </c>
      <c r="E461" s="213" t="s">
        <v>1</v>
      </c>
      <c r="F461" s="214" t="s">
        <v>584</v>
      </c>
      <c r="G461" s="212"/>
      <c r="H461" s="215">
        <v>6</v>
      </c>
      <c r="I461" s="216"/>
      <c r="J461" s="212"/>
      <c r="K461" s="212"/>
      <c r="L461" s="217"/>
      <c r="M461" s="218"/>
      <c r="N461" s="219"/>
      <c r="O461" s="219"/>
      <c r="P461" s="219"/>
      <c r="Q461" s="219"/>
      <c r="R461" s="219"/>
      <c r="S461" s="219"/>
      <c r="T461" s="220"/>
      <c r="AT461" s="221" t="s">
        <v>165</v>
      </c>
      <c r="AU461" s="221" t="s">
        <v>83</v>
      </c>
      <c r="AV461" s="14" t="s">
        <v>83</v>
      </c>
      <c r="AW461" s="14" t="s">
        <v>30</v>
      </c>
      <c r="AX461" s="14" t="s">
        <v>73</v>
      </c>
      <c r="AY461" s="221" t="s">
        <v>157</v>
      </c>
    </row>
    <row r="462" spans="2:51" s="13" customFormat="1" ht="10.2">
      <c r="B462" s="200"/>
      <c r="C462" s="201"/>
      <c r="D462" s="202" t="s">
        <v>165</v>
      </c>
      <c r="E462" s="203" t="s">
        <v>1</v>
      </c>
      <c r="F462" s="204" t="s">
        <v>585</v>
      </c>
      <c r="G462" s="201"/>
      <c r="H462" s="203" t="s">
        <v>1</v>
      </c>
      <c r="I462" s="205"/>
      <c r="J462" s="201"/>
      <c r="K462" s="201"/>
      <c r="L462" s="206"/>
      <c r="M462" s="207"/>
      <c r="N462" s="208"/>
      <c r="O462" s="208"/>
      <c r="P462" s="208"/>
      <c r="Q462" s="208"/>
      <c r="R462" s="208"/>
      <c r="S462" s="208"/>
      <c r="T462" s="209"/>
      <c r="AT462" s="210" t="s">
        <v>165</v>
      </c>
      <c r="AU462" s="210" t="s">
        <v>83</v>
      </c>
      <c r="AV462" s="13" t="s">
        <v>81</v>
      </c>
      <c r="AW462" s="13" t="s">
        <v>30</v>
      </c>
      <c r="AX462" s="13" t="s">
        <v>73</v>
      </c>
      <c r="AY462" s="210" t="s">
        <v>157</v>
      </c>
    </row>
    <row r="463" spans="2:51" s="14" customFormat="1" ht="10.2">
      <c r="B463" s="211"/>
      <c r="C463" s="212"/>
      <c r="D463" s="202" t="s">
        <v>165</v>
      </c>
      <c r="E463" s="213" t="s">
        <v>1</v>
      </c>
      <c r="F463" s="214" t="s">
        <v>81</v>
      </c>
      <c r="G463" s="212"/>
      <c r="H463" s="215">
        <v>1</v>
      </c>
      <c r="I463" s="216"/>
      <c r="J463" s="212"/>
      <c r="K463" s="212"/>
      <c r="L463" s="217"/>
      <c r="M463" s="218"/>
      <c r="N463" s="219"/>
      <c r="O463" s="219"/>
      <c r="P463" s="219"/>
      <c r="Q463" s="219"/>
      <c r="R463" s="219"/>
      <c r="S463" s="219"/>
      <c r="T463" s="220"/>
      <c r="AT463" s="221" t="s">
        <v>165</v>
      </c>
      <c r="AU463" s="221" t="s">
        <v>83</v>
      </c>
      <c r="AV463" s="14" t="s">
        <v>83</v>
      </c>
      <c r="AW463" s="14" t="s">
        <v>30</v>
      </c>
      <c r="AX463" s="14" t="s">
        <v>73</v>
      </c>
      <c r="AY463" s="221" t="s">
        <v>157</v>
      </c>
    </row>
    <row r="464" spans="2:51" s="15" customFormat="1" ht="10.2">
      <c r="B464" s="222"/>
      <c r="C464" s="223"/>
      <c r="D464" s="202" t="s">
        <v>165</v>
      </c>
      <c r="E464" s="224" t="s">
        <v>1</v>
      </c>
      <c r="F464" s="225" t="s">
        <v>168</v>
      </c>
      <c r="G464" s="223"/>
      <c r="H464" s="226">
        <v>7</v>
      </c>
      <c r="I464" s="227"/>
      <c r="J464" s="223"/>
      <c r="K464" s="223"/>
      <c r="L464" s="228"/>
      <c r="M464" s="229"/>
      <c r="N464" s="230"/>
      <c r="O464" s="230"/>
      <c r="P464" s="230"/>
      <c r="Q464" s="230"/>
      <c r="R464" s="230"/>
      <c r="S464" s="230"/>
      <c r="T464" s="231"/>
      <c r="AT464" s="232" t="s">
        <v>165</v>
      </c>
      <c r="AU464" s="232" t="s">
        <v>83</v>
      </c>
      <c r="AV464" s="15" t="s">
        <v>164</v>
      </c>
      <c r="AW464" s="15" t="s">
        <v>30</v>
      </c>
      <c r="AX464" s="15" t="s">
        <v>81</v>
      </c>
      <c r="AY464" s="232" t="s">
        <v>157</v>
      </c>
    </row>
    <row r="465" spans="1:65" s="2" customFormat="1" ht="14.4" customHeight="1">
      <c r="A465" s="34"/>
      <c r="B465" s="35"/>
      <c r="C465" s="233" t="s">
        <v>409</v>
      </c>
      <c r="D465" s="233" t="s">
        <v>307</v>
      </c>
      <c r="E465" s="234" t="s">
        <v>586</v>
      </c>
      <c r="F465" s="235" t="s">
        <v>587</v>
      </c>
      <c r="G465" s="236" t="s">
        <v>265</v>
      </c>
      <c r="H465" s="237">
        <v>5</v>
      </c>
      <c r="I465" s="238"/>
      <c r="J465" s="239">
        <f>ROUND(I465*H465,2)</f>
        <v>0</v>
      </c>
      <c r="K465" s="235" t="s">
        <v>163</v>
      </c>
      <c r="L465" s="240"/>
      <c r="M465" s="241" t="s">
        <v>1</v>
      </c>
      <c r="N465" s="242" t="s">
        <v>40</v>
      </c>
      <c r="O465" s="72"/>
      <c r="P465" s="196">
        <f>O465*H465</f>
        <v>0</v>
      </c>
      <c r="Q465" s="196">
        <v>0.012</v>
      </c>
      <c r="R465" s="196">
        <f>Q465*H465</f>
        <v>0.06</v>
      </c>
      <c r="S465" s="196">
        <v>0</v>
      </c>
      <c r="T465" s="197">
        <f>S465*H465</f>
        <v>0</v>
      </c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R465" s="198" t="s">
        <v>176</v>
      </c>
      <c r="AT465" s="198" t="s">
        <v>307</v>
      </c>
      <c r="AU465" s="198" t="s">
        <v>83</v>
      </c>
      <c r="AY465" s="17" t="s">
        <v>157</v>
      </c>
      <c r="BE465" s="199">
        <f>IF(N465="základní",J465,0)</f>
        <v>0</v>
      </c>
      <c r="BF465" s="199">
        <f>IF(N465="snížená",J465,0)</f>
        <v>0</v>
      </c>
      <c r="BG465" s="199">
        <f>IF(N465="zákl. přenesená",J465,0)</f>
        <v>0</v>
      </c>
      <c r="BH465" s="199">
        <f>IF(N465="sníž. přenesená",J465,0)</f>
        <v>0</v>
      </c>
      <c r="BI465" s="199">
        <f>IF(N465="nulová",J465,0)</f>
        <v>0</v>
      </c>
      <c r="BJ465" s="17" t="s">
        <v>164</v>
      </c>
      <c r="BK465" s="199">
        <f>ROUND(I465*H465,2)</f>
        <v>0</v>
      </c>
      <c r="BL465" s="17" t="s">
        <v>164</v>
      </c>
      <c r="BM465" s="198" t="s">
        <v>588</v>
      </c>
    </row>
    <row r="466" spans="1:65" s="2" customFormat="1" ht="14.4" customHeight="1">
      <c r="A466" s="34"/>
      <c r="B466" s="35"/>
      <c r="C466" s="233" t="s">
        <v>589</v>
      </c>
      <c r="D466" s="233" t="s">
        <v>307</v>
      </c>
      <c r="E466" s="234" t="s">
        <v>590</v>
      </c>
      <c r="F466" s="235" t="s">
        <v>591</v>
      </c>
      <c r="G466" s="236" t="s">
        <v>265</v>
      </c>
      <c r="H466" s="237">
        <v>1</v>
      </c>
      <c r="I466" s="238"/>
      <c r="J466" s="239">
        <f>ROUND(I466*H466,2)</f>
        <v>0</v>
      </c>
      <c r="K466" s="235" t="s">
        <v>163</v>
      </c>
      <c r="L466" s="240"/>
      <c r="M466" s="241" t="s">
        <v>1</v>
      </c>
      <c r="N466" s="242" t="s">
        <v>40</v>
      </c>
      <c r="O466" s="72"/>
      <c r="P466" s="196">
        <f>O466*H466</f>
        <v>0</v>
      </c>
      <c r="Q466" s="196">
        <v>0.009</v>
      </c>
      <c r="R466" s="196">
        <f>Q466*H466</f>
        <v>0.009</v>
      </c>
      <c r="S466" s="196">
        <v>0</v>
      </c>
      <c r="T466" s="197">
        <f>S466*H466</f>
        <v>0</v>
      </c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R466" s="198" t="s">
        <v>176</v>
      </c>
      <c r="AT466" s="198" t="s">
        <v>307</v>
      </c>
      <c r="AU466" s="198" t="s">
        <v>83</v>
      </c>
      <c r="AY466" s="17" t="s">
        <v>157</v>
      </c>
      <c r="BE466" s="199">
        <f>IF(N466="základní",J466,0)</f>
        <v>0</v>
      </c>
      <c r="BF466" s="199">
        <f>IF(N466="snížená",J466,0)</f>
        <v>0</v>
      </c>
      <c r="BG466" s="199">
        <f>IF(N466="zákl. přenesená",J466,0)</f>
        <v>0</v>
      </c>
      <c r="BH466" s="199">
        <f>IF(N466="sníž. přenesená",J466,0)</f>
        <v>0</v>
      </c>
      <c r="BI466" s="199">
        <f>IF(N466="nulová",J466,0)</f>
        <v>0</v>
      </c>
      <c r="BJ466" s="17" t="s">
        <v>164</v>
      </c>
      <c r="BK466" s="199">
        <f>ROUND(I466*H466,2)</f>
        <v>0</v>
      </c>
      <c r="BL466" s="17" t="s">
        <v>164</v>
      </c>
      <c r="BM466" s="198" t="s">
        <v>592</v>
      </c>
    </row>
    <row r="467" spans="1:65" s="2" customFormat="1" ht="24.15" customHeight="1">
      <c r="A467" s="34"/>
      <c r="B467" s="35"/>
      <c r="C467" s="187" t="s">
        <v>418</v>
      </c>
      <c r="D467" s="187" t="s">
        <v>159</v>
      </c>
      <c r="E467" s="188" t="s">
        <v>593</v>
      </c>
      <c r="F467" s="189" t="s">
        <v>594</v>
      </c>
      <c r="G467" s="190" t="s">
        <v>265</v>
      </c>
      <c r="H467" s="191">
        <v>1</v>
      </c>
      <c r="I467" s="192"/>
      <c r="J467" s="193">
        <f>ROUND(I467*H467,2)</f>
        <v>0</v>
      </c>
      <c r="K467" s="189" t="s">
        <v>1</v>
      </c>
      <c r="L467" s="39"/>
      <c r="M467" s="194" t="s">
        <v>1</v>
      </c>
      <c r="N467" s="195" t="s">
        <v>40</v>
      </c>
      <c r="O467" s="72"/>
      <c r="P467" s="196">
        <f>O467*H467</f>
        <v>0</v>
      </c>
      <c r="Q467" s="196">
        <v>0</v>
      </c>
      <c r="R467" s="196">
        <f>Q467*H467</f>
        <v>0</v>
      </c>
      <c r="S467" s="196">
        <v>0</v>
      </c>
      <c r="T467" s="197">
        <f>S467*H467</f>
        <v>0</v>
      </c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R467" s="198" t="s">
        <v>164</v>
      </c>
      <c r="AT467" s="198" t="s">
        <v>159</v>
      </c>
      <c r="AU467" s="198" t="s">
        <v>83</v>
      </c>
      <c r="AY467" s="17" t="s">
        <v>157</v>
      </c>
      <c r="BE467" s="199">
        <f>IF(N467="základní",J467,0)</f>
        <v>0</v>
      </c>
      <c r="BF467" s="199">
        <f>IF(N467="snížená",J467,0)</f>
        <v>0</v>
      </c>
      <c r="BG467" s="199">
        <f>IF(N467="zákl. přenesená",J467,0)</f>
        <v>0</v>
      </c>
      <c r="BH467" s="199">
        <f>IF(N467="sníž. přenesená",J467,0)</f>
        <v>0</v>
      </c>
      <c r="BI467" s="199">
        <f>IF(N467="nulová",J467,0)</f>
        <v>0</v>
      </c>
      <c r="BJ467" s="17" t="s">
        <v>164</v>
      </c>
      <c r="BK467" s="199">
        <f>ROUND(I467*H467,2)</f>
        <v>0</v>
      </c>
      <c r="BL467" s="17" t="s">
        <v>164</v>
      </c>
      <c r="BM467" s="198" t="s">
        <v>595</v>
      </c>
    </row>
    <row r="468" spans="1:65" s="2" customFormat="1" ht="14.4" customHeight="1">
      <c r="A468" s="34"/>
      <c r="B468" s="35"/>
      <c r="C468" s="187" t="s">
        <v>596</v>
      </c>
      <c r="D468" s="187" t="s">
        <v>159</v>
      </c>
      <c r="E468" s="188" t="s">
        <v>597</v>
      </c>
      <c r="F468" s="189" t="s">
        <v>598</v>
      </c>
      <c r="G468" s="190" t="s">
        <v>265</v>
      </c>
      <c r="H468" s="191">
        <v>24</v>
      </c>
      <c r="I468" s="192"/>
      <c r="J468" s="193">
        <f>ROUND(I468*H468,2)</f>
        <v>0</v>
      </c>
      <c r="K468" s="189" t="s">
        <v>163</v>
      </c>
      <c r="L468" s="39"/>
      <c r="M468" s="194" t="s">
        <v>1</v>
      </c>
      <c r="N468" s="195" t="s">
        <v>40</v>
      </c>
      <c r="O468" s="72"/>
      <c r="P468" s="196">
        <f>O468*H468</f>
        <v>0</v>
      </c>
      <c r="Q468" s="196">
        <v>8E-05</v>
      </c>
      <c r="R468" s="196">
        <f>Q468*H468</f>
        <v>0.0019200000000000003</v>
      </c>
      <c r="S468" s="196">
        <v>0</v>
      </c>
      <c r="T468" s="197">
        <f>S468*H468</f>
        <v>0</v>
      </c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R468" s="198" t="s">
        <v>164</v>
      </c>
      <c r="AT468" s="198" t="s">
        <v>159</v>
      </c>
      <c r="AU468" s="198" t="s">
        <v>83</v>
      </c>
      <c r="AY468" s="17" t="s">
        <v>157</v>
      </c>
      <c r="BE468" s="199">
        <f>IF(N468="základní",J468,0)</f>
        <v>0</v>
      </c>
      <c r="BF468" s="199">
        <f>IF(N468="snížená",J468,0)</f>
        <v>0</v>
      </c>
      <c r="BG468" s="199">
        <f>IF(N468="zákl. přenesená",J468,0)</f>
        <v>0</v>
      </c>
      <c r="BH468" s="199">
        <f>IF(N468="sníž. přenesená",J468,0)</f>
        <v>0</v>
      </c>
      <c r="BI468" s="199">
        <f>IF(N468="nulová",J468,0)</f>
        <v>0</v>
      </c>
      <c r="BJ468" s="17" t="s">
        <v>164</v>
      </c>
      <c r="BK468" s="199">
        <f>ROUND(I468*H468,2)</f>
        <v>0</v>
      </c>
      <c r="BL468" s="17" t="s">
        <v>164</v>
      </c>
      <c r="BM468" s="198" t="s">
        <v>599</v>
      </c>
    </row>
    <row r="469" spans="2:51" s="13" customFormat="1" ht="10.2">
      <c r="B469" s="200"/>
      <c r="C469" s="201"/>
      <c r="D469" s="202" t="s">
        <v>165</v>
      </c>
      <c r="E469" s="203" t="s">
        <v>1</v>
      </c>
      <c r="F469" s="204" t="s">
        <v>600</v>
      </c>
      <c r="G469" s="201"/>
      <c r="H469" s="203" t="s">
        <v>1</v>
      </c>
      <c r="I469" s="205"/>
      <c r="J469" s="201"/>
      <c r="K469" s="201"/>
      <c r="L469" s="206"/>
      <c r="M469" s="207"/>
      <c r="N469" s="208"/>
      <c r="O469" s="208"/>
      <c r="P469" s="208"/>
      <c r="Q469" s="208"/>
      <c r="R469" s="208"/>
      <c r="S469" s="208"/>
      <c r="T469" s="209"/>
      <c r="AT469" s="210" t="s">
        <v>165</v>
      </c>
      <c r="AU469" s="210" t="s">
        <v>83</v>
      </c>
      <c r="AV469" s="13" t="s">
        <v>81</v>
      </c>
      <c r="AW469" s="13" t="s">
        <v>30</v>
      </c>
      <c r="AX469" s="13" t="s">
        <v>73</v>
      </c>
      <c r="AY469" s="210" t="s">
        <v>157</v>
      </c>
    </row>
    <row r="470" spans="2:51" s="13" customFormat="1" ht="10.2">
      <c r="B470" s="200"/>
      <c r="C470" s="201"/>
      <c r="D470" s="202" t="s">
        <v>165</v>
      </c>
      <c r="E470" s="203" t="s">
        <v>1</v>
      </c>
      <c r="F470" s="204" t="s">
        <v>366</v>
      </c>
      <c r="G470" s="201"/>
      <c r="H470" s="203" t="s">
        <v>1</v>
      </c>
      <c r="I470" s="205"/>
      <c r="J470" s="201"/>
      <c r="K470" s="201"/>
      <c r="L470" s="206"/>
      <c r="M470" s="207"/>
      <c r="N470" s="208"/>
      <c r="O470" s="208"/>
      <c r="P470" s="208"/>
      <c r="Q470" s="208"/>
      <c r="R470" s="208"/>
      <c r="S470" s="208"/>
      <c r="T470" s="209"/>
      <c r="AT470" s="210" t="s">
        <v>165</v>
      </c>
      <c r="AU470" s="210" t="s">
        <v>83</v>
      </c>
      <c r="AV470" s="13" t="s">
        <v>81</v>
      </c>
      <c r="AW470" s="13" t="s">
        <v>30</v>
      </c>
      <c r="AX470" s="13" t="s">
        <v>73</v>
      </c>
      <c r="AY470" s="210" t="s">
        <v>157</v>
      </c>
    </row>
    <row r="471" spans="2:51" s="14" customFormat="1" ht="10.2">
      <c r="B471" s="211"/>
      <c r="C471" s="212"/>
      <c r="D471" s="202" t="s">
        <v>165</v>
      </c>
      <c r="E471" s="213" t="s">
        <v>1</v>
      </c>
      <c r="F471" s="214" t="s">
        <v>171</v>
      </c>
      <c r="G471" s="212"/>
      <c r="H471" s="215">
        <v>6</v>
      </c>
      <c r="I471" s="216"/>
      <c r="J471" s="212"/>
      <c r="K471" s="212"/>
      <c r="L471" s="217"/>
      <c r="M471" s="218"/>
      <c r="N471" s="219"/>
      <c r="O471" s="219"/>
      <c r="P471" s="219"/>
      <c r="Q471" s="219"/>
      <c r="R471" s="219"/>
      <c r="S471" s="219"/>
      <c r="T471" s="220"/>
      <c r="AT471" s="221" t="s">
        <v>165</v>
      </c>
      <c r="AU471" s="221" t="s">
        <v>83</v>
      </c>
      <c r="AV471" s="14" t="s">
        <v>83</v>
      </c>
      <c r="AW471" s="14" t="s">
        <v>30</v>
      </c>
      <c r="AX471" s="14" t="s">
        <v>73</v>
      </c>
      <c r="AY471" s="221" t="s">
        <v>157</v>
      </c>
    </row>
    <row r="472" spans="2:51" s="13" customFormat="1" ht="10.2">
      <c r="B472" s="200"/>
      <c r="C472" s="201"/>
      <c r="D472" s="202" t="s">
        <v>165</v>
      </c>
      <c r="E472" s="203" t="s">
        <v>1</v>
      </c>
      <c r="F472" s="204" t="s">
        <v>166</v>
      </c>
      <c r="G472" s="201"/>
      <c r="H472" s="203" t="s">
        <v>1</v>
      </c>
      <c r="I472" s="205"/>
      <c r="J472" s="201"/>
      <c r="K472" s="201"/>
      <c r="L472" s="206"/>
      <c r="M472" s="207"/>
      <c r="N472" s="208"/>
      <c r="O472" s="208"/>
      <c r="P472" s="208"/>
      <c r="Q472" s="208"/>
      <c r="R472" s="208"/>
      <c r="S472" s="208"/>
      <c r="T472" s="209"/>
      <c r="AT472" s="210" t="s">
        <v>165</v>
      </c>
      <c r="AU472" s="210" t="s">
        <v>83</v>
      </c>
      <c r="AV472" s="13" t="s">
        <v>81</v>
      </c>
      <c r="AW472" s="13" t="s">
        <v>30</v>
      </c>
      <c r="AX472" s="13" t="s">
        <v>73</v>
      </c>
      <c r="AY472" s="210" t="s">
        <v>157</v>
      </c>
    </row>
    <row r="473" spans="2:51" s="14" customFormat="1" ht="10.2">
      <c r="B473" s="211"/>
      <c r="C473" s="212"/>
      <c r="D473" s="202" t="s">
        <v>165</v>
      </c>
      <c r="E473" s="213" t="s">
        <v>1</v>
      </c>
      <c r="F473" s="214" t="s">
        <v>601</v>
      </c>
      <c r="G473" s="212"/>
      <c r="H473" s="215">
        <v>15</v>
      </c>
      <c r="I473" s="216"/>
      <c r="J473" s="212"/>
      <c r="K473" s="212"/>
      <c r="L473" s="217"/>
      <c r="M473" s="218"/>
      <c r="N473" s="219"/>
      <c r="O473" s="219"/>
      <c r="P473" s="219"/>
      <c r="Q473" s="219"/>
      <c r="R473" s="219"/>
      <c r="S473" s="219"/>
      <c r="T473" s="220"/>
      <c r="AT473" s="221" t="s">
        <v>165</v>
      </c>
      <c r="AU473" s="221" t="s">
        <v>83</v>
      </c>
      <c r="AV473" s="14" t="s">
        <v>83</v>
      </c>
      <c r="AW473" s="14" t="s">
        <v>30</v>
      </c>
      <c r="AX473" s="14" t="s">
        <v>73</v>
      </c>
      <c r="AY473" s="221" t="s">
        <v>157</v>
      </c>
    </row>
    <row r="474" spans="2:51" s="13" customFormat="1" ht="10.2">
      <c r="B474" s="200"/>
      <c r="C474" s="201"/>
      <c r="D474" s="202" t="s">
        <v>165</v>
      </c>
      <c r="E474" s="203" t="s">
        <v>1</v>
      </c>
      <c r="F474" s="204" t="s">
        <v>335</v>
      </c>
      <c r="G474" s="201"/>
      <c r="H474" s="203" t="s">
        <v>1</v>
      </c>
      <c r="I474" s="205"/>
      <c r="J474" s="201"/>
      <c r="K474" s="201"/>
      <c r="L474" s="206"/>
      <c r="M474" s="207"/>
      <c r="N474" s="208"/>
      <c r="O474" s="208"/>
      <c r="P474" s="208"/>
      <c r="Q474" s="208"/>
      <c r="R474" s="208"/>
      <c r="S474" s="208"/>
      <c r="T474" s="209"/>
      <c r="AT474" s="210" t="s">
        <v>165</v>
      </c>
      <c r="AU474" s="210" t="s">
        <v>83</v>
      </c>
      <c r="AV474" s="13" t="s">
        <v>81</v>
      </c>
      <c r="AW474" s="13" t="s">
        <v>30</v>
      </c>
      <c r="AX474" s="13" t="s">
        <v>73</v>
      </c>
      <c r="AY474" s="210" t="s">
        <v>157</v>
      </c>
    </row>
    <row r="475" spans="2:51" s="14" customFormat="1" ht="10.2">
      <c r="B475" s="211"/>
      <c r="C475" s="212"/>
      <c r="D475" s="202" t="s">
        <v>165</v>
      </c>
      <c r="E475" s="213" t="s">
        <v>1</v>
      </c>
      <c r="F475" s="214" t="s">
        <v>83</v>
      </c>
      <c r="G475" s="212"/>
      <c r="H475" s="215">
        <v>2</v>
      </c>
      <c r="I475" s="216"/>
      <c r="J475" s="212"/>
      <c r="K475" s="212"/>
      <c r="L475" s="217"/>
      <c r="M475" s="218"/>
      <c r="N475" s="219"/>
      <c r="O475" s="219"/>
      <c r="P475" s="219"/>
      <c r="Q475" s="219"/>
      <c r="R475" s="219"/>
      <c r="S475" s="219"/>
      <c r="T475" s="220"/>
      <c r="AT475" s="221" t="s">
        <v>165</v>
      </c>
      <c r="AU475" s="221" t="s">
        <v>83</v>
      </c>
      <c r="AV475" s="14" t="s">
        <v>83</v>
      </c>
      <c r="AW475" s="14" t="s">
        <v>30</v>
      </c>
      <c r="AX475" s="14" t="s">
        <v>73</v>
      </c>
      <c r="AY475" s="221" t="s">
        <v>157</v>
      </c>
    </row>
    <row r="476" spans="2:51" s="13" customFormat="1" ht="10.2">
      <c r="B476" s="200"/>
      <c r="C476" s="201"/>
      <c r="D476" s="202" t="s">
        <v>165</v>
      </c>
      <c r="E476" s="203" t="s">
        <v>1</v>
      </c>
      <c r="F476" s="204" t="s">
        <v>337</v>
      </c>
      <c r="G476" s="201"/>
      <c r="H476" s="203" t="s">
        <v>1</v>
      </c>
      <c r="I476" s="205"/>
      <c r="J476" s="201"/>
      <c r="K476" s="201"/>
      <c r="L476" s="206"/>
      <c r="M476" s="207"/>
      <c r="N476" s="208"/>
      <c r="O476" s="208"/>
      <c r="P476" s="208"/>
      <c r="Q476" s="208"/>
      <c r="R476" s="208"/>
      <c r="S476" s="208"/>
      <c r="T476" s="209"/>
      <c r="AT476" s="210" t="s">
        <v>165</v>
      </c>
      <c r="AU476" s="210" t="s">
        <v>83</v>
      </c>
      <c r="AV476" s="13" t="s">
        <v>81</v>
      </c>
      <c r="AW476" s="13" t="s">
        <v>30</v>
      </c>
      <c r="AX476" s="13" t="s">
        <v>73</v>
      </c>
      <c r="AY476" s="210" t="s">
        <v>157</v>
      </c>
    </row>
    <row r="477" spans="2:51" s="14" customFormat="1" ht="10.2">
      <c r="B477" s="211"/>
      <c r="C477" s="212"/>
      <c r="D477" s="202" t="s">
        <v>165</v>
      </c>
      <c r="E477" s="213" t="s">
        <v>1</v>
      </c>
      <c r="F477" s="214" t="s">
        <v>81</v>
      </c>
      <c r="G477" s="212"/>
      <c r="H477" s="215">
        <v>1</v>
      </c>
      <c r="I477" s="216"/>
      <c r="J477" s="212"/>
      <c r="K477" s="212"/>
      <c r="L477" s="217"/>
      <c r="M477" s="218"/>
      <c r="N477" s="219"/>
      <c r="O477" s="219"/>
      <c r="P477" s="219"/>
      <c r="Q477" s="219"/>
      <c r="R477" s="219"/>
      <c r="S477" s="219"/>
      <c r="T477" s="220"/>
      <c r="AT477" s="221" t="s">
        <v>165</v>
      </c>
      <c r="AU477" s="221" t="s">
        <v>83</v>
      </c>
      <c r="AV477" s="14" t="s">
        <v>83</v>
      </c>
      <c r="AW477" s="14" t="s">
        <v>30</v>
      </c>
      <c r="AX477" s="14" t="s">
        <v>73</v>
      </c>
      <c r="AY477" s="221" t="s">
        <v>157</v>
      </c>
    </row>
    <row r="478" spans="2:51" s="15" customFormat="1" ht="10.2">
      <c r="B478" s="222"/>
      <c r="C478" s="223"/>
      <c r="D478" s="202" t="s">
        <v>165</v>
      </c>
      <c r="E478" s="224" t="s">
        <v>1</v>
      </c>
      <c r="F478" s="225" t="s">
        <v>168</v>
      </c>
      <c r="G478" s="223"/>
      <c r="H478" s="226">
        <v>24</v>
      </c>
      <c r="I478" s="227"/>
      <c r="J478" s="223"/>
      <c r="K478" s="223"/>
      <c r="L478" s="228"/>
      <c r="M478" s="229"/>
      <c r="N478" s="230"/>
      <c r="O478" s="230"/>
      <c r="P478" s="230"/>
      <c r="Q478" s="230"/>
      <c r="R478" s="230"/>
      <c r="S478" s="230"/>
      <c r="T478" s="231"/>
      <c r="AT478" s="232" t="s">
        <v>165</v>
      </c>
      <c r="AU478" s="232" t="s">
        <v>83</v>
      </c>
      <c r="AV478" s="15" t="s">
        <v>164</v>
      </c>
      <c r="AW478" s="15" t="s">
        <v>30</v>
      </c>
      <c r="AX478" s="15" t="s">
        <v>81</v>
      </c>
      <c r="AY478" s="232" t="s">
        <v>157</v>
      </c>
    </row>
    <row r="479" spans="1:65" s="2" customFormat="1" ht="14.4" customHeight="1">
      <c r="A479" s="34"/>
      <c r="B479" s="35"/>
      <c r="C479" s="233" t="s">
        <v>423</v>
      </c>
      <c r="D479" s="233" t="s">
        <v>307</v>
      </c>
      <c r="E479" s="234" t="s">
        <v>602</v>
      </c>
      <c r="F479" s="235" t="s">
        <v>603</v>
      </c>
      <c r="G479" s="236" t="s">
        <v>265</v>
      </c>
      <c r="H479" s="237">
        <v>24</v>
      </c>
      <c r="I479" s="238"/>
      <c r="J479" s="239">
        <f>ROUND(I479*H479,2)</f>
        <v>0</v>
      </c>
      <c r="K479" s="235" t="s">
        <v>1</v>
      </c>
      <c r="L479" s="240"/>
      <c r="M479" s="241" t="s">
        <v>1</v>
      </c>
      <c r="N479" s="242" t="s">
        <v>40</v>
      </c>
      <c r="O479" s="72"/>
      <c r="P479" s="196">
        <f>O479*H479</f>
        <v>0</v>
      </c>
      <c r="Q479" s="196">
        <v>0</v>
      </c>
      <c r="R479" s="196">
        <f>Q479*H479</f>
        <v>0</v>
      </c>
      <c r="S479" s="196">
        <v>0</v>
      </c>
      <c r="T479" s="197">
        <f>S479*H479</f>
        <v>0</v>
      </c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R479" s="198" t="s">
        <v>176</v>
      </c>
      <c r="AT479" s="198" t="s">
        <v>307</v>
      </c>
      <c r="AU479" s="198" t="s">
        <v>83</v>
      </c>
      <c r="AY479" s="17" t="s">
        <v>157</v>
      </c>
      <c r="BE479" s="199">
        <f>IF(N479="základní",J479,0)</f>
        <v>0</v>
      </c>
      <c r="BF479" s="199">
        <f>IF(N479="snížená",J479,0)</f>
        <v>0</v>
      </c>
      <c r="BG479" s="199">
        <f>IF(N479="zákl. přenesená",J479,0)</f>
        <v>0</v>
      </c>
      <c r="BH479" s="199">
        <f>IF(N479="sníž. přenesená",J479,0)</f>
        <v>0</v>
      </c>
      <c r="BI479" s="199">
        <f>IF(N479="nulová",J479,0)</f>
        <v>0</v>
      </c>
      <c r="BJ479" s="17" t="s">
        <v>164</v>
      </c>
      <c r="BK479" s="199">
        <f>ROUND(I479*H479,2)</f>
        <v>0</v>
      </c>
      <c r="BL479" s="17" t="s">
        <v>164</v>
      </c>
      <c r="BM479" s="198" t="s">
        <v>604</v>
      </c>
    </row>
    <row r="480" spans="1:65" s="2" customFormat="1" ht="24.15" customHeight="1">
      <c r="A480" s="34"/>
      <c r="B480" s="35"/>
      <c r="C480" s="187" t="s">
        <v>605</v>
      </c>
      <c r="D480" s="187" t="s">
        <v>159</v>
      </c>
      <c r="E480" s="188" t="s">
        <v>606</v>
      </c>
      <c r="F480" s="189" t="s">
        <v>607</v>
      </c>
      <c r="G480" s="190" t="s">
        <v>265</v>
      </c>
      <c r="H480" s="191">
        <v>2</v>
      </c>
      <c r="I480" s="192"/>
      <c r="J480" s="193">
        <f>ROUND(I480*H480,2)</f>
        <v>0</v>
      </c>
      <c r="K480" s="189" t="s">
        <v>163</v>
      </c>
      <c r="L480" s="39"/>
      <c r="M480" s="194" t="s">
        <v>1</v>
      </c>
      <c r="N480" s="195" t="s">
        <v>40</v>
      </c>
      <c r="O480" s="72"/>
      <c r="P480" s="196">
        <f>O480*H480</f>
        <v>0</v>
      </c>
      <c r="Q480" s="196">
        <v>4E-05</v>
      </c>
      <c r="R480" s="196">
        <f>Q480*H480</f>
        <v>8E-05</v>
      </c>
      <c r="S480" s="196">
        <v>0</v>
      </c>
      <c r="T480" s="197">
        <f>S480*H480</f>
        <v>0</v>
      </c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R480" s="198" t="s">
        <v>164</v>
      </c>
      <c r="AT480" s="198" t="s">
        <v>159</v>
      </c>
      <c r="AU480" s="198" t="s">
        <v>83</v>
      </c>
      <c r="AY480" s="17" t="s">
        <v>157</v>
      </c>
      <c r="BE480" s="199">
        <f>IF(N480="základní",J480,0)</f>
        <v>0</v>
      </c>
      <c r="BF480" s="199">
        <f>IF(N480="snížená",J480,0)</f>
        <v>0</v>
      </c>
      <c r="BG480" s="199">
        <f>IF(N480="zákl. přenesená",J480,0)</f>
        <v>0</v>
      </c>
      <c r="BH480" s="199">
        <f>IF(N480="sníž. přenesená",J480,0)</f>
        <v>0</v>
      </c>
      <c r="BI480" s="199">
        <f>IF(N480="nulová",J480,0)</f>
        <v>0</v>
      </c>
      <c r="BJ480" s="17" t="s">
        <v>164</v>
      </c>
      <c r="BK480" s="199">
        <f>ROUND(I480*H480,2)</f>
        <v>0</v>
      </c>
      <c r="BL480" s="17" t="s">
        <v>164</v>
      </c>
      <c r="BM480" s="198" t="s">
        <v>608</v>
      </c>
    </row>
    <row r="481" spans="2:51" s="13" customFormat="1" ht="10.2">
      <c r="B481" s="200"/>
      <c r="C481" s="201"/>
      <c r="D481" s="202" t="s">
        <v>165</v>
      </c>
      <c r="E481" s="203" t="s">
        <v>1</v>
      </c>
      <c r="F481" s="204" t="s">
        <v>609</v>
      </c>
      <c r="G481" s="201"/>
      <c r="H481" s="203" t="s">
        <v>1</v>
      </c>
      <c r="I481" s="205"/>
      <c r="J481" s="201"/>
      <c r="K481" s="201"/>
      <c r="L481" s="206"/>
      <c r="M481" s="207"/>
      <c r="N481" s="208"/>
      <c r="O481" s="208"/>
      <c r="P481" s="208"/>
      <c r="Q481" s="208"/>
      <c r="R481" s="208"/>
      <c r="S481" s="208"/>
      <c r="T481" s="209"/>
      <c r="AT481" s="210" t="s">
        <v>165</v>
      </c>
      <c r="AU481" s="210" t="s">
        <v>83</v>
      </c>
      <c r="AV481" s="13" t="s">
        <v>81</v>
      </c>
      <c r="AW481" s="13" t="s">
        <v>30</v>
      </c>
      <c r="AX481" s="13" t="s">
        <v>73</v>
      </c>
      <c r="AY481" s="210" t="s">
        <v>157</v>
      </c>
    </row>
    <row r="482" spans="2:51" s="14" customFormat="1" ht="10.2">
      <c r="B482" s="211"/>
      <c r="C482" s="212"/>
      <c r="D482" s="202" t="s">
        <v>165</v>
      </c>
      <c r="E482" s="213" t="s">
        <v>1</v>
      </c>
      <c r="F482" s="214" t="s">
        <v>83</v>
      </c>
      <c r="G482" s="212"/>
      <c r="H482" s="215">
        <v>2</v>
      </c>
      <c r="I482" s="216"/>
      <c r="J482" s="212"/>
      <c r="K482" s="212"/>
      <c r="L482" s="217"/>
      <c r="M482" s="218"/>
      <c r="N482" s="219"/>
      <c r="O482" s="219"/>
      <c r="P482" s="219"/>
      <c r="Q482" s="219"/>
      <c r="R482" s="219"/>
      <c r="S482" s="219"/>
      <c r="T482" s="220"/>
      <c r="AT482" s="221" t="s">
        <v>165</v>
      </c>
      <c r="AU482" s="221" t="s">
        <v>83</v>
      </c>
      <c r="AV482" s="14" t="s">
        <v>83</v>
      </c>
      <c r="AW482" s="14" t="s">
        <v>30</v>
      </c>
      <c r="AX482" s="14" t="s">
        <v>73</v>
      </c>
      <c r="AY482" s="221" t="s">
        <v>157</v>
      </c>
    </row>
    <row r="483" spans="2:51" s="15" customFormat="1" ht="10.2">
      <c r="B483" s="222"/>
      <c r="C483" s="223"/>
      <c r="D483" s="202" t="s">
        <v>165</v>
      </c>
      <c r="E483" s="224" t="s">
        <v>1</v>
      </c>
      <c r="F483" s="225" t="s">
        <v>168</v>
      </c>
      <c r="G483" s="223"/>
      <c r="H483" s="226">
        <v>2</v>
      </c>
      <c r="I483" s="227"/>
      <c r="J483" s="223"/>
      <c r="K483" s="223"/>
      <c r="L483" s="228"/>
      <c r="M483" s="229"/>
      <c r="N483" s="230"/>
      <c r="O483" s="230"/>
      <c r="P483" s="230"/>
      <c r="Q483" s="230"/>
      <c r="R483" s="230"/>
      <c r="S483" s="230"/>
      <c r="T483" s="231"/>
      <c r="AT483" s="232" t="s">
        <v>165</v>
      </c>
      <c r="AU483" s="232" t="s">
        <v>83</v>
      </c>
      <c r="AV483" s="15" t="s">
        <v>164</v>
      </c>
      <c r="AW483" s="15" t="s">
        <v>30</v>
      </c>
      <c r="AX483" s="15" t="s">
        <v>81</v>
      </c>
      <c r="AY483" s="232" t="s">
        <v>157</v>
      </c>
    </row>
    <row r="484" spans="1:65" s="2" customFormat="1" ht="14.4" customHeight="1">
      <c r="A484" s="34"/>
      <c r="B484" s="35"/>
      <c r="C484" s="187" t="s">
        <v>427</v>
      </c>
      <c r="D484" s="187" t="s">
        <v>159</v>
      </c>
      <c r="E484" s="188" t="s">
        <v>610</v>
      </c>
      <c r="F484" s="189" t="s">
        <v>611</v>
      </c>
      <c r="G484" s="190" t="s">
        <v>265</v>
      </c>
      <c r="H484" s="191">
        <v>2</v>
      </c>
      <c r="I484" s="192"/>
      <c r="J484" s="193">
        <f>ROUND(I484*H484,2)</f>
        <v>0</v>
      </c>
      <c r="K484" s="189" t="s">
        <v>163</v>
      </c>
      <c r="L484" s="39"/>
      <c r="M484" s="194" t="s">
        <v>1</v>
      </c>
      <c r="N484" s="195" t="s">
        <v>40</v>
      </c>
      <c r="O484" s="72"/>
      <c r="P484" s="196">
        <f>O484*H484</f>
        <v>0</v>
      </c>
      <c r="Q484" s="196">
        <v>0.00022</v>
      </c>
      <c r="R484" s="196">
        <f>Q484*H484</f>
        <v>0.00044</v>
      </c>
      <c r="S484" s="196">
        <v>0</v>
      </c>
      <c r="T484" s="197">
        <f>S484*H484</f>
        <v>0</v>
      </c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R484" s="198" t="s">
        <v>164</v>
      </c>
      <c r="AT484" s="198" t="s">
        <v>159</v>
      </c>
      <c r="AU484" s="198" t="s">
        <v>83</v>
      </c>
      <c r="AY484" s="17" t="s">
        <v>157</v>
      </c>
      <c r="BE484" s="199">
        <f>IF(N484="základní",J484,0)</f>
        <v>0</v>
      </c>
      <c r="BF484" s="199">
        <f>IF(N484="snížená",J484,0)</f>
        <v>0</v>
      </c>
      <c r="BG484" s="199">
        <f>IF(N484="zákl. přenesená",J484,0)</f>
        <v>0</v>
      </c>
      <c r="BH484" s="199">
        <f>IF(N484="sníž. přenesená",J484,0)</f>
        <v>0</v>
      </c>
      <c r="BI484" s="199">
        <f>IF(N484="nulová",J484,0)</f>
        <v>0</v>
      </c>
      <c r="BJ484" s="17" t="s">
        <v>164</v>
      </c>
      <c r="BK484" s="199">
        <f>ROUND(I484*H484,2)</f>
        <v>0</v>
      </c>
      <c r="BL484" s="17" t="s">
        <v>164</v>
      </c>
      <c r="BM484" s="198" t="s">
        <v>612</v>
      </c>
    </row>
    <row r="485" spans="1:65" s="2" customFormat="1" ht="24.15" customHeight="1">
      <c r="A485" s="34"/>
      <c r="B485" s="35"/>
      <c r="C485" s="187" t="s">
        <v>613</v>
      </c>
      <c r="D485" s="187" t="s">
        <v>159</v>
      </c>
      <c r="E485" s="188" t="s">
        <v>614</v>
      </c>
      <c r="F485" s="189" t="s">
        <v>615</v>
      </c>
      <c r="G485" s="190" t="s">
        <v>179</v>
      </c>
      <c r="H485" s="191">
        <v>6.763</v>
      </c>
      <c r="I485" s="192"/>
      <c r="J485" s="193">
        <f>ROUND(I485*H485,2)</f>
        <v>0</v>
      </c>
      <c r="K485" s="189" t="s">
        <v>163</v>
      </c>
      <c r="L485" s="39"/>
      <c r="M485" s="194" t="s">
        <v>1</v>
      </c>
      <c r="N485" s="195" t="s">
        <v>40</v>
      </c>
      <c r="O485" s="72"/>
      <c r="P485" s="196">
        <f>O485*H485</f>
        <v>0</v>
      </c>
      <c r="Q485" s="196">
        <v>0</v>
      </c>
      <c r="R485" s="196">
        <f>Q485*H485</f>
        <v>0</v>
      </c>
      <c r="S485" s="196">
        <v>1.8</v>
      </c>
      <c r="T485" s="197">
        <f>S485*H485</f>
        <v>12.1734</v>
      </c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R485" s="198" t="s">
        <v>164</v>
      </c>
      <c r="AT485" s="198" t="s">
        <v>159</v>
      </c>
      <c r="AU485" s="198" t="s">
        <v>83</v>
      </c>
      <c r="AY485" s="17" t="s">
        <v>157</v>
      </c>
      <c r="BE485" s="199">
        <f>IF(N485="základní",J485,0)</f>
        <v>0</v>
      </c>
      <c r="BF485" s="199">
        <f>IF(N485="snížená",J485,0)</f>
        <v>0</v>
      </c>
      <c r="BG485" s="199">
        <f>IF(N485="zákl. přenesená",J485,0)</f>
        <v>0</v>
      </c>
      <c r="BH485" s="199">
        <f>IF(N485="sníž. přenesená",J485,0)</f>
        <v>0</v>
      </c>
      <c r="BI485" s="199">
        <f>IF(N485="nulová",J485,0)</f>
        <v>0</v>
      </c>
      <c r="BJ485" s="17" t="s">
        <v>164</v>
      </c>
      <c r="BK485" s="199">
        <f>ROUND(I485*H485,2)</f>
        <v>0</v>
      </c>
      <c r="BL485" s="17" t="s">
        <v>164</v>
      </c>
      <c r="BM485" s="198" t="s">
        <v>616</v>
      </c>
    </row>
    <row r="486" spans="2:51" s="13" customFormat="1" ht="10.2">
      <c r="B486" s="200"/>
      <c r="C486" s="201"/>
      <c r="D486" s="202" t="s">
        <v>165</v>
      </c>
      <c r="E486" s="203" t="s">
        <v>1</v>
      </c>
      <c r="F486" s="204" t="s">
        <v>166</v>
      </c>
      <c r="G486" s="201"/>
      <c r="H486" s="203" t="s">
        <v>1</v>
      </c>
      <c r="I486" s="205"/>
      <c r="J486" s="201"/>
      <c r="K486" s="201"/>
      <c r="L486" s="206"/>
      <c r="M486" s="207"/>
      <c r="N486" s="208"/>
      <c r="O486" s="208"/>
      <c r="P486" s="208"/>
      <c r="Q486" s="208"/>
      <c r="R486" s="208"/>
      <c r="S486" s="208"/>
      <c r="T486" s="209"/>
      <c r="AT486" s="210" t="s">
        <v>165</v>
      </c>
      <c r="AU486" s="210" t="s">
        <v>83</v>
      </c>
      <c r="AV486" s="13" t="s">
        <v>81</v>
      </c>
      <c r="AW486" s="13" t="s">
        <v>30</v>
      </c>
      <c r="AX486" s="13" t="s">
        <v>73</v>
      </c>
      <c r="AY486" s="210" t="s">
        <v>157</v>
      </c>
    </row>
    <row r="487" spans="2:51" s="14" customFormat="1" ht="10.2">
      <c r="B487" s="211"/>
      <c r="C487" s="212"/>
      <c r="D487" s="202" t="s">
        <v>165</v>
      </c>
      <c r="E487" s="213" t="s">
        <v>1</v>
      </c>
      <c r="F487" s="214" t="s">
        <v>617</v>
      </c>
      <c r="G487" s="212"/>
      <c r="H487" s="215">
        <v>3.227</v>
      </c>
      <c r="I487" s="216"/>
      <c r="J487" s="212"/>
      <c r="K487" s="212"/>
      <c r="L487" s="217"/>
      <c r="M487" s="218"/>
      <c r="N487" s="219"/>
      <c r="O487" s="219"/>
      <c r="P487" s="219"/>
      <c r="Q487" s="219"/>
      <c r="R487" s="219"/>
      <c r="S487" s="219"/>
      <c r="T487" s="220"/>
      <c r="AT487" s="221" t="s">
        <v>165</v>
      </c>
      <c r="AU487" s="221" t="s">
        <v>83</v>
      </c>
      <c r="AV487" s="14" t="s">
        <v>83</v>
      </c>
      <c r="AW487" s="14" t="s">
        <v>30</v>
      </c>
      <c r="AX487" s="14" t="s">
        <v>73</v>
      </c>
      <c r="AY487" s="221" t="s">
        <v>157</v>
      </c>
    </row>
    <row r="488" spans="2:51" s="14" customFormat="1" ht="10.2">
      <c r="B488" s="211"/>
      <c r="C488" s="212"/>
      <c r="D488" s="202" t="s">
        <v>165</v>
      </c>
      <c r="E488" s="213" t="s">
        <v>1</v>
      </c>
      <c r="F488" s="214" t="s">
        <v>618</v>
      </c>
      <c r="G488" s="212"/>
      <c r="H488" s="215">
        <v>3.536</v>
      </c>
      <c r="I488" s="216"/>
      <c r="J488" s="212"/>
      <c r="K488" s="212"/>
      <c r="L488" s="217"/>
      <c r="M488" s="218"/>
      <c r="N488" s="219"/>
      <c r="O488" s="219"/>
      <c r="P488" s="219"/>
      <c r="Q488" s="219"/>
      <c r="R488" s="219"/>
      <c r="S488" s="219"/>
      <c r="T488" s="220"/>
      <c r="AT488" s="221" t="s">
        <v>165</v>
      </c>
      <c r="AU488" s="221" t="s">
        <v>83</v>
      </c>
      <c r="AV488" s="14" t="s">
        <v>83</v>
      </c>
      <c r="AW488" s="14" t="s">
        <v>30</v>
      </c>
      <c r="AX488" s="14" t="s">
        <v>73</v>
      </c>
      <c r="AY488" s="221" t="s">
        <v>157</v>
      </c>
    </row>
    <row r="489" spans="2:51" s="15" customFormat="1" ht="10.2">
      <c r="B489" s="222"/>
      <c r="C489" s="223"/>
      <c r="D489" s="202" t="s">
        <v>165</v>
      </c>
      <c r="E489" s="224" t="s">
        <v>1</v>
      </c>
      <c r="F489" s="225" t="s">
        <v>168</v>
      </c>
      <c r="G489" s="223"/>
      <c r="H489" s="226">
        <v>6.763</v>
      </c>
      <c r="I489" s="227"/>
      <c r="J489" s="223"/>
      <c r="K489" s="223"/>
      <c r="L489" s="228"/>
      <c r="M489" s="229"/>
      <c r="N489" s="230"/>
      <c r="O489" s="230"/>
      <c r="P489" s="230"/>
      <c r="Q489" s="230"/>
      <c r="R489" s="230"/>
      <c r="S489" s="230"/>
      <c r="T489" s="231"/>
      <c r="AT489" s="232" t="s">
        <v>165</v>
      </c>
      <c r="AU489" s="232" t="s">
        <v>83</v>
      </c>
      <c r="AV489" s="15" t="s">
        <v>164</v>
      </c>
      <c r="AW489" s="15" t="s">
        <v>30</v>
      </c>
      <c r="AX489" s="15" t="s">
        <v>81</v>
      </c>
      <c r="AY489" s="232" t="s">
        <v>157</v>
      </c>
    </row>
    <row r="490" spans="1:65" s="2" customFormat="1" ht="14.4" customHeight="1">
      <c r="A490" s="34"/>
      <c r="B490" s="35"/>
      <c r="C490" s="187" t="s">
        <v>431</v>
      </c>
      <c r="D490" s="187" t="s">
        <v>159</v>
      </c>
      <c r="E490" s="188" t="s">
        <v>619</v>
      </c>
      <c r="F490" s="189" t="s">
        <v>620</v>
      </c>
      <c r="G490" s="190" t="s">
        <v>179</v>
      </c>
      <c r="H490" s="191">
        <v>9.464</v>
      </c>
      <c r="I490" s="192"/>
      <c r="J490" s="193">
        <f>ROUND(I490*H490,2)</f>
        <v>0</v>
      </c>
      <c r="K490" s="189" t="s">
        <v>163</v>
      </c>
      <c r="L490" s="39"/>
      <c r="M490" s="194" t="s">
        <v>1</v>
      </c>
      <c r="N490" s="195" t="s">
        <v>40</v>
      </c>
      <c r="O490" s="72"/>
      <c r="P490" s="196">
        <f>O490*H490</f>
        <v>0</v>
      </c>
      <c r="Q490" s="196">
        <v>0</v>
      </c>
      <c r="R490" s="196">
        <f>Q490*H490</f>
        <v>0</v>
      </c>
      <c r="S490" s="196">
        <v>1.671</v>
      </c>
      <c r="T490" s="197">
        <f>S490*H490</f>
        <v>15.814344000000002</v>
      </c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R490" s="198" t="s">
        <v>164</v>
      </c>
      <c r="AT490" s="198" t="s">
        <v>159</v>
      </c>
      <c r="AU490" s="198" t="s">
        <v>83</v>
      </c>
      <c r="AY490" s="17" t="s">
        <v>157</v>
      </c>
      <c r="BE490" s="199">
        <f>IF(N490="základní",J490,0)</f>
        <v>0</v>
      </c>
      <c r="BF490" s="199">
        <f>IF(N490="snížená",J490,0)</f>
        <v>0</v>
      </c>
      <c r="BG490" s="199">
        <f>IF(N490="zákl. přenesená",J490,0)</f>
        <v>0</v>
      </c>
      <c r="BH490" s="199">
        <f>IF(N490="sníž. přenesená",J490,0)</f>
        <v>0</v>
      </c>
      <c r="BI490" s="199">
        <f>IF(N490="nulová",J490,0)</f>
        <v>0</v>
      </c>
      <c r="BJ490" s="17" t="s">
        <v>164</v>
      </c>
      <c r="BK490" s="199">
        <f>ROUND(I490*H490,2)</f>
        <v>0</v>
      </c>
      <c r="BL490" s="17" t="s">
        <v>164</v>
      </c>
      <c r="BM490" s="198" t="s">
        <v>621</v>
      </c>
    </row>
    <row r="491" spans="2:51" s="14" customFormat="1" ht="10.2">
      <c r="B491" s="211"/>
      <c r="C491" s="212"/>
      <c r="D491" s="202" t="s">
        <v>165</v>
      </c>
      <c r="E491" s="213" t="s">
        <v>1</v>
      </c>
      <c r="F491" s="214" t="s">
        <v>622</v>
      </c>
      <c r="G491" s="212"/>
      <c r="H491" s="215">
        <v>2.268</v>
      </c>
      <c r="I491" s="216"/>
      <c r="J491" s="212"/>
      <c r="K491" s="212"/>
      <c r="L491" s="217"/>
      <c r="M491" s="218"/>
      <c r="N491" s="219"/>
      <c r="O491" s="219"/>
      <c r="P491" s="219"/>
      <c r="Q491" s="219"/>
      <c r="R491" s="219"/>
      <c r="S491" s="219"/>
      <c r="T491" s="220"/>
      <c r="AT491" s="221" t="s">
        <v>165</v>
      </c>
      <c r="AU491" s="221" t="s">
        <v>83</v>
      </c>
      <c r="AV491" s="14" t="s">
        <v>83</v>
      </c>
      <c r="AW491" s="14" t="s">
        <v>30</v>
      </c>
      <c r="AX491" s="14" t="s">
        <v>73</v>
      </c>
      <c r="AY491" s="221" t="s">
        <v>157</v>
      </c>
    </row>
    <row r="492" spans="2:51" s="14" customFormat="1" ht="10.2">
      <c r="B492" s="211"/>
      <c r="C492" s="212"/>
      <c r="D492" s="202" t="s">
        <v>165</v>
      </c>
      <c r="E492" s="213" t="s">
        <v>1</v>
      </c>
      <c r="F492" s="214" t="s">
        <v>623</v>
      </c>
      <c r="G492" s="212"/>
      <c r="H492" s="215">
        <v>5.796</v>
      </c>
      <c r="I492" s="216"/>
      <c r="J492" s="212"/>
      <c r="K492" s="212"/>
      <c r="L492" s="217"/>
      <c r="M492" s="218"/>
      <c r="N492" s="219"/>
      <c r="O492" s="219"/>
      <c r="P492" s="219"/>
      <c r="Q492" s="219"/>
      <c r="R492" s="219"/>
      <c r="S492" s="219"/>
      <c r="T492" s="220"/>
      <c r="AT492" s="221" t="s">
        <v>165</v>
      </c>
      <c r="AU492" s="221" t="s">
        <v>83</v>
      </c>
      <c r="AV492" s="14" t="s">
        <v>83</v>
      </c>
      <c r="AW492" s="14" t="s">
        <v>30</v>
      </c>
      <c r="AX492" s="14" t="s">
        <v>73</v>
      </c>
      <c r="AY492" s="221" t="s">
        <v>157</v>
      </c>
    </row>
    <row r="493" spans="2:51" s="14" customFormat="1" ht="10.2">
      <c r="B493" s="211"/>
      <c r="C493" s="212"/>
      <c r="D493" s="202" t="s">
        <v>165</v>
      </c>
      <c r="E493" s="213" t="s">
        <v>1</v>
      </c>
      <c r="F493" s="214" t="s">
        <v>624</v>
      </c>
      <c r="G493" s="212"/>
      <c r="H493" s="215">
        <v>1.4</v>
      </c>
      <c r="I493" s="216"/>
      <c r="J493" s="212"/>
      <c r="K493" s="212"/>
      <c r="L493" s="217"/>
      <c r="M493" s="218"/>
      <c r="N493" s="219"/>
      <c r="O493" s="219"/>
      <c r="P493" s="219"/>
      <c r="Q493" s="219"/>
      <c r="R493" s="219"/>
      <c r="S493" s="219"/>
      <c r="T493" s="220"/>
      <c r="AT493" s="221" t="s">
        <v>165</v>
      </c>
      <c r="AU493" s="221" t="s">
        <v>83</v>
      </c>
      <c r="AV493" s="14" t="s">
        <v>83</v>
      </c>
      <c r="AW493" s="14" t="s">
        <v>30</v>
      </c>
      <c r="AX493" s="14" t="s">
        <v>73</v>
      </c>
      <c r="AY493" s="221" t="s">
        <v>157</v>
      </c>
    </row>
    <row r="494" spans="2:51" s="15" customFormat="1" ht="10.2">
      <c r="B494" s="222"/>
      <c r="C494" s="223"/>
      <c r="D494" s="202" t="s">
        <v>165</v>
      </c>
      <c r="E494" s="224" t="s">
        <v>1</v>
      </c>
      <c r="F494" s="225" t="s">
        <v>168</v>
      </c>
      <c r="G494" s="223"/>
      <c r="H494" s="226">
        <v>9.464</v>
      </c>
      <c r="I494" s="227"/>
      <c r="J494" s="223"/>
      <c r="K494" s="223"/>
      <c r="L494" s="228"/>
      <c r="M494" s="229"/>
      <c r="N494" s="230"/>
      <c r="O494" s="230"/>
      <c r="P494" s="230"/>
      <c r="Q494" s="230"/>
      <c r="R494" s="230"/>
      <c r="S494" s="230"/>
      <c r="T494" s="231"/>
      <c r="AT494" s="232" t="s">
        <v>165</v>
      </c>
      <c r="AU494" s="232" t="s">
        <v>83</v>
      </c>
      <c r="AV494" s="15" t="s">
        <v>164</v>
      </c>
      <c r="AW494" s="15" t="s">
        <v>30</v>
      </c>
      <c r="AX494" s="15" t="s">
        <v>81</v>
      </c>
      <c r="AY494" s="232" t="s">
        <v>157</v>
      </c>
    </row>
    <row r="495" spans="1:65" s="2" customFormat="1" ht="14.4" customHeight="1">
      <c r="A495" s="34"/>
      <c r="B495" s="35"/>
      <c r="C495" s="187" t="s">
        <v>625</v>
      </c>
      <c r="D495" s="187" t="s">
        <v>159</v>
      </c>
      <c r="E495" s="188" t="s">
        <v>626</v>
      </c>
      <c r="F495" s="189" t="s">
        <v>627</v>
      </c>
      <c r="G495" s="190" t="s">
        <v>208</v>
      </c>
      <c r="H495" s="191">
        <v>18</v>
      </c>
      <c r="I495" s="192"/>
      <c r="J495" s="193">
        <f>ROUND(I495*H495,2)</f>
        <v>0</v>
      </c>
      <c r="K495" s="189" t="s">
        <v>163</v>
      </c>
      <c r="L495" s="39"/>
      <c r="M495" s="194" t="s">
        <v>1</v>
      </c>
      <c r="N495" s="195" t="s">
        <v>40</v>
      </c>
      <c r="O495" s="72"/>
      <c r="P495" s="196">
        <f>O495*H495</f>
        <v>0</v>
      </c>
      <c r="Q495" s="196">
        <v>0</v>
      </c>
      <c r="R495" s="196">
        <f>Q495*H495</f>
        <v>0</v>
      </c>
      <c r="S495" s="196">
        <v>0.2</v>
      </c>
      <c r="T495" s="197">
        <f>S495*H495</f>
        <v>3.6</v>
      </c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R495" s="198" t="s">
        <v>164</v>
      </c>
      <c r="AT495" s="198" t="s">
        <v>159</v>
      </c>
      <c r="AU495" s="198" t="s">
        <v>83</v>
      </c>
      <c r="AY495" s="17" t="s">
        <v>157</v>
      </c>
      <c r="BE495" s="199">
        <f>IF(N495="základní",J495,0)</f>
        <v>0</v>
      </c>
      <c r="BF495" s="199">
        <f>IF(N495="snížená",J495,0)</f>
        <v>0</v>
      </c>
      <c r="BG495" s="199">
        <f>IF(N495="zákl. přenesená",J495,0)</f>
        <v>0</v>
      </c>
      <c r="BH495" s="199">
        <f>IF(N495="sníž. přenesená",J495,0)</f>
        <v>0</v>
      </c>
      <c r="BI495" s="199">
        <f>IF(N495="nulová",J495,0)</f>
        <v>0</v>
      </c>
      <c r="BJ495" s="17" t="s">
        <v>164</v>
      </c>
      <c r="BK495" s="199">
        <f>ROUND(I495*H495,2)</f>
        <v>0</v>
      </c>
      <c r="BL495" s="17" t="s">
        <v>164</v>
      </c>
      <c r="BM495" s="198" t="s">
        <v>628</v>
      </c>
    </row>
    <row r="496" spans="2:51" s="13" customFormat="1" ht="10.2">
      <c r="B496" s="200"/>
      <c r="C496" s="201"/>
      <c r="D496" s="202" t="s">
        <v>165</v>
      </c>
      <c r="E496" s="203" t="s">
        <v>1</v>
      </c>
      <c r="F496" s="204" t="s">
        <v>629</v>
      </c>
      <c r="G496" s="201"/>
      <c r="H496" s="203" t="s">
        <v>1</v>
      </c>
      <c r="I496" s="205"/>
      <c r="J496" s="201"/>
      <c r="K496" s="201"/>
      <c r="L496" s="206"/>
      <c r="M496" s="207"/>
      <c r="N496" s="208"/>
      <c r="O496" s="208"/>
      <c r="P496" s="208"/>
      <c r="Q496" s="208"/>
      <c r="R496" s="208"/>
      <c r="S496" s="208"/>
      <c r="T496" s="209"/>
      <c r="AT496" s="210" t="s">
        <v>165</v>
      </c>
      <c r="AU496" s="210" t="s">
        <v>83</v>
      </c>
      <c r="AV496" s="13" t="s">
        <v>81</v>
      </c>
      <c r="AW496" s="13" t="s">
        <v>30</v>
      </c>
      <c r="AX496" s="13" t="s">
        <v>73</v>
      </c>
      <c r="AY496" s="210" t="s">
        <v>157</v>
      </c>
    </row>
    <row r="497" spans="2:51" s="14" customFormat="1" ht="10.2">
      <c r="B497" s="211"/>
      <c r="C497" s="212"/>
      <c r="D497" s="202" t="s">
        <v>165</v>
      </c>
      <c r="E497" s="213" t="s">
        <v>1</v>
      </c>
      <c r="F497" s="214" t="s">
        <v>630</v>
      </c>
      <c r="G497" s="212"/>
      <c r="H497" s="215">
        <v>4.5</v>
      </c>
      <c r="I497" s="216"/>
      <c r="J497" s="212"/>
      <c r="K497" s="212"/>
      <c r="L497" s="217"/>
      <c r="M497" s="218"/>
      <c r="N497" s="219"/>
      <c r="O497" s="219"/>
      <c r="P497" s="219"/>
      <c r="Q497" s="219"/>
      <c r="R497" s="219"/>
      <c r="S497" s="219"/>
      <c r="T497" s="220"/>
      <c r="AT497" s="221" t="s">
        <v>165</v>
      </c>
      <c r="AU497" s="221" t="s">
        <v>83</v>
      </c>
      <c r="AV497" s="14" t="s">
        <v>83</v>
      </c>
      <c r="AW497" s="14" t="s">
        <v>30</v>
      </c>
      <c r="AX497" s="14" t="s">
        <v>73</v>
      </c>
      <c r="AY497" s="221" t="s">
        <v>157</v>
      </c>
    </row>
    <row r="498" spans="2:51" s="14" customFormat="1" ht="10.2">
      <c r="B498" s="211"/>
      <c r="C498" s="212"/>
      <c r="D498" s="202" t="s">
        <v>165</v>
      </c>
      <c r="E498" s="213" t="s">
        <v>1</v>
      </c>
      <c r="F498" s="214" t="s">
        <v>631</v>
      </c>
      <c r="G498" s="212"/>
      <c r="H498" s="215">
        <v>13.5</v>
      </c>
      <c r="I498" s="216"/>
      <c r="J498" s="212"/>
      <c r="K498" s="212"/>
      <c r="L498" s="217"/>
      <c r="M498" s="218"/>
      <c r="N498" s="219"/>
      <c r="O498" s="219"/>
      <c r="P498" s="219"/>
      <c r="Q498" s="219"/>
      <c r="R498" s="219"/>
      <c r="S498" s="219"/>
      <c r="T498" s="220"/>
      <c r="AT498" s="221" t="s">
        <v>165</v>
      </c>
      <c r="AU498" s="221" t="s">
        <v>83</v>
      </c>
      <c r="AV498" s="14" t="s">
        <v>83</v>
      </c>
      <c r="AW498" s="14" t="s">
        <v>30</v>
      </c>
      <c r="AX498" s="14" t="s">
        <v>73</v>
      </c>
      <c r="AY498" s="221" t="s">
        <v>157</v>
      </c>
    </row>
    <row r="499" spans="2:51" s="15" customFormat="1" ht="10.2">
      <c r="B499" s="222"/>
      <c r="C499" s="223"/>
      <c r="D499" s="202" t="s">
        <v>165</v>
      </c>
      <c r="E499" s="224" t="s">
        <v>1</v>
      </c>
      <c r="F499" s="225" t="s">
        <v>168</v>
      </c>
      <c r="G499" s="223"/>
      <c r="H499" s="226">
        <v>18</v>
      </c>
      <c r="I499" s="227"/>
      <c r="J499" s="223"/>
      <c r="K499" s="223"/>
      <c r="L499" s="228"/>
      <c r="M499" s="229"/>
      <c r="N499" s="230"/>
      <c r="O499" s="230"/>
      <c r="P499" s="230"/>
      <c r="Q499" s="230"/>
      <c r="R499" s="230"/>
      <c r="S499" s="230"/>
      <c r="T499" s="231"/>
      <c r="AT499" s="232" t="s">
        <v>165</v>
      </c>
      <c r="AU499" s="232" t="s">
        <v>83</v>
      </c>
      <c r="AV499" s="15" t="s">
        <v>164</v>
      </c>
      <c r="AW499" s="15" t="s">
        <v>30</v>
      </c>
      <c r="AX499" s="15" t="s">
        <v>81</v>
      </c>
      <c r="AY499" s="232" t="s">
        <v>157</v>
      </c>
    </row>
    <row r="500" spans="1:65" s="2" customFormat="1" ht="14.4" customHeight="1">
      <c r="A500" s="34"/>
      <c r="B500" s="35"/>
      <c r="C500" s="187" t="s">
        <v>435</v>
      </c>
      <c r="D500" s="187" t="s">
        <v>159</v>
      </c>
      <c r="E500" s="188" t="s">
        <v>632</v>
      </c>
      <c r="F500" s="189" t="s">
        <v>633</v>
      </c>
      <c r="G500" s="190" t="s">
        <v>208</v>
      </c>
      <c r="H500" s="191">
        <v>5.48</v>
      </c>
      <c r="I500" s="192"/>
      <c r="J500" s="193">
        <f>ROUND(I500*H500,2)</f>
        <v>0</v>
      </c>
      <c r="K500" s="189" t="s">
        <v>163</v>
      </c>
      <c r="L500" s="39"/>
      <c r="M500" s="194" t="s">
        <v>1</v>
      </c>
      <c r="N500" s="195" t="s">
        <v>40</v>
      </c>
      <c r="O500" s="72"/>
      <c r="P500" s="196">
        <f>O500*H500</f>
        <v>0</v>
      </c>
      <c r="Q500" s="196">
        <v>0</v>
      </c>
      <c r="R500" s="196">
        <f>Q500*H500</f>
        <v>0</v>
      </c>
      <c r="S500" s="196">
        <v>0.055</v>
      </c>
      <c r="T500" s="197">
        <f>S500*H500</f>
        <v>0.3014</v>
      </c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R500" s="198" t="s">
        <v>164</v>
      </c>
      <c r="AT500" s="198" t="s">
        <v>159</v>
      </c>
      <c r="AU500" s="198" t="s">
        <v>83</v>
      </c>
      <c r="AY500" s="17" t="s">
        <v>157</v>
      </c>
      <c r="BE500" s="199">
        <f>IF(N500="základní",J500,0)</f>
        <v>0</v>
      </c>
      <c r="BF500" s="199">
        <f>IF(N500="snížená",J500,0)</f>
        <v>0</v>
      </c>
      <c r="BG500" s="199">
        <f>IF(N500="zákl. přenesená",J500,0)</f>
        <v>0</v>
      </c>
      <c r="BH500" s="199">
        <f>IF(N500="sníž. přenesená",J500,0)</f>
        <v>0</v>
      </c>
      <c r="BI500" s="199">
        <f>IF(N500="nulová",J500,0)</f>
        <v>0</v>
      </c>
      <c r="BJ500" s="17" t="s">
        <v>164</v>
      </c>
      <c r="BK500" s="199">
        <f>ROUND(I500*H500,2)</f>
        <v>0</v>
      </c>
      <c r="BL500" s="17" t="s">
        <v>164</v>
      </c>
      <c r="BM500" s="198" t="s">
        <v>634</v>
      </c>
    </row>
    <row r="501" spans="2:51" s="13" customFormat="1" ht="10.2">
      <c r="B501" s="200"/>
      <c r="C501" s="201"/>
      <c r="D501" s="202" t="s">
        <v>165</v>
      </c>
      <c r="E501" s="203" t="s">
        <v>1</v>
      </c>
      <c r="F501" s="204" t="s">
        <v>166</v>
      </c>
      <c r="G501" s="201"/>
      <c r="H501" s="203" t="s">
        <v>1</v>
      </c>
      <c r="I501" s="205"/>
      <c r="J501" s="201"/>
      <c r="K501" s="201"/>
      <c r="L501" s="206"/>
      <c r="M501" s="207"/>
      <c r="N501" s="208"/>
      <c r="O501" s="208"/>
      <c r="P501" s="208"/>
      <c r="Q501" s="208"/>
      <c r="R501" s="208"/>
      <c r="S501" s="208"/>
      <c r="T501" s="209"/>
      <c r="AT501" s="210" t="s">
        <v>165</v>
      </c>
      <c r="AU501" s="210" t="s">
        <v>83</v>
      </c>
      <c r="AV501" s="13" t="s">
        <v>81</v>
      </c>
      <c r="AW501" s="13" t="s">
        <v>30</v>
      </c>
      <c r="AX501" s="13" t="s">
        <v>73</v>
      </c>
      <c r="AY501" s="210" t="s">
        <v>157</v>
      </c>
    </row>
    <row r="502" spans="2:51" s="14" customFormat="1" ht="10.2">
      <c r="B502" s="211"/>
      <c r="C502" s="212"/>
      <c r="D502" s="202" t="s">
        <v>165</v>
      </c>
      <c r="E502" s="213" t="s">
        <v>1</v>
      </c>
      <c r="F502" s="214" t="s">
        <v>635</v>
      </c>
      <c r="G502" s="212"/>
      <c r="H502" s="215">
        <v>3.23</v>
      </c>
      <c r="I502" s="216"/>
      <c r="J502" s="212"/>
      <c r="K502" s="212"/>
      <c r="L502" s="217"/>
      <c r="M502" s="218"/>
      <c r="N502" s="219"/>
      <c r="O502" s="219"/>
      <c r="P502" s="219"/>
      <c r="Q502" s="219"/>
      <c r="R502" s="219"/>
      <c r="S502" s="219"/>
      <c r="T502" s="220"/>
      <c r="AT502" s="221" t="s">
        <v>165</v>
      </c>
      <c r="AU502" s="221" t="s">
        <v>83</v>
      </c>
      <c r="AV502" s="14" t="s">
        <v>83</v>
      </c>
      <c r="AW502" s="14" t="s">
        <v>30</v>
      </c>
      <c r="AX502" s="14" t="s">
        <v>73</v>
      </c>
      <c r="AY502" s="221" t="s">
        <v>157</v>
      </c>
    </row>
    <row r="503" spans="2:51" s="13" customFormat="1" ht="10.2">
      <c r="B503" s="200"/>
      <c r="C503" s="201"/>
      <c r="D503" s="202" t="s">
        <v>165</v>
      </c>
      <c r="E503" s="203" t="s">
        <v>1</v>
      </c>
      <c r="F503" s="204" t="s">
        <v>335</v>
      </c>
      <c r="G503" s="201"/>
      <c r="H503" s="203" t="s">
        <v>1</v>
      </c>
      <c r="I503" s="205"/>
      <c r="J503" s="201"/>
      <c r="K503" s="201"/>
      <c r="L503" s="206"/>
      <c r="M503" s="207"/>
      <c r="N503" s="208"/>
      <c r="O503" s="208"/>
      <c r="P503" s="208"/>
      <c r="Q503" s="208"/>
      <c r="R503" s="208"/>
      <c r="S503" s="208"/>
      <c r="T503" s="209"/>
      <c r="AT503" s="210" t="s">
        <v>165</v>
      </c>
      <c r="AU503" s="210" t="s">
        <v>83</v>
      </c>
      <c r="AV503" s="13" t="s">
        <v>81</v>
      </c>
      <c r="AW503" s="13" t="s">
        <v>30</v>
      </c>
      <c r="AX503" s="13" t="s">
        <v>73</v>
      </c>
      <c r="AY503" s="210" t="s">
        <v>157</v>
      </c>
    </row>
    <row r="504" spans="2:51" s="14" customFormat="1" ht="10.2">
      <c r="B504" s="211"/>
      <c r="C504" s="212"/>
      <c r="D504" s="202" t="s">
        <v>165</v>
      </c>
      <c r="E504" s="213" t="s">
        <v>1</v>
      </c>
      <c r="F504" s="214" t="s">
        <v>636</v>
      </c>
      <c r="G504" s="212"/>
      <c r="H504" s="215">
        <v>2.25</v>
      </c>
      <c r="I504" s="216"/>
      <c r="J504" s="212"/>
      <c r="K504" s="212"/>
      <c r="L504" s="217"/>
      <c r="M504" s="218"/>
      <c r="N504" s="219"/>
      <c r="O504" s="219"/>
      <c r="P504" s="219"/>
      <c r="Q504" s="219"/>
      <c r="R504" s="219"/>
      <c r="S504" s="219"/>
      <c r="T504" s="220"/>
      <c r="AT504" s="221" t="s">
        <v>165</v>
      </c>
      <c r="AU504" s="221" t="s">
        <v>83</v>
      </c>
      <c r="AV504" s="14" t="s">
        <v>83</v>
      </c>
      <c r="AW504" s="14" t="s">
        <v>30</v>
      </c>
      <c r="AX504" s="14" t="s">
        <v>73</v>
      </c>
      <c r="AY504" s="221" t="s">
        <v>157</v>
      </c>
    </row>
    <row r="505" spans="2:51" s="15" customFormat="1" ht="10.2">
      <c r="B505" s="222"/>
      <c r="C505" s="223"/>
      <c r="D505" s="202" t="s">
        <v>165</v>
      </c>
      <c r="E505" s="224" t="s">
        <v>1</v>
      </c>
      <c r="F505" s="225" t="s">
        <v>168</v>
      </c>
      <c r="G505" s="223"/>
      <c r="H505" s="226">
        <v>5.48</v>
      </c>
      <c r="I505" s="227"/>
      <c r="J505" s="223"/>
      <c r="K505" s="223"/>
      <c r="L505" s="228"/>
      <c r="M505" s="229"/>
      <c r="N505" s="230"/>
      <c r="O505" s="230"/>
      <c r="P505" s="230"/>
      <c r="Q505" s="230"/>
      <c r="R505" s="230"/>
      <c r="S505" s="230"/>
      <c r="T505" s="231"/>
      <c r="AT505" s="232" t="s">
        <v>165</v>
      </c>
      <c r="AU505" s="232" t="s">
        <v>83</v>
      </c>
      <c r="AV505" s="15" t="s">
        <v>164</v>
      </c>
      <c r="AW505" s="15" t="s">
        <v>30</v>
      </c>
      <c r="AX505" s="15" t="s">
        <v>81</v>
      </c>
      <c r="AY505" s="232" t="s">
        <v>157</v>
      </c>
    </row>
    <row r="506" spans="1:65" s="2" customFormat="1" ht="24.15" customHeight="1">
      <c r="A506" s="34"/>
      <c r="B506" s="35"/>
      <c r="C506" s="187" t="s">
        <v>637</v>
      </c>
      <c r="D506" s="187" t="s">
        <v>159</v>
      </c>
      <c r="E506" s="188" t="s">
        <v>638</v>
      </c>
      <c r="F506" s="189" t="s">
        <v>639</v>
      </c>
      <c r="G506" s="190" t="s">
        <v>179</v>
      </c>
      <c r="H506" s="191">
        <v>16.87</v>
      </c>
      <c r="I506" s="192"/>
      <c r="J506" s="193">
        <f>ROUND(I506*H506,2)</f>
        <v>0</v>
      </c>
      <c r="K506" s="189" t="s">
        <v>163</v>
      </c>
      <c r="L506" s="39"/>
      <c r="M506" s="194" t="s">
        <v>1</v>
      </c>
      <c r="N506" s="195" t="s">
        <v>40</v>
      </c>
      <c r="O506" s="72"/>
      <c r="P506" s="196">
        <f>O506*H506</f>
        <v>0</v>
      </c>
      <c r="Q506" s="196">
        <v>0</v>
      </c>
      <c r="R506" s="196">
        <f>Q506*H506</f>
        <v>0</v>
      </c>
      <c r="S506" s="196">
        <v>2.2</v>
      </c>
      <c r="T506" s="197">
        <f>S506*H506</f>
        <v>37.114000000000004</v>
      </c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R506" s="198" t="s">
        <v>164</v>
      </c>
      <c r="AT506" s="198" t="s">
        <v>159</v>
      </c>
      <c r="AU506" s="198" t="s">
        <v>83</v>
      </c>
      <c r="AY506" s="17" t="s">
        <v>157</v>
      </c>
      <c r="BE506" s="199">
        <f>IF(N506="základní",J506,0)</f>
        <v>0</v>
      </c>
      <c r="BF506" s="199">
        <f>IF(N506="snížená",J506,0)</f>
        <v>0</v>
      </c>
      <c r="BG506" s="199">
        <f>IF(N506="zákl. přenesená",J506,0)</f>
        <v>0</v>
      </c>
      <c r="BH506" s="199">
        <f>IF(N506="sníž. přenesená",J506,0)</f>
        <v>0</v>
      </c>
      <c r="BI506" s="199">
        <f>IF(N506="nulová",J506,0)</f>
        <v>0</v>
      </c>
      <c r="BJ506" s="17" t="s">
        <v>164</v>
      </c>
      <c r="BK506" s="199">
        <f>ROUND(I506*H506,2)</f>
        <v>0</v>
      </c>
      <c r="BL506" s="17" t="s">
        <v>164</v>
      </c>
      <c r="BM506" s="198" t="s">
        <v>640</v>
      </c>
    </row>
    <row r="507" spans="2:51" s="13" customFormat="1" ht="10.2">
      <c r="B507" s="200"/>
      <c r="C507" s="201"/>
      <c r="D507" s="202" t="s">
        <v>165</v>
      </c>
      <c r="E507" s="203" t="s">
        <v>1</v>
      </c>
      <c r="F507" s="204" t="s">
        <v>166</v>
      </c>
      <c r="G507" s="201"/>
      <c r="H507" s="203" t="s">
        <v>1</v>
      </c>
      <c r="I507" s="205"/>
      <c r="J507" s="201"/>
      <c r="K507" s="201"/>
      <c r="L507" s="206"/>
      <c r="M507" s="207"/>
      <c r="N507" s="208"/>
      <c r="O507" s="208"/>
      <c r="P507" s="208"/>
      <c r="Q507" s="208"/>
      <c r="R507" s="208"/>
      <c r="S507" s="208"/>
      <c r="T507" s="209"/>
      <c r="AT507" s="210" t="s">
        <v>165</v>
      </c>
      <c r="AU507" s="210" t="s">
        <v>83</v>
      </c>
      <c r="AV507" s="13" t="s">
        <v>81</v>
      </c>
      <c r="AW507" s="13" t="s">
        <v>30</v>
      </c>
      <c r="AX507" s="13" t="s">
        <v>73</v>
      </c>
      <c r="AY507" s="210" t="s">
        <v>157</v>
      </c>
    </row>
    <row r="508" spans="2:51" s="14" customFormat="1" ht="10.2">
      <c r="B508" s="211"/>
      <c r="C508" s="212"/>
      <c r="D508" s="202" t="s">
        <v>165</v>
      </c>
      <c r="E508" s="213" t="s">
        <v>1</v>
      </c>
      <c r="F508" s="214" t="s">
        <v>641</v>
      </c>
      <c r="G508" s="212"/>
      <c r="H508" s="215">
        <v>16.87</v>
      </c>
      <c r="I508" s="216"/>
      <c r="J508" s="212"/>
      <c r="K508" s="212"/>
      <c r="L508" s="217"/>
      <c r="M508" s="218"/>
      <c r="N508" s="219"/>
      <c r="O508" s="219"/>
      <c r="P508" s="219"/>
      <c r="Q508" s="219"/>
      <c r="R508" s="219"/>
      <c r="S508" s="219"/>
      <c r="T508" s="220"/>
      <c r="AT508" s="221" t="s">
        <v>165</v>
      </c>
      <c r="AU508" s="221" t="s">
        <v>83</v>
      </c>
      <c r="AV508" s="14" t="s">
        <v>83</v>
      </c>
      <c r="AW508" s="14" t="s">
        <v>30</v>
      </c>
      <c r="AX508" s="14" t="s">
        <v>73</v>
      </c>
      <c r="AY508" s="221" t="s">
        <v>157</v>
      </c>
    </row>
    <row r="509" spans="2:51" s="15" customFormat="1" ht="10.2">
      <c r="B509" s="222"/>
      <c r="C509" s="223"/>
      <c r="D509" s="202" t="s">
        <v>165</v>
      </c>
      <c r="E509" s="224" t="s">
        <v>1</v>
      </c>
      <c r="F509" s="225" t="s">
        <v>168</v>
      </c>
      <c r="G509" s="223"/>
      <c r="H509" s="226">
        <v>16.87</v>
      </c>
      <c r="I509" s="227"/>
      <c r="J509" s="223"/>
      <c r="K509" s="223"/>
      <c r="L509" s="228"/>
      <c r="M509" s="229"/>
      <c r="N509" s="230"/>
      <c r="O509" s="230"/>
      <c r="P509" s="230"/>
      <c r="Q509" s="230"/>
      <c r="R509" s="230"/>
      <c r="S509" s="230"/>
      <c r="T509" s="231"/>
      <c r="AT509" s="232" t="s">
        <v>165</v>
      </c>
      <c r="AU509" s="232" t="s">
        <v>83</v>
      </c>
      <c r="AV509" s="15" t="s">
        <v>164</v>
      </c>
      <c r="AW509" s="15" t="s">
        <v>30</v>
      </c>
      <c r="AX509" s="15" t="s">
        <v>81</v>
      </c>
      <c r="AY509" s="232" t="s">
        <v>157</v>
      </c>
    </row>
    <row r="510" spans="1:65" s="2" customFormat="1" ht="14.4" customHeight="1">
      <c r="A510" s="34"/>
      <c r="B510" s="35"/>
      <c r="C510" s="187" t="s">
        <v>438</v>
      </c>
      <c r="D510" s="187" t="s">
        <v>159</v>
      </c>
      <c r="E510" s="188" t="s">
        <v>642</v>
      </c>
      <c r="F510" s="189" t="s">
        <v>643</v>
      </c>
      <c r="G510" s="190" t="s">
        <v>208</v>
      </c>
      <c r="H510" s="191">
        <v>75.5</v>
      </c>
      <c r="I510" s="192"/>
      <c r="J510" s="193">
        <f>ROUND(I510*H510,2)</f>
        <v>0</v>
      </c>
      <c r="K510" s="189" t="s">
        <v>163</v>
      </c>
      <c r="L510" s="39"/>
      <c r="M510" s="194" t="s">
        <v>1</v>
      </c>
      <c r="N510" s="195" t="s">
        <v>40</v>
      </c>
      <c r="O510" s="72"/>
      <c r="P510" s="196">
        <f>O510*H510</f>
        <v>0</v>
      </c>
      <c r="Q510" s="196">
        <v>0</v>
      </c>
      <c r="R510" s="196">
        <f>Q510*H510</f>
        <v>0</v>
      </c>
      <c r="S510" s="196">
        <v>0</v>
      </c>
      <c r="T510" s="197">
        <f>S510*H510</f>
        <v>0</v>
      </c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R510" s="198" t="s">
        <v>164</v>
      </c>
      <c r="AT510" s="198" t="s">
        <v>159</v>
      </c>
      <c r="AU510" s="198" t="s">
        <v>83</v>
      </c>
      <c r="AY510" s="17" t="s">
        <v>157</v>
      </c>
      <c r="BE510" s="199">
        <f>IF(N510="základní",J510,0)</f>
        <v>0</v>
      </c>
      <c r="BF510" s="199">
        <f>IF(N510="snížená",J510,0)</f>
        <v>0</v>
      </c>
      <c r="BG510" s="199">
        <f>IF(N510="zákl. přenesená",J510,0)</f>
        <v>0</v>
      </c>
      <c r="BH510" s="199">
        <f>IF(N510="sníž. přenesená",J510,0)</f>
        <v>0</v>
      </c>
      <c r="BI510" s="199">
        <f>IF(N510="nulová",J510,0)</f>
        <v>0</v>
      </c>
      <c r="BJ510" s="17" t="s">
        <v>164</v>
      </c>
      <c r="BK510" s="199">
        <f>ROUND(I510*H510,2)</f>
        <v>0</v>
      </c>
      <c r="BL510" s="17" t="s">
        <v>164</v>
      </c>
      <c r="BM510" s="198" t="s">
        <v>644</v>
      </c>
    </row>
    <row r="511" spans="2:51" s="13" customFormat="1" ht="10.2">
      <c r="B511" s="200"/>
      <c r="C511" s="201"/>
      <c r="D511" s="202" t="s">
        <v>165</v>
      </c>
      <c r="E511" s="203" t="s">
        <v>1</v>
      </c>
      <c r="F511" s="204" t="s">
        <v>166</v>
      </c>
      <c r="G511" s="201"/>
      <c r="H511" s="203" t="s">
        <v>1</v>
      </c>
      <c r="I511" s="205"/>
      <c r="J511" s="201"/>
      <c r="K511" s="201"/>
      <c r="L511" s="206"/>
      <c r="M511" s="207"/>
      <c r="N511" s="208"/>
      <c r="O511" s="208"/>
      <c r="P511" s="208"/>
      <c r="Q511" s="208"/>
      <c r="R511" s="208"/>
      <c r="S511" s="208"/>
      <c r="T511" s="209"/>
      <c r="AT511" s="210" t="s">
        <v>165</v>
      </c>
      <c r="AU511" s="210" t="s">
        <v>83</v>
      </c>
      <c r="AV511" s="13" t="s">
        <v>81</v>
      </c>
      <c r="AW511" s="13" t="s">
        <v>30</v>
      </c>
      <c r="AX511" s="13" t="s">
        <v>73</v>
      </c>
      <c r="AY511" s="210" t="s">
        <v>157</v>
      </c>
    </row>
    <row r="512" spans="2:51" s="14" customFormat="1" ht="10.2">
      <c r="B512" s="211"/>
      <c r="C512" s="212"/>
      <c r="D512" s="202" t="s">
        <v>165</v>
      </c>
      <c r="E512" s="213" t="s">
        <v>1</v>
      </c>
      <c r="F512" s="214" t="s">
        <v>645</v>
      </c>
      <c r="G512" s="212"/>
      <c r="H512" s="215">
        <v>57.7</v>
      </c>
      <c r="I512" s="216"/>
      <c r="J512" s="212"/>
      <c r="K512" s="212"/>
      <c r="L512" s="217"/>
      <c r="M512" s="218"/>
      <c r="N512" s="219"/>
      <c r="O512" s="219"/>
      <c r="P512" s="219"/>
      <c r="Q512" s="219"/>
      <c r="R512" s="219"/>
      <c r="S512" s="219"/>
      <c r="T512" s="220"/>
      <c r="AT512" s="221" t="s">
        <v>165</v>
      </c>
      <c r="AU512" s="221" t="s">
        <v>83</v>
      </c>
      <c r="AV512" s="14" t="s">
        <v>83</v>
      </c>
      <c r="AW512" s="14" t="s">
        <v>30</v>
      </c>
      <c r="AX512" s="14" t="s">
        <v>73</v>
      </c>
      <c r="AY512" s="221" t="s">
        <v>157</v>
      </c>
    </row>
    <row r="513" spans="2:51" s="13" customFormat="1" ht="10.2">
      <c r="B513" s="200"/>
      <c r="C513" s="201"/>
      <c r="D513" s="202" t="s">
        <v>165</v>
      </c>
      <c r="E513" s="203" t="s">
        <v>1</v>
      </c>
      <c r="F513" s="204" t="s">
        <v>646</v>
      </c>
      <c r="G513" s="201"/>
      <c r="H513" s="203" t="s">
        <v>1</v>
      </c>
      <c r="I513" s="205"/>
      <c r="J513" s="201"/>
      <c r="K513" s="201"/>
      <c r="L513" s="206"/>
      <c r="M513" s="207"/>
      <c r="N513" s="208"/>
      <c r="O513" s="208"/>
      <c r="P513" s="208"/>
      <c r="Q513" s="208"/>
      <c r="R513" s="208"/>
      <c r="S513" s="208"/>
      <c r="T513" s="209"/>
      <c r="AT513" s="210" t="s">
        <v>165</v>
      </c>
      <c r="AU513" s="210" t="s">
        <v>83</v>
      </c>
      <c r="AV513" s="13" t="s">
        <v>81</v>
      </c>
      <c r="AW513" s="13" t="s">
        <v>30</v>
      </c>
      <c r="AX513" s="13" t="s">
        <v>73</v>
      </c>
      <c r="AY513" s="210" t="s">
        <v>157</v>
      </c>
    </row>
    <row r="514" spans="2:51" s="14" customFormat="1" ht="10.2">
      <c r="B514" s="211"/>
      <c r="C514" s="212"/>
      <c r="D514" s="202" t="s">
        <v>165</v>
      </c>
      <c r="E514" s="213" t="s">
        <v>1</v>
      </c>
      <c r="F514" s="214" t="s">
        <v>647</v>
      </c>
      <c r="G514" s="212"/>
      <c r="H514" s="215">
        <v>17.8</v>
      </c>
      <c r="I514" s="216"/>
      <c r="J514" s="212"/>
      <c r="K514" s="212"/>
      <c r="L514" s="217"/>
      <c r="M514" s="218"/>
      <c r="N514" s="219"/>
      <c r="O514" s="219"/>
      <c r="P514" s="219"/>
      <c r="Q514" s="219"/>
      <c r="R514" s="219"/>
      <c r="S514" s="219"/>
      <c r="T514" s="220"/>
      <c r="AT514" s="221" t="s">
        <v>165</v>
      </c>
      <c r="AU514" s="221" t="s">
        <v>83</v>
      </c>
      <c r="AV514" s="14" t="s">
        <v>83</v>
      </c>
      <c r="AW514" s="14" t="s">
        <v>30</v>
      </c>
      <c r="AX514" s="14" t="s">
        <v>73</v>
      </c>
      <c r="AY514" s="221" t="s">
        <v>157</v>
      </c>
    </row>
    <row r="515" spans="2:51" s="15" customFormat="1" ht="10.2">
      <c r="B515" s="222"/>
      <c r="C515" s="223"/>
      <c r="D515" s="202" t="s">
        <v>165</v>
      </c>
      <c r="E515" s="224" t="s">
        <v>1</v>
      </c>
      <c r="F515" s="225" t="s">
        <v>168</v>
      </c>
      <c r="G515" s="223"/>
      <c r="H515" s="226">
        <v>75.5</v>
      </c>
      <c r="I515" s="227"/>
      <c r="J515" s="223"/>
      <c r="K515" s="223"/>
      <c r="L515" s="228"/>
      <c r="M515" s="229"/>
      <c r="N515" s="230"/>
      <c r="O515" s="230"/>
      <c r="P515" s="230"/>
      <c r="Q515" s="230"/>
      <c r="R515" s="230"/>
      <c r="S515" s="230"/>
      <c r="T515" s="231"/>
      <c r="AT515" s="232" t="s">
        <v>165</v>
      </c>
      <c r="AU515" s="232" t="s">
        <v>83</v>
      </c>
      <c r="AV515" s="15" t="s">
        <v>164</v>
      </c>
      <c r="AW515" s="15" t="s">
        <v>30</v>
      </c>
      <c r="AX515" s="15" t="s">
        <v>81</v>
      </c>
      <c r="AY515" s="232" t="s">
        <v>157</v>
      </c>
    </row>
    <row r="516" spans="1:65" s="2" customFormat="1" ht="24.15" customHeight="1">
      <c r="A516" s="34"/>
      <c r="B516" s="35"/>
      <c r="C516" s="187" t="s">
        <v>648</v>
      </c>
      <c r="D516" s="187" t="s">
        <v>159</v>
      </c>
      <c r="E516" s="188" t="s">
        <v>649</v>
      </c>
      <c r="F516" s="189" t="s">
        <v>650</v>
      </c>
      <c r="G516" s="190" t="s">
        <v>208</v>
      </c>
      <c r="H516" s="191">
        <v>99.8</v>
      </c>
      <c r="I516" s="192"/>
      <c r="J516" s="193">
        <f>ROUND(I516*H516,2)</f>
        <v>0</v>
      </c>
      <c r="K516" s="189" t="s">
        <v>163</v>
      </c>
      <c r="L516" s="39"/>
      <c r="M516" s="194" t="s">
        <v>1</v>
      </c>
      <c r="N516" s="195" t="s">
        <v>40</v>
      </c>
      <c r="O516" s="72"/>
      <c r="P516" s="196">
        <f>O516*H516</f>
        <v>0</v>
      </c>
      <c r="Q516" s="196">
        <v>0</v>
      </c>
      <c r="R516" s="196">
        <f>Q516*H516</f>
        <v>0</v>
      </c>
      <c r="S516" s="196">
        <v>0.074</v>
      </c>
      <c r="T516" s="197">
        <f>S516*H516</f>
        <v>7.385199999999999</v>
      </c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R516" s="198" t="s">
        <v>164</v>
      </c>
      <c r="AT516" s="198" t="s">
        <v>159</v>
      </c>
      <c r="AU516" s="198" t="s">
        <v>83</v>
      </c>
      <c r="AY516" s="17" t="s">
        <v>157</v>
      </c>
      <c r="BE516" s="199">
        <f>IF(N516="základní",J516,0)</f>
        <v>0</v>
      </c>
      <c r="BF516" s="199">
        <f>IF(N516="snížená",J516,0)</f>
        <v>0</v>
      </c>
      <c r="BG516" s="199">
        <f>IF(N516="zákl. přenesená",J516,0)</f>
        <v>0</v>
      </c>
      <c r="BH516" s="199">
        <f>IF(N516="sníž. přenesená",J516,0)</f>
        <v>0</v>
      </c>
      <c r="BI516" s="199">
        <f>IF(N516="nulová",J516,0)</f>
        <v>0</v>
      </c>
      <c r="BJ516" s="17" t="s">
        <v>164</v>
      </c>
      <c r="BK516" s="199">
        <f>ROUND(I516*H516,2)</f>
        <v>0</v>
      </c>
      <c r="BL516" s="17" t="s">
        <v>164</v>
      </c>
      <c r="BM516" s="198" t="s">
        <v>651</v>
      </c>
    </row>
    <row r="517" spans="2:51" s="13" customFormat="1" ht="10.2">
      <c r="B517" s="200"/>
      <c r="C517" s="201"/>
      <c r="D517" s="202" t="s">
        <v>165</v>
      </c>
      <c r="E517" s="203" t="s">
        <v>1</v>
      </c>
      <c r="F517" s="204" t="s">
        <v>166</v>
      </c>
      <c r="G517" s="201"/>
      <c r="H517" s="203" t="s">
        <v>1</v>
      </c>
      <c r="I517" s="205"/>
      <c r="J517" s="201"/>
      <c r="K517" s="201"/>
      <c r="L517" s="206"/>
      <c r="M517" s="207"/>
      <c r="N517" s="208"/>
      <c r="O517" s="208"/>
      <c r="P517" s="208"/>
      <c r="Q517" s="208"/>
      <c r="R517" s="208"/>
      <c r="S517" s="208"/>
      <c r="T517" s="209"/>
      <c r="AT517" s="210" t="s">
        <v>165</v>
      </c>
      <c r="AU517" s="210" t="s">
        <v>83</v>
      </c>
      <c r="AV517" s="13" t="s">
        <v>81</v>
      </c>
      <c r="AW517" s="13" t="s">
        <v>30</v>
      </c>
      <c r="AX517" s="13" t="s">
        <v>73</v>
      </c>
      <c r="AY517" s="210" t="s">
        <v>157</v>
      </c>
    </row>
    <row r="518" spans="2:51" s="14" customFormat="1" ht="10.2">
      <c r="B518" s="211"/>
      <c r="C518" s="212"/>
      <c r="D518" s="202" t="s">
        <v>165</v>
      </c>
      <c r="E518" s="213" t="s">
        <v>1</v>
      </c>
      <c r="F518" s="214" t="s">
        <v>211</v>
      </c>
      <c r="G518" s="212"/>
      <c r="H518" s="215">
        <v>99.8</v>
      </c>
      <c r="I518" s="216"/>
      <c r="J518" s="212"/>
      <c r="K518" s="212"/>
      <c r="L518" s="217"/>
      <c r="M518" s="218"/>
      <c r="N518" s="219"/>
      <c r="O518" s="219"/>
      <c r="P518" s="219"/>
      <c r="Q518" s="219"/>
      <c r="R518" s="219"/>
      <c r="S518" s="219"/>
      <c r="T518" s="220"/>
      <c r="AT518" s="221" t="s">
        <v>165</v>
      </c>
      <c r="AU518" s="221" t="s">
        <v>83</v>
      </c>
      <c r="AV518" s="14" t="s">
        <v>83</v>
      </c>
      <c r="AW518" s="14" t="s">
        <v>30</v>
      </c>
      <c r="AX518" s="14" t="s">
        <v>73</v>
      </c>
      <c r="AY518" s="221" t="s">
        <v>157</v>
      </c>
    </row>
    <row r="519" spans="2:51" s="15" customFormat="1" ht="10.2">
      <c r="B519" s="222"/>
      <c r="C519" s="223"/>
      <c r="D519" s="202" t="s">
        <v>165</v>
      </c>
      <c r="E519" s="224" t="s">
        <v>1</v>
      </c>
      <c r="F519" s="225" t="s">
        <v>168</v>
      </c>
      <c r="G519" s="223"/>
      <c r="H519" s="226">
        <v>99.8</v>
      </c>
      <c r="I519" s="227"/>
      <c r="J519" s="223"/>
      <c r="K519" s="223"/>
      <c r="L519" s="228"/>
      <c r="M519" s="229"/>
      <c r="N519" s="230"/>
      <c r="O519" s="230"/>
      <c r="P519" s="230"/>
      <c r="Q519" s="230"/>
      <c r="R519" s="230"/>
      <c r="S519" s="230"/>
      <c r="T519" s="231"/>
      <c r="AT519" s="232" t="s">
        <v>165</v>
      </c>
      <c r="AU519" s="232" t="s">
        <v>83</v>
      </c>
      <c r="AV519" s="15" t="s">
        <v>164</v>
      </c>
      <c r="AW519" s="15" t="s">
        <v>30</v>
      </c>
      <c r="AX519" s="15" t="s">
        <v>81</v>
      </c>
      <c r="AY519" s="232" t="s">
        <v>157</v>
      </c>
    </row>
    <row r="520" spans="1:65" s="2" customFormat="1" ht="24.15" customHeight="1">
      <c r="A520" s="34"/>
      <c r="B520" s="35"/>
      <c r="C520" s="187" t="s">
        <v>442</v>
      </c>
      <c r="D520" s="187" t="s">
        <v>159</v>
      </c>
      <c r="E520" s="188" t="s">
        <v>652</v>
      </c>
      <c r="F520" s="189" t="s">
        <v>653</v>
      </c>
      <c r="G520" s="190" t="s">
        <v>208</v>
      </c>
      <c r="H520" s="191">
        <v>59.739</v>
      </c>
      <c r="I520" s="192"/>
      <c r="J520" s="193">
        <f>ROUND(I520*H520,2)</f>
        <v>0</v>
      </c>
      <c r="K520" s="189" t="s">
        <v>163</v>
      </c>
      <c r="L520" s="39"/>
      <c r="M520" s="194" t="s">
        <v>1</v>
      </c>
      <c r="N520" s="195" t="s">
        <v>40</v>
      </c>
      <c r="O520" s="72"/>
      <c r="P520" s="196">
        <f>O520*H520</f>
        <v>0</v>
      </c>
      <c r="Q520" s="196">
        <v>0</v>
      </c>
      <c r="R520" s="196">
        <f>Q520*H520</f>
        <v>0</v>
      </c>
      <c r="S520" s="196">
        <v>0.055</v>
      </c>
      <c r="T520" s="197">
        <f>S520*H520</f>
        <v>3.2856449999999997</v>
      </c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R520" s="198" t="s">
        <v>164</v>
      </c>
      <c r="AT520" s="198" t="s">
        <v>159</v>
      </c>
      <c r="AU520" s="198" t="s">
        <v>83</v>
      </c>
      <c r="AY520" s="17" t="s">
        <v>157</v>
      </c>
      <c r="BE520" s="199">
        <f>IF(N520="základní",J520,0)</f>
        <v>0</v>
      </c>
      <c r="BF520" s="199">
        <f>IF(N520="snížená",J520,0)</f>
        <v>0</v>
      </c>
      <c r="BG520" s="199">
        <f>IF(N520="zákl. přenesená",J520,0)</f>
        <v>0</v>
      </c>
      <c r="BH520" s="199">
        <f>IF(N520="sníž. přenesená",J520,0)</f>
        <v>0</v>
      </c>
      <c r="BI520" s="199">
        <f>IF(N520="nulová",J520,0)</f>
        <v>0</v>
      </c>
      <c r="BJ520" s="17" t="s">
        <v>164</v>
      </c>
      <c r="BK520" s="199">
        <f>ROUND(I520*H520,2)</f>
        <v>0</v>
      </c>
      <c r="BL520" s="17" t="s">
        <v>164</v>
      </c>
      <c r="BM520" s="198" t="s">
        <v>654</v>
      </c>
    </row>
    <row r="521" spans="2:51" s="13" customFormat="1" ht="10.2">
      <c r="B521" s="200"/>
      <c r="C521" s="201"/>
      <c r="D521" s="202" t="s">
        <v>165</v>
      </c>
      <c r="E521" s="203" t="s">
        <v>1</v>
      </c>
      <c r="F521" s="204" t="s">
        <v>366</v>
      </c>
      <c r="G521" s="201"/>
      <c r="H521" s="203" t="s">
        <v>1</v>
      </c>
      <c r="I521" s="205"/>
      <c r="J521" s="201"/>
      <c r="K521" s="201"/>
      <c r="L521" s="206"/>
      <c r="M521" s="207"/>
      <c r="N521" s="208"/>
      <c r="O521" s="208"/>
      <c r="P521" s="208"/>
      <c r="Q521" s="208"/>
      <c r="R521" s="208"/>
      <c r="S521" s="208"/>
      <c r="T521" s="209"/>
      <c r="AT521" s="210" t="s">
        <v>165</v>
      </c>
      <c r="AU521" s="210" t="s">
        <v>83</v>
      </c>
      <c r="AV521" s="13" t="s">
        <v>81</v>
      </c>
      <c r="AW521" s="13" t="s">
        <v>30</v>
      </c>
      <c r="AX521" s="13" t="s">
        <v>73</v>
      </c>
      <c r="AY521" s="210" t="s">
        <v>157</v>
      </c>
    </row>
    <row r="522" spans="2:51" s="14" customFormat="1" ht="10.2">
      <c r="B522" s="211"/>
      <c r="C522" s="212"/>
      <c r="D522" s="202" t="s">
        <v>165</v>
      </c>
      <c r="E522" s="213" t="s">
        <v>1</v>
      </c>
      <c r="F522" s="214" t="s">
        <v>367</v>
      </c>
      <c r="G522" s="212"/>
      <c r="H522" s="215">
        <v>4.2</v>
      </c>
      <c r="I522" s="216"/>
      <c r="J522" s="212"/>
      <c r="K522" s="212"/>
      <c r="L522" s="217"/>
      <c r="M522" s="218"/>
      <c r="N522" s="219"/>
      <c r="O522" s="219"/>
      <c r="P522" s="219"/>
      <c r="Q522" s="219"/>
      <c r="R522" s="219"/>
      <c r="S522" s="219"/>
      <c r="T522" s="220"/>
      <c r="AT522" s="221" t="s">
        <v>165</v>
      </c>
      <c r="AU522" s="221" t="s">
        <v>83</v>
      </c>
      <c r="AV522" s="14" t="s">
        <v>83</v>
      </c>
      <c r="AW522" s="14" t="s">
        <v>30</v>
      </c>
      <c r="AX522" s="14" t="s">
        <v>73</v>
      </c>
      <c r="AY522" s="221" t="s">
        <v>157</v>
      </c>
    </row>
    <row r="523" spans="2:51" s="13" customFormat="1" ht="10.2">
      <c r="B523" s="200"/>
      <c r="C523" s="201"/>
      <c r="D523" s="202" t="s">
        <v>165</v>
      </c>
      <c r="E523" s="203" t="s">
        <v>1</v>
      </c>
      <c r="F523" s="204" t="s">
        <v>166</v>
      </c>
      <c r="G523" s="201"/>
      <c r="H523" s="203" t="s">
        <v>1</v>
      </c>
      <c r="I523" s="205"/>
      <c r="J523" s="201"/>
      <c r="K523" s="201"/>
      <c r="L523" s="206"/>
      <c r="M523" s="207"/>
      <c r="N523" s="208"/>
      <c r="O523" s="208"/>
      <c r="P523" s="208"/>
      <c r="Q523" s="208"/>
      <c r="R523" s="208"/>
      <c r="S523" s="208"/>
      <c r="T523" s="209"/>
      <c r="AT523" s="210" t="s">
        <v>165</v>
      </c>
      <c r="AU523" s="210" t="s">
        <v>83</v>
      </c>
      <c r="AV523" s="13" t="s">
        <v>81</v>
      </c>
      <c r="AW523" s="13" t="s">
        <v>30</v>
      </c>
      <c r="AX523" s="13" t="s">
        <v>73</v>
      </c>
      <c r="AY523" s="210" t="s">
        <v>157</v>
      </c>
    </row>
    <row r="524" spans="2:51" s="14" customFormat="1" ht="20.4">
      <c r="B524" s="211"/>
      <c r="C524" s="212"/>
      <c r="D524" s="202" t="s">
        <v>165</v>
      </c>
      <c r="E524" s="213" t="s">
        <v>1</v>
      </c>
      <c r="F524" s="214" t="s">
        <v>368</v>
      </c>
      <c r="G524" s="212"/>
      <c r="H524" s="215">
        <v>31.488</v>
      </c>
      <c r="I524" s="216"/>
      <c r="J524" s="212"/>
      <c r="K524" s="212"/>
      <c r="L524" s="217"/>
      <c r="M524" s="218"/>
      <c r="N524" s="219"/>
      <c r="O524" s="219"/>
      <c r="P524" s="219"/>
      <c r="Q524" s="219"/>
      <c r="R524" s="219"/>
      <c r="S524" s="219"/>
      <c r="T524" s="220"/>
      <c r="AT524" s="221" t="s">
        <v>165</v>
      </c>
      <c r="AU524" s="221" t="s">
        <v>83</v>
      </c>
      <c r="AV524" s="14" t="s">
        <v>83</v>
      </c>
      <c r="AW524" s="14" t="s">
        <v>30</v>
      </c>
      <c r="AX524" s="14" t="s">
        <v>73</v>
      </c>
      <c r="AY524" s="221" t="s">
        <v>157</v>
      </c>
    </row>
    <row r="525" spans="2:51" s="14" customFormat="1" ht="20.4">
      <c r="B525" s="211"/>
      <c r="C525" s="212"/>
      <c r="D525" s="202" t="s">
        <v>165</v>
      </c>
      <c r="E525" s="213" t="s">
        <v>1</v>
      </c>
      <c r="F525" s="214" t="s">
        <v>369</v>
      </c>
      <c r="G525" s="212"/>
      <c r="H525" s="215">
        <v>19.434</v>
      </c>
      <c r="I525" s="216"/>
      <c r="J525" s="212"/>
      <c r="K525" s="212"/>
      <c r="L525" s="217"/>
      <c r="M525" s="218"/>
      <c r="N525" s="219"/>
      <c r="O525" s="219"/>
      <c r="P525" s="219"/>
      <c r="Q525" s="219"/>
      <c r="R525" s="219"/>
      <c r="S525" s="219"/>
      <c r="T525" s="220"/>
      <c r="AT525" s="221" t="s">
        <v>165</v>
      </c>
      <c r="AU525" s="221" t="s">
        <v>83</v>
      </c>
      <c r="AV525" s="14" t="s">
        <v>83</v>
      </c>
      <c r="AW525" s="14" t="s">
        <v>30</v>
      </c>
      <c r="AX525" s="14" t="s">
        <v>73</v>
      </c>
      <c r="AY525" s="221" t="s">
        <v>157</v>
      </c>
    </row>
    <row r="526" spans="2:51" s="13" customFormat="1" ht="10.2">
      <c r="B526" s="200"/>
      <c r="C526" s="201"/>
      <c r="D526" s="202" t="s">
        <v>165</v>
      </c>
      <c r="E526" s="203" t="s">
        <v>1</v>
      </c>
      <c r="F526" s="204" t="s">
        <v>335</v>
      </c>
      <c r="G526" s="201"/>
      <c r="H526" s="203" t="s">
        <v>1</v>
      </c>
      <c r="I526" s="205"/>
      <c r="J526" s="201"/>
      <c r="K526" s="201"/>
      <c r="L526" s="206"/>
      <c r="M526" s="207"/>
      <c r="N526" s="208"/>
      <c r="O526" s="208"/>
      <c r="P526" s="208"/>
      <c r="Q526" s="208"/>
      <c r="R526" s="208"/>
      <c r="S526" s="208"/>
      <c r="T526" s="209"/>
      <c r="AT526" s="210" t="s">
        <v>165</v>
      </c>
      <c r="AU526" s="210" t="s">
        <v>83</v>
      </c>
      <c r="AV526" s="13" t="s">
        <v>81</v>
      </c>
      <c r="AW526" s="13" t="s">
        <v>30</v>
      </c>
      <c r="AX526" s="13" t="s">
        <v>73</v>
      </c>
      <c r="AY526" s="210" t="s">
        <v>157</v>
      </c>
    </row>
    <row r="527" spans="2:51" s="14" customFormat="1" ht="10.2">
      <c r="B527" s="211"/>
      <c r="C527" s="212"/>
      <c r="D527" s="202" t="s">
        <v>165</v>
      </c>
      <c r="E527" s="213" t="s">
        <v>1</v>
      </c>
      <c r="F527" s="214" t="s">
        <v>370</v>
      </c>
      <c r="G527" s="212"/>
      <c r="H527" s="215">
        <v>2.7</v>
      </c>
      <c r="I527" s="216"/>
      <c r="J527" s="212"/>
      <c r="K527" s="212"/>
      <c r="L527" s="217"/>
      <c r="M527" s="218"/>
      <c r="N527" s="219"/>
      <c r="O527" s="219"/>
      <c r="P527" s="219"/>
      <c r="Q527" s="219"/>
      <c r="R527" s="219"/>
      <c r="S527" s="219"/>
      <c r="T527" s="220"/>
      <c r="AT527" s="221" t="s">
        <v>165</v>
      </c>
      <c r="AU527" s="221" t="s">
        <v>83</v>
      </c>
      <c r="AV527" s="14" t="s">
        <v>83</v>
      </c>
      <c r="AW527" s="14" t="s">
        <v>30</v>
      </c>
      <c r="AX527" s="14" t="s">
        <v>73</v>
      </c>
      <c r="AY527" s="221" t="s">
        <v>157</v>
      </c>
    </row>
    <row r="528" spans="2:51" s="13" customFormat="1" ht="10.2">
      <c r="B528" s="200"/>
      <c r="C528" s="201"/>
      <c r="D528" s="202" t="s">
        <v>165</v>
      </c>
      <c r="E528" s="203" t="s">
        <v>1</v>
      </c>
      <c r="F528" s="204" t="s">
        <v>337</v>
      </c>
      <c r="G528" s="201"/>
      <c r="H528" s="203" t="s">
        <v>1</v>
      </c>
      <c r="I528" s="205"/>
      <c r="J528" s="201"/>
      <c r="K528" s="201"/>
      <c r="L528" s="206"/>
      <c r="M528" s="207"/>
      <c r="N528" s="208"/>
      <c r="O528" s="208"/>
      <c r="P528" s="208"/>
      <c r="Q528" s="208"/>
      <c r="R528" s="208"/>
      <c r="S528" s="208"/>
      <c r="T528" s="209"/>
      <c r="AT528" s="210" t="s">
        <v>165</v>
      </c>
      <c r="AU528" s="210" t="s">
        <v>83</v>
      </c>
      <c r="AV528" s="13" t="s">
        <v>81</v>
      </c>
      <c r="AW528" s="13" t="s">
        <v>30</v>
      </c>
      <c r="AX528" s="13" t="s">
        <v>73</v>
      </c>
      <c r="AY528" s="210" t="s">
        <v>157</v>
      </c>
    </row>
    <row r="529" spans="2:51" s="14" customFormat="1" ht="10.2">
      <c r="B529" s="211"/>
      <c r="C529" s="212"/>
      <c r="D529" s="202" t="s">
        <v>165</v>
      </c>
      <c r="E529" s="213" t="s">
        <v>1</v>
      </c>
      <c r="F529" s="214" t="s">
        <v>371</v>
      </c>
      <c r="G529" s="212"/>
      <c r="H529" s="215">
        <v>1.917</v>
      </c>
      <c r="I529" s="216"/>
      <c r="J529" s="212"/>
      <c r="K529" s="212"/>
      <c r="L529" s="217"/>
      <c r="M529" s="218"/>
      <c r="N529" s="219"/>
      <c r="O529" s="219"/>
      <c r="P529" s="219"/>
      <c r="Q529" s="219"/>
      <c r="R529" s="219"/>
      <c r="S529" s="219"/>
      <c r="T529" s="220"/>
      <c r="AT529" s="221" t="s">
        <v>165</v>
      </c>
      <c r="AU529" s="221" t="s">
        <v>83</v>
      </c>
      <c r="AV529" s="14" t="s">
        <v>83</v>
      </c>
      <c r="AW529" s="14" t="s">
        <v>30</v>
      </c>
      <c r="AX529" s="14" t="s">
        <v>73</v>
      </c>
      <c r="AY529" s="221" t="s">
        <v>157</v>
      </c>
    </row>
    <row r="530" spans="2:51" s="15" customFormat="1" ht="10.2">
      <c r="B530" s="222"/>
      <c r="C530" s="223"/>
      <c r="D530" s="202" t="s">
        <v>165</v>
      </c>
      <c r="E530" s="224" t="s">
        <v>1</v>
      </c>
      <c r="F530" s="225" t="s">
        <v>168</v>
      </c>
      <c r="G530" s="223"/>
      <c r="H530" s="226">
        <v>59.739000000000004</v>
      </c>
      <c r="I530" s="227"/>
      <c r="J530" s="223"/>
      <c r="K530" s="223"/>
      <c r="L530" s="228"/>
      <c r="M530" s="229"/>
      <c r="N530" s="230"/>
      <c r="O530" s="230"/>
      <c r="P530" s="230"/>
      <c r="Q530" s="230"/>
      <c r="R530" s="230"/>
      <c r="S530" s="230"/>
      <c r="T530" s="231"/>
      <c r="AT530" s="232" t="s">
        <v>165</v>
      </c>
      <c r="AU530" s="232" t="s">
        <v>83</v>
      </c>
      <c r="AV530" s="15" t="s">
        <v>164</v>
      </c>
      <c r="AW530" s="15" t="s">
        <v>30</v>
      </c>
      <c r="AX530" s="15" t="s">
        <v>81</v>
      </c>
      <c r="AY530" s="232" t="s">
        <v>157</v>
      </c>
    </row>
    <row r="531" spans="1:65" s="2" customFormat="1" ht="24.15" customHeight="1">
      <c r="A531" s="34"/>
      <c r="B531" s="35"/>
      <c r="C531" s="187" t="s">
        <v>655</v>
      </c>
      <c r="D531" s="187" t="s">
        <v>159</v>
      </c>
      <c r="E531" s="188" t="s">
        <v>656</v>
      </c>
      <c r="F531" s="189" t="s">
        <v>657</v>
      </c>
      <c r="G531" s="190" t="s">
        <v>208</v>
      </c>
      <c r="H531" s="191">
        <v>1.422</v>
      </c>
      <c r="I531" s="192"/>
      <c r="J531" s="193">
        <f>ROUND(I531*H531,2)</f>
        <v>0</v>
      </c>
      <c r="K531" s="189" t="s">
        <v>163</v>
      </c>
      <c r="L531" s="39"/>
      <c r="M531" s="194" t="s">
        <v>1</v>
      </c>
      <c r="N531" s="195" t="s">
        <v>40</v>
      </c>
      <c r="O531" s="72"/>
      <c r="P531" s="196">
        <f>O531*H531</f>
        <v>0</v>
      </c>
      <c r="Q531" s="196">
        <v>0</v>
      </c>
      <c r="R531" s="196">
        <f>Q531*H531</f>
        <v>0</v>
      </c>
      <c r="S531" s="196">
        <v>0.075</v>
      </c>
      <c r="T531" s="197">
        <f>S531*H531</f>
        <v>0.10665</v>
      </c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R531" s="198" t="s">
        <v>164</v>
      </c>
      <c r="AT531" s="198" t="s">
        <v>159</v>
      </c>
      <c r="AU531" s="198" t="s">
        <v>83</v>
      </c>
      <c r="AY531" s="17" t="s">
        <v>157</v>
      </c>
      <c r="BE531" s="199">
        <f>IF(N531="základní",J531,0)</f>
        <v>0</v>
      </c>
      <c r="BF531" s="199">
        <f>IF(N531="snížená",J531,0)</f>
        <v>0</v>
      </c>
      <c r="BG531" s="199">
        <f>IF(N531="zákl. přenesená",J531,0)</f>
        <v>0</v>
      </c>
      <c r="BH531" s="199">
        <f>IF(N531="sníž. přenesená",J531,0)</f>
        <v>0</v>
      </c>
      <c r="BI531" s="199">
        <f>IF(N531="nulová",J531,0)</f>
        <v>0</v>
      </c>
      <c r="BJ531" s="17" t="s">
        <v>164</v>
      </c>
      <c r="BK531" s="199">
        <f>ROUND(I531*H531,2)</f>
        <v>0</v>
      </c>
      <c r="BL531" s="17" t="s">
        <v>164</v>
      </c>
      <c r="BM531" s="198" t="s">
        <v>658</v>
      </c>
    </row>
    <row r="532" spans="2:51" s="13" customFormat="1" ht="10.2">
      <c r="B532" s="200"/>
      <c r="C532" s="201"/>
      <c r="D532" s="202" t="s">
        <v>165</v>
      </c>
      <c r="E532" s="203" t="s">
        <v>1</v>
      </c>
      <c r="F532" s="204" t="s">
        <v>166</v>
      </c>
      <c r="G532" s="201"/>
      <c r="H532" s="203" t="s">
        <v>1</v>
      </c>
      <c r="I532" s="205"/>
      <c r="J532" s="201"/>
      <c r="K532" s="201"/>
      <c r="L532" s="206"/>
      <c r="M532" s="207"/>
      <c r="N532" s="208"/>
      <c r="O532" s="208"/>
      <c r="P532" s="208"/>
      <c r="Q532" s="208"/>
      <c r="R532" s="208"/>
      <c r="S532" s="208"/>
      <c r="T532" s="209"/>
      <c r="AT532" s="210" t="s">
        <v>165</v>
      </c>
      <c r="AU532" s="210" t="s">
        <v>83</v>
      </c>
      <c r="AV532" s="13" t="s">
        <v>81</v>
      </c>
      <c r="AW532" s="13" t="s">
        <v>30</v>
      </c>
      <c r="AX532" s="13" t="s">
        <v>73</v>
      </c>
      <c r="AY532" s="210" t="s">
        <v>157</v>
      </c>
    </row>
    <row r="533" spans="2:51" s="14" customFormat="1" ht="10.2">
      <c r="B533" s="211"/>
      <c r="C533" s="212"/>
      <c r="D533" s="202" t="s">
        <v>165</v>
      </c>
      <c r="E533" s="213" t="s">
        <v>1</v>
      </c>
      <c r="F533" s="214" t="s">
        <v>659</v>
      </c>
      <c r="G533" s="212"/>
      <c r="H533" s="215">
        <v>0.315</v>
      </c>
      <c r="I533" s="216"/>
      <c r="J533" s="212"/>
      <c r="K533" s="212"/>
      <c r="L533" s="217"/>
      <c r="M533" s="218"/>
      <c r="N533" s="219"/>
      <c r="O533" s="219"/>
      <c r="P533" s="219"/>
      <c r="Q533" s="219"/>
      <c r="R533" s="219"/>
      <c r="S533" s="219"/>
      <c r="T533" s="220"/>
      <c r="AT533" s="221" t="s">
        <v>165</v>
      </c>
      <c r="AU533" s="221" t="s">
        <v>83</v>
      </c>
      <c r="AV533" s="14" t="s">
        <v>83</v>
      </c>
      <c r="AW533" s="14" t="s">
        <v>30</v>
      </c>
      <c r="AX533" s="14" t="s">
        <v>73</v>
      </c>
      <c r="AY533" s="221" t="s">
        <v>157</v>
      </c>
    </row>
    <row r="534" spans="2:51" s="13" customFormat="1" ht="10.2">
      <c r="B534" s="200"/>
      <c r="C534" s="201"/>
      <c r="D534" s="202" t="s">
        <v>165</v>
      </c>
      <c r="E534" s="203" t="s">
        <v>1</v>
      </c>
      <c r="F534" s="204" t="s">
        <v>337</v>
      </c>
      <c r="G534" s="201"/>
      <c r="H534" s="203" t="s">
        <v>1</v>
      </c>
      <c r="I534" s="205"/>
      <c r="J534" s="201"/>
      <c r="K534" s="201"/>
      <c r="L534" s="206"/>
      <c r="M534" s="207"/>
      <c r="N534" s="208"/>
      <c r="O534" s="208"/>
      <c r="P534" s="208"/>
      <c r="Q534" s="208"/>
      <c r="R534" s="208"/>
      <c r="S534" s="208"/>
      <c r="T534" s="209"/>
      <c r="AT534" s="210" t="s">
        <v>165</v>
      </c>
      <c r="AU534" s="210" t="s">
        <v>83</v>
      </c>
      <c r="AV534" s="13" t="s">
        <v>81</v>
      </c>
      <c r="AW534" s="13" t="s">
        <v>30</v>
      </c>
      <c r="AX534" s="13" t="s">
        <v>73</v>
      </c>
      <c r="AY534" s="210" t="s">
        <v>157</v>
      </c>
    </row>
    <row r="535" spans="2:51" s="14" customFormat="1" ht="10.2">
      <c r="B535" s="211"/>
      <c r="C535" s="212"/>
      <c r="D535" s="202" t="s">
        <v>165</v>
      </c>
      <c r="E535" s="213" t="s">
        <v>1</v>
      </c>
      <c r="F535" s="214" t="s">
        <v>660</v>
      </c>
      <c r="G535" s="212"/>
      <c r="H535" s="215">
        <v>1.107</v>
      </c>
      <c r="I535" s="216"/>
      <c r="J535" s="212"/>
      <c r="K535" s="212"/>
      <c r="L535" s="217"/>
      <c r="M535" s="218"/>
      <c r="N535" s="219"/>
      <c r="O535" s="219"/>
      <c r="P535" s="219"/>
      <c r="Q535" s="219"/>
      <c r="R535" s="219"/>
      <c r="S535" s="219"/>
      <c r="T535" s="220"/>
      <c r="AT535" s="221" t="s">
        <v>165</v>
      </c>
      <c r="AU535" s="221" t="s">
        <v>83</v>
      </c>
      <c r="AV535" s="14" t="s">
        <v>83</v>
      </c>
      <c r="AW535" s="14" t="s">
        <v>30</v>
      </c>
      <c r="AX535" s="14" t="s">
        <v>73</v>
      </c>
      <c r="AY535" s="221" t="s">
        <v>157</v>
      </c>
    </row>
    <row r="536" spans="2:51" s="15" customFormat="1" ht="10.2">
      <c r="B536" s="222"/>
      <c r="C536" s="223"/>
      <c r="D536" s="202" t="s">
        <v>165</v>
      </c>
      <c r="E536" s="224" t="s">
        <v>1</v>
      </c>
      <c r="F536" s="225" t="s">
        <v>168</v>
      </c>
      <c r="G536" s="223"/>
      <c r="H536" s="226">
        <v>1.422</v>
      </c>
      <c r="I536" s="227"/>
      <c r="J536" s="223"/>
      <c r="K536" s="223"/>
      <c r="L536" s="228"/>
      <c r="M536" s="229"/>
      <c r="N536" s="230"/>
      <c r="O536" s="230"/>
      <c r="P536" s="230"/>
      <c r="Q536" s="230"/>
      <c r="R536" s="230"/>
      <c r="S536" s="230"/>
      <c r="T536" s="231"/>
      <c r="AT536" s="232" t="s">
        <v>165</v>
      </c>
      <c r="AU536" s="232" t="s">
        <v>83</v>
      </c>
      <c r="AV536" s="15" t="s">
        <v>164</v>
      </c>
      <c r="AW536" s="15" t="s">
        <v>30</v>
      </c>
      <c r="AX536" s="15" t="s">
        <v>81</v>
      </c>
      <c r="AY536" s="232" t="s">
        <v>157</v>
      </c>
    </row>
    <row r="537" spans="1:65" s="2" customFormat="1" ht="24.15" customHeight="1">
      <c r="A537" s="34"/>
      <c r="B537" s="35"/>
      <c r="C537" s="187" t="s">
        <v>445</v>
      </c>
      <c r="D537" s="187" t="s">
        <v>159</v>
      </c>
      <c r="E537" s="188" t="s">
        <v>661</v>
      </c>
      <c r="F537" s="189" t="s">
        <v>662</v>
      </c>
      <c r="G537" s="190" t="s">
        <v>208</v>
      </c>
      <c r="H537" s="191">
        <v>18.61</v>
      </c>
      <c r="I537" s="192"/>
      <c r="J537" s="193">
        <f>ROUND(I537*H537,2)</f>
        <v>0</v>
      </c>
      <c r="K537" s="189" t="s">
        <v>163</v>
      </c>
      <c r="L537" s="39"/>
      <c r="M537" s="194" t="s">
        <v>1</v>
      </c>
      <c r="N537" s="195" t="s">
        <v>40</v>
      </c>
      <c r="O537" s="72"/>
      <c r="P537" s="196">
        <f>O537*H537</f>
        <v>0</v>
      </c>
      <c r="Q537" s="196">
        <v>0</v>
      </c>
      <c r="R537" s="196">
        <f>Q537*H537</f>
        <v>0</v>
      </c>
      <c r="S537" s="196">
        <v>0.054</v>
      </c>
      <c r="T537" s="197">
        <f>S537*H537</f>
        <v>1.00494</v>
      </c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R537" s="198" t="s">
        <v>164</v>
      </c>
      <c r="AT537" s="198" t="s">
        <v>159</v>
      </c>
      <c r="AU537" s="198" t="s">
        <v>83</v>
      </c>
      <c r="AY537" s="17" t="s">
        <v>157</v>
      </c>
      <c r="BE537" s="199">
        <f>IF(N537="základní",J537,0)</f>
        <v>0</v>
      </c>
      <c r="BF537" s="199">
        <f>IF(N537="snížená",J537,0)</f>
        <v>0</v>
      </c>
      <c r="BG537" s="199">
        <f>IF(N537="zákl. přenesená",J537,0)</f>
        <v>0</v>
      </c>
      <c r="BH537" s="199">
        <f>IF(N537="sníž. přenesená",J537,0)</f>
        <v>0</v>
      </c>
      <c r="BI537" s="199">
        <f>IF(N537="nulová",J537,0)</f>
        <v>0</v>
      </c>
      <c r="BJ537" s="17" t="s">
        <v>164</v>
      </c>
      <c r="BK537" s="199">
        <f>ROUND(I537*H537,2)</f>
        <v>0</v>
      </c>
      <c r="BL537" s="17" t="s">
        <v>164</v>
      </c>
      <c r="BM537" s="198" t="s">
        <v>663</v>
      </c>
    </row>
    <row r="538" spans="2:51" s="13" customFormat="1" ht="10.2">
      <c r="B538" s="200"/>
      <c r="C538" s="201"/>
      <c r="D538" s="202" t="s">
        <v>165</v>
      </c>
      <c r="E538" s="203" t="s">
        <v>1</v>
      </c>
      <c r="F538" s="204" t="s">
        <v>166</v>
      </c>
      <c r="G538" s="201"/>
      <c r="H538" s="203" t="s">
        <v>1</v>
      </c>
      <c r="I538" s="205"/>
      <c r="J538" s="201"/>
      <c r="K538" s="201"/>
      <c r="L538" s="206"/>
      <c r="M538" s="207"/>
      <c r="N538" s="208"/>
      <c r="O538" s="208"/>
      <c r="P538" s="208"/>
      <c r="Q538" s="208"/>
      <c r="R538" s="208"/>
      <c r="S538" s="208"/>
      <c r="T538" s="209"/>
      <c r="AT538" s="210" t="s">
        <v>165</v>
      </c>
      <c r="AU538" s="210" t="s">
        <v>83</v>
      </c>
      <c r="AV538" s="13" t="s">
        <v>81</v>
      </c>
      <c r="AW538" s="13" t="s">
        <v>30</v>
      </c>
      <c r="AX538" s="13" t="s">
        <v>73</v>
      </c>
      <c r="AY538" s="210" t="s">
        <v>157</v>
      </c>
    </row>
    <row r="539" spans="2:51" s="14" customFormat="1" ht="20.4">
      <c r="B539" s="211"/>
      <c r="C539" s="212"/>
      <c r="D539" s="202" t="s">
        <v>165</v>
      </c>
      <c r="E539" s="213" t="s">
        <v>1</v>
      </c>
      <c r="F539" s="214" t="s">
        <v>664</v>
      </c>
      <c r="G539" s="212"/>
      <c r="H539" s="215">
        <v>18.61</v>
      </c>
      <c r="I539" s="216"/>
      <c r="J539" s="212"/>
      <c r="K539" s="212"/>
      <c r="L539" s="217"/>
      <c r="M539" s="218"/>
      <c r="N539" s="219"/>
      <c r="O539" s="219"/>
      <c r="P539" s="219"/>
      <c r="Q539" s="219"/>
      <c r="R539" s="219"/>
      <c r="S539" s="219"/>
      <c r="T539" s="220"/>
      <c r="AT539" s="221" t="s">
        <v>165</v>
      </c>
      <c r="AU539" s="221" t="s">
        <v>83</v>
      </c>
      <c r="AV539" s="14" t="s">
        <v>83</v>
      </c>
      <c r="AW539" s="14" t="s">
        <v>30</v>
      </c>
      <c r="AX539" s="14" t="s">
        <v>73</v>
      </c>
      <c r="AY539" s="221" t="s">
        <v>157</v>
      </c>
    </row>
    <row r="540" spans="2:51" s="15" customFormat="1" ht="10.2">
      <c r="B540" s="222"/>
      <c r="C540" s="223"/>
      <c r="D540" s="202" t="s">
        <v>165</v>
      </c>
      <c r="E540" s="224" t="s">
        <v>1</v>
      </c>
      <c r="F540" s="225" t="s">
        <v>168</v>
      </c>
      <c r="G540" s="223"/>
      <c r="H540" s="226">
        <v>18.61</v>
      </c>
      <c r="I540" s="227"/>
      <c r="J540" s="223"/>
      <c r="K540" s="223"/>
      <c r="L540" s="228"/>
      <c r="M540" s="229"/>
      <c r="N540" s="230"/>
      <c r="O540" s="230"/>
      <c r="P540" s="230"/>
      <c r="Q540" s="230"/>
      <c r="R540" s="230"/>
      <c r="S540" s="230"/>
      <c r="T540" s="231"/>
      <c r="AT540" s="232" t="s">
        <v>165</v>
      </c>
      <c r="AU540" s="232" t="s">
        <v>83</v>
      </c>
      <c r="AV540" s="15" t="s">
        <v>164</v>
      </c>
      <c r="AW540" s="15" t="s">
        <v>30</v>
      </c>
      <c r="AX540" s="15" t="s">
        <v>81</v>
      </c>
      <c r="AY540" s="232" t="s">
        <v>157</v>
      </c>
    </row>
    <row r="541" spans="1:65" s="2" customFormat="1" ht="14.4" customHeight="1">
      <c r="A541" s="34"/>
      <c r="B541" s="35"/>
      <c r="C541" s="187" t="s">
        <v>665</v>
      </c>
      <c r="D541" s="187" t="s">
        <v>159</v>
      </c>
      <c r="E541" s="188" t="s">
        <v>666</v>
      </c>
      <c r="F541" s="189" t="s">
        <v>667</v>
      </c>
      <c r="G541" s="190" t="s">
        <v>208</v>
      </c>
      <c r="H541" s="191">
        <v>16.431</v>
      </c>
      <c r="I541" s="192"/>
      <c r="J541" s="193">
        <f>ROUND(I541*H541,2)</f>
        <v>0</v>
      </c>
      <c r="K541" s="189" t="s">
        <v>163</v>
      </c>
      <c r="L541" s="39"/>
      <c r="M541" s="194" t="s">
        <v>1</v>
      </c>
      <c r="N541" s="195" t="s">
        <v>40</v>
      </c>
      <c r="O541" s="72"/>
      <c r="P541" s="196">
        <f>O541*H541</f>
        <v>0</v>
      </c>
      <c r="Q541" s="196">
        <v>0</v>
      </c>
      <c r="R541" s="196">
        <f>Q541*H541</f>
        <v>0</v>
      </c>
      <c r="S541" s="196">
        <v>0.067</v>
      </c>
      <c r="T541" s="197">
        <f>S541*H541</f>
        <v>1.100877</v>
      </c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R541" s="198" t="s">
        <v>164</v>
      </c>
      <c r="AT541" s="198" t="s">
        <v>159</v>
      </c>
      <c r="AU541" s="198" t="s">
        <v>83</v>
      </c>
      <c r="AY541" s="17" t="s">
        <v>157</v>
      </c>
      <c r="BE541" s="199">
        <f>IF(N541="základní",J541,0)</f>
        <v>0</v>
      </c>
      <c r="BF541" s="199">
        <f>IF(N541="snížená",J541,0)</f>
        <v>0</v>
      </c>
      <c r="BG541" s="199">
        <f>IF(N541="zákl. přenesená",J541,0)</f>
        <v>0</v>
      </c>
      <c r="BH541" s="199">
        <f>IF(N541="sníž. přenesená",J541,0)</f>
        <v>0</v>
      </c>
      <c r="BI541" s="199">
        <f>IF(N541="nulová",J541,0)</f>
        <v>0</v>
      </c>
      <c r="BJ541" s="17" t="s">
        <v>164</v>
      </c>
      <c r="BK541" s="199">
        <f>ROUND(I541*H541,2)</f>
        <v>0</v>
      </c>
      <c r="BL541" s="17" t="s">
        <v>164</v>
      </c>
      <c r="BM541" s="198" t="s">
        <v>668</v>
      </c>
    </row>
    <row r="542" spans="2:51" s="13" customFormat="1" ht="10.2">
      <c r="B542" s="200"/>
      <c r="C542" s="201"/>
      <c r="D542" s="202" t="s">
        <v>165</v>
      </c>
      <c r="E542" s="203" t="s">
        <v>1</v>
      </c>
      <c r="F542" s="204" t="s">
        <v>166</v>
      </c>
      <c r="G542" s="201"/>
      <c r="H542" s="203" t="s">
        <v>1</v>
      </c>
      <c r="I542" s="205"/>
      <c r="J542" s="201"/>
      <c r="K542" s="201"/>
      <c r="L542" s="206"/>
      <c r="M542" s="207"/>
      <c r="N542" s="208"/>
      <c r="O542" s="208"/>
      <c r="P542" s="208"/>
      <c r="Q542" s="208"/>
      <c r="R542" s="208"/>
      <c r="S542" s="208"/>
      <c r="T542" s="209"/>
      <c r="AT542" s="210" t="s">
        <v>165</v>
      </c>
      <c r="AU542" s="210" t="s">
        <v>83</v>
      </c>
      <c r="AV542" s="13" t="s">
        <v>81</v>
      </c>
      <c r="AW542" s="13" t="s">
        <v>30</v>
      </c>
      <c r="AX542" s="13" t="s">
        <v>73</v>
      </c>
      <c r="AY542" s="210" t="s">
        <v>157</v>
      </c>
    </row>
    <row r="543" spans="2:51" s="14" customFormat="1" ht="10.2">
      <c r="B543" s="211"/>
      <c r="C543" s="212"/>
      <c r="D543" s="202" t="s">
        <v>165</v>
      </c>
      <c r="E543" s="213" t="s">
        <v>1</v>
      </c>
      <c r="F543" s="214" t="s">
        <v>669</v>
      </c>
      <c r="G543" s="212"/>
      <c r="H543" s="215">
        <v>16.431</v>
      </c>
      <c r="I543" s="216"/>
      <c r="J543" s="212"/>
      <c r="K543" s="212"/>
      <c r="L543" s="217"/>
      <c r="M543" s="218"/>
      <c r="N543" s="219"/>
      <c r="O543" s="219"/>
      <c r="P543" s="219"/>
      <c r="Q543" s="219"/>
      <c r="R543" s="219"/>
      <c r="S543" s="219"/>
      <c r="T543" s="220"/>
      <c r="AT543" s="221" t="s">
        <v>165</v>
      </c>
      <c r="AU543" s="221" t="s">
        <v>83</v>
      </c>
      <c r="AV543" s="14" t="s">
        <v>83</v>
      </c>
      <c r="AW543" s="14" t="s">
        <v>30</v>
      </c>
      <c r="AX543" s="14" t="s">
        <v>73</v>
      </c>
      <c r="AY543" s="221" t="s">
        <v>157</v>
      </c>
    </row>
    <row r="544" spans="2:51" s="15" customFormat="1" ht="10.2">
      <c r="B544" s="222"/>
      <c r="C544" s="223"/>
      <c r="D544" s="202" t="s">
        <v>165</v>
      </c>
      <c r="E544" s="224" t="s">
        <v>1</v>
      </c>
      <c r="F544" s="225" t="s">
        <v>168</v>
      </c>
      <c r="G544" s="223"/>
      <c r="H544" s="226">
        <v>16.431</v>
      </c>
      <c r="I544" s="227"/>
      <c r="J544" s="223"/>
      <c r="K544" s="223"/>
      <c r="L544" s="228"/>
      <c r="M544" s="229"/>
      <c r="N544" s="230"/>
      <c r="O544" s="230"/>
      <c r="P544" s="230"/>
      <c r="Q544" s="230"/>
      <c r="R544" s="230"/>
      <c r="S544" s="230"/>
      <c r="T544" s="231"/>
      <c r="AT544" s="232" t="s">
        <v>165</v>
      </c>
      <c r="AU544" s="232" t="s">
        <v>83</v>
      </c>
      <c r="AV544" s="15" t="s">
        <v>164</v>
      </c>
      <c r="AW544" s="15" t="s">
        <v>30</v>
      </c>
      <c r="AX544" s="15" t="s">
        <v>81</v>
      </c>
      <c r="AY544" s="232" t="s">
        <v>157</v>
      </c>
    </row>
    <row r="545" spans="1:65" s="2" customFormat="1" ht="24.15" customHeight="1">
      <c r="A545" s="34"/>
      <c r="B545" s="35"/>
      <c r="C545" s="187" t="s">
        <v>450</v>
      </c>
      <c r="D545" s="187" t="s">
        <v>159</v>
      </c>
      <c r="E545" s="188" t="s">
        <v>670</v>
      </c>
      <c r="F545" s="189" t="s">
        <v>671</v>
      </c>
      <c r="G545" s="190" t="s">
        <v>208</v>
      </c>
      <c r="H545" s="191">
        <v>0.613</v>
      </c>
      <c r="I545" s="192"/>
      <c r="J545" s="193">
        <f>ROUND(I545*H545,2)</f>
        <v>0</v>
      </c>
      <c r="K545" s="189" t="s">
        <v>163</v>
      </c>
      <c r="L545" s="39"/>
      <c r="M545" s="194" t="s">
        <v>1</v>
      </c>
      <c r="N545" s="195" t="s">
        <v>40</v>
      </c>
      <c r="O545" s="72"/>
      <c r="P545" s="196">
        <f>O545*H545</f>
        <v>0</v>
      </c>
      <c r="Q545" s="196">
        <v>0</v>
      </c>
      <c r="R545" s="196">
        <f>Q545*H545</f>
        <v>0</v>
      </c>
      <c r="S545" s="196">
        <v>0.089</v>
      </c>
      <c r="T545" s="197">
        <f>S545*H545</f>
        <v>0.054556999999999994</v>
      </c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R545" s="198" t="s">
        <v>164</v>
      </c>
      <c r="AT545" s="198" t="s">
        <v>159</v>
      </c>
      <c r="AU545" s="198" t="s">
        <v>83</v>
      </c>
      <c r="AY545" s="17" t="s">
        <v>157</v>
      </c>
      <c r="BE545" s="199">
        <f>IF(N545="základní",J545,0)</f>
        <v>0</v>
      </c>
      <c r="BF545" s="199">
        <f>IF(N545="snížená",J545,0)</f>
        <v>0</v>
      </c>
      <c r="BG545" s="199">
        <f>IF(N545="zákl. přenesená",J545,0)</f>
        <v>0</v>
      </c>
      <c r="BH545" s="199">
        <f>IF(N545="sníž. přenesená",J545,0)</f>
        <v>0</v>
      </c>
      <c r="BI545" s="199">
        <f>IF(N545="nulová",J545,0)</f>
        <v>0</v>
      </c>
      <c r="BJ545" s="17" t="s">
        <v>164</v>
      </c>
      <c r="BK545" s="199">
        <f>ROUND(I545*H545,2)</f>
        <v>0</v>
      </c>
      <c r="BL545" s="17" t="s">
        <v>164</v>
      </c>
      <c r="BM545" s="198" t="s">
        <v>672</v>
      </c>
    </row>
    <row r="546" spans="2:51" s="13" customFormat="1" ht="10.2">
      <c r="B546" s="200"/>
      <c r="C546" s="201"/>
      <c r="D546" s="202" t="s">
        <v>165</v>
      </c>
      <c r="E546" s="203" t="s">
        <v>1</v>
      </c>
      <c r="F546" s="204" t="s">
        <v>366</v>
      </c>
      <c r="G546" s="201"/>
      <c r="H546" s="203" t="s">
        <v>1</v>
      </c>
      <c r="I546" s="205"/>
      <c r="J546" s="201"/>
      <c r="K546" s="201"/>
      <c r="L546" s="206"/>
      <c r="M546" s="207"/>
      <c r="N546" s="208"/>
      <c r="O546" s="208"/>
      <c r="P546" s="208"/>
      <c r="Q546" s="208"/>
      <c r="R546" s="208"/>
      <c r="S546" s="208"/>
      <c r="T546" s="209"/>
      <c r="AT546" s="210" t="s">
        <v>165</v>
      </c>
      <c r="AU546" s="210" t="s">
        <v>83</v>
      </c>
      <c r="AV546" s="13" t="s">
        <v>81</v>
      </c>
      <c r="AW546" s="13" t="s">
        <v>30</v>
      </c>
      <c r="AX546" s="13" t="s">
        <v>73</v>
      </c>
      <c r="AY546" s="210" t="s">
        <v>157</v>
      </c>
    </row>
    <row r="547" spans="2:51" s="14" customFormat="1" ht="10.2">
      <c r="B547" s="211"/>
      <c r="C547" s="212"/>
      <c r="D547" s="202" t="s">
        <v>165</v>
      </c>
      <c r="E547" s="213" t="s">
        <v>1</v>
      </c>
      <c r="F547" s="214" t="s">
        <v>673</v>
      </c>
      <c r="G547" s="212"/>
      <c r="H547" s="215">
        <v>0.385</v>
      </c>
      <c r="I547" s="216"/>
      <c r="J547" s="212"/>
      <c r="K547" s="212"/>
      <c r="L547" s="217"/>
      <c r="M547" s="218"/>
      <c r="N547" s="219"/>
      <c r="O547" s="219"/>
      <c r="P547" s="219"/>
      <c r="Q547" s="219"/>
      <c r="R547" s="219"/>
      <c r="S547" s="219"/>
      <c r="T547" s="220"/>
      <c r="AT547" s="221" t="s">
        <v>165</v>
      </c>
      <c r="AU547" s="221" t="s">
        <v>83</v>
      </c>
      <c r="AV547" s="14" t="s">
        <v>83</v>
      </c>
      <c r="AW547" s="14" t="s">
        <v>30</v>
      </c>
      <c r="AX547" s="14" t="s">
        <v>73</v>
      </c>
      <c r="AY547" s="221" t="s">
        <v>157</v>
      </c>
    </row>
    <row r="548" spans="2:51" s="14" customFormat="1" ht="10.2">
      <c r="B548" s="211"/>
      <c r="C548" s="212"/>
      <c r="D548" s="202" t="s">
        <v>165</v>
      </c>
      <c r="E548" s="213" t="s">
        <v>1</v>
      </c>
      <c r="F548" s="214" t="s">
        <v>674</v>
      </c>
      <c r="G548" s="212"/>
      <c r="H548" s="215">
        <v>0.228</v>
      </c>
      <c r="I548" s="216"/>
      <c r="J548" s="212"/>
      <c r="K548" s="212"/>
      <c r="L548" s="217"/>
      <c r="M548" s="218"/>
      <c r="N548" s="219"/>
      <c r="O548" s="219"/>
      <c r="P548" s="219"/>
      <c r="Q548" s="219"/>
      <c r="R548" s="219"/>
      <c r="S548" s="219"/>
      <c r="T548" s="220"/>
      <c r="AT548" s="221" t="s">
        <v>165</v>
      </c>
      <c r="AU548" s="221" t="s">
        <v>83</v>
      </c>
      <c r="AV548" s="14" t="s">
        <v>83</v>
      </c>
      <c r="AW548" s="14" t="s">
        <v>30</v>
      </c>
      <c r="AX548" s="14" t="s">
        <v>73</v>
      </c>
      <c r="AY548" s="221" t="s">
        <v>157</v>
      </c>
    </row>
    <row r="549" spans="2:51" s="15" customFormat="1" ht="10.2">
      <c r="B549" s="222"/>
      <c r="C549" s="223"/>
      <c r="D549" s="202" t="s">
        <v>165</v>
      </c>
      <c r="E549" s="224" t="s">
        <v>1</v>
      </c>
      <c r="F549" s="225" t="s">
        <v>168</v>
      </c>
      <c r="G549" s="223"/>
      <c r="H549" s="226">
        <v>0.613</v>
      </c>
      <c r="I549" s="227"/>
      <c r="J549" s="223"/>
      <c r="K549" s="223"/>
      <c r="L549" s="228"/>
      <c r="M549" s="229"/>
      <c r="N549" s="230"/>
      <c r="O549" s="230"/>
      <c r="P549" s="230"/>
      <c r="Q549" s="230"/>
      <c r="R549" s="230"/>
      <c r="S549" s="230"/>
      <c r="T549" s="231"/>
      <c r="AT549" s="232" t="s">
        <v>165</v>
      </c>
      <c r="AU549" s="232" t="s">
        <v>83</v>
      </c>
      <c r="AV549" s="15" t="s">
        <v>164</v>
      </c>
      <c r="AW549" s="15" t="s">
        <v>30</v>
      </c>
      <c r="AX549" s="15" t="s">
        <v>81</v>
      </c>
      <c r="AY549" s="232" t="s">
        <v>157</v>
      </c>
    </row>
    <row r="550" spans="1:65" s="2" customFormat="1" ht="24.15" customHeight="1">
      <c r="A550" s="34"/>
      <c r="B550" s="35"/>
      <c r="C550" s="187" t="s">
        <v>675</v>
      </c>
      <c r="D550" s="187" t="s">
        <v>159</v>
      </c>
      <c r="E550" s="188" t="s">
        <v>676</v>
      </c>
      <c r="F550" s="189" t="s">
        <v>677</v>
      </c>
      <c r="G550" s="190" t="s">
        <v>179</v>
      </c>
      <c r="H550" s="191">
        <v>0.086</v>
      </c>
      <c r="I550" s="192"/>
      <c r="J550" s="193">
        <f>ROUND(I550*H550,2)</f>
        <v>0</v>
      </c>
      <c r="K550" s="189" t="s">
        <v>163</v>
      </c>
      <c r="L550" s="39"/>
      <c r="M550" s="194" t="s">
        <v>1</v>
      </c>
      <c r="N550" s="195" t="s">
        <v>40</v>
      </c>
      <c r="O550" s="72"/>
      <c r="P550" s="196">
        <f>O550*H550</f>
        <v>0</v>
      </c>
      <c r="Q550" s="196">
        <v>0</v>
      </c>
      <c r="R550" s="196">
        <f>Q550*H550</f>
        <v>0</v>
      </c>
      <c r="S550" s="196">
        <v>2.5</v>
      </c>
      <c r="T550" s="197">
        <f>S550*H550</f>
        <v>0.21499999999999997</v>
      </c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R550" s="198" t="s">
        <v>164</v>
      </c>
      <c r="AT550" s="198" t="s">
        <v>159</v>
      </c>
      <c r="AU550" s="198" t="s">
        <v>83</v>
      </c>
      <c r="AY550" s="17" t="s">
        <v>157</v>
      </c>
      <c r="BE550" s="199">
        <f>IF(N550="základní",J550,0)</f>
        <v>0</v>
      </c>
      <c r="BF550" s="199">
        <f>IF(N550="snížená",J550,0)</f>
        <v>0</v>
      </c>
      <c r="BG550" s="199">
        <f>IF(N550="zákl. přenesená",J550,0)</f>
        <v>0</v>
      </c>
      <c r="BH550" s="199">
        <f>IF(N550="sníž. přenesená",J550,0)</f>
        <v>0</v>
      </c>
      <c r="BI550" s="199">
        <f>IF(N550="nulová",J550,0)</f>
        <v>0</v>
      </c>
      <c r="BJ550" s="17" t="s">
        <v>164</v>
      </c>
      <c r="BK550" s="199">
        <f>ROUND(I550*H550,2)</f>
        <v>0</v>
      </c>
      <c r="BL550" s="17" t="s">
        <v>164</v>
      </c>
      <c r="BM550" s="198" t="s">
        <v>678</v>
      </c>
    </row>
    <row r="551" spans="2:51" s="13" customFormat="1" ht="10.2">
      <c r="B551" s="200"/>
      <c r="C551" s="201"/>
      <c r="D551" s="202" t="s">
        <v>165</v>
      </c>
      <c r="E551" s="203" t="s">
        <v>1</v>
      </c>
      <c r="F551" s="204" t="s">
        <v>679</v>
      </c>
      <c r="G551" s="201"/>
      <c r="H551" s="203" t="s">
        <v>1</v>
      </c>
      <c r="I551" s="205"/>
      <c r="J551" s="201"/>
      <c r="K551" s="201"/>
      <c r="L551" s="206"/>
      <c r="M551" s="207"/>
      <c r="N551" s="208"/>
      <c r="O551" s="208"/>
      <c r="P551" s="208"/>
      <c r="Q551" s="208"/>
      <c r="R551" s="208"/>
      <c r="S551" s="208"/>
      <c r="T551" s="209"/>
      <c r="AT551" s="210" t="s">
        <v>165</v>
      </c>
      <c r="AU551" s="210" t="s">
        <v>83</v>
      </c>
      <c r="AV551" s="13" t="s">
        <v>81</v>
      </c>
      <c r="AW551" s="13" t="s">
        <v>30</v>
      </c>
      <c r="AX551" s="13" t="s">
        <v>73</v>
      </c>
      <c r="AY551" s="210" t="s">
        <v>157</v>
      </c>
    </row>
    <row r="552" spans="2:51" s="14" customFormat="1" ht="10.2">
      <c r="B552" s="211"/>
      <c r="C552" s="212"/>
      <c r="D552" s="202" t="s">
        <v>165</v>
      </c>
      <c r="E552" s="213" t="s">
        <v>1</v>
      </c>
      <c r="F552" s="214" t="s">
        <v>680</v>
      </c>
      <c r="G552" s="212"/>
      <c r="H552" s="215">
        <v>0.086</v>
      </c>
      <c r="I552" s="216"/>
      <c r="J552" s="212"/>
      <c r="K552" s="212"/>
      <c r="L552" s="217"/>
      <c r="M552" s="218"/>
      <c r="N552" s="219"/>
      <c r="O552" s="219"/>
      <c r="P552" s="219"/>
      <c r="Q552" s="219"/>
      <c r="R552" s="219"/>
      <c r="S552" s="219"/>
      <c r="T552" s="220"/>
      <c r="AT552" s="221" t="s">
        <v>165</v>
      </c>
      <c r="AU552" s="221" t="s">
        <v>83</v>
      </c>
      <c r="AV552" s="14" t="s">
        <v>83</v>
      </c>
      <c r="AW552" s="14" t="s">
        <v>30</v>
      </c>
      <c r="AX552" s="14" t="s">
        <v>73</v>
      </c>
      <c r="AY552" s="221" t="s">
        <v>157</v>
      </c>
    </row>
    <row r="553" spans="2:51" s="15" customFormat="1" ht="10.2">
      <c r="B553" s="222"/>
      <c r="C553" s="223"/>
      <c r="D553" s="202" t="s">
        <v>165</v>
      </c>
      <c r="E553" s="224" t="s">
        <v>1</v>
      </c>
      <c r="F553" s="225" t="s">
        <v>168</v>
      </c>
      <c r="G553" s="223"/>
      <c r="H553" s="226">
        <v>0.086</v>
      </c>
      <c r="I553" s="227"/>
      <c r="J553" s="223"/>
      <c r="K553" s="223"/>
      <c r="L553" s="228"/>
      <c r="M553" s="229"/>
      <c r="N553" s="230"/>
      <c r="O553" s="230"/>
      <c r="P553" s="230"/>
      <c r="Q553" s="230"/>
      <c r="R553" s="230"/>
      <c r="S553" s="230"/>
      <c r="T553" s="231"/>
      <c r="AT553" s="232" t="s">
        <v>165</v>
      </c>
      <c r="AU553" s="232" t="s">
        <v>83</v>
      </c>
      <c r="AV553" s="15" t="s">
        <v>164</v>
      </c>
      <c r="AW553" s="15" t="s">
        <v>30</v>
      </c>
      <c r="AX553" s="15" t="s">
        <v>81</v>
      </c>
      <c r="AY553" s="232" t="s">
        <v>157</v>
      </c>
    </row>
    <row r="554" spans="1:65" s="2" customFormat="1" ht="24.15" customHeight="1">
      <c r="A554" s="34"/>
      <c r="B554" s="35"/>
      <c r="C554" s="187" t="s">
        <v>453</v>
      </c>
      <c r="D554" s="187" t="s">
        <v>159</v>
      </c>
      <c r="E554" s="188" t="s">
        <v>681</v>
      </c>
      <c r="F554" s="189" t="s">
        <v>682</v>
      </c>
      <c r="G554" s="190" t="s">
        <v>162</v>
      </c>
      <c r="H554" s="191">
        <v>2.8</v>
      </c>
      <c r="I554" s="192"/>
      <c r="J554" s="193">
        <f>ROUND(I554*H554,2)</f>
        <v>0</v>
      </c>
      <c r="K554" s="189" t="s">
        <v>163</v>
      </c>
      <c r="L554" s="39"/>
      <c r="M554" s="194" t="s">
        <v>1</v>
      </c>
      <c r="N554" s="195" t="s">
        <v>40</v>
      </c>
      <c r="O554" s="72"/>
      <c r="P554" s="196">
        <f>O554*H554</f>
        <v>0</v>
      </c>
      <c r="Q554" s="196">
        <v>0</v>
      </c>
      <c r="R554" s="196">
        <f>Q554*H554</f>
        <v>0</v>
      </c>
      <c r="S554" s="196">
        <v>0.035</v>
      </c>
      <c r="T554" s="197">
        <f>S554*H554</f>
        <v>0.098</v>
      </c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R554" s="198" t="s">
        <v>164</v>
      </c>
      <c r="AT554" s="198" t="s">
        <v>159</v>
      </c>
      <c r="AU554" s="198" t="s">
        <v>83</v>
      </c>
      <c r="AY554" s="17" t="s">
        <v>157</v>
      </c>
      <c r="BE554" s="199">
        <f>IF(N554="základní",J554,0)</f>
        <v>0</v>
      </c>
      <c r="BF554" s="199">
        <f>IF(N554="snížená",J554,0)</f>
        <v>0</v>
      </c>
      <c r="BG554" s="199">
        <f>IF(N554="zákl. přenesená",J554,0)</f>
        <v>0</v>
      </c>
      <c r="BH554" s="199">
        <f>IF(N554="sníž. přenesená",J554,0)</f>
        <v>0</v>
      </c>
      <c r="BI554" s="199">
        <f>IF(N554="nulová",J554,0)</f>
        <v>0</v>
      </c>
      <c r="BJ554" s="17" t="s">
        <v>164</v>
      </c>
      <c r="BK554" s="199">
        <f>ROUND(I554*H554,2)</f>
        <v>0</v>
      </c>
      <c r="BL554" s="17" t="s">
        <v>164</v>
      </c>
      <c r="BM554" s="198" t="s">
        <v>683</v>
      </c>
    </row>
    <row r="555" spans="2:51" s="13" customFormat="1" ht="10.2">
      <c r="B555" s="200"/>
      <c r="C555" s="201"/>
      <c r="D555" s="202" t="s">
        <v>165</v>
      </c>
      <c r="E555" s="203" t="s">
        <v>1</v>
      </c>
      <c r="F555" s="204" t="s">
        <v>679</v>
      </c>
      <c r="G555" s="201"/>
      <c r="H555" s="203" t="s">
        <v>1</v>
      </c>
      <c r="I555" s="205"/>
      <c r="J555" s="201"/>
      <c r="K555" s="201"/>
      <c r="L555" s="206"/>
      <c r="M555" s="207"/>
      <c r="N555" s="208"/>
      <c r="O555" s="208"/>
      <c r="P555" s="208"/>
      <c r="Q555" s="208"/>
      <c r="R555" s="208"/>
      <c r="S555" s="208"/>
      <c r="T555" s="209"/>
      <c r="AT555" s="210" t="s">
        <v>165</v>
      </c>
      <c r="AU555" s="210" t="s">
        <v>83</v>
      </c>
      <c r="AV555" s="13" t="s">
        <v>81</v>
      </c>
      <c r="AW555" s="13" t="s">
        <v>30</v>
      </c>
      <c r="AX555" s="13" t="s">
        <v>73</v>
      </c>
      <c r="AY555" s="210" t="s">
        <v>157</v>
      </c>
    </row>
    <row r="556" spans="2:51" s="14" customFormat="1" ht="10.2">
      <c r="B556" s="211"/>
      <c r="C556" s="212"/>
      <c r="D556" s="202" t="s">
        <v>165</v>
      </c>
      <c r="E556" s="213" t="s">
        <v>1</v>
      </c>
      <c r="F556" s="214" t="s">
        <v>684</v>
      </c>
      <c r="G556" s="212"/>
      <c r="H556" s="215">
        <v>2.8</v>
      </c>
      <c r="I556" s="216"/>
      <c r="J556" s="212"/>
      <c r="K556" s="212"/>
      <c r="L556" s="217"/>
      <c r="M556" s="218"/>
      <c r="N556" s="219"/>
      <c r="O556" s="219"/>
      <c r="P556" s="219"/>
      <c r="Q556" s="219"/>
      <c r="R556" s="219"/>
      <c r="S556" s="219"/>
      <c r="T556" s="220"/>
      <c r="AT556" s="221" t="s">
        <v>165</v>
      </c>
      <c r="AU556" s="221" t="s">
        <v>83</v>
      </c>
      <c r="AV556" s="14" t="s">
        <v>83</v>
      </c>
      <c r="AW556" s="14" t="s">
        <v>30</v>
      </c>
      <c r="AX556" s="14" t="s">
        <v>73</v>
      </c>
      <c r="AY556" s="221" t="s">
        <v>157</v>
      </c>
    </row>
    <row r="557" spans="2:51" s="15" customFormat="1" ht="10.2">
      <c r="B557" s="222"/>
      <c r="C557" s="223"/>
      <c r="D557" s="202" t="s">
        <v>165</v>
      </c>
      <c r="E557" s="224" t="s">
        <v>1</v>
      </c>
      <c r="F557" s="225" t="s">
        <v>168</v>
      </c>
      <c r="G557" s="223"/>
      <c r="H557" s="226">
        <v>2.8</v>
      </c>
      <c r="I557" s="227"/>
      <c r="J557" s="223"/>
      <c r="K557" s="223"/>
      <c r="L557" s="228"/>
      <c r="M557" s="229"/>
      <c r="N557" s="230"/>
      <c r="O557" s="230"/>
      <c r="P557" s="230"/>
      <c r="Q557" s="230"/>
      <c r="R557" s="230"/>
      <c r="S557" s="230"/>
      <c r="T557" s="231"/>
      <c r="AT557" s="232" t="s">
        <v>165</v>
      </c>
      <c r="AU557" s="232" t="s">
        <v>83</v>
      </c>
      <c r="AV557" s="15" t="s">
        <v>164</v>
      </c>
      <c r="AW557" s="15" t="s">
        <v>30</v>
      </c>
      <c r="AX557" s="15" t="s">
        <v>81</v>
      </c>
      <c r="AY557" s="232" t="s">
        <v>157</v>
      </c>
    </row>
    <row r="558" spans="1:65" s="2" customFormat="1" ht="24.15" customHeight="1">
      <c r="A558" s="34"/>
      <c r="B558" s="35"/>
      <c r="C558" s="187" t="s">
        <v>685</v>
      </c>
      <c r="D558" s="187" t="s">
        <v>159</v>
      </c>
      <c r="E558" s="188" t="s">
        <v>686</v>
      </c>
      <c r="F558" s="189" t="s">
        <v>687</v>
      </c>
      <c r="G558" s="190" t="s">
        <v>162</v>
      </c>
      <c r="H558" s="191">
        <v>100</v>
      </c>
      <c r="I558" s="192"/>
      <c r="J558" s="193">
        <f>ROUND(I558*H558,2)</f>
        <v>0</v>
      </c>
      <c r="K558" s="189" t="s">
        <v>163</v>
      </c>
      <c r="L558" s="39"/>
      <c r="M558" s="194" t="s">
        <v>1</v>
      </c>
      <c r="N558" s="195" t="s">
        <v>40</v>
      </c>
      <c r="O558" s="72"/>
      <c r="P558" s="196">
        <f>O558*H558</f>
        <v>0</v>
      </c>
      <c r="Q558" s="196">
        <v>0</v>
      </c>
      <c r="R558" s="196">
        <f>Q558*H558</f>
        <v>0</v>
      </c>
      <c r="S558" s="196">
        <v>0.002</v>
      </c>
      <c r="T558" s="197">
        <f>S558*H558</f>
        <v>0.2</v>
      </c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R558" s="198" t="s">
        <v>164</v>
      </c>
      <c r="AT558" s="198" t="s">
        <v>159</v>
      </c>
      <c r="AU558" s="198" t="s">
        <v>83</v>
      </c>
      <c r="AY558" s="17" t="s">
        <v>157</v>
      </c>
      <c r="BE558" s="199">
        <f>IF(N558="základní",J558,0)</f>
        <v>0</v>
      </c>
      <c r="BF558" s="199">
        <f>IF(N558="snížená",J558,0)</f>
        <v>0</v>
      </c>
      <c r="BG558" s="199">
        <f>IF(N558="zákl. přenesená",J558,0)</f>
        <v>0</v>
      </c>
      <c r="BH558" s="199">
        <f>IF(N558="sníž. přenesená",J558,0)</f>
        <v>0</v>
      </c>
      <c r="BI558" s="199">
        <f>IF(N558="nulová",J558,0)</f>
        <v>0</v>
      </c>
      <c r="BJ558" s="17" t="s">
        <v>164</v>
      </c>
      <c r="BK558" s="199">
        <f>ROUND(I558*H558,2)</f>
        <v>0</v>
      </c>
      <c r="BL558" s="17" t="s">
        <v>164</v>
      </c>
      <c r="BM558" s="198" t="s">
        <v>688</v>
      </c>
    </row>
    <row r="559" spans="2:51" s="13" customFormat="1" ht="10.2">
      <c r="B559" s="200"/>
      <c r="C559" s="201"/>
      <c r="D559" s="202" t="s">
        <v>165</v>
      </c>
      <c r="E559" s="203" t="s">
        <v>1</v>
      </c>
      <c r="F559" s="204" t="s">
        <v>361</v>
      </c>
      <c r="G559" s="201"/>
      <c r="H559" s="203" t="s">
        <v>1</v>
      </c>
      <c r="I559" s="205"/>
      <c r="J559" s="201"/>
      <c r="K559" s="201"/>
      <c r="L559" s="206"/>
      <c r="M559" s="207"/>
      <c r="N559" s="208"/>
      <c r="O559" s="208"/>
      <c r="P559" s="208"/>
      <c r="Q559" s="208"/>
      <c r="R559" s="208"/>
      <c r="S559" s="208"/>
      <c r="T559" s="209"/>
      <c r="AT559" s="210" t="s">
        <v>165</v>
      </c>
      <c r="AU559" s="210" t="s">
        <v>83</v>
      </c>
      <c r="AV559" s="13" t="s">
        <v>81</v>
      </c>
      <c r="AW559" s="13" t="s">
        <v>30</v>
      </c>
      <c r="AX559" s="13" t="s">
        <v>73</v>
      </c>
      <c r="AY559" s="210" t="s">
        <v>157</v>
      </c>
    </row>
    <row r="560" spans="2:51" s="14" customFormat="1" ht="10.2">
      <c r="B560" s="211"/>
      <c r="C560" s="212"/>
      <c r="D560" s="202" t="s">
        <v>165</v>
      </c>
      <c r="E560" s="213" t="s">
        <v>1</v>
      </c>
      <c r="F560" s="214" t="s">
        <v>689</v>
      </c>
      <c r="G560" s="212"/>
      <c r="H560" s="215">
        <v>100</v>
      </c>
      <c r="I560" s="216"/>
      <c r="J560" s="212"/>
      <c r="K560" s="212"/>
      <c r="L560" s="217"/>
      <c r="M560" s="218"/>
      <c r="N560" s="219"/>
      <c r="O560" s="219"/>
      <c r="P560" s="219"/>
      <c r="Q560" s="219"/>
      <c r="R560" s="219"/>
      <c r="S560" s="219"/>
      <c r="T560" s="220"/>
      <c r="AT560" s="221" t="s">
        <v>165</v>
      </c>
      <c r="AU560" s="221" t="s">
        <v>83</v>
      </c>
      <c r="AV560" s="14" t="s">
        <v>83</v>
      </c>
      <c r="AW560" s="14" t="s">
        <v>30</v>
      </c>
      <c r="AX560" s="14" t="s">
        <v>73</v>
      </c>
      <c r="AY560" s="221" t="s">
        <v>157</v>
      </c>
    </row>
    <row r="561" spans="2:51" s="15" customFormat="1" ht="10.2">
      <c r="B561" s="222"/>
      <c r="C561" s="223"/>
      <c r="D561" s="202" t="s">
        <v>165</v>
      </c>
      <c r="E561" s="224" t="s">
        <v>1</v>
      </c>
      <c r="F561" s="225" t="s">
        <v>168</v>
      </c>
      <c r="G561" s="223"/>
      <c r="H561" s="226">
        <v>100</v>
      </c>
      <c r="I561" s="227"/>
      <c r="J561" s="223"/>
      <c r="K561" s="223"/>
      <c r="L561" s="228"/>
      <c r="M561" s="229"/>
      <c r="N561" s="230"/>
      <c r="O561" s="230"/>
      <c r="P561" s="230"/>
      <c r="Q561" s="230"/>
      <c r="R561" s="230"/>
      <c r="S561" s="230"/>
      <c r="T561" s="231"/>
      <c r="AT561" s="232" t="s">
        <v>165</v>
      </c>
      <c r="AU561" s="232" t="s">
        <v>83</v>
      </c>
      <c r="AV561" s="15" t="s">
        <v>164</v>
      </c>
      <c r="AW561" s="15" t="s">
        <v>30</v>
      </c>
      <c r="AX561" s="15" t="s">
        <v>81</v>
      </c>
      <c r="AY561" s="232" t="s">
        <v>157</v>
      </c>
    </row>
    <row r="562" spans="1:65" s="2" customFormat="1" ht="24.15" customHeight="1">
      <c r="A562" s="34"/>
      <c r="B562" s="35"/>
      <c r="C562" s="187" t="s">
        <v>457</v>
      </c>
      <c r="D562" s="187" t="s">
        <v>159</v>
      </c>
      <c r="E562" s="188" t="s">
        <v>690</v>
      </c>
      <c r="F562" s="189" t="s">
        <v>691</v>
      </c>
      <c r="G562" s="190" t="s">
        <v>162</v>
      </c>
      <c r="H562" s="191">
        <v>2.2</v>
      </c>
      <c r="I562" s="192"/>
      <c r="J562" s="193">
        <f>ROUND(I562*H562,2)</f>
        <v>0</v>
      </c>
      <c r="K562" s="189" t="s">
        <v>163</v>
      </c>
      <c r="L562" s="39"/>
      <c r="M562" s="194" t="s">
        <v>1</v>
      </c>
      <c r="N562" s="195" t="s">
        <v>40</v>
      </c>
      <c r="O562" s="72"/>
      <c r="P562" s="196">
        <f>O562*H562</f>
        <v>0</v>
      </c>
      <c r="Q562" s="196">
        <v>0.00048</v>
      </c>
      <c r="R562" s="196">
        <f>Q562*H562</f>
        <v>0.001056</v>
      </c>
      <c r="S562" s="196">
        <v>0.008</v>
      </c>
      <c r="T562" s="197">
        <f>S562*H562</f>
        <v>0.0176</v>
      </c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R562" s="198" t="s">
        <v>164</v>
      </c>
      <c r="AT562" s="198" t="s">
        <v>159</v>
      </c>
      <c r="AU562" s="198" t="s">
        <v>83</v>
      </c>
      <c r="AY562" s="17" t="s">
        <v>157</v>
      </c>
      <c r="BE562" s="199">
        <f>IF(N562="základní",J562,0)</f>
        <v>0</v>
      </c>
      <c r="BF562" s="199">
        <f>IF(N562="snížená",J562,0)</f>
        <v>0</v>
      </c>
      <c r="BG562" s="199">
        <f>IF(N562="zákl. přenesená",J562,0)</f>
        <v>0</v>
      </c>
      <c r="BH562" s="199">
        <f>IF(N562="sníž. přenesená",J562,0)</f>
        <v>0</v>
      </c>
      <c r="BI562" s="199">
        <f>IF(N562="nulová",J562,0)</f>
        <v>0</v>
      </c>
      <c r="BJ562" s="17" t="s">
        <v>164</v>
      </c>
      <c r="BK562" s="199">
        <f>ROUND(I562*H562,2)</f>
        <v>0</v>
      </c>
      <c r="BL562" s="17" t="s">
        <v>164</v>
      </c>
      <c r="BM562" s="198" t="s">
        <v>692</v>
      </c>
    </row>
    <row r="563" spans="2:51" s="13" customFormat="1" ht="10.2">
      <c r="B563" s="200"/>
      <c r="C563" s="201"/>
      <c r="D563" s="202" t="s">
        <v>165</v>
      </c>
      <c r="E563" s="203" t="s">
        <v>1</v>
      </c>
      <c r="F563" s="204" t="s">
        <v>679</v>
      </c>
      <c r="G563" s="201"/>
      <c r="H563" s="203" t="s">
        <v>1</v>
      </c>
      <c r="I563" s="205"/>
      <c r="J563" s="201"/>
      <c r="K563" s="201"/>
      <c r="L563" s="206"/>
      <c r="M563" s="207"/>
      <c r="N563" s="208"/>
      <c r="O563" s="208"/>
      <c r="P563" s="208"/>
      <c r="Q563" s="208"/>
      <c r="R563" s="208"/>
      <c r="S563" s="208"/>
      <c r="T563" s="209"/>
      <c r="AT563" s="210" t="s">
        <v>165</v>
      </c>
      <c r="AU563" s="210" t="s">
        <v>83</v>
      </c>
      <c r="AV563" s="13" t="s">
        <v>81</v>
      </c>
      <c r="AW563" s="13" t="s">
        <v>30</v>
      </c>
      <c r="AX563" s="13" t="s">
        <v>73</v>
      </c>
      <c r="AY563" s="210" t="s">
        <v>157</v>
      </c>
    </row>
    <row r="564" spans="2:51" s="14" customFormat="1" ht="10.2">
      <c r="B564" s="211"/>
      <c r="C564" s="212"/>
      <c r="D564" s="202" t="s">
        <v>165</v>
      </c>
      <c r="E564" s="213" t="s">
        <v>1</v>
      </c>
      <c r="F564" s="214" t="s">
        <v>693</v>
      </c>
      <c r="G564" s="212"/>
      <c r="H564" s="215">
        <v>2.2</v>
      </c>
      <c r="I564" s="216"/>
      <c r="J564" s="212"/>
      <c r="K564" s="212"/>
      <c r="L564" s="217"/>
      <c r="M564" s="218"/>
      <c r="N564" s="219"/>
      <c r="O564" s="219"/>
      <c r="P564" s="219"/>
      <c r="Q564" s="219"/>
      <c r="R564" s="219"/>
      <c r="S564" s="219"/>
      <c r="T564" s="220"/>
      <c r="AT564" s="221" t="s">
        <v>165</v>
      </c>
      <c r="AU564" s="221" t="s">
        <v>83</v>
      </c>
      <c r="AV564" s="14" t="s">
        <v>83</v>
      </c>
      <c r="AW564" s="14" t="s">
        <v>30</v>
      </c>
      <c r="AX564" s="14" t="s">
        <v>73</v>
      </c>
      <c r="AY564" s="221" t="s">
        <v>157</v>
      </c>
    </row>
    <row r="565" spans="2:51" s="15" customFormat="1" ht="10.2">
      <c r="B565" s="222"/>
      <c r="C565" s="223"/>
      <c r="D565" s="202" t="s">
        <v>165</v>
      </c>
      <c r="E565" s="224" t="s">
        <v>1</v>
      </c>
      <c r="F565" s="225" t="s">
        <v>168</v>
      </c>
      <c r="G565" s="223"/>
      <c r="H565" s="226">
        <v>2.2</v>
      </c>
      <c r="I565" s="227"/>
      <c r="J565" s="223"/>
      <c r="K565" s="223"/>
      <c r="L565" s="228"/>
      <c r="M565" s="229"/>
      <c r="N565" s="230"/>
      <c r="O565" s="230"/>
      <c r="P565" s="230"/>
      <c r="Q565" s="230"/>
      <c r="R565" s="230"/>
      <c r="S565" s="230"/>
      <c r="T565" s="231"/>
      <c r="AT565" s="232" t="s">
        <v>165</v>
      </c>
      <c r="AU565" s="232" t="s">
        <v>83</v>
      </c>
      <c r="AV565" s="15" t="s">
        <v>164</v>
      </c>
      <c r="AW565" s="15" t="s">
        <v>30</v>
      </c>
      <c r="AX565" s="15" t="s">
        <v>81</v>
      </c>
      <c r="AY565" s="232" t="s">
        <v>157</v>
      </c>
    </row>
    <row r="566" spans="1:65" s="2" customFormat="1" ht="24.15" customHeight="1">
      <c r="A566" s="34"/>
      <c r="B566" s="35"/>
      <c r="C566" s="187" t="s">
        <v>694</v>
      </c>
      <c r="D566" s="187" t="s">
        <v>159</v>
      </c>
      <c r="E566" s="188" t="s">
        <v>695</v>
      </c>
      <c r="F566" s="189" t="s">
        <v>696</v>
      </c>
      <c r="G566" s="190" t="s">
        <v>162</v>
      </c>
      <c r="H566" s="191">
        <v>4.8</v>
      </c>
      <c r="I566" s="192"/>
      <c r="J566" s="193">
        <f>ROUND(I566*H566,2)</f>
        <v>0</v>
      </c>
      <c r="K566" s="189" t="s">
        <v>163</v>
      </c>
      <c r="L566" s="39"/>
      <c r="M566" s="194" t="s">
        <v>1</v>
      </c>
      <c r="N566" s="195" t="s">
        <v>40</v>
      </c>
      <c r="O566" s="72"/>
      <c r="P566" s="196">
        <f>O566*H566</f>
        <v>0</v>
      </c>
      <c r="Q566" s="196">
        <v>0.00067</v>
      </c>
      <c r="R566" s="196">
        <f>Q566*H566</f>
        <v>0.003216</v>
      </c>
      <c r="S566" s="196">
        <v>0.02</v>
      </c>
      <c r="T566" s="197">
        <f>S566*H566</f>
        <v>0.096</v>
      </c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R566" s="198" t="s">
        <v>164</v>
      </c>
      <c r="AT566" s="198" t="s">
        <v>159</v>
      </c>
      <c r="AU566" s="198" t="s">
        <v>83</v>
      </c>
      <c r="AY566" s="17" t="s">
        <v>157</v>
      </c>
      <c r="BE566" s="199">
        <f>IF(N566="základní",J566,0)</f>
        <v>0</v>
      </c>
      <c r="BF566" s="199">
        <f>IF(N566="snížená",J566,0)</f>
        <v>0</v>
      </c>
      <c r="BG566" s="199">
        <f>IF(N566="zákl. přenesená",J566,0)</f>
        <v>0</v>
      </c>
      <c r="BH566" s="199">
        <f>IF(N566="sníž. přenesená",J566,0)</f>
        <v>0</v>
      </c>
      <c r="BI566" s="199">
        <f>IF(N566="nulová",J566,0)</f>
        <v>0</v>
      </c>
      <c r="BJ566" s="17" t="s">
        <v>164</v>
      </c>
      <c r="BK566" s="199">
        <f>ROUND(I566*H566,2)</f>
        <v>0</v>
      </c>
      <c r="BL566" s="17" t="s">
        <v>164</v>
      </c>
      <c r="BM566" s="198" t="s">
        <v>697</v>
      </c>
    </row>
    <row r="567" spans="2:51" s="13" customFormat="1" ht="10.2">
      <c r="B567" s="200"/>
      <c r="C567" s="201"/>
      <c r="D567" s="202" t="s">
        <v>165</v>
      </c>
      <c r="E567" s="203" t="s">
        <v>1</v>
      </c>
      <c r="F567" s="204" t="s">
        <v>698</v>
      </c>
      <c r="G567" s="201"/>
      <c r="H567" s="203" t="s">
        <v>1</v>
      </c>
      <c r="I567" s="205"/>
      <c r="J567" s="201"/>
      <c r="K567" s="201"/>
      <c r="L567" s="206"/>
      <c r="M567" s="207"/>
      <c r="N567" s="208"/>
      <c r="O567" s="208"/>
      <c r="P567" s="208"/>
      <c r="Q567" s="208"/>
      <c r="R567" s="208"/>
      <c r="S567" s="208"/>
      <c r="T567" s="209"/>
      <c r="AT567" s="210" t="s">
        <v>165</v>
      </c>
      <c r="AU567" s="210" t="s">
        <v>83</v>
      </c>
      <c r="AV567" s="13" t="s">
        <v>81</v>
      </c>
      <c r="AW567" s="13" t="s">
        <v>30</v>
      </c>
      <c r="AX567" s="13" t="s">
        <v>73</v>
      </c>
      <c r="AY567" s="210" t="s">
        <v>157</v>
      </c>
    </row>
    <row r="568" spans="2:51" s="14" customFormat="1" ht="10.2">
      <c r="B568" s="211"/>
      <c r="C568" s="212"/>
      <c r="D568" s="202" t="s">
        <v>165</v>
      </c>
      <c r="E568" s="213" t="s">
        <v>1</v>
      </c>
      <c r="F568" s="214" t="s">
        <v>699</v>
      </c>
      <c r="G568" s="212"/>
      <c r="H568" s="215">
        <v>4.8</v>
      </c>
      <c r="I568" s="216"/>
      <c r="J568" s="212"/>
      <c r="K568" s="212"/>
      <c r="L568" s="217"/>
      <c r="M568" s="218"/>
      <c r="N568" s="219"/>
      <c r="O568" s="219"/>
      <c r="P568" s="219"/>
      <c r="Q568" s="219"/>
      <c r="R568" s="219"/>
      <c r="S568" s="219"/>
      <c r="T568" s="220"/>
      <c r="AT568" s="221" t="s">
        <v>165</v>
      </c>
      <c r="AU568" s="221" t="s">
        <v>83</v>
      </c>
      <c r="AV568" s="14" t="s">
        <v>83</v>
      </c>
      <c r="AW568" s="14" t="s">
        <v>30</v>
      </c>
      <c r="AX568" s="14" t="s">
        <v>73</v>
      </c>
      <c r="AY568" s="221" t="s">
        <v>157</v>
      </c>
    </row>
    <row r="569" spans="2:51" s="15" customFormat="1" ht="10.2">
      <c r="B569" s="222"/>
      <c r="C569" s="223"/>
      <c r="D569" s="202" t="s">
        <v>165</v>
      </c>
      <c r="E569" s="224" t="s">
        <v>1</v>
      </c>
      <c r="F569" s="225" t="s">
        <v>168</v>
      </c>
      <c r="G569" s="223"/>
      <c r="H569" s="226">
        <v>4.8</v>
      </c>
      <c r="I569" s="227"/>
      <c r="J569" s="223"/>
      <c r="K569" s="223"/>
      <c r="L569" s="228"/>
      <c r="M569" s="229"/>
      <c r="N569" s="230"/>
      <c r="O569" s="230"/>
      <c r="P569" s="230"/>
      <c r="Q569" s="230"/>
      <c r="R569" s="230"/>
      <c r="S569" s="230"/>
      <c r="T569" s="231"/>
      <c r="AT569" s="232" t="s">
        <v>165</v>
      </c>
      <c r="AU569" s="232" t="s">
        <v>83</v>
      </c>
      <c r="AV569" s="15" t="s">
        <v>164</v>
      </c>
      <c r="AW569" s="15" t="s">
        <v>30</v>
      </c>
      <c r="AX569" s="15" t="s">
        <v>81</v>
      </c>
      <c r="AY569" s="232" t="s">
        <v>157</v>
      </c>
    </row>
    <row r="570" spans="1:65" s="2" customFormat="1" ht="24.15" customHeight="1">
      <c r="A570" s="34"/>
      <c r="B570" s="35"/>
      <c r="C570" s="187" t="s">
        <v>461</v>
      </c>
      <c r="D570" s="187" t="s">
        <v>159</v>
      </c>
      <c r="E570" s="188" t="s">
        <v>700</v>
      </c>
      <c r="F570" s="189" t="s">
        <v>701</v>
      </c>
      <c r="G570" s="190" t="s">
        <v>162</v>
      </c>
      <c r="H570" s="191">
        <v>0.5</v>
      </c>
      <c r="I570" s="192"/>
      <c r="J570" s="193">
        <f>ROUND(I570*H570,2)</f>
        <v>0</v>
      </c>
      <c r="K570" s="189" t="s">
        <v>163</v>
      </c>
      <c r="L570" s="39"/>
      <c r="M570" s="194" t="s">
        <v>1</v>
      </c>
      <c r="N570" s="195" t="s">
        <v>40</v>
      </c>
      <c r="O570" s="72"/>
      <c r="P570" s="196">
        <f>O570*H570</f>
        <v>0</v>
      </c>
      <c r="Q570" s="196">
        <v>0.00067</v>
      </c>
      <c r="R570" s="196">
        <f>Q570*H570</f>
        <v>0.000335</v>
      </c>
      <c r="S570" s="196">
        <v>0.031</v>
      </c>
      <c r="T570" s="197">
        <f>S570*H570</f>
        <v>0.0155</v>
      </c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R570" s="198" t="s">
        <v>164</v>
      </c>
      <c r="AT570" s="198" t="s">
        <v>159</v>
      </c>
      <c r="AU570" s="198" t="s">
        <v>83</v>
      </c>
      <c r="AY570" s="17" t="s">
        <v>157</v>
      </c>
      <c r="BE570" s="199">
        <f>IF(N570="základní",J570,0)</f>
        <v>0</v>
      </c>
      <c r="BF570" s="199">
        <f>IF(N570="snížená",J570,0)</f>
        <v>0</v>
      </c>
      <c r="BG570" s="199">
        <f>IF(N570="zákl. přenesená",J570,0)</f>
        <v>0</v>
      </c>
      <c r="BH570" s="199">
        <f>IF(N570="sníž. přenesená",J570,0)</f>
        <v>0</v>
      </c>
      <c r="BI570" s="199">
        <f>IF(N570="nulová",J570,0)</f>
        <v>0</v>
      </c>
      <c r="BJ570" s="17" t="s">
        <v>164</v>
      </c>
      <c r="BK570" s="199">
        <f>ROUND(I570*H570,2)</f>
        <v>0</v>
      </c>
      <c r="BL570" s="17" t="s">
        <v>164</v>
      </c>
      <c r="BM570" s="198" t="s">
        <v>702</v>
      </c>
    </row>
    <row r="571" spans="2:51" s="13" customFormat="1" ht="10.2">
      <c r="B571" s="200"/>
      <c r="C571" s="201"/>
      <c r="D571" s="202" t="s">
        <v>165</v>
      </c>
      <c r="E571" s="203" t="s">
        <v>1</v>
      </c>
      <c r="F571" s="204" t="s">
        <v>703</v>
      </c>
      <c r="G571" s="201"/>
      <c r="H571" s="203" t="s">
        <v>1</v>
      </c>
      <c r="I571" s="205"/>
      <c r="J571" s="201"/>
      <c r="K571" s="201"/>
      <c r="L571" s="206"/>
      <c r="M571" s="207"/>
      <c r="N571" s="208"/>
      <c r="O571" s="208"/>
      <c r="P571" s="208"/>
      <c r="Q571" s="208"/>
      <c r="R571" s="208"/>
      <c r="S571" s="208"/>
      <c r="T571" s="209"/>
      <c r="AT571" s="210" t="s">
        <v>165</v>
      </c>
      <c r="AU571" s="210" t="s">
        <v>83</v>
      </c>
      <c r="AV571" s="13" t="s">
        <v>81</v>
      </c>
      <c r="AW571" s="13" t="s">
        <v>30</v>
      </c>
      <c r="AX571" s="13" t="s">
        <v>73</v>
      </c>
      <c r="AY571" s="210" t="s">
        <v>157</v>
      </c>
    </row>
    <row r="572" spans="2:51" s="14" customFormat="1" ht="10.2">
      <c r="B572" s="211"/>
      <c r="C572" s="212"/>
      <c r="D572" s="202" t="s">
        <v>165</v>
      </c>
      <c r="E572" s="213" t="s">
        <v>1</v>
      </c>
      <c r="F572" s="214" t="s">
        <v>704</v>
      </c>
      <c r="G572" s="212"/>
      <c r="H572" s="215">
        <v>0.5</v>
      </c>
      <c r="I572" s="216"/>
      <c r="J572" s="212"/>
      <c r="K572" s="212"/>
      <c r="L572" s="217"/>
      <c r="M572" s="218"/>
      <c r="N572" s="219"/>
      <c r="O572" s="219"/>
      <c r="P572" s="219"/>
      <c r="Q572" s="219"/>
      <c r="R572" s="219"/>
      <c r="S572" s="219"/>
      <c r="T572" s="220"/>
      <c r="AT572" s="221" t="s">
        <v>165</v>
      </c>
      <c r="AU572" s="221" t="s">
        <v>83</v>
      </c>
      <c r="AV572" s="14" t="s">
        <v>83</v>
      </c>
      <c r="AW572" s="14" t="s">
        <v>30</v>
      </c>
      <c r="AX572" s="14" t="s">
        <v>73</v>
      </c>
      <c r="AY572" s="221" t="s">
        <v>157</v>
      </c>
    </row>
    <row r="573" spans="2:51" s="15" customFormat="1" ht="10.2">
      <c r="B573" s="222"/>
      <c r="C573" s="223"/>
      <c r="D573" s="202" t="s">
        <v>165</v>
      </c>
      <c r="E573" s="224" t="s">
        <v>1</v>
      </c>
      <c r="F573" s="225" t="s">
        <v>168</v>
      </c>
      <c r="G573" s="223"/>
      <c r="H573" s="226">
        <v>0.5</v>
      </c>
      <c r="I573" s="227"/>
      <c r="J573" s="223"/>
      <c r="K573" s="223"/>
      <c r="L573" s="228"/>
      <c r="M573" s="229"/>
      <c r="N573" s="230"/>
      <c r="O573" s="230"/>
      <c r="P573" s="230"/>
      <c r="Q573" s="230"/>
      <c r="R573" s="230"/>
      <c r="S573" s="230"/>
      <c r="T573" s="231"/>
      <c r="AT573" s="232" t="s">
        <v>165</v>
      </c>
      <c r="AU573" s="232" t="s">
        <v>83</v>
      </c>
      <c r="AV573" s="15" t="s">
        <v>164</v>
      </c>
      <c r="AW573" s="15" t="s">
        <v>30</v>
      </c>
      <c r="AX573" s="15" t="s">
        <v>81</v>
      </c>
      <c r="AY573" s="232" t="s">
        <v>157</v>
      </c>
    </row>
    <row r="574" spans="1:65" s="2" customFormat="1" ht="24.15" customHeight="1">
      <c r="A574" s="34"/>
      <c r="B574" s="35"/>
      <c r="C574" s="187" t="s">
        <v>705</v>
      </c>
      <c r="D574" s="187" t="s">
        <v>159</v>
      </c>
      <c r="E574" s="188" t="s">
        <v>706</v>
      </c>
      <c r="F574" s="189" t="s">
        <v>707</v>
      </c>
      <c r="G574" s="190" t="s">
        <v>162</v>
      </c>
      <c r="H574" s="191">
        <v>1.1</v>
      </c>
      <c r="I574" s="192"/>
      <c r="J574" s="193">
        <f>ROUND(I574*H574,2)</f>
        <v>0</v>
      </c>
      <c r="K574" s="189" t="s">
        <v>163</v>
      </c>
      <c r="L574" s="39"/>
      <c r="M574" s="194" t="s">
        <v>1</v>
      </c>
      <c r="N574" s="195" t="s">
        <v>40</v>
      </c>
      <c r="O574" s="72"/>
      <c r="P574" s="196">
        <f>O574*H574</f>
        <v>0</v>
      </c>
      <c r="Q574" s="196">
        <v>0.00079</v>
      </c>
      <c r="R574" s="196">
        <f>Q574*H574</f>
        <v>0.0008690000000000001</v>
      </c>
      <c r="S574" s="196">
        <v>0.053</v>
      </c>
      <c r="T574" s="197">
        <f>S574*H574</f>
        <v>0.058300000000000005</v>
      </c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R574" s="198" t="s">
        <v>164</v>
      </c>
      <c r="AT574" s="198" t="s">
        <v>159</v>
      </c>
      <c r="AU574" s="198" t="s">
        <v>83</v>
      </c>
      <c r="AY574" s="17" t="s">
        <v>157</v>
      </c>
      <c r="BE574" s="199">
        <f>IF(N574="základní",J574,0)</f>
        <v>0</v>
      </c>
      <c r="BF574" s="199">
        <f>IF(N574="snížená",J574,0)</f>
        <v>0</v>
      </c>
      <c r="BG574" s="199">
        <f>IF(N574="zákl. přenesená",J574,0)</f>
        <v>0</v>
      </c>
      <c r="BH574" s="199">
        <f>IF(N574="sníž. přenesená",J574,0)</f>
        <v>0</v>
      </c>
      <c r="BI574" s="199">
        <f>IF(N574="nulová",J574,0)</f>
        <v>0</v>
      </c>
      <c r="BJ574" s="17" t="s">
        <v>164</v>
      </c>
      <c r="BK574" s="199">
        <f>ROUND(I574*H574,2)</f>
        <v>0</v>
      </c>
      <c r="BL574" s="17" t="s">
        <v>164</v>
      </c>
      <c r="BM574" s="198" t="s">
        <v>708</v>
      </c>
    </row>
    <row r="575" spans="2:51" s="13" customFormat="1" ht="10.2">
      <c r="B575" s="200"/>
      <c r="C575" s="201"/>
      <c r="D575" s="202" t="s">
        <v>165</v>
      </c>
      <c r="E575" s="203" t="s">
        <v>1</v>
      </c>
      <c r="F575" s="204" t="s">
        <v>703</v>
      </c>
      <c r="G575" s="201"/>
      <c r="H575" s="203" t="s">
        <v>1</v>
      </c>
      <c r="I575" s="205"/>
      <c r="J575" s="201"/>
      <c r="K575" s="201"/>
      <c r="L575" s="206"/>
      <c r="M575" s="207"/>
      <c r="N575" s="208"/>
      <c r="O575" s="208"/>
      <c r="P575" s="208"/>
      <c r="Q575" s="208"/>
      <c r="R575" s="208"/>
      <c r="S575" s="208"/>
      <c r="T575" s="209"/>
      <c r="AT575" s="210" t="s">
        <v>165</v>
      </c>
      <c r="AU575" s="210" t="s">
        <v>83</v>
      </c>
      <c r="AV575" s="13" t="s">
        <v>81</v>
      </c>
      <c r="AW575" s="13" t="s">
        <v>30</v>
      </c>
      <c r="AX575" s="13" t="s">
        <v>73</v>
      </c>
      <c r="AY575" s="210" t="s">
        <v>157</v>
      </c>
    </row>
    <row r="576" spans="2:51" s="14" customFormat="1" ht="10.2">
      <c r="B576" s="211"/>
      <c r="C576" s="212"/>
      <c r="D576" s="202" t="s">
        <v>165</v>
      </c>
      <c r="E576" s="213" t="s">
        <v>1</v>
      </c>
      <c r="F576" s="214" t="s">
        <v>709</v>
      </c>
      <c r="G576" s="212"/>
      <c r="H576" s="215">
        <v>1.1</v>
      </c>
      <c r="I576" s="216"/>
      <c r="J576" s="212"/>
      <c r="K576" s="212"/>
      <c r="L576" s="217"/>
      <c r="M576" s="218"/>
      <c r="N576" s="219"/>
      <c r="O576" s="219"/>
      <c r="P576" s="219"/>
      <c r="Q576" s="219"/>
      <c r="R576" s="219"/>
      <c r="S576" s="219"/>
      <c r="T576" s="220"/>
      <c r="AT576" s="221" t="s">
        <v>165</v>
      </c>
      <c r="AU576" s="221" t="s">
        <v>83</v>
      </c>
      <c r="AV576" s="14" t="s">
        <v>83</v>
      </c>
      <c r="AW576" s="14" t="s">
        <v>30</v>
      </c>
      <c r="AX576" s="14" t="s">
        <v>73</v>
      </c>
      <c r="AY576" s="221" t="s">
        <v>157</v>
      </c>
    </row>
    <row r="577" spans="2:51" s="15" customFormat="1" ht="10.2">
      <c r="B577" s="222"/>
      <c r="C577" s="223"/>
      <c r="D577" s="202" t="s">
        <v>165</v>
      </c>
      <c r="E577" s="224" t="s">
        <v>1</v>
      </c>
      <c r="F577" s="225" t="s">
        <v>168</v>
      </c>
      <c r="G577" s="223"/>
      <c r="H577" s="226">
        <v>1.1</v>
      </c>
      <c r="I577" s="227"/>
      <c r="J577" s="223"/>
      <c r="K577" s="223"/>
      <c r="L577" s="228"/>
      <c r="M577" s="229"/>
      <c r="N577" s="230"/>
      <c r="O577" s="230"/>
      <c r="P577" s="230"/>
      <c r="Q577" s="230"/>
      <c r="R577" s="230"/>
      <c r="S577" s="230"/>
      <c r="T577" s="231"/>
      <c r="AT577" s="232" t="s">
        <v>165</v>
      </c>
      <c r="AU577" s="232" t="s">
        <v>83</v>
      </c>
      <c r="AV577" s="15" t="s">
        <v>164</v>
      </c>
      <c r="AW577" s="15" t="s">
        <v>30</v>
      </c>
      <c r="AX577" s="15" t="s">
        <v>81</v>
      </c>
      <c r="AY577" s="232" t="s">
        <v>157</v>
      </c>
    </row>
    <row r="578" spans="1:65" s="2" customFormat="1" ht="24.15" customHeight="1">
      <c r="A578" s="34"/>
      <c r="B578" s="35"/>
      <c r="C578" s="187" t="s">
        <v>466</v>
      </c>
      <c r="D578" s="187" t="s">
        <v>159</v>
      </c>
      <c r="E578" s="188" t="s">
        <v>710</v>
      </c>
      <c r="F578" s="189" t="s">
        <v>711</v>
      </c>
      <c r="G578" s="190" t="s">
        <v>208</v>
      </c>
      <c r="H578" s="191">
        <v>261.29</v>
      </c>
      <c r="I578" s="192"/>
      <c r="J578" s="193">
        <f>ROUND(I578*H578,2)</f>
        <v>0</v>
      </c>
      <c r="K578" s="189" t="s">
        <v>163</v>
      </c>
      <c r="L578" s="39"/>
      <c r="M578" s="194" t="s">
        <v>1</v>
      </c>
      <c r="N578" s="195" t="s">
        <v>40</v>
      </c>
      <c r="O578" s="72"/>
      <c r="P578" s="196">
        <f>O578*H578</f>
        <v>0</v>
      </c>
      <c r="Q578" s="196">
        <v>0</v>
      </c>
      <c r="R578" s="196">
        <f>Q578*H578</f>
        <v>0</v>
      </c>
      <c r="S578" s="196">
        <v>0.004</v>
      </c>
      <c r="T578" s="197">
        <f>S578*H578</f>
        <v>1.04516</v>
      </c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R578" s="198" t="s">
        <v>164</v>
      </c>
      <c r="AT578" s="198" t="s">
        <v>159</v>
      </c>
      <c r="AU578" s="198" t="s">
        <v>83</v>
      </c>
      <c r="AY578" s="17" t="s">
        <v>157</v>
      </c>
      <c r="BE578" s="199">
        <f>IF(N578="základní",J578,0)</f>
        <v>0</v>
      </c>
      <c r="BF578" s="199">
        <f>IF(N578="snížená",J578,0)</f>
        <v>0</v>
      </c>
      <c r="BG578" s="199">
        <f>IF(N578="zákl. přenesená",J578,0)</f>
        <v>0</v>
      </c>
      <c r="BH578" s="199">
        <f>IF(N578="sníž. přenesená",J578,0)</f>
        <v>0</v>
      </c>
      <c r="BI578" s="199">
        <f>IF(N578="nulová",J578,0)</f>
        <v>0</v>
      </c>
      <c r="BJ578" s="17" t="s">
        <v>164</v>
      </c>
      <c r="BK578" s="199">
        <f>ROUND(I578*H578,2)</f>
        <v>0</v>
      </c>
      <c r="BL578" s="17" t="s">
        <v>164</v>
      </c>
      <c r="BM578" s="198" t="s">
        <v>712</v>
      </c>
    </row>
    <row r="579" spans="2:51" s="13" customFormat="1" ht="10.2">
      <c r="B579" s="200"/>
      <c r="C579" s="201"/>
      <c r="D579" s="202" t="s">
        <v>165</v>
      </c>
      <c r="E579" s="203" t="s">
        <v>1</v>
      </c>
      <c r="F579" s="204" t="s">
        <v>166</v>
      </c>
      <c r="G579" s="201"/>
      <c r="H579" s="203" t="s">
        <v>1</v>
      </c>
      <c r="I579" s="205"/>
      <c r="J579" s="201"/>
      <c r="K579" s="201"/>
      <c r="L579" s="206"/>
      <c r="M579" s="207"/>
      <c r="N579" s="208"/>
      <c r="O579" s="208"/>
      <c r="P579" s="208"/>
      <c r="Q579" s="208"/>
      <c r="R579" s="208"/>
      <c r="S579" s="208"/>
      <c r="T579" s="209"/>
      <c r="AT579" s="210" t="s">
        <v>165</v>
      </c>
      <c r="AU579" s="210" t="s">
        <v>83</v>
      </c>
      <c r="AV579" s="13" t="s">
        <v>81</v>
      </c>
      <c r="AW579" s="13" t="s">
        <v>30</v>
      </c>
      <c r="AX579" s="13" t="s">
        <v>73</v>
      </c>
      <c r="AY579" s="210" t="s">
        <v>157</v>
      </c>
    </row>
    <row r="580" spans="2:51" s="14" customFormat="1" ht="20.4">
      <c r="B580" s="211"/>
      <c r="C580" s="212"/>
      <c r="D580" s="202" t="s">
        <v>165</v>
      </c>
      <c r="E580" s="213" t="s">
        <v>1</v>
      </c>
      <c r="F580" s="214" t="s">
        <v>334</v>
      </c>
      <c r="G580" s="212"/>
      <c r="H580" s="215">
        <v>236.6</v>
      </c>
      <c r="I580" s="216"/>
      <c r="J580" s="212"/>
      <c r="K580" s="212"/>
      <c r="L580" s="217"/>
      <c r="M580" s="218"/>
      <c r="N580" s="219"/>
      <c r="O580" s="219"/>
      <c r="P580" s="219"/>
      <c r="Q580" s="219"/>
      <c r="R580" s="219"/>
      <c r="S580" s="219"/>
      <c r="T580" s="220"/>
      <c r="AT580" s="221" t="s">
        <v>165</v>
      </c>
      <c r="AU580" s="221" t="s">
        <v>83</v>
      </c>
      <c r="AV580" s="14" t="s">
        <v>83</v>
      </c>
      <c r="AW580" s="14" t="s">
        <v>30</v>
      </c>
      <c r="AX580" s="14" t="s">
        <v>73</v>
      </c>
      <c r="AY580" s="221" t="s">
        <v>157</v>
      </c>
    </row>
    <row r="581" spans="2:51" s="13" customFormat="1" ht="10.2">
      <c r="B581" s="200"/>
      <c r="C581" s="201"/>
      <c r="D581" s="202" t="s">
        <v>165</v>
      </c>
      <c r="E581" s="203" t="s">
        <v>1</v>
      </c>
      <c r="F581" s="204" t="s">
        <v>335</v>
      </c>
      <c r="G581" s="201"/>
      <c r="H581" s="203" t="s">
        <v>1</v>
      </c>
      <c r="I581" s="205"/>
      <c r="J581" s="201"/>
      <c r="K581" s="201"/>
      <c r="L581" s="206"/>
      <c r="M581" s="207"/>
      <c r="N581" s="208"/>
      <c r="O581" s="208"/>
      <c r="P581" s="208"/>
      <c r="Q581" s="208"/>
      <c r="R581" s="208"/>
      <c r="S581" s="208"/>
      <c r="T581" s="209"/>
      <c r="AT581" s="210" t="s">
        <v>165</v>
      </c>
      <c r="AU581" s="210" t="s">
        <v>83</v>
      </c>
      <c r="AV581" s="13" t="s">
        <v>81</v>
      </c>
      <c r="AW581" s="13" t="s">
        <v>30</v>
      </c>
      <c r="AX581" s="13" t="s">
        <v>73</v>
      </c>
      <c r="AY581" s="210" t="s">
        <v>157</v>
      </c>
    </row>
    <row r="582" spans="2:51" s="14" customFormat="1" ht="10.2">
      <c r="B582" s="211"/>
      <c r="C582" s="212"/>
      <c r="D582" s="202" t="s">
        <v>165</v>
      </c>
      <c r="E582" s="213" t="s">
        <v>1</v>
      </c>
      <c r="F582" s="214" t="s">
        <v>336</v>
      </c>
      <c r="G582" s="212"/>
      <c r="H582" s="215">
        <v>14.5</v>
      </c>
      <c r="I582" s="216"/>
      <c r="J582" s="212"/>
      <c r="K582" s="212"/>
      <c r="L582" s="217"/>
      <c r="M582" s="218"/>
      <c r="N582" s="219"/>
      <c r="O582" s="219"/>
      <c r="P582" s="219"/>
      <c r="Q582" s="219"/>
      <c r="R582" s="219"/>
      <c r="S582" s="219"/>
      <c r="T582" s="220"/>
      <c r="AT582" s="221" t="s">
        <v>165</v>
      </c>
      <c r="AU582" s="221" t="s">
        <v>83</v>
      </c>
      <c r="AV582" s="14" t="s">
        <v>83</v>
      </c>
      <c r="AW582" s="14" t="s">
        <v>30</v>
      </c>
      <c r="AX582" s="14" t="s">
        <v>73</v>
      </c>
      <c r="AY582" s="221" t="s">
        <v>157</v>
      </c>
    </row>
    <row r="583" spans="2:51" s="13" customFormat="1" ht="10.2">
      <c r="B583" s="200"/>
      <c r="C583" s="201"/>
      <c r="D583" s="202" t="s">
        <v>165</v>
      </c>
      <c r="E583" s="203" t="s">
        <v>1</v>
      </c>
      <c r="F583" s="204" t="s">
        <v>337</v>
      </c>
      <c r="G583" s="201"/>
      <c r="H583" s="203" t="s">
        <v>1</v>
      </c>
      <c r="I583" s="205"/>
      <c r="J583" s="201"/>
      <c r="K583" s="201"/>
      <c r="L583" s="206"/>
      <c r="M583" s="207"/>
      <c r="N583" s="208"/>
      <c r="O583" s="208"/>
      <c r="P583" s="208"/>
      <c r="Q583" s="208"/>
      <c r="R583" s="208"/>
      <c r="S583" s="208"/>
      <c r="T583" s="209"/>
      <c r="AT583" s="210" t="s">
        <v>165</v>
      </c>
      <c r="AU583" s="210" t="s">
        <v>83</v>
      </c>
      <c r="AV583" s="13" t="s">
        <v>81</v>
      </c>
      <c r="AW583" s="13" t="s">
        <v>30</v>
      </c>
      <c r="AX583" s="13" t="s">
        <v>73</v>
      </c>
      <c r="AY583" s="210" t="s">
        <v>157</v>
      </c>
    </row>
    <row r="584" spans="2:51" s="14" customFormat="1" ht="10.2">
      <c r="B584" s="211"/>
      <c r="C584" s="212"/>
      <c r="D584" s="202" t="s">
        <v>165</v>
      </c>
      <c r="E584" s="213" t="s">
        <v>1</v>
      </c>
      <c r="F584" s="214" t="s">
        <v>338</v>
      </c>
      <c r="G584" s="212"/>
      <c r="H584" s="215">
        <v>10.19</v>
      </c>
      <c r="I584" s="216"/>
      <c r="J584" s="212"/>
      <c r="K584" s="212"/>
      <c r="L584" s="217"/>
      <c r="M584" s="218"/>
      <c r="N584" s="219"/>
      <c r="O584" s="219"/>
      <c r="P584" s="219"/>
      <c r="Q584" s="219"/>
      <c r="R584" s="219"/>
      <c r="S584" s="219"/>
      <c r="T584" s="220"/>
      <c r="AT584" s="221" t="s">
        <v>165</v>
      </c>
      <c r="AU584" s="221" t="s">
        <v>83</v>
      </c>
      <c r="AV584" s="14" t="s">
        <v>83</v>
      </c>
      <c r="AW584" s="14" t="s">
        <v>30</v>
      </c>
      <c r="AX584" s="14" t="s">
        <v>73</v>
      </c>
      <c r="AY584" s="221" t="s">
        <v>157</v>
      </c>
    </row>
    <row r="585" spans="2:51" s="15" customFormat="1" ht="10.2">
      <c r="B585" s="222"/>
      <c r="C585" s="223"/>
      <c r="D585" s="202" t="s">
        <v>165</v>
      </c>
      <c r="E585" s="224" t="s">
        <v>1</v>
      </c>
      <c r="F585" s="225" t="s">
        <v>168</v>
      </c>
      <c r="G585" s="223"/>
      <c r="H585" s="226">
        <v>261.29</v>
      </c>
      <c r="I585" s="227"/>
      <c r="J585" s="223"/>
      <c r="K585" s="223"/>
      <c r="L585" s="228"/>
      <c r="M585" s="229"/>
      <c r="N585" s="230"/>
      <c r="O585" s="230"/>
      <c r="P585" s="230"/>
      <c r="Q585" s="230"/>
      <c r="R585" s="230"/>
      <c r="S585" s="230"/>
      <c r="T585" s="231"/>
      <c r="AT585" s="232" t="s">
        <v>165</v>
      </c>
      <c r="AU585" s="232" t="s">
        <v>83</v>
      </c>
      <c r="AV585" s="15" t="s">
        <v>164</v>
      </c>
      <c r="AW585" s="15" t="s">
        <v>30</v>
      </c>
      <c r="AX585" s="15" t="s">
        <v>81</v>
      </c>
      <c r="AY585" s="232" t="s">
        <v>157</v>
      </c>
    </row>
    <row r="586" spans="1:65" s="2" customFormat="1" ht="24.15" customHeight="1">
      <c r="A586" s="34"/>
      <c r="B586" s="35"/>
      <c r="C586" s="187" t="s">
        <v>713</v>
      </c>
      <c r="D586" s="187" t="s">
        <v>159</v>
      </c>
      <c r="E586" s="188" t="s">
        <v>714</v>
      </c>
      <c r="F586" s="189" t="s">
        <v>715</v>
      </c>
      <c r="G586" s="190" t="s">
        <v>208</v>
      </c>
      <c r="H586" s="191">
        <v>91.5</v>
      </c>
      <c r="I586" s="192"/>
      <c r="J586" s="193">
        <f>ROUND(I586*H586,2)</f>
        <v>0</v>
      </c>
      <c r="K586" s="189" t="s">
        <v>163</v>
      </c>
      <c r="L586" s="39"/>
      <c r="M586" s="194" t="s">
        <v>1</v>
      </c>
      <c r="N586" s="195" t="s">
        <v>40</v>
      </c>
      <c r="O586" s="72"/>
      <c r="P586" s="196">
        <f>O586*H586</f>
        <v>0</v>
      </c>
      <c r="Q586" s="196">
        <v>0</v>
      </c>
      <c r="R586" s="196">
        <f>Q586*H586</f>
        <v>0</v>
      </c>
      <c r="S586" s="196">
        <v>0.05</v>
      </c>
      <c r="T586" s="197">
        <f>S586*H586</f>
        <v>4.575</v>
      </c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R586" s="198" t="s">
        <v>164</v>
      </c>
      <c r="AT586" s="198" t="s">
        <v>159</v>
      </c>
      <c r="AU586" s="198" t="s">
        <v>83</v>
      </c>
      <c r="AY586" s="17" t="s">
        <v>157</v>
      </c>
      <c r="BE586" s="199">
        <f>IF(N586="základní",J586,0)</f>
        <v>0</v>
      </c>
      <c r="BF586" s="199">
        <f>IF(N586="snížená",J586,0)</f>
        <v>0</v>
      </c>
      <c r="BG586" s="199">
        <f>IF(N586="zákl. přenesená",J586,0)</f>
        <v>0</v>
      </c>
      <c r="BH586" s="199">
        <f>IF(N586="sníž. přenesená",J586,0)</f>
        <v>0</v>
      </c>
      <c r="BI586" s="199">
        <f>IF(N586="nulová",J586,0)</f>
        <v>0</v>
      </c>
      <c r="BJ586" s="17" t="s">
        <v>164</v>
      </c>
      <c r="BK586" s="199">
        <f>ROUND(I586*H586,2)</f>
        <v>0</v>
      </c>
      <c r="BL586" s="17" t="s">
        <v>164</v>
      </c>
      <c r="BM586" s="198" t="s">
        <v>716</v>
      </c>
    </row>
    <row r="587" spans="2:51" s="13" customFormat="1" ht="10.2">
      <c r="B587" s="200"/>
      <c r="C587" s="201"/>
      <c r="D587" s="202" t="s">
        <v>165</v>
      </c>
      <c r="E587" s="203" t="s">
        <v>1</v>
      </c>
      <c r="F587" s="204" t="s">
        <v>366</v>
      </c>
      <c r="G587" s="201"/>
      <c r="H587" s="203" t="s">
        <v>1</v>
      </c>
      <c r="I587" s="205"/>
      <c r="J587" s="201"/>
      <c r="K587" s="201"/>
      <c r="L587" s="206"/>
      <c r="M587" s="207"/>
      <c r="N587" s="208"/>
      <c r="O587" s="208"/>
      <c r="P587" s="208"/>
      <c r="Q587" s="208"/>
      <c r="R587" s="208"/>
      <c r="S587" s="208"/>
      <c r="T587" s="209"/>
      <c r="AT587" s="210" t="s">
        <v>165</v>
      </c>
      <c r="AU587" s="210" t="s">
        <v>83</v>
      </c>
      <c r="AV587" s="13" t="s">
        <v>81</v>
      </c>
      <c r="AW587" s="13" t="s">
        <v>30</v>
      </c>
      <c r="AX587" s="13" t="s">
        <v>73</v>
      </c>
      <c r="AY587" s="210" t="s">
        <v>157</v>
      </c>
    </row>
    <row r="588" spans="2:51" s="14" customFormat="1" ht="10.2">
      <c r="B588" s="211"/>
      <c r="C588" s="212"/>
      <c r="D588" s="202" t="s">
        <v>165</v>
      </c>
      <c r="E588" s="213" t="s">
        <v>1</v>
      </c>
      <c r="F588" s="214" t="s">
        <v>390</v>
      </c>
      <c r="G588" s="212"/>
      <c r="H588" s="215">
        <v>91.5</v>
      </c>
      <c r="I588" s="216"/>
      <c r="J588" s="212"/>
      <c r="K588" s="212"/>
      <c r="L588" s="217"/>
      <c r="M588" s="218"/>
      <c r="N588" s="219"/>
      <c r="O588" s="219"/>
      <c r="P588" s="219"/>
      <c r="Q588" s="219"/>
      <c r="R588" s="219"/>
      <c r="S588" s="219"/>
      <c r="T588" s="220"/>
      <c r="AT588" s="221" t="s">
        <v>165</v>
      </c>
      <c r="AU588" s="221" t="s">
        <v>83</v>
      </c>
      <c r="AV588" s="14" t="s">
        <v>83</v>
      </c>
      <c r="AW588" s="14" t="s">
        <v>30</v>
      </c>
      <c r="AX588" s="14" t="s">
        <v>73</v>
      </c>
      <c r="AY588" s="221" t="s">
        <v>157</v>
      </c>
    </row>
    <row r="589" spans="2:51" s="15" customFormat="1" ht="10.2">
      <c r="B589" s="222"/>
      <c r="C589" s="223"/>
      <c r="D589" s="202" t="s">
        <v>165</v>
      </c>
      <c r="E589" s="224" t="s">
        <v>1</v>
      </c>
      <c r="F589" s="225" t="s">
        <v>168</v>
      </c>
      <c r="G589" s="223"/>
      <c r="H589" s="226">
        <v>91.5</v>
      </c>
      <c r="I589" s="227"/>
      <c r="J589" s="223"/>
      <c r="K589" s="223"/>
      <c r="L589" s="228"/>
      <c r="M589" s="229"/>
      <c r="N589" s="230"/>
      <c r="O589" s="230"/>
      <c r="P589" s="230"/>
      <c r="Q589" s="230"/>
      <c r="R589" s="230"/>
      <c r="S589" s="230"/>
      <c r="T589" s="231"/>
      <c r="AT589" s="232" t="s">
        <v>165</v>
      </c>
      <c r="AU589" s="232" t="s">
        <v>83</v>
      </c>
      <c r="AV589" s="15" t="s">
        <v>164</v>
      </c>
      <c r="AW589" s="15" t="s">
        <v>30</v>
      </c>
      <c r="AX589" s="15" t="s">
        <v>81</v>
      </c>
      <c r="AY589" s="232" t="s">
        <v>157</v>
      </c>
    </row>
    <row r="590" spans="1:65" s="2" customFormat="1" ht="24.15" customHeight="1">
      <c r="A590" s="34"/>
      <c r="B590" s="35"/>
      <c r="C590" s="187" t="s">
        <v>469</v>
      </c>
      <c r="D590" s="187" t="s">
        <v>159</v>
      </c>
      <c r="E590" s="188" t="s">
        <v>717</v>
      </c>
      <c r="F590" s="189" t="s">
        <v>718</v>
      </c>
      <c r="G590" s="190" t="s">
        <v>208</v>
      </c>
      <c r="H590" s="191">
        <v>516.691</v>
      </c>
      <c r="I590" s="192"/>
      <c r="J590" s="193">
        <f>ROUND(I590*H590,2)</f>
        <v>0</v>
      </c>
      <c r="K590" s="189" t="s">
        <v>163</v>
      </c>
      <c r="L590" s="39"/>
      <c r="M590" s="194" t="s">
        <v>1</v>
      </c>
      <c r="N590" s="195" t="s">
        <v>40</v>
      </c>
      <c r="O590" s="72"/>
      <c r="P590" s="196">
        <f>O590*H590</f>
        <v>0</v>
      </c>
      <c r="Q590" s="196">
        <v>0</v>
      </c>
      <c r="R590" s="196">
        <f>Q590*H590</f>
        <v>0</v>
      </c>
      <c r="S590" s="196">
        <v>0.01</v>
      </c>
      <c r="T590" s="197">
        <f>S590*H590</f>
        <v>5.166910000000001</v>
      </c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R590" s="198" t="s">
        <v>164</v>
      </c>
      <c r="AT590" s="198" t="s">
        <v>159</v>
      </c>
      <c r="AU590" s="198" t="s">
        <v>83</v>
      </c>
      <c r="AY590" s="17" t="s">
        <v>157</v>
      </c>
      <c r="BE590" s="199">
        <f>IF(N590="základní",J590,0)</f>
        <v>0</v>
      </c>
      <c r="BF590" s="199">
        <f>IF(N590="snížená",J590,0)</f>
        <v>0</v>
      </c>
      <c r="BG590" s="199">
        <f>IF(N590="zákl. přenesená",J590,0)</f>
        <v>0</v>
      </c>
      <c r="BH590" s="199">
        <f>IF(N590="sníž. přenesená",J590,0)</f>
        <v>0</v>
      </c>
      <c r="BI590" s="199">
        <f>IF(N590="nulová",J590,0)</f>
        <v>0</v>
      </c>
      <c r="BJ590" s="17" t="s">
        <v>164</v>
      </c>
      <c r="BK590" s="199">
        <f>ROUND(I590*H590,2)</f>
        <v>0</v>
      </c>
      <c r="BL590" s="17" t="s">
        <v>164</v>
      </c>
      <c r="BM590" s="198" t="s">
        <v>719</v>
      </c>
    </row>
    <row r="591" spans="2:51" s="13" customFormat="1" ht="10.2">
      <c r="B591" s="200"/>
      <c r="C591" s="201"/>
      <c r="D591" s="202" t="s">
        <v>165</v>
      </c>
      <c r="E591" s="203" t="s">
        <v>1</v>
      </c>
      <c r="F591" s="204" t="s">
        <v>166</v>
      </c>
      <c r="G591" s="201"/>
      <c r="H591" s="203" t="s">
        <v>1</v>
      </c>
      <c r="I591" s="205"/>
      <c r="J591" s="201"/>
      <c r="K591" s="201"/>
      <c r="L591" s="206"/>
      <c r="M591" s="207"/>
      <c r="N591" s="208"/>
      <c r="O591" s="208"/>
      <c r="P591" s="208"/>
      <c r="Q591" s="208"/>
      <c r="R591" s="208"/>
      <c r="S591" s="208"/>
      <c r="T591" s="209"/>
      <c r="AT591" s="210" t="s">
        <v>165</v>
      </c>
      <c r="AU591" s="210" t="s">
        <v>83</v>
      </c>
      <c r="AV591" s="13" t="s">
        <v>81</v>
      </c>
      <c r="AW591" s="13" t="s">
        <v>30</v>
      </c>
      <c r="AX591" s="13" t="s">
        <v>73</v>
      </c>
      <c r="AY591" s="210" t="s">
        <v>157</v>
      </c>
    </row>
    <row r="592" spans="2:51" s="14" customFormat="1" ht="10.2">
      <c r="B592" s="211"/>
      <c r="C592" s="212"/>
      <c r="D592" s="202" t="s">
        <v>165</v>
      </c>
      <c r="E592" s="213" t="s">
        <v>1</v>
      </c>
      <c r="F592" s="214" t="s">
        <v>347</v>
      </c>
      <c r="G592" s="212"/>
      <c r="H592" s="215">
        <v>407.116</v>
      </c>
      <c r="I592" s="216"/>
      <c r="J592" s="212"/>
      <c r="K592" s="212"/>
      <c r="L592" s="217"/>
      <c r="M592" s="218"/>
      <c r="N592" s="219"/>
      <c r="O592" s="219"/>
      <c r="P592" s="219"/>
      <c r="Q592" s="219"/>
      <c r="R592" s="219"/>
      <c r="S592" s="219"/>
      <c r="T592" s="220"/>
      <c r="AT592" s="221" t="s">
        <v>165</v>
      </c>
      <c r="AU592" s="221" t="s">
        <v>83</v>
      </c>
      <c r="AV592" s="14" t="s">
        <v>83</v>
      </c>
      <c r="AW592" s="14" t="s">
        <v>30</v>
      </c>
      <c r="AX592" s="14" t="s">
        <v>73</v>
      </c>
      <c r="AY592" s="221" t="s">
        <v>157</v>
      </c>
    </row>
    <row r="593" spans="2:51" s="14" customFormat="1" ht="10.2">
      <c r="B593" s="211"/>
      <c r="C593" s="212"/>
      <c r="D593" s="202" t="s">
        <v>165</v>
      </c>
      <c r="E593" s="213" t="s">
        <v>1</v>
      </c>
      <c r="F593" s="214" t="s">
        <v>348</v>
      </c>
      <c r="G593" s="212"/>
      <c r="H593" s="215">
        <v>89.216</v>
      </c>
      <c r="I593" s="216"/>
      <c r="J593" s="212"/>
      <c r="K593" s="212"/>
      <c r="L593" s="217"/>
      <c r="M593" s="218"/>
      <c r="N593" s="219"/>
      <c r="O593" s="219"/>
      <c r="P593" s="219"/>
      <c r="Q593" s="219"/>
      <c r="R593" s="219"/>
      <c r="S593" s="219"/>
      <c r="T593" s="220"/>
      <c r="AT593" s="221" t="s">
        <v>165</v>
      </c>
      <c r="AU593" s="221" t="s">
        <v>83</v>
      </c>
      <c r="AV593" s="14" t="s">
        <v>83</v>
      </c>
      <c r="AW593" s="14" t="s">
        <v>30</v>
      </c>
      <c r="AX593" s="14" t="s">
        <v>73</v>
      </c>
      <c r="AY593" s="221" t="s">
        <v>157</v>
      </c>
    </row>
    <row r="594" spans="2:51" s="13" customFormat="1" ht="10.2">
      <c r="B594" s="200"/>
      <c r="C594" s="201"/>
      <c r="D594" s="202" t="s">
        <v>165</v>
      </c>
      <c r="E594" s="203" t="s">
        <v>1</v>
      </c>
      <c r="F594" s="204" t="s">
        <v>271</v>
      </c>
      <c r="G594" s="201"/>
      <c r="H594" s="203" t="s">
        <v>1</v>
      </c>
      <c r="I594" s="205"/>
      <c r="J594" s="201"/>
      <c r="K594" s="201"/>
      <c r="L594" s="206"/>
      <c r="M594" s="207"/>
      <c r="N594" s="208"/>
      <c r="O594" s="208"/>
      <c r="P594" s="208"/>
      <c r="Q594" s="208"/>
      <c r="R594" s="208"/>
      <c r="S594" s="208"/>
      <c r="T594" s="209"/>
      <c r="AT594" s="210" t="s">
        <v>165</v>
      </c>
      <c r="AU594" s="210" t="s">
        <v>83</v>
      </c>
      <c r="AV594" s="13" t="s">
        <v>81</v>
      </c>
      <c r="AW594" s="13" t="s">
        <v>30</v>
      </c>
      <c r="AX594" s="13" t="s">
        <v>73</v>
      </c>
      <c r="AY594" s="210" t="s">
        <v>157</v>
      </c>
    </row>
    <row r="595" spans="2:51" s="14" customFormat="1" ht="40.8">
      <c r="B595" s="211"/>
      <c r="C595" s="212"/>
      <c r="D595" s="202" t="s">
        <v>165</v>
      </c>
      <c r="E595" s="213" t="s">
        <v>1</v>
      </c>
      <c r="F595" s="214" t="s">
        <v>349</v>
      </c>
      <c r="G595" s="212"/>
      <c r="H595" s="215">
        <v>-35.549</v>
      </c>
      <c r="I595" s="216"/>
      <c r="J595" s="212"/>
      <c r="K595" s="212"/>
      <c r="L595" s="217"/>
      <c r="M595" s="218"/>
      <c r="N595" s="219"/>
      <c r="O595" s="219"/>
      <c r="P595" s="219"/>
      <c r="Q595" s="219"/>
      <c r="R595" s="219"/>
      <c r="S595" s="219"/>
      <c r="T595" s="220"/>
      <c r="AT595" s="221" t="s">
        <v>165</v>
      </c>
      <c r="AU595" s="221" t="s">
        <v>83</v>
      </c>
      <c r="AV595" s="14" t="s">
        <v>83</v>
      </c>
      <c r="AW595" s="14" t="s">
        <v>30</v>
      </c>
      <c r="AX595" s="14" t="s">
        <v>73</v>
      </c>
      <c r="AY595" s="221" t="s">
        <v>157</v>
      </c>
    </row>
    <row r="596" spans="2:51" s="14" customFormat="1" ht="10.2">
      <c r="B596" s="211"/>
      <c r="C596" s="212"/>
      <c r="D596" s="202" t="s">
        <v>165</v>
      </c>
      <c r="E596" s="213" t="s">
        <v>1</v>
      </c>
      <c r="F596" s="214" t="s">
        <v>350</v>
      </c>
      <c r="G596" s="212"/>
      <c r="H596" s="215">
        <v>-20.4</v>
      </c>
      <c r="I596" s="216"/>
      <c r="J596" s="212"/>
      <c r="K596" s="212"/>
      <c r="L596" s="217"/>
      <c r="M596" s="218"/>
      <c r="N596" s="219"/>
      <c r="O596" s="219"/>
      <c r="P596" s="219"/>
      <c r="Q596" s="219"/>
      <c r="R596" s="219"/>
      <c r="S596" s="219"/>
      <c r="T596" s="220"/>
      <c r="AT596" s="221" t="s">
        <v>165</v>
      </c>
      <c r="AU596" s="221" t="s">
        <v>83</v>
      </c>
      <c r="AV596" s="14" t="s">
        <v>83</v>
      </c>
      <c r="AW596" s="14" t="s">
        <v>30</v>
      </c>
      <c r="AX596" s="14" t="s">
        <v>73</v>
      </c>
      <c r="AY596" s="221" t="s">
        <v>157</v>
      </c>
    </row>
    <row r="597" spans="2:51" s="13" customFormat="1" ht="10.2">
      <c r="B597" s="200"/>
      <c r="C597" s="201"/>
      <c r="D597" s="202" t="s">
        <v>165</v>
      </c>
      <c r="E597" s="203" t="s">
        <v>1</v>
      </c>
      <c r="F597" s="204" t="s">
        <v>335</v>
      </c>
      <c r="G597" s="201"/>
      <c r="H597" s="203" t="s">
        <v>1</v>
      </c>
      <c r="I597" s="205"/>
      <c r="J597" s="201"/>
      <c r="K597" s="201"/>
      <c r="L597" s="206"/>
      <c r="M597" s="207"/>
      <c r="N597" s="208"/>
      <c r="O597" s="208"/>
      <c r="P597" s="208"/>
      <c r="Q597" s="208"/>
      <c r="R597" s="208"/>
      <c r="S597" s="208"/>
      <c r="T597" s="209"/>
      <c r="AT597" s="210" t="s">
        <v>165</v>
      </c>
      <c r="AU597" s="210" t="s">
        <v>83</v>
      </c>
      <c r="AV597" s="13" t="s">
        <v>81</v>
      </c>
      <c r="AW597" s="13" t="s">
        <v>30</v>
      </c>
      <c r="AX597" s="13" t="s">
        <v>73</v>
      </c>
      <c r="AY597" s="210" t="s">
        <v>157</v>
      </c>
    </row>
    <row r="598" spans="2:51" s="14" customFormat="1" ht="10.2">
      <c r="B598" s="211"/>
      <c r="C598" s="212"/>
      <c r="D598" s="202" t="s">
        <v>165</v>
      </c>
      <c r="E598" s="213" t="s">
        <v>1</v>
      </c>
      <c r="F598" s="214" t="s">
        <v>376</v>
      </c>
      <c r="G598" s="212"/>
      <c r="H598" s="215">
        <v>48.3</v>
      </c>
      <c r="I598" s="216"/>
      <c r="J598" s="212"/>
      <c r="K598" s="212"/>
      <c r="L598" s="217"/>
      <c r="M598" s="218"/>
      <c r="N598" s="219"/>
      <c r="O598" s="219"/>
      <c r="P598" s="219"/>
      <c r="Q598" s="219"/>
      <c r="R598" s="219"/>
      <c r="S598" s="219"/>
      <c r="T598" s="220"/>
      <c r="AT598" s="221" t="s">
        <v>165</v>
      </c>
      <c r="AU598" s="221" t="s">
        <v>83</v>
      </c>
      <c r="AV598" s="14" t="s">
        <v>83</v>
      </c>
      <c r="AW598" s="14" t="s">
        <v>30</v>
      </c>
      <c r="AX598" s="14" t="s">
        <v>73</v>
      </c>
      <c r="AY598" s="221" t="s">
        <v>157</v>
      </c>
    </row>
    <row r="599" spans="2:51" s="14" customFormat="1" ht="10.2">
      <c r="B599" s="211"/>
      <c r="C599" s="212"/>
      <c r="D599" s="202" t="s">
        <v>165</v>
      </c>
      <c r="E599" s="213" t="s">
        <v>1</v>
      </c>
      <c r="F599" s="214" t="s">
        <v>377</v>
      </c>
      <c r="G599" s="212"/>
      <c r="H599" s="215">
        <v>-5.85</v>
      </c>
      <c r="I599" s="216"/>
      <c r="J599" s="212"/>
      <c r="K599" s="212"/>
      <c r="L599" s="217"/>
      <c r="M599" s="218"/>
      <c r="N599" s="219"/>
      <c r="O599" s="219"/>
      <c r="P599" s="219"/>
      <c r="Q599" s="219"/>
      <c r="R599" s="219"/>
      <c r="S599" s="219"/>
      <c r="T599" s="220"/>
      <c r="AT599" s="221" t="s">
        <v>165</v>
      </c>
      <c r="AU599" s="221" t="s">
        <v>83</v>
      </c>
      <c r="AV599" s="14" t="s">
        <v>83</v>
      </c>
      <c r="AW599" s="14" t="s">
        <v>30</v>
      </c>
      <c r="AX599" s="14" t="s">
        <v>73</v>
      </c>
      <c r="AY599" s="221" t="s">
        <v>157</v>
      </c>
    </row>
    <row r="600" spans="2:51" s="13" customFormat="1" ht="10.2">
      <c r="B600" s="200"/>
      <c r="C600" s="201"/>
      <c r="D600" s="202" t="s">
        <v>165</v>
      </c>
      <c r="E600" s="203" t="s">
        <v>1</v>
      </c>
      <c r="F600" s="204" t="s">
        <v>337</v>
      </c>
      <c r="G600" s="201"/>
      <c r="H600" s="203" t="s">
        <v>1</v>
      </c>
      <c r="I600" s="205"/>
      <c r="J600" s="201"/>
      <c r="K600" s="201"/>
      <c r="L600" s="206"/>
      <c r="M600" s="207"/>
      <c r="N600" s="208"/>
      <c r="O600" s="208"/>
      <c r="P600" s="208"/>
      <c r="Q600" s="208"/>
      <c r="R600" s="208"/>
      <c r="S600" s="208"/>
      <c r="T600" s="209"/>
      <c r="AT600" s="210" t="s">
        <v>165</v>
      </c>
      <c r="AU600" s="210" t="s">
        <v>83</v>
      </c>
      <c r="AV600" s="13" t="s">
        <v>81</v>
      </c>
      <c r="AW600" s="13" t="s">
        <v>30</v>
      </c>
      <c r="AX600" s="13" t="s">
        <v>73</v>
      </c>
      <c r="AY600" s="210" t="s">
        <v>157</v>
      </c>
    </row>
    <row r="601" spans="2:51" s="14" customFormat="1" ht="10.2">
      <c r="B601" s="211"/>
      <c r="C601" s="212"/>
      <c r="D601" s="202" t="s">
        <v>165</v>
      </c>
      <c r="E601" s="213" t="s">
        <v>1</v>
      </c>
      <c r="F601" s="214" t="s">
        <v>378</v>
      </c>
      <c r="G601" s="212"/>
      <c r="H601" s="215">
        <v>36.765</v>
      </c>
      <c r="I601" s="216"/>
      <c r="J601" s="212"/>
      <c r="K601" s="212"/>
      <c r="L601" s="217"/>
      <c r="M601" s="218"/>
      <c r="N601" s="219"/>
      <c r="O601" s="219"/>
      <c r="P601" s="219"/>
      <c r="Q601" s="219"/>
      <c r="R601" s="219"/>
      <c r="S601" s="219"/>
      <c r="T601" s="220"/>
      <c r="AT601" s="221" t="s">
        <v>165</v>
      </c>
      <c r="AU601" s="221" t="s">
        <v>83</v>
      </c>
      <c r="AV601" s="14" t="s">
        <v>83</v>
      </c>
      <c r="AW601" s="14" t="s">
        <v>30</v>
      </c>
      <c r="AX601" s="14" t="s">
        <v>73</v>
      </c>
      <c r="AY601" s="221" t="s">
        <v>157</v>
      </c>
    </row>
    <row r="602" spans="2:51" s="14" customFormat="1" ht="10.2">
      <c r="B602" s="211"/>
      <c r="C602" s="212"/>
      <c r="D602" s="202" t="s">
        <v>165</v>
      </c>
      <c r="E602" s="213" t="s">
        <v>1</v>
      </c>
      <c r="F602" s="214" t="s">
        <v>379</v>
      </c>
      <c r="G602" s="212"/>
      <c r="H602" s="215">
        <v>-2.907</v>
      </c>
      <c r="I602" s="216"/>
      <c r="J602" s="212"/>
      <c r="K602" s="212"/>
      <c r="L602" s="217"/>
      <c r="M602" s="218"/>
      <c r="N602" s="219"/>
      <c r="O602" s="219"/>
      <c r="P602" s="219"/>
      <c r="Q602" s="219"/>
      <c r="R602" s="219"/>
      <c r="S602" s="219"/>
      <c r="T602" s="220"/>
      <c r="AT602" s="221" t="s">
        <v>165</v>
      </c>
      <c r="AU602" s="221" t="s">
        <v>83</v>
      </c>
      <c r="AV602" s="14" t="s">
        <v>83</v>
      </c>
      <c r="AW602" s="14" t="s">
        <v>30</v>
      </c>
      <c r="AX602" s="14" t="s">
        <v>73</v>
      </c>
      <c r="AY602" s="221" t="s">
        <v>157</v>
      </c>
    </row>
    <row r="603" spans="2:51" s="15" customFormat="1" ht="10.2">
      <c r="B603" s="222"/>
      <c r="C603" s="223"/>
      <c r="D603" s="202" t="s">
        <v>165</v>
      </c>
      <c r="E603" s="224" t="s">
        <v>1</v>
      </c>
      <c r="F603" s="225" t="s">
        <v>168</v>
      </c>
      <c r="G603" s="223"/>
      <c r="H603" s="226">
        <v>516.691</v>
      </c>
      <c r="I603" s="227"/>
      <c r="J603" s="223"/>
      <c r="K603" s="223"/>
      <c r="L603" s="228"/>
      <c r="M603" s="229"/>
      <c r="N603" s="230"/>
      <c r="O603" s="230"/>
      <c r="P603" s="230"/>
      <c r="Q603" s="230"/>
      <c r="R603" s="230"/>
      <c r="S603" s="230"/>
      <c r="T603" s="231"/>
      <c r="AT603" s="232" t="s">
        <v>165</v>
      </c>
      <c r="AU603" s="232" t="s">
        <v>83</v>
      </c>
      <c r="AV603" s="15" t="s">
        <v>164</v>
      </c>
      <c r="AW603" s="15" t="s">
        <v>30</v>
      </c>
      <c r="AX603" s="15" t="s">
        <v>81</v>
      </c>
      <c r="AY603" s="232" t="s">
        <v>157</v>
      </c>
    </row>
    <row r="604" spans="1:65" s="2" customFormat="1" ht="24.15" customHeight="1">
      <c r="A604" s="34"/>
      <c r="B604" s="35"/>
      <c r="C604" s="187" t="s">
        <v>720</v>
      </c>
      <c r="D604" s="187" t="s">
        <v>159</v>
      </c>
      <c r="E604" s="188" t="s">
        <v>721</v>
      </c>
      <c r="F604" s="189" t="s">
        <v>722</v>
      </c>
      <c r="G604" s="190" t="s">
        <v>208</v>
      </c>
      <c r="H604" s="191">
        <v>251.836</v>
      </c>
      <c r="I604" s="192"/>
      <c r="J604" s="193">
        <f>ROUND(I604*H604,2)</f>
        <v>0</v>
      </c>
      <c r="K604" s="189" t="s">
        <v>163</v>
      </c>
      <c r="L604" s="39"/>
      <c r="M604" s="194" t="s">
        <v>1</v>
      </c>
      <c r="N604" s="195" t="s">
        <v>40</v>
      </c>
      <c r="O604" s="72"/>
      <c r="P604" s="196">
        <f>O604*H604</f>
        <v>0</v>
      </c>
      <c r="Q604" s="196">
        <v>0</v>
      </c>
      <c r="R604" s="196">
        <f>Q604*H604</f>
        <v>0</v>
      </c>
      <c r="S604" s="196">
        <v>0.046</v>
      </c>
      <c r="T604" s="197">
        <f>S604*H604</f>
        <v>11.584456000000001</v>
      </c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R604" s="198" t="s">
        <v>164</v>
      </c>
      <c r="AT604" s="198" t="s">
        <v>159</v>
      </c>
      <c r="AU604" s="198" t="s">
        <v>83</v>
      </c>
      <c r="AY604" s="17" t="s">
        <v>157</v>
      </c>
      <c r="BE604" s="199">
        <f>IF(N604="základní",J604,0)</f>
        <v>0</v>
      </c>
      <c r="BF604" s="199">
        <f>IF(N604="snížená",J604,0)</f>
        <v>0</v>
      </c>
      <c r="BG604" s="199">
        <f>IF(N604="zákl. přenesená",J604,0)</f>
        <v>0</v>
      </c>
      <c r="BH604" s="199">
        <f>IF(N604="sníž. přenesená",J604,0)</f>
        <v>0</v>
      </c>
      <c r="BI604" s="199">
        <f>IF(N604="nulová",J604,0)</f>
        <v>0</v>
      </c>
      <c r="BJ604" s="17" t="s">
        <v>164</v>
      </c>
      <c r="BK604" s="199">
        <f>ROUND(I604*H604,2)</f>
        <v>0</v>
      </c>
      <c r="BL604" s="17" t="s">
        <v>164</v>
      </c>
      <c r="BM604" s="198" t="s">
        <v>723</v>
      </c>
    </row>
    <row r="605" spans="2:51" s="13" customFormat="1" ht="10.2">
      <c r="B605" s="200"/>
      <c r="C605" s="201"/>
      <c r="D605" s="202" t="s">
        <v>165</v>
      </c>
      <c r="E605" s="203" t="s">
        <v>1</v>
      </c>
      <c r="F605" s="204" t="s">
        <v>366</v>
      </c>
      <c r="G605" s="201"/>
      <c r="H605" s="203" t="s">
        <v>1</v>
      </c>
      <c r="I605" s="205"/>
      <c r="J605" s="201"/>
      <c r="K605" s="201"/>
      <c r="L605" s="206"/>
      <c r="M605" s="207"/>
      <c r="N605" s="208"/>
      <c r="O605" s="208"/>
      <c r="P605" s="208"/>
      <c r="Q605" s="208"/>
      <c r="R605" s="208"/>
      <c r="S605" s="208"/>
      <c r="T605" s="209"/>
      <c r="AT605" s="210" t="s">
        <v>165</v>
      </c>
      <c r="AU605" s="210" t="s">
        <v>83</v>
      </c>
      <c r="AV605" s="13" t="s">
        <v>81</v>
      </c>
      <c r="AW605" s="13" t="s">
        <v>30</v>
      </c>
      <c r="AX605" s="13" t="s">
        <v>73</v>
      </c>
      <c r="AY605" s="210" t="s">
        <v>157</v>
      </c>
    </row>
    <row r="606" spans="2:51" s="14" customFormat="1" ht="20.4">
      <c r="B606" s="211"/>
      <c r="C606" s="212"/>
      <c r="D606" s="202" t="s">
        <v>165</v>
      </c>
      <c r="E606" s="213" t="s">
        <v>1</v>
      </c>
      <c r="F606" s="214" t="s">
        <v>391</v>
      </c>
      <c r="G606" s="212"/>
      <c r="H606" s="215">
        <v>265.88</v>
      </c>
      <c r="I606" s="216"/>
      <c r="J606" s="212"/>
      <c r="K606" s="212"/>
      <c r="L606" s="217"/>
      <c r="M606" s="218"/>
      <c r="N606" s="219"/>
      <c r="O606" s="219"/>
      <c r="P606" s="219"/>
      <c r="Q606" s="219"/>
      <c r="R606" s="219"/>
      <c r="S606" s="219"/>
      <c r="T606" s="220"/>
      <c r="AT606" s="221" t="s">
        <v>165</v>
      </c>
      <c r="AU606" s="221" t="s">
        <v>83</v>
      </c>
      <c r="AV606" s="14" t="s">
        <v>83</v>
      </c>
      <c r="AW606" s="14" t="s">
        <v>30</v>
      </c>
      <c r="AX606" s="14" t="s">
        <v>73</v>
      </c>
      <c r="AY606" s="221" t="s">
        <v>157</v>
      </c>
    </row>
    <row r="607" spans="2:51" s="13" customFormat="1" ht="10.2">
      <c r="B607" s="200"/>
      <c r="C607" s="201"/>
      <c r="D607" s="202" t="s">
        <v>165</v>
      </c>
      <c r="E607" s="203" t="s">
        <v>1</v>
      </c>
      <c r="F607" s="204" t="s">
        <v>271</v>
      </c>
      <c r="G607" s="201"/>
      <c r="H607" s="203" t="s">
        <v>1</v>
      </c>
      <c r="I607" s="205"/>
      <c r="J607" s="201"/>
      <c r="K607" s="201"/>
      <c r="L607" s="206"/>
      <c r="M607" s="207"/>
      <c r="N607" s="208"/>
      <c r="O607" s="208"/>
      <c r="P607" s="208"/>
      <c r="Q607" s="208"/>
      <c r="R607" s="208"/>
      <c r="S607" s="208"/>
      <c r="T607" s="209"/>
      <c r="AT607" s="210" t="s">
        <v>165</v>
      </c>
      <c r="AU607" s="210" t="s">
        <v>83</v>
      </c>
      <c r="AV607" s="13" t="s">
        <v>81</v>
      </c>
      <c r="AW607" s="13" t="s">
        <v>30</v>
      </c>
      <c r="AX607" s="13" t="s">
        <v>73</v>
      </c>
      <c r="AY607" s="210" t="s">
        <v>157</v>
      </c>
    </row>
    <row r="608" spans="2:51" s="14" customFormat="1" ht="10.2">
      <c r="B608" s="211"/>
      <c r="C608" s="212"/>
      <c r="D608" s="202" t="s">
        <v>165</v>
      </c>
      <c r="E608" s="213" t="s">
        <v>1</v>
      </c>
      <c r="F608" s="214" t="s">
        <v>392</v>
      </c>
      <c r="G608" s="212"/>
      <c r="H608" s="215">
        <v>-14.044</v>
      </c>
      <c r="I608" s="216"/>
      <c r="J608" s="212"/>
      <c r="K608" s="212"/>
      <c r="L608" s="217"/>
      <c r="M608" s="218"/>
      <c r="N608" s="219"/>
      <c r="O608" s="219"/>
      <c r="P608" s="219"/>
      <c r="Q608" s="219"/>
      <c r="R608" s="219"/>
      <c r="S608" s="219"/>
      <c r="T608" s="220"/>
      <c r="AT608" s="221" t="s">
        <v>165</v>
      </c>
      <c r="AU608" s="221" t="s">
        <v>83</v>
      </c>
      <c r="AV608" s="14" t="s">
        <v>83</v>
      </c>
      <c r="AW608" s="14" t="s">
        <v>30</v>
      </c>
      <c r="AX608" s="14" t="s">
        <v>73</v>
      </c>
      <c r="AY608" s="221" t="s">
        <v>157</v>
      </c>
    </row>
    <row r="609" spans="2:51" s="15" customFormat="1" ht="10.2">
      <c r="B609" s="222"/>
      <c r="C609" s="223"/>
      <c r="D609" s="202" t="s">
        <v>165</v>
      </c>
      <c r="E609" s="224" t="s">
        <v>1</v>
      </c>
      <c r="F609" s="225" t="s">
        <v>168</v>
      </c>
      <c r="G609" s="223"/>
      <c r="H609" s="226">
        <v>251.83599999999998</v>
      </c>
      <c r="I609" s="227"/>
      <c r="J609" s="223"/>
      <c r="K609" s="223"/>
      <c r="L609" s="228"/>
      <c r="M609" s="229"/>
      <c r="N609" s="230"/>
      <c r="O609" s="230"/>
      <c r="P609" s="230"/>
      <c r="Q609" s="230"/>
      <c r="R609" s="230"/>
      <c r="S609" s="230"/>
      <c r="T609" s="231"/>
      <c r="AT609" s="232" t="s">
        <v>165</v>
      </c>
      <c r="AU609" s="232" t="s">
        <v>83</v>
      </c>
      <c r="AV609" s="15" t="s">
        <v>164</v>
      </c>
      <c r="AW609" s="15" t="s">
        <v>30</v>
      </c>
      <c r="AX609" s="15" t="s">
        <v>81</v>
      </c>
      <c r="AY609" s="232" t="s">
        <v>157</v>
      </c>
    </row>
    <row r="610" spans="1:65" s="2" customFormat="1" ht="37.8" customHeight="1">
      <c r="A610" s="34"/>
      <c r="B610" s="35"/>
      <c r="C610" s="187" t="s">
        <v>473</v>
      </c>
      <c r="D610" s="187" t="s">
        <v>159</v>
      </c>
      <c r="E610" s="188" t="s">
        <v>724</v>
      </c>
      <c r="F610" s="189" t="s">
        <v>725</v>
      </c>
      <c r="G610" s="190" t="s">
        <v>208</v>
      </c>
      <c r="H610" s="191">
        <v>595.831</v>
      </c>
      <c r="I610" s="192"/>
      <c r="J610" s="193">
        <f>ROUND(I610*H610,2)</f>
        <v>0</v>
      </c>
      <c r="K610" s="189" t="s">
        <v>163</v>
      </c>
      <c r="L610" s="39"/>
      <c r="M610" s="194" t="s">
        <v>1</v>
      </c>
      <c r="N610" s="195" t="s">
        <v>40</v>
      </c>
      <c r="O610" s="72"/>
      <c r="P610" s="196">
        <f>O610*H610</f>
        <v>0</v>
      </c>
      <c r="Q610" s="196">
        <v>0</v>
      </c>
      <c r="R610" s="196">
        <f>Q610*H610</f>
        <v>0</v>
      </c>
      <c r="S610" s="196">
        <v>0.01</v>
      </c>
      <c r="T610" s="197">
        <f>S610*H610</f>
        <v>5.95831</v>
      </c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R610" s="198" t="s">
        <v>164</v>
      </c>
      <c r="AT610" s="198" t="s">
        <v>159</v>
      </c>
      <c r="AU610" s="198" t="s">
        <v>83</v>
      </c>
      <c r="AY610" s="17" t="s">
        <v>157</v>
      </c>
      <c r="BE610" s="199">
        <f>IF(N610="základní",J610,0)</f>
        <v>0</v>
      </c>
      <c r="BF610" s="199">
        <f>IF(N610="snížená",J610,0)</f>
        <v>0</v>
      </c>
      <c r="BG610" s="199">
        <f>IF(N610="zákl. přenesená",J610,0)</f>
        <v>0</v>
      </c>
      <c r="BH610" s="199">
        <f>IF(N610="sníž. přenesená",J610,0)</f>
        <v>0</v>
      </c>
      <c r="BI610" s="199">
        <f>IF(N610="nulová",J610,0)</f>
        <v>0</v>
      </c>
      <c r="BJ610" s="17" t="s">
        <v>164</v>
      </c>
      <c r="BK610" s="199">
        <f>ROUND(I610*H610,2)</f>
        <v>0</v>
      </c>
      <c r="BL610" s="17" t="s">
        <v>164</v>
      </c>
      <c r="BM610" s="198" t="s">
        <v>726</v>
      </c>
    </row>
    <row r="611" spans="1:65" s="2" customFormat="1" ht="14.4" customHeight="1">
      <c r="A611" s="34"/>
      <c r="B611" s="35"/>
      <c r="C611" s="187" t="s">
        <v>727</v>
      </c>
      <c r="D611" s="187" t="s">
        <v>159</v>
      </c>
      <c r="E611" s="188" t="s">
        <v>728</v>
      </c>
      <c r="F611" s="189" t="s">
        <v>729</v>
      </c>
      <c r="G611" s="190" t="s">
        <v>208</v>
      </c>
      <c r="H611" s="191">
        <v>17</v>
      </c>
      <c r="I611" s="192"/>
      <c r="J611" s="193">
        <f>ROUND(I611*H611,2)</f>
        <v>0</v>
      </c>
      <c r="K611" s="189" t="s">
        <v>163</v>
      </c>
      <c r="L611" s="39"/>
      <c r="M611" s="194" t="s">
        <v>1</v>
      </c>
      <c r="N611" s="195" t="s">
        <v>40</v>
      </c>
      <c r="O611" s="72"/>
      <c r="P611" s="196">
        <f>O611*H611</f>
        <v>0</v>
      </c>
      <c r="Q611" s="196">
        <v>0</v>
      </c>
      <c r="R611" s="196">
        <f>Q611*H611</f>
        <v>0</v>
      </c>
      <c r="S611" s="196">
        <v>0.06</v>
      </c>
      <c r="T611" s="197">
        <f>S611*H611</f>
        <v>1.02</v>
      </c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R611" s="198" t="s">
        <v>164</v>
      </c>
      <c r="AT611" s="198" t="s">
        <v>159</v>
      </c>
      <c r="AU611" s="198" t="s">
        <v>83</v>
      </c>
      <c r="AY611" s="17" t="s">
        <v>157</v>
      </c>
      <c r="BE611" s="199">
        <f>IF(N611="základní",J611,0)</f>
        <v>0</v>
      </c>
      <c r="BF611" s="199">
        <f>IF(N611="snížená",J611,0)</f>
        <v>0</v>
      </c>
      <c r="BG611" s="199">
        <f>IF(N611="zákl. přenesená",J611,0)</f>
        <v>0</v>
      </c>
      <c r="BH611" s="199">
        <f>IF(N611="sníž. přenesená",J611,0)</f>
        <v>0</v>
      </c>
      <c r="BI611" s="199">
        <f>IF(N611="nulová",J611,0)</f>
        <v>0</v>
      </c>
      <c r="BJ611" s="17" t="s">
        <v>164</v>
      </c>
      <c r="BK611" s="199">
        <f>ROUND(I611*H611,2)</f>
        <v>0</v>
      </c>
      <c r="BL611" s="17" t="s">
        <v>164</v>
      </c>
      <c r="BM611" s="198" t="s">
        <v>730</v>
      </c>
    </row>
    <row r="612" spans="2:51" s="13" customFormat="1" ht="10.2">
      <c r="B612" s="200"/>
      <c r="C612" s="201"/>
      <c r="D612" s="202" t="s">
        <v>165</v>
      </c>
      <c r="E612" s="203" t="s">
        <v>1</v>
      </c>
      <c r="F612" s="204" t="s">
        <v>646</v>
      </c>
      <c r="G612" s="201"/>
      <c r="H612" s="203" t="s">
        <v>1</v>
      </c>
      <c r="I612" s="205"/>
      <c r="J612" s="201"/>
      <c r="K612" s="201"/>
      <c r="L612" s="206"/>
      <c r="M612" s="207"/>
      <c r="N612" s="208"/>
      <c r="O612" s="208"/>
      <c r="P612" s="208"/>
      <c r="Q612" s="208"/>
      <c r="R612" s="208"/>
      <c r="S612" s="208"/>
      <c r="T612" s="209"/>
      <c r="AT612" s="210" t="s">
        <v>165</v>
      </c>
      <c r="AU612" s="210" t="s">
        <v>83</v>
      </c>
      <c r="AV612" s="13" t="s">
        <v>81</v>
      </c>
      <c r="AW612" s="13" t="s">
        <v>30</v>
      </c>
      <c r="AX612" s="13" t="s">
        <v>73</v>
      </c>
      <c r="AY612" s="210" t="s">
        <v>157</v>
      </c>
    </row>
    <row r="613" spans="2:51" s="14" customFormat="1" ht="10.2">
      <c r="B613" s="211"/>
      <c r="C613" s="212"/>
      <c r="D613" s="202" t="s">
        <v>165</v>
      </c>
      <c r="E613" s="213" t="s">
        <v>1</v>
      </c>
      <c r="F613" s="214" t="s">
        <v>731</v>
      </c>
      <c r="G613" s="212"/>
      <c r="H613" s="215">
        <v>17</v>
      </c>
      <c r="I613" s="216"/>
      <c r="J613" s="212"/>
      <c r="K613" s="212"/>
      <c r="L613" s="217"/>
      <c r="M613" s="218"/>
      <c r="N613" s="219"/>
      <c r="O613" s="219"/>
      <c r="P613" s="219"/>
      <c r="Q613" s="219"/>
      <c r="R613" s="219"/>
      <c r="S613" s="219"/>
      <c r="T613" s="220"/>
      <c r="AT613" s="221" t="s">
        <v>165</v>
      </c>
      <c r="AU613" s="221" t="s">
        <v>83</v>
      </c>
      <c r="AV613" s="14" t="s">
        <v>83</v>
      </c>
      <c r="AW613" s="14" t="s">
        <v>30</v>
      </c>
      <c r="AX613" s="14" t="s">
        <v>73</v>
      </c>
      <c r="AY613" s="221" t="s">
        <v>157</v>
      </c>
    </row>
    <row r="614" spans="2:51" s="15" customFormat="1" ht="10.2">
      <c r="B614" s="222"/>
      <c r="C614" s="223"/>
      <c r="D614" s="202" t="s">
        <v>165</v>
      </c>
      <c r="E614" s="224" t="s">
        <v>1</v>
      </c>
      <c r="F614" s="225" t="s">
        <v>168</v>
      </c>
      <c r="G614" s="223"/>
      <c r="H614" s="226">
        <v>17</v>
      </c>
      <c r="I614" s="227"/>
      <c r="J614" s="223"/>
      <c r="K614" s="223"/>
      <c r="L614" s="228"/>
      <c r="M614" s="229"/>
      <c r="N614" s="230"/>
      <c r="O614" s="230"/>
      <c r="P614" s="230"/>
      <c r="Q614" s="230"/>
      <c r="R614" s="230"/>
      <c r="S614" s="230"/>
      <c r="T614" s="231"/>
      <c r="AT614" s="232" t="s">
        <v>165</v>
      </c>
      <c r="AU614" s="232" t="s">
        <v>83</v>
      </c>
      <c r="AV614" s="15" t="s">
        <v>164</v>
      </c>
      <c r="AW614" s="15" t="s">
        <v>30</v>
      </c>
      <c r="AX614" s="15" t="s">
        <v>81</v>
      </c>
      <c r="AY614" s="232" t="s">
        <v>157</v>
      </c>
    </row>
    <row r="615" spans="1:65" s="2" customFormat="1" ht="14.4" customHeight="1">
      <c r="A615" s="34"/>
      <c r="B615" s="35"/>
      <c r="C615" s="187" t="s">
        <v>477</v>
      </c>
      <c r="D615" s="187" t="s">
        <v>159</v>
      </c>
      <c r="E615" s="188" t="s">
        <v>732</v>
      </c>
      <c r="F615" s="189" t="s">
        <v>733</v>
      </c>
      <c r="G615" s="190" t="s">
        <v>208</v>
      </c>
      <c r="H615" s="191">
        <v>17</v>
      </c>
      <c r="I615" s="192"/>
      <c r="J615" s="193">
        <f>ROUND(I615*H615,2)</f>
        <v>0</v>
      </c>
      <c r="K615" s="189" t="s">
        <v>163</v>
      </c>
      <c r="L615" s="39"/>
      <c r="M615" s="194" t="s">
        <v>1</v>
      </c>
      <c r="N615" s="195" t="s">
        <v>40</v>
      </c>
      <c r="O615" s="72"/>
      <c r="P615" s="196">
        <f>O615*H615</f>
        <v>0</v>
      </c>
      <c r="Q615" s="196">
        <v>0</v>
      </c>
      <c r="R615" s="196">
        <f>Q615*H615</f>
        <v>0</v>
      </c>
      <c r="S615" s="196">
        <v>0</v>
      </c>
      <c r="T615" s="197">
        <f>S615*H615</f>
        <v>0</v>
      </c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R615" s="198" t="s">
        <v>164</v>
      </c>
      <c r="AT615" s="198" t="s">
        <v>159</v>
      </c>
      <c r="AU615" s="198" t="s">
        <v>83</v>
      </c>
      <c r="AY615" s="17" t="s">
        <v>157</v>
      </c>
      <c r="BE615" s="199">
        <f>IF(N615="základní",J615,0)</f>
        <v>0</v>
      </c>
      <c r="BF615" s="199">
        <f>IF(N615="snížená",J615,0)</f>
        <v>0</v>
      </c>
      <c r="BG615" s="199">
        <f>IF(N615="zákl. přenesená",J615,0)</f>
        <v>0</v>
      </c>
      <c r="BH615" s="199">
        <f>IF(N615="sníž. přenesená",J615,0)</f>
        <v>0</v>
      </c>
      <c r="BI615" s="199">
        <f>IF(N615="nulová",J615,0)</f>
        <v>0</v>
      </c>
      <c r="BJ615" s="17" t="s">
        <v>164</v>
      </c>
      <c r="BK615" s="199">
        <f>ROUND(I615*H615,2)</f>
        <v>0</v>
      </c>
      <c r="BL615" s="17" t="s">
        <v>164</v>
      </c>
      <c r="BM615" s="198" t="s">
        <v>734</v>
      </c>
    </row>
    <row r="616" spans="1:65" s="2" customFormat="1" ht="14.4" customHeight="1">
      <c r="A616" s="34"/>
      <c r="B616" s="35"/>
      <c r="C616" s="187" t="s">
        <v>735</v>
      </c>
      <c r="D616" s="187" t="s">
        <v>159</v>
      </c>
      <c r="E616" s="188" t="s">
        <v>736</v>
      </c>
      <c r="F616" s="189" t="s">
        <v>737</v>
      </c>
      <c r="G616" s="190" t="s">
        <v>208</v>
      </c>
      <c r="H616" s="191">
        <v>17</v>
      </c>
      <c r="I616" s="192"/>
      <c r="J616" s="193">
        <f>ROUND(I616*H616,2)</f>
        <v>0</v>
      </c>
      <c r="K616" s="189" t="s">
        <v>163</v>
      </c>
      <c r="L616" s="39"/>
      <c r="M616" s="194" t="s">
        <v>1</v>
      </c>
      <c r="N616" s="195" t="s">
        <v>40</v>
      </c>
      <c r="O616" s="72"/>
      <c r="P616" s="196">
        <f>O616*H616</f>
        <v>0</v>
      </c>
      <c r="Q616" s="196">
        <v>0</v>
      </c>
      <c r="R616" s="196">
        <f>Q616*H616</f>
        <v>0</v>
      </c>
      <c r="S616" s="196">
        <v>0</v>
      </c>
      <c r="T616" s="197">
        <f>S616*H616</f>
        <v>0</v>
      </c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R616" s="198" t="s">
        <v>164</v>
      </c>
      <c r="AT616" s="198" t="s">
        <v>159</v>
      </c>
      <c r="AU616" s="198" t="s">
        <v>83</v>
      </c>
      <c r="AY616" s="17" t="s">
        <v>157</v>
      </c>
      <c r="BE616" s="199">
        <f>IF(N616="základní",J616,0)</f>
        <v>0</v>
      </c>
      <c r="BF616" s="199">
        <f>IF(N616="snížená",J616,0)</f>
        <v>0</v>
      </c>
      <c r="BG616" s="199">
        <f>IF(N616="zákl. přenesená",J616,0)</f>
        <v>0</v>
      </c>
      <c r="BH616" s="199">
        <f>IF(N616="sníž. přenesená",J616,0)</f>
        <v>0</v>
      </c>
      <c r="BI616" s="199">
        <f>IF(N616="nulová",J616,0)</f>
        <v>0</v>
      </c>
      <c r="BJ616" s="17" t="s">
        <v>164</v>
      </c>
      <c r="BK616" s="199">
        <f>ROUND(I616*H616,2)</f>
        <v>0</v>
      </c>
      <c r="BL616" s="17" t="s">
        <v>164</v>
      </c>
      <c r="BM616" s="198" t="s">
        <v>738</v>
      </c>
    </row>
    <row r="617" spans="1:65" s="2" customFormat="1" ht="24.15" customHeight="1">
      <c r="A617" s="34"/>
      <c r="B617" s="35"/>
      <c r="C617" s="187" t="s">
        <v>482</v>
      </c>
      <c r="D617" s="187" t="s">
        <v>159</v>
      </c>
      <c r="E617" s="188" t="s">
        <v>739</v>
      </c>
      <c r="F617" s="189" t="s">
        <v>740</v>
      </c>
      <c r="G617" s="190" t="s">
        <v>208</v>
      </c>
      <c r="H617" s="191">
        <v>73.586</v>
      </c>
      <c r="I617" s="192"/>
      <c r="J617" s="193">
        <f>ROUND(I617*H617,2)</f>
        <v>0</v>
      </c>
      <c r="K617" s="189" t="s">
        <v>163</v>
      </c>
      <c r="L617" s="39"/>
      <c r="M617" s="194" t="s">
        <v>1</v>
      </c>
      <c r="N617" s="195" t="s">
        <v>40</v>
      </c>
      <c r="O617" s="72"/>
      <c r="P617" s="196">
        <f>O617*H617</f>
        <v>0</v>
      </c>
      <c r="Q617" s="196">
        <v>0.065</v>
      </c>
      <c r="R617" s="196">
        <f>Q617*H617</f>
        <v>4.7830900000000005</v>
      </c>
      <c r="S617" s="196">
        <v>0.13</v>
      </c>
      <c r="T617" s="197">
        <f>S617*H617</f>
        <v>9.566180000000001</v>
      </c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R617" s="198" t="s">
        <v>164</v>
      </c>
      <c r="AT617" s="198" t="s">
        <v>159</v>
      </c>
      <c r="AU617" s="198" t="s">
        <v>83</v>
      </c>
      <c r="AY617" s="17" t="s">
        <v>157</v>
      </c>
      <c r="BE617" s="199">
        <f>IF(N617="základní",J617,0)</f>
        <v>0</v>
      </c>
      <c r="BF617" s="199">
        <f>IF(N617="snížená",J617,0)</f>
        <v>0</v>
      </c>
      <c r="BG617" s="199">
        <f>IF(N617="zákl. přenesená",J617,0)</f>
        <v>0</v>
      </c>
      <c r="BH617" s="199">
        <f>IF(N617="sníž. přenesená",J617,0)</f>
        <v>0</v>
      </c>
      <c r="BI617" s="199">
        <f>IF(N617="nulová",J617,0)</f>
        <v>0</v>
      </c>
      <c r="BJ617" s="17" t="s">
        <v>164</v>
      </c>
      <c r="BK617" s="199">
        <f>ROUND(I617*H617,2)</f>
        <v>0</v>
      </c>
      <c r="BL617" s="17" t="s">
        <v>164</v>
      </c>
      <c r="BM617" s="198" t="s">
        <v>741</v>
      </c>
    </row>
    <row r="618" spans="2:51" s="13" customFormat="1" ht="10.2">
      <c r="B618" s="200"/>
      <c r="C618" s="201"/>
      <c r="D618" s="202" t="s">
        <v>165</v>
      </c>
      <c r="E618" s="203" t="s">
        <v>1</v>
      </c>
      <c r="F618" s="204" t="s">
        <v>742</v>
      </c>
      <c r="G618" s="201"/>
      <c r="H618" s="203" t="s">
        <v>1</v>
      </c>
      <c r="I618" s="205"/>
      <c r="J618" s="201"/>
      <c r="K618" s="201"/>
      <c r="L618" s="206"/>
      <c r="M618" s="207"/>
      <c r="N618" s="208"/>
      <c r="O618" s="208"/>
      <c r="P618" s="208"/>
      <c r="Q618" s="208"/>
      <c r="R618" s="208"/>
      <c r="S618" s="208"/>
      <c r="T618" s="209"/>
      <c r="AT618" s="210" t="s">
        <v>165</v>
      </c>
      <c r="AU618" s="210" t="s">
        <v>83</v>
      </c>
      <c r="AV618" s="13" t="s">
        <v>81</v>
      </c>
      <c r="AW618" s="13" t="s">
        <v>30</v>
      </c>
      <c r="AX618" s="13" t="s">
        <v>73</v>
      </c>
      <c r="AY618" s="210" t="s">
        <v>157</v>
      </c>
    </row>
    <row r="619" spans="2:51" s="14" customFormat="1" ht="10.2">
      <c r="B619" s="211"/>
      <c r="C619" s="212"/>
      <c r="D619" s="202" t="s">
        <v>165</v>
      </c>
      <c r="E619" s="213" t="s">
        <v>1</v>
      </c>
      <c r="F619" s="214" t="s">
        <v>743</v>
      </c>
      <c r="G619" s="212"/>
      <c r="H619" s="215">
        <v>73.586</v>
      </c>
      <c r="I619" s="216"/>
      <c r="J619" s="212"/>
      <c r="K619" s="212"/>
      <c r="L619" s="217"/>
      <c r="M619" s="218"/>
      <c r="N619" s="219"/>
      <c r="O619" s="219"/>
      <c r="P619" s="219"/>
      <c r="Q619" s="219"/>
      <c r="R619" s="219"/>
      <c r="S619" s="219"/>
      <c r="T619" s="220"/>
      <c r="AT619" s="221" t="s">
        <v>165</v>
      </c>
      <c r="AU619" s="221" t="s">
        <v>83</v>
      </c>
      <c r="AV619" s="14" t="s">
        <v>83</v>
      </c>
      <c r="AW619" s="14" t="s">
        <v>30</v>
      </c>
      <c r="AX619" s="14" t="s">
        <v>73</v>
      </c>
      <c r="AY619" s="221" t="s">
        <v>157</v>
      </c>
    </row>
    <row r="620" spans="2:51" s="15" customFormat="1" ht="10.2">
      <c r="B620" s="222"/>
      <c r="C620" s="223"/>
      <c r="D620" s="202" t="s">
        <v>165</v>
      </c>
      <c r="E620" s="224" t="s">
        <v>1</v>
      </c>
      <c r="F620" s="225" t="s">
        <v>168</v>
      </c>
      <c r="G620" s="223"/>
      <c r="H620" s="226">
        <v>73.586</v>
      </c>
      <c r="I620" s="227"/>
      <c r="J620" s="223"/>
      <c r="K620" s="223"/>
      <c r="L620" s="228"/>
      <c r="M620" s="229"/>
      <c r="N620" s="230"/>
      <c r="O620" s="230"/>
      <c r="P620" s="230"/>
      <c r="Q620" s="230"/>
      <c r="R620" s="230"/>
      <c r="S620" s="230"/>
      <c r="T620" s="231"/>
      <c r="AT620" s="232" t="s">
        <v>165</v>
      </c>
      <c r="AU620" s="232" t="s">
        <v>83</v>
      </c>
      <c r="AV620" s="15" t="s">
        <v>164</v>
      </c>
      <c r="AW620" s="15" t="s">
        <v>30</v>
      </c>
      <c r="AX620" s="15" t="s">
        <v>81</v>
      </c>
      <c r="AY620" s="232" t="s">
        <v>157</v>
      </c>
    </row>
    <row r="621" spans="1:65" s="2" customFormat="1" ht="24.15" customHeight="1">
      <c r="A621" s="34"/>
      <c r="B621" s="35"/>
      <c r="C621" s="187" t="s">
        <v>744</v>
      </c>
      <c r="D621" s="187" t="s">
        <v>159</v>
      </c>
      <c r="E621" s="188" t="s">
        <v>745</v>
      </c>
      <c r="F621" s="189" t="s">
        <v>746</v>
      </c>
      <c r="G621" s="190" t="s">
        <v>208</v>
      </c>
      <c r="H621" s="191">
        <v>28.193</v>
      </c>
      <c r="I621" s="192"/>
      <c r="J621" s="193">
        <f>ROUND(I621*H621,2)</f>
        <v>0</v>
      </c>
      <c r="K621" s="189" t="s">
        <v>163</v>
      </c>
      <c r="L621" s="39"/>
      <c r="M621" s="194" t="s">
        <v>1</v>
      </c>
      <c r="N621" s="195" t="s">
        <v>40</v>
      </c>
      <c r="O621" s="72"/>
      <c r="P621" s="196">
        <f>O621*H621</f>
        <v>0</v>
      </c>
      <c r="Q621" s="196">
        <v>0</v>
      </c>
      <c r="R621" s="196">
        <f>Q621*H621</f>
        <v>0</v>
      </c>
      <c r="S621" s="196">
        <v>0</v>
      </c>
      <c r="T621" s="197">
        <f>S621*H621</f>
        <v>0</v>
      </c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R621" s="198" t="s">
        <v>164</v>
      </c>
      <c r="AT621" s="198" t="s">
        <v>159</v>
      </c>
      <c r="AU621" s="198" t="s">
        <v>83</v>
      </c>
      <c r="AY621" s="17" t="s">
        <v>157</v>
      </c>
      <c r="BE621" s="199">
        <f>IF(N621="základní",J621,0)</f>
        <v>0</v>
      </c>
      <c r="BF621" s="199">
        <f>IF(N621="snížená",J621,0)</f>
        <v>0</v>
      </c>
      <c r="BG621" s="199">
        <f>IF(N621="zákl. přenesená",J621,0)</f>
        <v>0</v>
      </c>
      <c r="BH621" s="199">
        <f>IF(N621="sníž. přenesená",J621,0)</f>
        <v>0</v>
      </c>
      <c r="BI621" s="199">
        <f>IF(N621="nulová",J621,0)</f>
        <v>0</v>
      </c>
      <c r="BJ621" s="17" t="s">
        <v>164</v>
      </c>
      <c r="BK621" s="199">
        <f>ROUND(I621*H621,2)</f>
        <v>0</v>
      </c>
      <c r="BL621" s="17" t="s">
        <v>164</v>
      </c>
      <c r="BM621" s="198" t="s">
        <v>747</v>
      </c>
    </row>
    <row r="622" spans="2:51" s="13" customFormat="1" ht="10.2">
      <c r="B622" s="200"/>
      <c r="C622" s="201"/>
      <c r="D622" s="202" t="s">
        <v>165</v>
      </c>
      <c r="E622" s="203" t="s">
        <v>1</v>
      </c>
      <c r="F622" s="204" t="s">
        <v>748</v>
      </c>
      <c r="G622" s="201"/>
      <c r="H622" s="203" t="s">
        <v>1</v>
      </c>
      <c r="I622" s="205"/>
      <c r="J622" s="201"/>
      <c r="K622" s="201"/>
      <c r="L622" s="206"/>
      <c r="M622" s="207"/>
      <c r="N622" s="208"/>
      <c r="O622" s="208"/>
      <c r="P622" s="208"/>
      <c r="Q622" s="208"/>
      <c r="R622" s="208"/>
      <c r="S622" s="208"/>
      <c r="T622" s="209"/>
      <c r="AT622" s="210" t="s">
        <v>165</v>
      </c>
      <c r="AU622" s="210" t="s">
        <v>83</v>
      </c>
      <c r="AV622" s="13" t="s">
        <v>81</v>
      </c>
      <c r="AW622" s="13" t="s">
        <v>30</v>
      </c>
      <c r="AX622" s="13" t="s">
        <v>73</v>
      </c>
      <c r="AY622" s="210" t="s">
        <v>157</v>
      </c>
    </row>
    <row r="623" spans="2:51" s="14" customFormat="1" ht="10.2">
      <c r="B623" s="211"/>
      <c r="C623" s="212"/>
      <c r="D623" s="202" t="s">
        <v>165</v>
      </c>
      <c r="E623" s="213" t="s">
        <v>1</v>
      </c>
      <c r="F623" s="214" t="s">
        <v>749</v>
      </c>
      <c r="G623" s="212"/>
      <c r="H623" s="215">
        <v>28.193</v>
      </c>
      <c r="I623" s="216"/>
      <c r="J623" s="212"/>
      <c r="K623" s="212"/>
      <c r="L623" s="217"/>
      <c r="M623" s="218"/>
      <c r="N623" s="219"/>
      <c r="O623" s="219"/>
      <c r="P623" s="219"/>
      <c r="Q623" s="219"/>
      <c r="R623" s="219"/>
      <c r="S623" s="219"/>
      <c r="T623" s="220"/>
      <c r="AT623" s="221" t="s">
        <v>165</v>
      </c>
      <c r="AU623" s="221" t="s">
        <v>83</v>
      </c>
      <c r="AV623" s="14" t="s">
        <v>83</v>
      </c>
      <c r="AW623" s="14" t="s">
        <v>30</v>
      </c>
      <c r="AX623" s="14" t="s">
        <v>73</v>
      </c>
      <c r="AY623" s="221" t="s">
        <v>157</v>
      </c>
    </row>
    <row r="624" spans="2:51" s="15" customFormat="1" ht="10.2">
      <c r="B624" s="222"/>
      <c r="C624" s="223"/>
      <c r="D624" s="202" t="s">
        <v>165</v>
      </c>
      <c r="E624" s="224" t="s">
        <v>1</v>
      </c>
      <c r="F624" s="225" t="s">
        <v>168</v>
      </c>
      <c r="G624" s="223"/>
      <c r="H624" s="226">
        <v>28.193</v>
      </c>
      <c r="I624" s="227"/>
      <c r="J624" s="223"/>
      <c r="K624" s="223"/>
      <c r="L624" s="228"/>
      <c r="M624" s="229"/>
      <c r="N624" s="230"/>
      <c r="O624" s="230"/>
      <c r="P624" s="230"/>
      <c r="Q624" s="230"/>
      <c r="R624" s="230"/>
      <c r="S624" s="230"/>
      <c r="T624" s="231"/>
      <c r="AT624" s="232" t="s">
        <v>165</v>
      </c>
      <c r="AU624" s="232" t="s">
        <v>83</v>
      </c>
      <c r="AV624" s="15" t="s">
        <v>164</v>
      </c>
      <c r="AW624" s="15" t="s">
        <v>30</v>
      </c>
      <c r="AX624" s="15" t="s">
        <v>81</v>
      </c>
      <c r="AY624" s="232" t="s">
        <v>157</v>
      </c>
    </row>
    <row r="625" spans="2:63" s="12" customFormat="1" ht="22.8" customHeight="1">
      <c r="B625" s="171"/>
      <c r="C625" s="172"/>
      <c r="D625" s="173" t="s">
        <v>72</v>
      </c>
      <c r="E625" s="185" t="s">
        <v>750</v>
      </c>
      <c r="F625" s="185" t="s">
        <v>751</v>
      </c>
      <c r="G625" s="172"/>
      <c r="H625" s="172"/>
      <c r="I625" s="175"/>
      <c r="J625" s="186">
        <f>BK625</f>
        <v>0</v>
      </c>
      <c r="K625" s="172"/>
      <c r="L625" s="177"/>
      <c r="M625" s="178"/>
      <c r="N625" s="179"/>
      <c r="O625" s="179"/>
      <c r="P625" s="180">
        <f>SUM(P626:P634)</f>
        <v>0</v>
      </c>
      <c r="Q625" s="179"/>
      <c r="R625" s="180">
        <f>SUM(R626:R634)</f>
        <v>0</v>
      </c>
      <c r="S625" s="179"/>
      <c r="T625" s="181">
        <f>SUM(T626:T634)</f>
        <v>7.5</v>
      </c>
      <c r="AR625" s="182" t="s">
        <v>81</v>
      </c>
      <c r="AT625" s="183" t="s">
        <v>72</v>
      </c>
      <c r="AU625" s="183" t="s">
        <v>81</v>
      </c>
      <c r="AY625" s="182" t="s">
        <v>157</v>
      </c>
      <c r="BK625" s="184">
        <f>SUM(BK626:BK634)</f>
        <v>0</v>
      </c>
    </row>
    <row r="626" spans="1:65" s="2" customFormat="1" ht="24.15" customHeight="1">
      <c r="A626" s="34"/>
      <c r="B626" s="35"/>
      <c r="C626" s="187" t="s">
        <v>485</v>
      </c>
      <c r="D626" s="187" t="s">
        <v>159</v>
      </c>
      <c r="E626" s="188" t="s">
        <v>752</v>
      </c>
      <c r="F626" s="189" t="s">
        <v>753</v>
      </c>
      <c r="G626" s="190" t="s">
        <v>179</v>
      </c>
      <c r="H626" s="191">
        <v>5</v>
      </c>
      <c r="I626" s="192"/>
      <c r="J626" s="193">
        <f>ROUND(I626*H626,2)</f>
        <v>0</v>
      </c>
      <c r="K626" s="189" t="s">
        <v>163</v>
      </c>
      <c r="L626" s="39"/>
      <c r="M626" s="194" t="s">
        <v>1</v>
      </c>
      <c r="N626" s="195" t="s">
        <v>40</v>
      </c>
      <c r="O626" s="72"/>
      <c r="P626" s="196">
        <f>O626*H626</f>
        <v>0</v>
      </c>
      <c r="Q626" s="196">
        <v>0</v>
      </c>
      <c r="R626" s="196">
        <f>Q626*H626</f>
        <v>0</v>
      </c>
      <c r="S626" s="196">
        <v>1.5</v>
      </c>
      <c r="T626" s="197">
        <f>S626*H626</f>
        <v>7.5</v>
      </c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R626" s="198" t="s">
        <v>164</v>
      </c>
      <c r="AT626" s="198" t="s">
        <v>159</v>
      </c>
      <c r="AU626" s="198" t="s">
        <v>83</v>
      </c>
      <c r="AY626" s="17" t="s">
        <v>157</v>
      </c>
      <c r="BE626" s="199">
        <f>IF(N626="základní",J626,0)</f>
        <v>0</v>
      </c>
      <c r="BF626" s="199">
        <f>IF(N626="snížená",J626,0)</f>
        <v>0</v>
      </c>
      <c r="BG626" s="199">
        <f>IF(N626="zákl. přenesená",J626,0)</f>
        <v>0</v>
      </c>
      <c r="BH626" s="199">
        <f>IF(N626="sníž. přenesená",J626,0)</f>
        <v>0</v>
      </c>
      <c r="BI626" s="199">
        <f>IF(N626="nulová",J626,0)</f>
        <v>0</v>
      </c>
      <c r="BJ626" s="17" t="s">
        <v>164</v>
      </c>
      <c r="BK626" s="199">
        <f>ROUND(I626*H626,2)</f>
        <v>0</v>
      </c>
      <c r="BL626" s="17" t="s">
        <v>164</v>
      </c>
      <c r="BM626" s="198" t="s">
        <v>754</v>
      </c>
    </row>
    <row r="627" spans="1:65" s="2" customFormat="1" ht="24.15" customHeight="1">
      <c r="A627" s="34"/>
      <c r="B627" s="35"/>
      <c r="C627" s="187" t="s">
        <v>755</v>
      </c>
      <c r="D627" s="187" t="s">
        <v>159</v>
      </c>
      <c r="E627" s="188" t="s">
        <v>756</v>
      </c>
      <c r="F627" s="189" t="s">
        <v>757</v>
      </c>
      <c r="G627" s="190" t="s">
        <v>216</v>
      </c>
      <c r="H627" s="191">
        <v>146.311</v>
      </c>
      <c r="I627" s="192"/>
      <c r="J627" s="193">
        <f>ROUND(I627*H627,2)</f>
        <v>0</v>
      </c>
      <c r="K627" s="189" t="s">
        <v>163</v>
      </c>
      <c r="L627" s="39"/>
      <c r="M627" s="194" t="s">
        <v>1</v>
      </c>
      <c r="N627" s="195" t="s">
        <v>40</v>
      </c>
      <c r="O627" s="72"/>
      <c r="P627" s="196">
        <f>O627*H627</f>
        <v>0</v>
      </c>
      <c r="Q627" s="196">
        <v>0</v>
      </c>
      <c r="R627" s="196">
        <f>Q627*H627</f>
        <v>0</v>
      </c>
      <c r="S627" s="196">
        <v>0</v>
      </c>
      <c r="T627" s="197">
        <f>S627*H627</f>
        <v>0</v>
      </c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R627" s="198" t="s">
        <v>164</v>
      </c>
      <c r="AT627" s="198" t="s">
        <v>159</v>
      </c>
      <c r="AU627" s="198" t="s">
        <v>83</v>
      </c>
      <c r="AY627" s="17" t="s">
        <v>157</v>
      </c>
      <c r="BE627" s="199">
        <f>IF(N627="základní",J627,0)</f>
        <v>0</v>
      </c>
      <c r="BF627" s="199">
        <f>IF(N627="snížená",J627,0)</f>
        <v>0</v>
      </c>
      <c r="BG627" s="199">
        <f>IF(N627="zákl. přenesená",J627,0)</f>
        <v>0</v>
      </c>
      <c r="BH627" s="199">
        <f>IF(N627="sníž. přenesená",J627,0)</f>
        <v>0</v>
      </c>
      <c r="BI627" s="199">
        <f>IF(N627="nulová",J627,0)</f>
        <v>0</v>
      </c>
      <c r="BJ627" s="17" t="s">
        <v>164</v>
      </c>
      <c r="BK627" s="199">
        <f>ROUND(I627*H627,2)</f>
        <v>0</v>
      </c>
      <c r="BL627" s="17" t="s">
        <v>164</v>
      </c>
      <c r="BM627" s="198" t="s">
        <v>758</v>
      </c>
    </row>
    <row r="628" spans="1:65" s="2" customFormat="1" ht="24.15" customHeight="1">
      <c r="A628" s="34"/>
      <c r="B628" s="35"/>
      <c r="C628" s="187" t="s">
        <v>490</v>
      </c>
      <c r="D628" s="187" t="s">
        <v>159</v>
      </c>
      <c r="E628" s="188" t="s">
        <v>759</v>
      </c>
      <c r="F628" s="189" t="s">
        <v>760</v>
      </c>
      <c r="G628" s="190" t="s">
        <v>216</v>
      </c>
      <c r="H628" s="191">
        <v>146.311</v>
      </c>
      <c r="I628" s="192"/>
      <c r="J628" s="193">
        <f>ROUND(I628*H628,2)</f>
        <v>0</v>
      </c>
      <c r="K628" s="189" t="s">
        <v>163</v>
      </c>
      <c r="L628" s="39"/>
      <c r="M628" s="194" t="s">
        <v>1</v>
      </c>
      <c r="N628" s="195" t="s">
        <v>40</v>
      </c>
      <c r="O628" s="72"/>
      <c r="P628" s="196">
        <f>O628*H628</f>
        <v>0</v>
      </c>
      <c r="Q628" s="196">
        <v>0</v>
      </c>
      <c r="R628" s="196">
        <f>Q628*H628</f>
        <v>0</v>
      </c>
      <c r="S628" s="196">
        <v>0</v>
      </c>
      <c r="T628" s="197">
        <f>S628*H628</f>
        <v>0</v>
      </c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R628" s="198" t="s">
        <v>164</v>
      </c>
      <c r="AT628" s="198" t="s">
        <v>159</v>
      </c>
      <c r="AU628" s="198" t="s">
        <v>83</v>
      </c>
      <c r="AY628" s="17" t="s">
        <v>157</v>
      </c>
      <c r="BE628" s="199">
        <f>IF(N628="základní",J628,0)</f>
        <v>0</v>
      </c>
      <c r="BF628" s="199">
        <f>IF(N628="snížená",J628,0)</f>
        <v>0</v>
      </c>
      <c r="BG628" s="199">
        <f>IF(N628="zákl. přenesená",J628,0)</f>
        <v>0</v>
      </c>
      <c r="BH628" s="199">
        <f>IF(N628="sníž. přenesená",J628,0)</f>
        <v>0</v>
      </c>
      <c r="BI628" s="199">
        <f>IF(N628="nulová",J628,0)</f>
        <v>0</v>
      </c>
      <c r="BJ628" s="17" t="s">
        <v>164</v>
      </c>
      <c r="BK628" s="199">
        <f>ROUND(I628*H628,2)</f>
        <v>0</v>
      </c>
      <c r="BL628" s="17" t="s">
        <v>164</v>
      </c>
      <c r="BM628" s="198" t="s">
        <v>761</v>
      </c>
    </row>
    <row r="629" spans="1:65" s="2" customFormat="1" ht="24.15" customHeight="1">
      <c r="A629" s="34"/>
      <c r="B629" s="35"/>
      <c r="C629" s="187" t="s">
        <v>762</v>
      </c>
      <c r="D629" s="187" t="s">
        <v>159</v>
      </c>
      <c r="E629" s="188" t="s">
        <v>763</v>
      </c>
      <c r="F629" s="189" t="s">
        <v>764</v>
      </c>
      <c r="G629" s="190" t="s">
        <v>216</v>
      </c>
      <c r="H629" s="191">
        <v>585.244</v>
      </c>
      <c r="I629" s="192"/>
      <c r="J629" s="193">
        <f>ROUND(I629*H629,2)</f>
        <v>0</v>
      </c>
      <c r="K629" s="189" t="s">
        <v>163</v>
      </c>
      <c r="L629" s="39"/>
      <c r="M629" s="194" t="s">
        <v>1</v>
      </c>
      <c r="N629" s="195" t="s">
        <v>40</v>
      </c>
      <c r="O629" s="72"/>
      <c r="P629" s="196">
        <f>O629*H629</f>
        <v>0</v>
      </c>
      <c r="Q629" s="196">
        <v>0</v>
      </c>
      <c r="R629" s="196">
        <f>Q629*H629</f>
        <v>0</v>
      </c>
      <c r="S629" s="196">
        <v>0</v>
      </c>
      <c r="T629" s="197">
        <f>S629*H629</f>
        <v>0</v>
      </c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R629" s="198" t="s">
        <v>164</v>
      </c>
      <c r="AT629" s="198" t="s">
        <v>159</v>
      </c>
      <c r="AU629" s="198" t="s">
        <v>83</v>
      </c>
      <c r="AY629" s="17" t="s">
        <v>157</v>
      </c>
      <c r="BE629" s="199">
        <f>IF(N629="základní",J629,0)</f>
        <v>0</v>
      </c>
      <c r="BF629" s="199">
        <f>IF(N629="snížená",J629,0)</f>
        <v>0</v>
      </c>
      <c r="BG629" s="199">
        <f>IF(N629="zákl. přenesená",J629,0)</f>
        <v>0</v>
      </c>
      <c r="BH629" s="199">
        <f>IF(N629="sníž. přenesená",J629,0)</f>
        <v>0</v>
      </c>
      <c r="BI629" s="199">
        <f>IF(N629="nulová",J629,0)</f>
        <v>0</v>
      </c>
      <c r="BJ629" s="17" t="s">
        <v>164</v>
      </c>
      <c r="BK629" s="199">
        <f>ROUND(I629*H629,2)</f>
        <v>0</v>
      </c>
      <c r="BL629" s="17" t="s">
        <v>164</v>
      </c>
      <c r="BM629" s="198" t="s">
        <v>765</v>
      </c>
    </row>
    <row r="630" spans="2:51" s="14" customFormat="1" ht="10.2">
      <c r="B630" s="211"/>
      <c r="C630" s="212"/>
      <c r="D630" s="202" t="s">
        <v>165</v>
      </c>
      <c r="E630" s="213" t="s">
        <v>1</v>
      </c>
      <c r="F630" s="214" t="s">
        <v>766</v>
      </c>
      <c r="G630" s="212"/>
      <c r="H630" s="215">
        <v>585.244</v>
      </c>
      <c r="I630" s="216"/>
      <c r="J630" s="212"/>
      <c r="K630" s="212"/>
      <c r="L630" s="217"/>
      <c r="M630" s="218"/>
      <c r="N630" s="219"/>
      <c r="O630" s="219"/>
      <c r="P630" s="219"/>
      <c r="Q630" s="219"/>
      <c r="R630" s="219"/>
      <c r="S630" s="219"/>
      <c r="T630" s="220"/>
      <c r="AT630" s="221" t="s">
        <v>165</v>
      </c>
      <c r="AU630" s="221" t="s">
        <v>83</v>
      </c>
      <c r="AV630" s="14" t="s">
        <v>83</v>
      </c>
      <c r="AW630" s="14" t="s">
        <v>30</v>
      </c>
      <c r="AX630" s="14" t="s">
        <v>73</v>
      </c>
      <c r="AY630" s="221" t="s">
        <v>157</v>
      </c>
    </row>
    <row r="631" spans="2:51" s="15" customFormat="1" ht="10.2">
      <c r="B631" s="222"/>
      <c r="C631" s="223"/>
      <c r="D631" s="202" t="s">
        <v>165</v>
      </c>
      <c r="E631" s="224" t="s">
        <v>1</v>
      </c>
      <c r="F631" s="225" t="s">
        <v>168</v>
      </c>
      <c r="G631" s="223"/>
      <c r="H631" s="226">
        <v>585.244</v>
      </c>
      <c r="I631" s="227"/>
      <c r="J631" s="223"/>
      <c r="K631" s="223"/>
      <c r="L631" s="228"/>
      <c r="M631" s="229"/>
      <c r="N631" s="230"/>
      <c r="O631" s="230"/>
      <c r="P631" s="230"/>
      <c r="Q631" s="230"/>
      <c r="R631" s="230"/>
      <c r="S631" s="230"/>
      <c r="T631" s="231"/>
      <c r="AT631" s="232" t="s">
        <v>165</v>
      </c>
      <c r="AU631" s="232" t="s">
        <v>83</v>
      </c>
      <c r="AV631" s="15" t="s">
        <v>164</v>
      </c>
      <c r="AW631" s="15" t="s">
        <v>30</v>
      </c>
      <c r="AX631" s="15" t="s">
        <v>81</v>
      </c>
      <c r="AY631" s="232" t="s">
        <v>157</v>
      </c>
    </row>
    <row r="632" spans="1:65" s="2" customFormat="1" ht="24.15" customHeight="1">
      <c r="A632" s="34"/>
      <c r="B632" s="35"/>
      <c r="C632" s="187" t="s">
        <v>493</v>
      </c>
      <c r="D632" s="187" t="s">
        <v>159</v>
      </c>
      <c r="E632" s="188" t="s">
        <v>767</v>
      </c>
      <c r="F632" s="189" t="s">
        <v>768</v>
      </c>
      <c r="G632" s="190" t="s">
        <v>216</v>
      </c>
      <c r="H632" s="191">
        <v>139.629</v>
      </c>
      <c r="I632" s="192"/>
      <c r="J632" s="193">
        <f>ROUND(I632*H632,2)</f>
        <v>0</v>
      </c>
      <c r="K632" s="189" t="s">
        <v>163</v>
      </c>
      <c r="L632" s="39"/>
      <c r="M632" s="194" t="s">
        <v>1</v>
      </c>
      <c r="N632" s="195" t="s">
        <v>40</v>
      </c>
      <c r="O632" s="72"/>
      <c r="P632" s="196">
        <f>O632*H632</f>
        <v>0</v>
      </c>
      <c r="Q632" s="196">
        <v>0</v>
      </c>
      <c r="R632" s="196">
        <f>Q632*H632</f>
        <v>0</v>
      </c>
      <c r="S632" s="196">
        <v>0</v>
      </c>
      <c r="T632" s="197">
        <f>S632*H632</f>
        <v>0</v>
      </c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R632" s="198" t="s">
        <v>164</v>
      </c>
      <c r="AT632" s="198" t="s">
        <v>159</v>
      </c>
      <c r="AU632" s="198" t="s">
        <v>83</v>
      </c>
      <c r="AY632" s="17" t="s">
        <v>157</v>
      </c>
      <c r="BE632" s="199">
        <f>IF(N632="základní",J632,0)</f>
        <v>0</v>
      </c>
      <c r="BF632" s="199">
        <f>IF(N632="snížená",J632,0)</f>
        <v>0</v>
      </c>
      <c r="BG632" s="199">
        <f>IF(N632="zákl. přenesená",J632,0)</f>
        <v>0</v>
      </c>
      <c r="BH632" s="199">
        <f>IF(N632="sníž. přenesená",J632,0)</f>
        <v>0</v>
      </c>
      <c r="BI632" s="199">
        <f>IF(N632="nulová",J632,0)</f>
        <v>0</v>
      </c>
      <c r="BJ632" s="17" t="s">
        <v>164</v>
      </c>
      <c r="BK632" s="199">
        <f>ROUND(I632*H632,2)</f>
        <v>0</v>
      </c>
      <c r="BL632" s="17" t="s">
        <v>164</v>
      </c>
      <c r="BM632" s="198" t="s">
        <v>769</v>
      </c>
    </row>
    <row r="633" spans="1:65" s="2" customFormat="1" ht="37.8" customHeight="1">
      <c r="A633" s="34"/>
      <c r="B633" s="35"/>
      <c r="C633" s="187" t="s">
        <v>770</v>
      </c>
      <c r="D633" s="187" t="s">
        <v>159</v>
      </c>
      <c r="E633" s="188" t="s">
        <v>771</v>
      </c>
      <c r="F633" s="189" t="s">
        <v>772</v>
      </c>
      <c r="G633" s="190" t="s">
        <v>216</v>
      </c>
      <c r="H633" s="191">
        <v>6.682</v>
      </c>
      <c r="I633" s="192"/>
      <c r="J633" s="193">
        <f>ROUND(I633*H633,2)</f>
        <v>0</v>
      </c>
      <c r="K633" s="189" t="s">
        <v>163</v>
      </c>
      <c r="L633" s="39"/>
      <c r="M633" s="194" t="s">
        <v>1</v>
      </c>
      <c r="N633" s="195" t="s">
        <v>40</v>
      </c>
      <c r="O633" s="72"/>
      <c r="P633" s="196">
        <f>O633*H633</f>
        <v>0</v>
      </c>
      <c r="Q633" s="196">
        <v>0</v>
      </c>
      <c r="R633" s="196">
        <f>Q633*H633</f>
        <v>0</v>
      </c>
      <c r="S633" s="196">
        <v>0</v>
      </c>
      <c r="T633" s="197">
        <f>S633*H633</f>
        <v>0</v>
      </c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R633" s="198" t="s">
        <v>164</v>
      </c>
      <c r="AT633" s="198" t="s">
        <v>159</v>
      </c>
      <c r="AU633" s="198" t="s">
        <v>83</v>
      </c>
      <c r="AY633" s="17" t="s">
        <v>157</v>
      </c>
      <c r="BE633" s="199">
        <f>IF(N633="základní",J633,0)</f>
        <v>0</v>
      </c>
      <c r="BF633" s="199">
        <f>IF(N633="snížená",J633,0)</f>
        <v>0</v>
      </c>
      <c r="BG633" s="199">
        <f>IF(N633="zákl. přenesená",J633,0)</f>
        <v>0</v>
      </c>
      <c r="BH633" s="199">
        <f>IF(N633="sníž. přenesená",J633,0)</f>
        <v>0</v>
      </c>
      <c r="BI633" s="199">
        <f>IF(N633="nulová",J633,0)</f>
        <v>0</v>
      </c>
      <c r="BJ633" s="17" t="s">
        <v>164</v>
      </c>
      <c r="BK633" s="199">
        <f>ROUND(I633*H633,2)</f>
        <v>0</v>
      </c>
      <c r="BL633" s="17" t="s">
        <v>164</v>
      </c>
      <c r="BM633" s="198" t="s">
        <v>773</v>
      </c>
    </row>
    <row r="634" spans="1:65" s="2" customFormat="1" ht="24.15" customHeight="1">
      <c r="A634" s="34"/>
      <c r="B634" s="35"/>
      <c r="C634" s="187" t="s">
        <v>497</v>
      </c>
      <c r="D634" s="187" t="s">
        <v>159</v>
      </c>
      <c r="E634" s="188" t="s">
        <v>774</v>
      </c>
      <c r="F634" s="189" t="s">
        <v>775</v>
      </c>
      <c r="G634" s="190" t="s">
        <v>216</v>
      </c>
      <c r="H634" s="191">
        <v>146.311</v>
      </c>
      <c r="I634" s="192"/>
      <c r="J634" s="193">
        <f>ROUND(I634*H634,2)</f>
        <v>0</v>
      </c>
      <c r="K634" s="189" t="s">
        <v>163</v>
      </c>
      <c r="L634" s="39"/>
      <c r="M634" s="194" t="s">
        <v>1</v>
      </c>
      <c r="N634" s="195" t="s">
        <v>40</v>
      </c>
      <c r="O634" s="72"/>
      <c r="P634" s="196">
        <f>O634*H634</f>
        <v>0</v>
      </c>
      <c r="Q634" s="196">
        <v>0</v>
      </c>
      <c r="R634" s="196">
        <f>Q634*H634</f>
        <v>0</v>
      </c>
      <c r="S634" s="196">
        <v>0</v>
      </c>
      <c r="T634" s="197">
        <f>S634*H634</f>
        <v>0</v>
      </c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R634" s="198" t="s">
        <v>164</v>
      </c>
      <c r="AT634" s="198" t="s">
        <v>159</v>
      </c>
      <c r="AU634" s="198" t="s">
        <v>83</v>
      </c>
      <c r="AY634" s="17" t="s">
        <v>157</v>
      </c>
      <c r="BE634" s="199">
        <f>IF(N634="základní",J634,0)</f>
        <v>0</v>
      </c>
      <c r="BF634" s="199">
        <f>IF(N634="snížená",J634,0)</f>
        <v>0</v>
      </c>
      <c r="BG634" s="199">
        <f>IF(N634="zákl. přenesená",J634,0)</f>
        <v>0</v>
      </c>
      <c r="BH634" s="199">
        <f>IF(N634="sníž. přenesená",J634,0)</f>
        <v>0</v>
      </c>
      <c r="BI634" s="199">
        <f>IF(N634="nulová",J634,0)</f>
        <v>0</v>
      </c>
      <c r="BJ634" s="17" t="s">
        <v>164</v>
      </c>
      <c r="BK634" s="199">
        <f>ROUND(I634*H634,2)</f>
        <v>0</v>
      </c>
      <c r="BL634" s="17" t="s">
        <v>164</v>
      </c>
      <c r="BM634" s="198" t="s">
        <v>776</v>
      </c>
    </row>
    <row r="635" spans="2:63" s="12" customFormat="1" ht="22.8" customHeight="1">
      <c r="B635" s="171"/>
      <c r="C635" s="172"/>
      <c r="D635" s="173" t="s">
        <v>72</v>
      </c>
      <c r="E635" s="185" t="s">
        <v>777</v>
      </c>
      <c r="F635" s="185" t="s">
        <v>778</v>
      </c>
      <c r="G635" s="172"/>
      <c r="H635" s="172"/>
      <c r="I635" s="175"/>
      <c r="J635" s="186">
        <f>BK635</f>
        <v>0</v>
      </c>
      <c r="K635" s="172"/>
      <c r="L635" s="177"/>
      <c r="M635" s="178"/>
      <c r="N635" s="179"/>
      <c r="O635" s="179"/>
      <c r="P635" s="180">
        <f>P636</f>
        <v>0</v>
      </c>
      <c r="Q635" s="179"/>
      <c r="R635" s="180">
        <f>R636</f>
        <v>0</v>
      </c>
      <c r="S635" s="179"/>
      <c r="T635" s="181">
        <f>T636</f>
        <v>0</v>
      </c>
      <c r="AR635" s="182" t="s">
        <v>81</v>
      </c>
      <c r="AT635" s="183" t="s">
        <v>72</v>
      </c>
      <c r="AU635" s="183" t="s">
        <v>81</v>
      </c>
      <c r="AY635" s="182" t="s">
        <v>157</v>
      </c>
      <c r="BK635" s="184">
        <f>BK636</f>
        <v>0</v>
      </c>
    </row>
    <row r="636" spans="1:65" s="2" customFormat="1" ht="24.15" customHeight="1">
      <c r="A636" s="34"/>
      <c r="B636" s="35"/>
      <c r="C636" s="187" t="s">
        <v>779</v>
      </c>
      <c r="D636" s="187" t="s">
        <v>159</v>
      </c>
      <c r="E636" s="188" t="s">
        <v>780</v>
      </c>
      <c r="F636" s="189" t="s">
        <v>781</v>
      </c>
      <c r="G636" s="190" t="s">
        <v>216</v>
      </c>
      <c r="H636" s="191">
        <v>219.25</v>
      </c>
      <c r="I636" s="192"/>
      <c r="J636" s="193">
        <f>ROUND(I636*H636,2)</f>
        <v>0</v>
      </c>
      <c r="K636" s="189" t="s">
        <v>163</v>
      </c>
      <c r="L636" s="39"/>
      <c r="M636" s="194" t="s">
        <v>1</v>
      </c>
      <c r="N636" s="195" t="s">
        <v>40</v>
      </c>
      <c r="O636" s="72"/>
      <c r="P636" s="196">
        <f>O636*H636</f>
        <v>0</v>
      </c>
      <c r="Q636" s="196">
        <v>0</v>
      </c>
      <c r="R636" s="196">
        <f>Q636*H636</f>
        <v>0</v>
      </c>
      <c r="S636" s="196">
        <v>0</v>
      </c>
      <c r="T636" s="197">
        <f>S636*H636</f>
        <v>0</v>
      </c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R636" s="198" t="s">
        <v>164</v>
      </c>
      <c r="AT636" s="198" t="s">
        <v>159</v>
      </c>
      <c r="AU636" s="198" t="s">
        <v>83</v>
      </c>
      <c r="AY636" s="17" t="s">
        <v>157</v>
      </c>
      <c r="BE636" s="199">
        <f>IF(N636="základní",J636,0)</f>
        <v>0</v>
      </c>
      <c r="BF636" s="199">
        <f>IF(N636="snížená",J636,0)</f>
        <v>0</v>
      </c>
      <c r="BG636" s="199">
        <f>IF(N636="zákl. přenesená",J636,0)</f>
        <v>0</v>
      </c>
      <c r="BH636" s="199">
        <f>IF(N636="sníž. přenesená",J636,0)</f>
        <v>0</v>
      </c>
      <c r="BI636" s="199">
        <f>IF(N636="nulová",J636,0)</f>
        <v>0</v>
      </c>
      <c r="BJ636" s="17" t="s">
        <v>164</v>
      </c>
      <c r="BK636" s="199">
        <f>ROUND(I636*H636,2)</f>
        <v>0</v>
      </c>
      <c r="BL636" s="17" t="s">
        <v>164</v>
      </c>
      <c r="BM636" s="198" t="s">
        <v>782</v>
      </c>
    </row>
    <row r="637" spans="2:63" s="12" customFormat="1" ht="25.95" customHeight="1">
      <c r="B637" s="171"/>
      <c r="C637" s="172"/>
      <c r="D637" s="173" t="s">
        <v>72</v>
      </c>
      <c r="E637" s="174" t="s">
        <v>783</v>
      </c>
      <c r="F637" s="174" t="s">
        <v>784</v>
      </c>
      <c r="G637" s="172"/>
      <c r="H637" s="172"/>
      <c r="I637" s="175"/>
      <c r="J637" s="176">
        <f>BK637</f>
        <v>0</v>
      </c>
      <c r="K637" s="172"/>
      <c r="L637" s="177"/>
      <c r="M637" s="178"/>
      <c r="N637" s="179"/>
      <c r="O637" s="179"/>
      <c r="P637" s="180">
        <f>P638+P664+P686+P719+P760+P776+P800+P802+P805+P851+P861+P874+P1090+P1130+P1145+P1217+P1231+P1305+P1343+P1437+P1480+P1522+P1533+P1551+P1588+P1609+P1704+P1743</f>
        <v>0</v>
      </c>
      <c r="Q637" s="179"/>
      <c r="R637" s="180">
        <f>R638+R664+R686+R719+R760+R776+R800+R802+R805+R851+R861+R874+R1090+R1130+R1145+R1217+R1231+R1305+R1343+R1437+R1480+R1522+R1533+R1551+R1588+R1609+R1704+R1743</f>
        <v>39.591072000000004</v>
      </c>
      <c r="S637" s="179"/>
      <c r="T637" s="181">
        <f>T638+T664+T686+T719+T760+T776+T800+T802+T805+T851+T861+T874+T1090+T1130+T1145+T1217+T1231+T1305+T1343+T1437+T1480+T1522+T1533+T1551+T1588+T1609+T1704+T1743</f>
        <v>24.864058970000002</v>
      </c>
      <c r="AR637" s="182" t="s">
        <v>83</v>
      </c>
      <c r="AT637" s="183" t="s">
        <v>72</v>
      </c>
      <c r="AU637" s="183" t="s">
        <v>73</v>
      </c>
      <c r="AY637" s="182" t="s">
        <v>157</v>
      </c>
      <c r="BK637" s="184">
        <f>BK638+BK664+BK686+BK719+BK760+BK776+BK800+BK802+BK805+BK851+BK861+BK874+BK1090+BK1130+BK1145+BK1217+BK1231+BK1305+BK1343+BK1437+BK1480+BK1522+BK1533+BK1551+BK1588+BK1609+BK1704+BK1743</f>
        <v>0</v>
      </c>
    </row>
    <row r="638" spans="2:63" s="12" customFormat="1" ht="22.8" customHeight="1">
      <c r="B638" s="171"/>
      <c r="C638" s="172"/>
      <c r="D638" s="173" t="s">
        <v>72</v>
      </c>
      <c r="E638" s="185" t="s">
        <v>785</v>
      </c>
      <c r="F638" s="185" t="s">
        <v>786</v>
      </c>
      <c r="G638" s="172"/>
      <c r="H638" s="172"/>
      <c r="I638" s="175"/>
      <c r="J638" s="186">
        <f>BK638</f>
        <v>0</v>
      </c>
      <c r="K638" s="172"/>
      <c r="L638" s="177"/>
      <c r="M638" s="178"/>
      <c r="N638" s="179"/>
      <c r="O638" s="179"/>
      <c r="P638" s="180">
        <f>SUM(P639:P663)</f>
        <v>0</v>
      </c>
      <c r="Q638" s="179"/>
      <c r="R638" s="180">
        <f>SUM(R639:R663)</f>
        <v>0.4788059</v>
      </c>
      <c r="S638" s="179"/>
      <c r="T638" s="181">
        <f>SUM(T639:T663)</f>
        <v>0</v>
      </c>
      <c r="AR638" s="182" t="s">
        <v>83</v>
      </c>
      <c r="AT638" s="183" t="s">
        <v>72</v>
      </c>
      <c r="AU638" s="183" t="s">
        <v>81</v>
      </c>
      <c r="AY638" s="182" t="s">
        <v>157</v>
      </c>
      <c r="BK638" s="184">
        <f>SUM(BK639:BK663)</f>
        <v>0</v>
      </c>
    </row>
    <row r="639" spans="1:65" s="2" customFormat="1" ht="24.15" customHeight="1">
      <c r="A639" s="34"/>
      <c r="B639" s="35"/>
      <c r="C639" s="187" t="s">
        <v>500</v>
      </c>
      <c r="D639" s="187" t="s">
        <v>159</v>
      </c>
      <c r="E639" s="188" t="s">
        <v>787</v>
      </c>
      <c r="F639" s="189" t="s">
        <v>788</v>
      </c>
      <c r="G639" s="190" t="s">
        <v>208</v>
      </c>
      <c r="H639" s="191">
        <v>3.521</v>
      </c>
      <c r="I639" s="192"/>
      <c r="J639" s="193">
        <f>ROUND(I639*H639,2)</f>
        <v>0</v>
      </c>
      <c r="K639" s="189" t="s">
        <v>163</v>
      </c>
      <c r="L639" s="39"/>
      <c r="M639" s="194" t="s">
        <v>1</v>
      </c>
      <c r="N639" s="195" t="s">
        <v>40</v>
      </c>
      <c r="O639" s="72"/>
      <c r="P639" s="196">
        <f>O639*H639</f>
        <v>0</v>
      </c>
      <c r="Q639" s="196">
        <v>0</v>
      </c>
      <c r="R639" s="196">
        <f>Q639*H639</f>
        <v>0</v>
      </c>
      <c r="S639" s="196">
        <v>0</v>
      </c>
      <c r="T639" s="197">
        <f>S639*H639</f>
        <v>0</v>
      </c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R639" s="198" t="s">
        <v>196</v>
      </c>
      <c r="AT639" s="198" t="s">
        <v>159</v>
      </c>
      <c r="AU639" s="198" t="s">
        <v>83</v>
      </c>
      <c r="AY639" s="17" t="s">
        <v>157</v>
      </c>
      <c r="BE639" s="199">
        <f>IF(N639="základní",J639,0)</f>
        <v>0</v>
      </c>
      <c r="BF639" s="199">
        <f>IF(N639="snížená",J639,0)</f>
        <v>0</v>
      </c>
      <c r="BG639" s="199">
        <f>IF(N639="zákl. přenesená",J639,0)</f>
        <v>0</v>
      </c>
      <c r="BH639" s="199">
        <f>IF(N639="sníž. přenesená",J639,0)</f>
        <v>0</v>
      </c>
      <c r="BI639" s="199">
        <f>IF(N639="nulová",J639,0)</f>
        <v>0</v>
      </c>
      <c r="BJ639" s="17" t="s">
        <v>164</v>
      </c>
      <c r="BK639" s="199">
        <f>ROUND(I639*H639,2)</f>
        <v>0</v>
      </c>
      <c r="BL639" s="17" t="s">
        <v>196</v>
      </c>
      <c r="BM639" s="198" t="s">
        <v>789</v>
      </c>
    </row>
    <row r="640" spans="2:51" s="13" customFormat="1" ht="10.2">
      <c r="B640" s="200"/>
      <c r="C640" s="201"/>
      <c r="D640" s="202" t="s">
        <v>165</v>
      </c>
      <c r="E640" s="203" t="s">
        <v>1</v>
      </c>
      <c r="F640" s="204" t="s">
        <v>191</v>
      </c>
      <c r="G640" s="201"/>
      <c r="H640" s="203" t="s">
        <v>1</v>
      </c>
      <c r="I640" s="205"/>
      <c r="J640" s="201"/>
      <c r="K640" s="201"/>
      <c r="L640" s="206"/>
      <c r="M640" s="207"/>
      <c r="N640" s="208"/>
      <c r="O640" s="208"/>
      <c r="P640" s="208"/>
      <c r="Q640" s="208"/>
      <c r="R640" s="208"/>
      <c r="S640" s="208"/>
      <c r="T640" s="209"/>
      <c r="AT640" s="210" t="s">
        <v>165</v>
      </c>
      <c r="AU640" s="210" t="s">
        <v>83</v>
      </c>
      <c r="AV640" s="13" t="s">
        <v>81</v>
      </c>
      <c r="AW640" s="13" t="s">
        <v>30</v>
      </c>
      <c r="AX640" s="13" t="s">
        <v>73</v>
      </c>
      <c r="AY640" s="210" t="s">
        <v>157</v>
      </c>
    </row>
    <row r="641" spans="2:51" s="14" customFormat="1" ht="10.2">
      <c r="B641" s="211"/>
      <c r="C641" s="212"/>
      <c r="D641" s="202" t="s">
        <v>165</v>
      </c>
      <c r="E641" s="213" t="s">
        <v>1</v>
      </c>
      <c r="F641" s="214" t="s">
        <v>790</v>
      </c>
      <c r="G641" s="212"/>
      <c r="H641" s="215">
        <v>1.081</v>
      </c>
      <c r="I641" s="216"/>
      <c r="J641" s="212"/>
      <c r="K641" s="212"/>
      <c r="L641" s="217"/>
      <c r="M641" s="218"/>
      <c r="N641" s="219"/>
      <c r="O641" s="219"/>
      <c r="P641" s="219"/>
      <c r="Q641" s="219"/>
      <c r="R641" s="219"/>
      <c r="S641" s="219"/>
      <c r="T641" s="220"/>
      <c r="AT641" s="221" t="s">
        <v>165</v>
      </c>
      <c r="AU641" s="221" t="s">
        <v>83</v>
      </c>
      <c r="AV641" s="14" t="s">
        <v>83</v>
      </c>
      <c r="AW641" s="14" t="s">
        <v>30</v>
      </c>
      <c r="AX641" s="14" t="s">
        <v>73</v>
      </c>
      <c r="AY641" s="221" t="s">
        <v>157</v>
      </c>
    </row>
    <row r="642" spans="2:51" s="13" customFormat="1" ht="10.2">
      <c r="B642" s="200"/>
      <c r="C642" s="201"/>
      <c r="D642" s="202" t="s">
        <v>165</v>
      </c>
      <c r="E642" s="203" t="s">
        <v>1</v>
      </c>
      <c r="F642" s="204" t="s">
        <v>791</v>
      </c>
      <c r="G642" s="201"/>
      <c r="H642" s="203" t="s">
        <v>1</v>
      </c>
      <c r="I642" s="205"/>
      <c r="J642" s="201"/>
      <c r="K642" s="201"/>
      <c r="L642" s="206"/>
      <c r="M642" s="207"/>
      <c r="N642" s="208"/>
      <c r="O642" s="208"/>
      <c r="P642" s="208"/>
      <c r="Q642" s="208"/>
      <c r="R642" s="208"/>
      <c r="S642" s="208"/>
      <c r="T642" s="209"/>
      <c r="AT642" s="210" t="s">
        <v>165</v>
      </c>
      <c r="AU642" s="210" t="s">
        <v>83</v>
      </c>
      <c r="AV642" s="13" t="s">
        <v>81</v>
      </c>
      <c r="AW642" s="13" t="s">
        <v>30</v>
      </c>
      <c r="AX642" s="13" t="s">
        <v>73</v>
      </c>
      <c r="AY642" s="210" t="s">
        <v>157</v>
      </c>
    </row>
    <row r="643" spans="2:51" s="14" customFormat="1" ht="10.2">
      <c r="B643" s="211"/>
      <c r="C643" s="212"/>
      <c r="D643" s="202" t="s">
        <v>165</v>
      </c>
      <c r="E643" s="213" t="s">
        <v>1</v>
      </c>
      <c r="F643" s="214" t="s">
        <v>792</v>
      </c>
      <c r="G643" s="212"/>
      <c r="H643" s="215">
        <v>2.44</v>
      </c>
      <c r="I643" s="216"/>
      <c r="J643" s="212"/>
      <c r="K643" s="212"/>
      <c r="L643" s="217"/>
      <c r="M643" s="218"/>
      <c r="N643" s="219"/>
      <c r="O643" s="219"/>
      <c r="P643" s="219"/>
      <c r="Q643" s="219"/>
      <c r="R643" s="219"/>
      <c r="S643" s="219"/>
      <c r="T643" s="220"/>
      <c r="AT643" s="221" t="s">
        <v>165</v>
      </c>
      <c r="AU643" s="221" t="s">
        <v>83</v>
      </c>
      <c r="AV643" s="14" t="s">
        <v>83</v>
      </c>
      <c r="AW643" s="14" t="s">
        <v>30</v>
      </c>
      <c r="AX643" s="14" t="s">
        <v>73</v>
      </c>
      <c r="AY643" s="221" t="s">
        <v>157</v>
      </c>
    </row>
    <row r="644" spans="2:51" s="15" customFormat="1" ht="10.2">
      <c r="B644" s="222"/>
      <c r="C644" s="223"/>
      <c r="D644" s="202" t="s">
        <v>165</v>
      </c>
      <c r="E644" s="224" t="s">
        <v>1</v>
      </c>
      <c r="F644" s="225" t="s">
        <v>168</v>
      </c>
      <c r="G644" s="223"/>
      <c r="H644" s="226">
        <v>3.521</v>
      </c>
      <c r="I644" s="227"/>
      <c r="J644" s="223"/>
      <c r="K644" s="223"/>
      <c r="L644" s="228"/>
      <c r="M644" s="229"/>
      <c r="N644" s="230"/>
      <c r="O644" s="230"/>
      <c r="P644" s="230"/>
      <c r="Q644" s="230"/>
      <c r="R644" s="230"/>
      <c r="S644" s="230"/>
      <c r="T644" s="231"/>
      <c r="AT644" s="232" t="s">
        <v>165</v>
      </c>
      <c r="AU644" s="232" t="s">
        <v>83</v>
      </c>
      <c r="AV644" s="15" t="s">
        <v>164</v>
      </c>
      <c r="AW644" s="15" t="s">
        <v>30</v>
      </c>
      <c r="AX644" s="15" t="s">
        <v>81</v>
      </c>
      <c r="AY644" s="232" t="s">
        <v>157</v>
      </c>
    </row>
    <row r="645" spans="1:65" s="2" customFormat="1" ht="14.4" customHeight="1">
      <c r="A645" s="34"/>
      <c r="B645" s="35"/>
      <c r="C645" s="233" t="s">
        <v>793</v>
      </c>
      <c r="D645" s="233" t="s">
        <v>307</v>
      </c>
      <c r="E645" s="234" t="s">
        <v>794</v>
      </c>
      <c r="F645" s="235" t="s">
        <v>795</v>
      </c>
      <c r="G645" s="236" t="s">
        <v>216</v>
      </c>
      <c r="H645" s="237">
        <v>0.004</v>
      </c>
      <c r="I645" s="238"/>
      <c r="J645" s="239">
        <f>ROUND(I645*H645,2)</f>
        <v>0</v>
      </c>
      <c r="K645" s="235" t="s">
        <v>163</v>
      </c>
      <c r="L645" s="240"/>
      <c r="M645" s="241" t="s">
        <v>1</v>
      </c>
      <c r="N645" s="242" t="s">
        <v>40</v>
      </c>
      <c r="O645" s="72"/>
      <c r="P645" s="196">
        <f>O645*H645</f>
        <v>0</v>
      </c>
      <c r="Q645" s="196">
        <v>1</v>
      </c>
      <c r="R645" s="196">
        <f>Q645*H645</f>
        <v>0.004</v>
      </c>
      <c r="S645" s="196">
        <v>0</v>
      </c>
      <c r="T645" s="197">
        <f>S645*H645</f>
        <v>0</v>
      </c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R645" s="198" t="s">
        <v>241</v>
      </c>
      <c r="AT645" s="198" t="s">
        <v>307</v>
      </c>
      <c r="AU645" s="198" t="s">
        <v>83</v>
      </c>
      <c r="AY645" s="17" t="s">
        <v>157</v>
      </c>
      <c r="BE645" s="199">
        <f>IF(N645="základní",J645,0)</f>
        <v>0</v>
      </c>
      <c r="BF645" s="199">
        <f>IF(N645="snížená",J645,0)</f>
        <v>0</v>
      </c>
      <c r="BG645" s="199">
        <f>IF(N645="zákl. přenesená",J645,0)</f>
        <v>0</v>
      </c>
      <c r="BH645" s="199">
        <f>IF(N645="sníž. přenesená",J645,0)</f>
        <v>0</v>
      </c>
      <c r="BI645" s="199">
        <f>IF(N645="nulová",J645,0)</f>
        <v>0</v>
      </c>
      <c r="BJ645" s="17" t="s">
        <v>164</v>
      </c>
      <c r="BK645" s="199">
        <f>ROUND(I645*H645,2)</f>
        <v>0</v>
      </c>
      <c r="BL645" s="17" t="s">
        <v>196</v>
      </c>
      <c r="BM645" s="198" t="s">
        <v>796</v>
      </c>
    </row>
    <row r="646" spans="2:51" s="14" customFormat="1" ht="10.2">
      <c r="B646" s="211"/>
      <c r="C646" s="212"/>
      <c r="D646" s="202" t="s">
        <v>165</v>
      </c>
      <c r="E646" s="213" t="s">
        <v>1</v>
      </c>
      <c r="F646" s="214" t="s">
        <v>797</v>
      </c>
      <c r="G646" s="212"/>
      <c r="H646" s="215">
        <v>0.004</v>
      </c>
      <c r="I646" s="216"/>
      <c r="J646" s="212"/>
      <c r="K646" s="212"/>
      <c r="L646" s="217"/>
      <c r="M646" s="218"/>
      <c r="N646" s="219"/>
      <c r="O646" s="219"/>
      <c r="P646" s="219"/>
      <c r="Q646" s="219"/>
      <c r="R646" s="219"/>
      <c r="S646" s="219"/>
      <c r="T646" s="220"/>
      <c r="AT646" s="221" t="s">
        <v>165</v>
      </c>
      <c r="AU646" s="221" t="s">
        <v>83</v>
      </c>
      <c r="AV646" s="14" t="s">
        <v>83</v>
      </c>
      <c r="AW646" s="14" t="s">
        <v>30</v>
      </c>
      <c r="AX646" s="14" t="s">
        <v>73</v>
      </c>
      <c r="AY646" s="221" t="s">
        <v>157</v>
      </c>
    </row>
    <row r="647" spans="2:51" s="15" customFormat="1" ht="10.2">
      <c r="B647" s="222"/>
      <c r="C647" s="223"/>
      <c r="D647" s="202" t="s">
        <v>165</v>
      </c>
      <c r="E647" s="224" t="s">
        <v>1</v>
      </c>
      <c r="F647" s="225" t="s">
        <v>168</v>
      </c>
      <c r="G647" s="223"/>
      <c r="H647" s="226">
        <v>0.004</v>
      </c>
      <c r="I647" s="227"/>
      <c r="J647" s="223"/>
      <c r="K647" s="223"/>
      <c r="L647" s="228"/>
      <c r="M647" s="229"/>
      <c r="N647" s="230"/>
      <c r="O647" s="230"/>
      <c r="P647" s="230"/>
      <c r="Q647" s="230"/>
      <c r="R647" s="230"/>
      <c r="S647" s="230"/>
      <c r="T647" s="231"/>
      <c r="AT647" s="232" t="s">
        <v>165</v>
      </c>
      <c r="AU647" s="232" t="s">
        <v>83</v>
      </c>
      <c r="AV647" s="15" t="s">
        <v>164</v>
      </c>
      <c r="AW647" s="15" t="s">
        <v>30</v>
      </c>
      <c r="AX647" s="15" t="s">
        <v>81</v>
      </c>
      <c r="AY647" s="232" t="s">
        <v>157</v>
      </c>
    </row>
    <row r="648" spans="1:65" s="2" customFormat="1" ht="24.15" customHeight="1">
      <c r="A648" s="34"/>
      <c r="B648" s="35"/>
      <c r="C648" s="187" t="s">
        <v>504</v>
      </c>
      <c r="D648" s="187" t="s">
        <v>159</v>
      </c>
      <c r="E648" s="188" t="s">
        <v>798</v>
      </c>
      <c r="F648" s="189" t="s">
        <v>799</v>
      </c>
      <c r="G648" s="190" t="s">
        <v>208</v>
      </c>
      <c r="H648" s="191">
        <v>3.521</v>
      </c>
      <c r="I648" s="192"/>
      <c r="J648" s="193">
        <f>ROUND(I648*H648,2)</f>
        <v>0</v>
      </c>
      <c r="K648" s="189" t="s">
        <v>163</v>
      </c>
      <c r="L648" s="39"/>
      <c r="M648" s="194" t="s">
        <v>1</v>
      </c>
      <c r="N648" s="195" t="s">
        <v>40</v>
      </c>
      <c r="O648" s="72"/>
      <c r="P648" s="196">
        <f>O648*H648</f>
        <v>0</v>
      </c>
      <c r="Q648" s="196">
        <v>0.0004</v>
      </c>
      <c r="R648" s="196">
        <f>Q648*H648</f>
        <v>0.0014084</v>
      </c>
      <c r="S648" s="196">
        <v>0</v>
      </c>
      <c r="T648" s="197">
        <f>S648*H648</f>
        <v>0</v>
      </c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R648" s="198" t="s">
        <v>196</v>
      </c>
      <c r="AT648" s="198" t="s">
        <v>159</v>
      </c>
      <c r="AU648" s="198" t="s">
        <v>83</v>
      </c>
      <c r="AY648" s="17" t="s">
        <v>157</v>
      </c>
      <c r="BE648" s="199">
        <f>IF(N648="základní",J648,0)</f>
        <v>0</v>
      </c>
      <c r="BF648" s="199">
        <f>IF(N648="snížená",J648,0)</f>
        <v>0</v>
      </c>
      <c r="BG648" s="199">
        <f>IF(N648="zákl. přenesená",J648,0)</f>
        <v>0</v>
      </c>
      <c r="BH648" s="199">
        <f>IF(N648="sníž. přenesená",J648,0)</f>
        <v>0</v>
      </c>
      <c r="BI648" s="199">
        <f>IF(N648="nulová",J648,0)</f>
        <v>0</v>
      </c>
      <c r="BJ648" s="17" t="s">
        <v>164</v>
      </c>
      <c r="BK648" s="199">
        <f>ROUND(I648*H648,2)</f>
        <v>0</v>
      </c>
      <c r="BL648" s="17" t="s">
        <v>196</v>
      </c>
      <c r="BM648" s="198" t="s">
        <v>800</v>
      </c>
    </row>
    <row r="649" spans="1:65" s="2" customFormat="1" ht="37.8" customHeight="1">
      <c r="A649" s="34"/>
      <c r="B649" s="35"/>
      <c r="C649" s="233" t="s">
        <v>801</v>
      </c>
      <c r="D649" s="233" t="s">
        <v>307</v>
      </c>
      <c r="E649" s="234" t="s">
        <v>802</v>
      </c>
      <c r="F649" s="235" t="s">
        <v>803</v>
      </c>
      <c r="G649" s="236" t="s">
        <v>208</v>
      </c>
      <c r="H649" s="237">
        <v>4.225</v>
      </c>
      <c r="I649" s="238"/>
      <c r="J649" s="239">
        <f>ROUND(I649*H649,2)</f>
        <v>0</v>
      </c>
      <c r="K649" s="235" t="s">
        <v>163</v>
      </c>
      <c r="L649" s="240"/>
      <c r="M649" s="241" t="s">
        <v>1</v>
      </c>
      <c r="N649" s="242" t="s">
        <v>40</v>
      </c>
      <c r="O649" s="72"/>
      <c r="P649" s="196">
        <f>O649*H649</f>
        <v>0</v>
      </c>
      <c r="Q649" s="196">
        <v>0.0048</v>
      </c>
      <c r="R649" s="196">
        <f>Q649*H649</f>
        <v>0.020279999999999996</v>
      </c>
      <c r="S649" s="196">
        <v>0</v>
      </c>
      <c r="T649" s="197">
        <f>S649*H649</f>
        <v>0</v>
      </c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R649" s="198" t="s">
        <v>241</v>
      </c>
      <c r="AT649" s="198" t="s">
        <v>307</v>
      </c>
      <c r="AU649" s="198" t="s">
        <v>83</v>
      </c>
      <c r="AY649" s="17" t="s">
        <v>157</v>
      </c>
      <c r="BE649" s="199">
        <f>IF(N649="základní",J649,0)</f>
        <v>0</v>
      </c>
      <c r="BF649" s="199">
        <f>IF(N649="snížená",J649,0)</f>
        <v>0</v>
      </c>
      <c r="BG649" s="199">
        <f>IF(N649="zákl. přenesená",J649,0)</f>
        <v>0</v>
      </c>
      <c r="BH649" s="199">
        <f>IF(N649="sníž. přenesená",J649,0)</f>
        <v>0</v>
      </c>
      <c r="BI649" s="199">
        <f>IF(N649="nulová",J649,0)</f>
        <v>0</v>
      </c>
      <c r="BJ649" s="17" t="s">
        <v>164</v>
      </c>
      <c r="BK649" s="199">
        <f>ROUND(I649*H649,2)</f>
        <v>0</v>
      </c>
      <c r="BL649" s="17" t="s">
        <v>196</v>
      </c>
      <c r="BM649" s="198" t="s">
        <v>804</v>
      </c>
    </row>
    <row r="650" spans="2:51" s="14" customFormat="1" ht="10.2">
      <c r="B650" s="211"/>
      <c r="C650" s="212"/>
      <c r="D650" s="202" t="s">
        <v>165</v>
      </c>
      <c r="E650" s="213" t="s">
        <v>1</v>
      </c>
      <c r="F650" s="214" t="s">
        <v>805</v>
      </c>
      <c r="G650" s="212"/>
      <c r="H650" s="215">
        <v>4.225</v>
      </c>
      <c r="I650" s="216"/>
      <c r="J650" s="212"/>
      <c r="K650" s="212"/>
      <c r="L650" s="217"/>
      <c r="M650" s="218"/>
      <c r="N650" s="219"/>
      <c r="O650" s="219"/>
      <c r="P650" s="219"/>
      <c r="Q650" s="219"/>
      <c r="R650" s="219"/>
      <c r="S650" s="219"/>
      <c r="T650" s="220"/>
      <c r="AT650" s="221" t="s">
        <v>165</v>
      </c>
      <c r="AU650" s="221" t="s">
        <v>83</v>
      </c>
      <c r="AV650" s="14" t="s">
        <v>83</v>
      </c>
      <c r="AW650" s="14" t="s">
        <v>30</v>
      </c>
      <c r="AX650" s="14" t="s">
        <v>73</v>
      </c>
      <c r="AY650" s="221" t="s">
        <v>157</v>
      </c>
    </row>
    <row r="651" spans="2:51" s="15" customFormat="1" ht="10.2">
      <c r="B651" s="222"/>
      <c r="C651" s="223"/>
      <c r="D651" s="202" t="s">
        <v>165</v>
      </c>
      <c r="E651" s="224" t="s">
        <v>1</v>
      </c>
      <c r="F651" s="225" t="s">
        <v>168</v>
      </c>
      <c r="G651" s="223"/>
      <c r="H651" s="226">
        <v>4.225</v>
      </c>
      <c r="I651" s="227"/>
      <c r="J651" s="223"/>
      <c r="K651" s="223"/>
      <c r="L651" s="228"/>
      <c r="M651" s="229"/>
      <c r="N651" s="230"/>
      <c r="O651" s="230"/>
      <c r="P651" s="230"/>
      <c r="Q651" s="230"/>
      <c r="R651" s="230"/>
      <c r="S651" s="230"/>
      <c r="T651" s="231"/>
      <c r="AT651" s="232" t="s">
        <v>165</v>
      </c>
      <c r="AU651" s="232" t="s">
        <v>83</v>
      </c>
      <c r="AV651" s="15" t="s">
        <v>164</v>
      </c>
      <c r="AW651" s="15" t="s">
        <v>30</v>
      </c>
      <c r="AX651" s="15" t="s">
        <v>81</v>
      </c>
      <c r="AY651" s="232" t="s">
        <v>157</v>
      </c>
    </row>
    <row r="652" spans="1:65" s="2" customFormat="1" ht="24.15" customHeight="1">
      <c r="A652" s="34"/>
      <c r="B652" s="35"/>
      <c r="C652" s="187" t="s">
        <v>508</v>
      </c>
      <c r="D652" s="187" t="s">
        <v>159</v>
      </c>
      <c r="E652" s="188" t="s">
        <v>806</v>
      </c>
      <c r="F652" s="189" t="s">
        <v>807</v>
      </c>
      <c r="G652" s="190" t="s">
        <v>208</v>
      </c>
      <c r="H652" s="191">
        <v>68.9</v>
      </c>
      <c r="I652" s="192"/>
      <c r="J652" s="193">
        <f>ROUND(I652*H652,2)</f>
        <v>0</v>
      </c>
      <c r="K652" s="189" t="s">
        <v>163</v>
      </c>
      <c r="L652" s="39"/>
      <c r="M652" s="194" t="s">
        <v>1</v>
      </c>
      <c r="N652" s="195" t="s">
        <v>40</v>
      </c>
      <c r="O652" s="72"/>
      <c r="P652" s="196">
        <f>O652*H652</f>
        <v>0</v>
      </c>
      <c r="Q652" s="196">
        <v>0</v>
      </c>
      <c r="R652" s="196">
        <f>Q652*H652</f>
        <v>0</v>
      </c>
      <c r="S652" s="196">
        <v>0</v>
      </c>
      <c r="T652" s="197">
        <f>S652*H652</f>
        <v>0</v>
      </c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R652" s="198" t="s">
        <v>196</v>
      </c>
      <c r="AT652" s="198" t="s">
        <v>159</v>
      </c>
      <c r="AU652" s="198" t="s">
        <v>83</v>
      </c>
      <c r="AY652" s="17" t="s">
        <v>157</v>
      </c>
      <c r="BE652" s="199">
        <f>IF(N652="základní",J652,0)</f>
        <v>0</v>
      </c>
      <c r="BF652" s="199">
        <f>IF(N652="snížená",J652,0)</f>
        <v>0</v>
      </c>
      <c r="BG652" s="199">
        <f>IF(N652="zákl. přenesená",J652,0)</f>
        <v>0</v>
      </c>
      <c r="BH652" s="199">
        <f>IF(N652="sníž. přenesená",J652,0)</f>
        <v>0</v>
      </c>
      <c r="BI652" s="199">
        <f>IF(N652="nulová",J652,0)</f>
        <v>0</v>
      </c>
      <c r="BJ652" s="17" t="s">
        <v>164</v>
      </c>
      <c r="BK652" s="199">
        <f>ROUND(I652*H652,2)</f>
        <v>0</v>
      </c>
      <c r="BL652" s="17" t="s">
        <v>196</v>
      </c>
      <c r="BM652" s="198" t="s">
        <v>808</v>
      </c>
    </row>
    <row r="653" spans="2:51" s="13" customFormat="1" ht="10.2">
      <c r="B653" s="200"/>
      <c r="C653" s="201"/>
      <c r="D653" s="202" t="s">
        <v>165</v>
      </c>
      <c r="E653" s="203" t="s">
        <v>1</v>
      </c>
      <c r="F653" s="204" t="s">
        <v>232</v>
      </c>
      <c r="G653" s="201"/>
      <c r="H653" s="203" t="s">
        <v>1</v>
      </c>
      <c r="I653" s="205"/>
      <c r="J653" s="201"/>
      <c r="K653" s="201"/>
      <c r="L653" s="206"/>
      <c r="M653" s="207"/>
      <c r="N653" s="208"/>
      <c r="O653" s="208"/>
      <c r="P653" s="208"/>
      <c r="Q653" s="208"/>
      <c r="R653" s="208"/>
      <c r="S653" s="208"/>
      <c r="T653" s="209"/>
      <c r="AT653" s="210" t="s">
        <v>165</v>
      </c>
      <c r="AU653" s="210" t="s">
        <v>83</v>
      </c>
      <c r="AV653" s="13" t="s">
        <v>81</v>
      </c>
      <c r="AW653" s="13" t="s">
        <v>30</v>
      </c>
      <c r="AX653" s="13" t="s">
        <v>73</v>
      </c>
      <c r="AY653" s="210" t="s">
        <v>157</v>
      </c>
    </row>
    <row r="654" spans="2:51" s="14" customFormat="1" ht="10.2">
      <c r="B654" s="211"/>
      <c r="C654" s="212"/>
      <c r="D654" s="202" t="s">
        <v>165</v>
      </c>
      <c r="E654" s="213" t="s">
        <v>1</v>
      </c>
      <c r="F654" s="214" t="s">
        <v>210</v>
      </c>
      <c r="G654" s="212"/>
      <c r="H654" s="215">
        <v>68.9</v>
      </c>
      <c r="I654" s="216"/>
      <c r="J654" s="212"/>
      <c r="K654" s="212"/>
      <c r="L654" s="217"/>
      <c r="M654" s="218"/>
      <c r="N654" s="219"/>
      <c r="O654" s="219"/>
      <c r="P654" s="219"/>
      <c r="Q654" s="219"/>
      <c r="R654" s="219"/>
      <c r="S654" s="219"/>
      <c r="T654" s="220"/>
      <c r="AT654" s="221" t="s">
        <v>165</v>
      </c>
      <c r="AU654" s="221" t="s">
        <v>83</v>
      </c>
      <c r="AV654" s="14" t="s">
        <v>83</v>
      </c>
      <c r="AW654" s="14" t="s">
        <v>30</v>
      </c>
      <c r="AX654" s="14" t="s">
        <v>73</v>
      </c>
      <c r="AY654" s="221" t="s">
        <v>157</v>
      </c>
    </row>
    <row r="655" spans="2:51" s="15" customFormat="1" ht="10.2">
      <c r="B655" s="222"/>
      <c r="C655" s="223"/>
      <c r="D655" s="202" t="s">
        <v>165</v>
      </c>
      <c r="E655" s="224" t="s">
        <v>1</v>
      </c>
      <c r="F655" s="225" t="s">
        <v>168</v>
      </c>
      <c r="G655" s="223"/>
      <c r="H655" s="226">
        <v>68.9</v>
      </c>
      <c r="I655" s="227"/>
      <c r="J655" s="223"/>
      <c r="K655" s="223"/>
      <c r="L655" s="228"/>
      <c r="M655" s="229"/>
      <c r="N655" s="230"/>
      <c r="O655" s="230"/>
      <c r="P655" s="230"/>
      <c r="Q655" s="230"/>
      <c r="R655" s="230"/>
      <c r="S655" s="230"/>
      <c r="T655" s="231"/>
      <c r="AT655" s="232" t="s">
        <v>165</v>
      </c>
      <c r="AU655" s="232" t="s">
        <v>83</v>
      </c>
      <c r="AV655" s="15" t="s">
        <v>164</v>
      </c>
      <c r="AW655" s="15" t="s">
        <v>30</v>
      </c>
      <c r="AX655" s="15" t="s">
        <v>81</v>
      </c>
      <c r="AY655" s="232" t="s">
        <v>157</v>
      </c>
    </row>
    <row r="656" spans="1:65" s="2" customFormat="1" ht="14.4" customHeight="1">
      <c r="A656" s="34"/>
      <c r="B656" s="35"/>
      <c r="C656" s="233" t="s">
        <v>809</v>
      </c>
      <c r="D656" s="233" t="s">
        <v>307</v>
      </c>
      <c r="E656" s="234" t="s">
        <v>810</v>
      </c>
      <c r="F656" s="235" t="s">
        <v>811</v>
      </c>
      <c r="G656" s="236" t="s">
        <v>216</v>
      </c>
      <c r="H656" s="237">
        <v>0.069</v>
      </c>
      <c r="I656" s="238"/>
      <c r="J656" s="239">
        <f>ROUND(I656*H656,2)</f>
        <v>0</v>
      </c>
      <c r="K656" s="235" t="s">
        <v>163</v>
      </c>
      <c r="L656" s="240"/>
      <c r="M656" s="241" t="s">
        <v>1</v>
      </c>
      <c r="N656" s="242" t="s">
        <v>40</v>
      </c>
      <c r="O656" s="72"/>
      <c r="P656" s="196">
        <f>O656*H656</f>
        <v>0</v>
      </c>
      <c r="Q656" s="196">
        <v>1</v>
      </c>
      <c r="R656" s="196">
        <f>Q656*H656</f>
        <v>0.069</v>
      </c>
      <c r="S656" s="196">
        <v>0</v>
      </c>
      <c r="T656" s="197">
        <f>S656*H656</f>
        <v>0</v>
      </c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R656" s="198" t="s">
        <v>241</v>
      </c>
      <c r="AT656" s="198" t="s">
        <v>307</v>
      </c>
      <c r="AU656" s="198" t="s">
        <v>83</v>
      </c>
      <c r="AY656" s="17" t="s">
        <v>157</v>
      </c>
      <c r="BE656" s="199">
        <f>IF(N656="základní",J656,0)</f>
        <v>0</v>
      </c>
      <c r="BF656" s="199">
        <f>IF(N656="snížená",J656,0)</f>
        <v>0</v>
      </c>
      <c r="BG656" s="199">
        <f>IF(N656="zákl. přenesená",J656,0)</f>
        <v>0</v>
      </c>
      <c r="BH656" s="199">
        <f>IF(N656="sníž. přenesená",J656,0)</f>
        <v>0</v>
      </c>
      <c r="BI656" s="199">
        <f>IF(N656="nulová",J656,0)</f>
        <v>0</v>
      </c>
      <c r="BJ656" s="17" t="s">
        <v>164</v>
      </c>
      <c r="BK656" s="199">
        <f>ROUND(I656*H656,2)</f>
        <v>0</v>
      </c>
      <c r="BL656" s="17" t="s">
        <v>196</v>
      </c>
      <c r="BM656" s="198" t="s">
        <v>812</v>
      </c>
    </row>
    <row r="657" spans="2:51" s="14" customFormat="1" ht="10.2">
      <c r="B657" s="211"/>
      <c r="C657" s="212"/>
      <c r="D657" s="202" t="s">
        <v>165</v>
      </c>
      <c r="E657" s="213" t="s">
        <v>1</v>
      </c>
      <c r="F657" s="214" t="s">
        <v>813</v>
      </c>
      <c r="G657" s="212"/>
      <c r="H657" s="215">
        <v>0.069</v>
      </c>
      <c r="I657" s="216"/>
      <c r="J657" s="212"/>
      <c r="K657" s="212"/>
      <c r="L657" s="217"/>
      <c r="M657" s="218"/>
      <c r="N657" s="219"/>
      <c r="O657" s="219"/>
      <c r="P657" s="219"/>
      <c r="Q657" s="219"/>
      <c r="R657" s="219"/>
      <c r="S657" s="219"/>
      <c r="T657" s="220"/>
      <c r="AT657" s="221" t="s">
        <v>165</v>
      </c>
      <c r="AU657" s="221" t="s">
        <v>83</v>
      </c>
      <c r="AV657" s="14" t="s">
        <v>83</v>
      </c>
      <c r="AW657" s="14" t="s">
        <v>30</v>
      </c>
      <c r="AX657" s="14" t="s">
        <v>73</v>
      </c>
      <c r="AY657" s="221" t="s">
        <v>157</v>
      </c>
    </row>
    <row r="658" spans="2:51" s="15" customFormat="1" ht="10.2">
      <c r="B658" s="222"/>
      <c r="C658" s="223"/>
      <c r="D658" s="202" t="s">
        <v>165</v>
      </c>
      <c r="E658" s="224" t="s">
        <v>1</v>
      </c>
      <c r="F658" s="225" t="s">
        <v>168</v>
      </c>
      <c r="G658" s="223"/>
      <c r="H658" s="226">
        <v>0.069</v>
      </c>
      <c r="I658" s="227"/>
      <c r="J658" s="223"/>
      <c r="K658" s="223"/>
      <c r="L658" s="228"/>
      <c r="M658" s="229"/>
      <c r="N658" s="230"/>
      <c r="O658" s="230"/>
      <c r="P658" s="230"/>
      <c r="Q658" s="230"/>
      <c r="R658" s="230"/>
      <c r="S658" s="230"/>
      <c r="T658" s="231"/>
      <c r="AT658" s="232" t="s">
        <v>165</v>
      </c>
      <c r="AU658" s="232" t="s">
        <v>83</v>
      </c>
      <c r="AV658" s="15" t="s">
        <v>164</v>
      </c>
      <c r="AW658" s="15" t="s">
        <v>30</v>
      </c>
      <c r="AX658" s="15" t="s">
        <v>81</v>
      </c>
      <c r="AY658" s="232" t="s">
        <v>157</v>
      </c>
    </row>
    <row r="659" spans="1:65" s="2" customFormat="1" ht="24.15" customHeight="1">
      <c r="A659" s="34"/>
      <c r="B659" s="35"/>
      <c r="C659" s="187" t="s">
        <v>512</v>
      </c>
      <c r="D659" s="187" t="s">
        <v>159</v>
      </c>
      <c r="E659" s="188" t="s">
        <v>814</v>
      </c>
      <c r="F659" s="189" t="s">
        <v>815</v>
      </c>
      <c r="G659" s="190" t="s">
        <v>208</v>
      </c>
      <c r="H659" s="191">
        <v>68.9</v>
      </c>
      <c r="I659" s="192"/>
      <c r="J659" s="193">
        <f>ROUND(I659*H659,2)</f>
        <v>0</v>
      </c>
      <c r="K659" s="189" t="s">
        <v>163</v>
      </c>
      <c r="L659" s="39"/>
      <c r="M659" s="194" t="s">
        <v>1</v>
      </c>
      <c r="N659" s="195" t="s">
        <v>40</v>
      </c>
      <c r="O659" s="72"/>
      <c r="P659" s="196">
        <f>O659*H659</f>
        <v>0</v>
      </c>
      <c r="Q659" s="196">
        <v>0.0004</v>
      </c>
      <c r="R659" s="196">
        <f>Q659*H659</f>
        <v>0.027560000000000005</v>
      </c>
      <c r="S659" s="196">
        <v>0</v>
      </c>
      <c r="T659" s="197">
        <f>S659*H659</f>
        <v>0</v>
      </c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R659" s="198" t="s">
        <v>196</v>
      </c>
      <c r="AT659" s="198" t="s">
        <v>159</v>
      </c>
      <c r="AU659" s="198" t="s">
        <v>83</v>
      </c>
      <c r="AY659" s="17" t="s">
        <v>157</v>
      </c>
      <c r="BE659" s="199">
        <f>IF(N659="základní",J659,0)</f>
        <v>0</v>
      </c>
      <c r="BF659" s="199">
        <f>IF(N659="snížená",J659,0)</f>
        <v>0</v>
      </c>
      <c r="BG659" s="199">
        <f>IF(N659="zákl. přenesená",J659,0)</f>
        <v>0</v>
      </c>
      <c r="BH659" s="199">
        <f>IF(N659="sníž. přenesená",J659,0)</f>
        <v>0</v>
      </c>
      <c r="BI659" s="199">
        <f>IF(N659="nulová",J659,0)</f>
        <v>0</v>
      </c>
      <c r="BJ659" s="17" t="s">
        <v>164</v>
      </c>
      <c r="BK659" s="199">
        <f>ROUND(I659*H659,2)</f>
        <v>0</v>
      </c>
      <c r="BL659" s="17" t="s">
        <v>196</v>
      </c>
      <c r="BM659" s="198" t="s">
        <v>816</v>
      </c>
    </row>
    <row r="660" spans="1:65" s="2" customFormat="1" ht="37.8" customHeight="1">
      <c r="A660" s="34"/>
      <c r="B660" s="35"/>
      <c r="C660" s="233" t="s">
        <v>817</v>
      </c>
      <c r="D660" s="233" t="s">
        <v>307</v>
      </c>
      <c r="E660" s="234" t="s">
        <v>818</v>
      </c>
      <c r="F660" s="235" t="s">
        <v>819</v>
      </c>
      <c r="G660" s="236" t="s">
        <v>208</v>
      </c>
      <c r="H660" s="237">
        <v>79.235</v>
      </c>
      <c r="I660" s="238"/>
      <c r="J660" s="239">
        <f>ROUND(I660*H660,2)</f>
        <v>0</v>
      </c>
      <c r="K660" s="235" t="s">
        <v>163</v>
      </c>
      <c r="L660" s="240"/>
      <c r="M660" s="241" t="s">
        <v>1</v>
      </c>
      <c r="N660" s="242" t="s">
        <v>40</v>
      </c>
      <c r="O660" s="72"/>
      <c r="P660" s="196">
        <f>O660*H660</f>
        <v>0</v>
      </c>
      <c r="Q660" s="196">
        <v>0.0045</v>
      </c>
      <c r="R660" s="196">
        <f>Q660*H660</f>
        <v>0.35655749999999997</v>
      </c>
      <c r="S660" s="196">
        <v>0</v>
      </c>
      <c r="T660" s="197">
        <f>S660*H660</f>
        <v>0</v>
      </c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R660" s="198" t="s">
        <v>241</v>
      </c>
      <c r="AT660" s="198" t="s">
        <v>307</v>
      </c>
      <c r="AU660" s="198" t="s">
        <v>83</v>
      </c>
      <c r="AY660" s="17" t="s">
        <v>157</v>
      </c>
      <c r="BE660" s="199">
        <f>IF(N660="základní",J660,0)</f>
        <v>0</v>
      </c>
      <c r="BF660" s="199">
        <f>IF(N660="snížená",J660,0)</f>
        <v>0</v>
      </c>
      <c r="BG660" s="199">
        <f>IF(N660="zákl. přenesená",J660,0)</f>
        <v>0</v>
      </c>
      <c r="BH660" s="199">
        <f>IF(N660="sníž. přenesená",J660,0)</f>
        <v>0</v>
      </c>
      <c r="BI660" s="199">
        <f>IF(N660="nulová",J660,0)</f>
        <v>0</v>
      </c>
      <c r="BJ660" s="17" t="s">
        <v>164</v>
      </c>
      <c r="BK660" s="199">
        <f>ROUND(I660*H660,2)</f>
        <v>0</v>
      </c>
      <c r="BL660" s="17" t="s">
        <v>196</v>
      </c>
      <c r="BM660" s="198" t="s">
        <v>820</v>
      </c>
    </row>
    <row r="661" spans="2:51" s="14" customFormat="1" ht="10.2">
      <c r="B661" s="211"/>
      <c r="C661" s="212"/>
      <c r="D661" s="202" t="s">
        <v>165</v>
      </c>
      <c r="E661" s="213" t="s">
        <v>1</v>
      </c>
      <c r="F661" s="214" t="s">
        <v>821</v>
      </c>
      <c r="G661" s="212"/>
      <c r="H661" s="215">
        <v>79.235</v>
      </c>
      <c r="I661" s="216"/>
      <c r="J661" s="212"/>
      <c r="K661" s="212"/>
      <c r="L661" s="217"/>
      <c r="M661" s="218"/>
      <c r="N661" s="219"/>
      <c r="O661" s="219"/>
      <c r="P661" s="219"/>
      <c r="Q661" s="219"/>
      <c r="R661" s="219"/>
      <c r="S661" s="219"/>
      <c r="T661" s="220"/>
      <c r="AT661" s="221" t="s">
        <v>165</v>
      </c>
      <c r="AU661" s="221" t="s">
        <v>83</v>
      </c>
      <c r="AV661" s="14" t="s">
        <v>83</v>
      </c>
      <c r="AW661" s="14" t="s">
        <v>30</v>
      </c>
      <c r="AX661" s="14" t="s">
        <v>73</v>
      </c>
      <c r="AY661" s="221" t="s">
        <v>157</v>
      </c>
    </row>
    <row r="662" spans="2:51" s="15" customFormat="1" ht="10.2">
      <c r="B662" s="222"/>
      <c r="C662" s="223"/>
      <c r="D662" s="202" t="s">
        <v>165</v>
      </c>
      <c r="E662" s="224" t="s">
        <v>1</v>
      </c>
      <c r="F662" s="225" t="s">
        <v>168</v>
      </c>
      <c r="G662" s="223"/>
      <c r="H662" s="226">
        <v>79.235</v>
      </c>
      <c r="I662" s="227"/>
      <c r="J662" s="223"/>
      <c r="K662" s="223"/>
      <c r="L662" s="228"/>
      <c r="M662" s="229"/>
      <c r="N662" s="230"/>
      <c r="O662" s="230"/>
      <c r="P662" s="230"/>
      <c r="Q662" s="230"/>
      <c r="R662" s="230"/>
      <c r="S662" s="230"/>
      <c r="T662" s="231"/>
      <c r="AT662" s="232" t="s">
        <v>165</v>
      </c>
      <c r="AU662" s="232" t="s">
        <v>83</v>
      </c>
      <c r="AV662" s="15" t="s">
        <v>164</v>
      </c>
      <c r="AW662" s="15" t="s">
        <v>30</v>
      </c>
      <c r="AX662" s="15" t="s">
        <v>81</v>
      </c>
      <c r="AY662" s="232" t="s">
        <v>157</v>
      </c>
    </row>
    <row r="663" spans="1:65" s="2" customFormat="1" ht="24.15" customHeight="1">
      <c r="A663" s="34"/>
      <c r="B663" s="35"/>
      <c r="C663" s="187" t="s">
        <v>515</v>
      </c>
      <c r="D663" s="187" t="s">
        <v>159</v>
      </c>
      <c r="E663" s="188" t="s">
        <v>822</v>
      </c>
      <c r="F663" s="189" t="s">
        <v>823</v>
      </c>
      <c r="G663" s="190" t="s">
        <v>216</v>
      </c>
      <c r="H663" s="191">
        <v>0.479</v>
      </c>
      <c r="I663" s="192"/>
      <c r="J663" s="193">
        <f>ROUND(I663*H663,2)</f>
        <v>0</v>
      </c>
      <c r="K663" s="189" t="s">
        <v>163</v>
      </c>
      <c r="L663" s="39"/>
      <c r="M663" s="194" t="s">
        <v>1</v>
      </c>
      <c r="N663" s="195" t="s">
        <v>40</v>
      </c>
      <c r="O663" s="72"/>
      <c r="P663" s="196">
        <f>O663*H663</f>
        <v>0</v>
      </c>
      <c r="Q663" s="196">
        <v>0</v>
      </c>
      <c r="R663" s="196">
        <f>Q663*H663</f>
        <v>0</v>
      </c>
      <c r="S663" s="196">
        <v>0</v>
      </c>
      <c r="T663" s="197">
        <f>S663*H663</f>
        <v>0</v>
      </c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R663" s="198" t="s">
        <v>196</v>
      </c>
      <c r="AT663" s="198" t="s">
        <v>159</v>
      </c>
      <c r="AU663" s="198" t="s">
        <v>83</v>
      </c>
      <c r="AY663" s="17" t="s">
        <v>157</v>
      </c>
      <c r="BE663" s="199">
        <f>IF(N663="základní",J663,0)</f>
        <v>0</v>
      </c>
      <c r="BF663" s="199">
        <f>IF(N663="snížená",J663,0)</f>
        <v>0</v>
      </c>
      <c r="BG663" s="199">
        <f>IF(N663="zákl. přenesená",J663,0)</f>
        <v>0</v>
      </c>
      <c r="BH663" s="199">
        <f>IF(N663="sníž. přenesená",J663,0)</f>
        <v>0</v>
      </c>
      <c r="BI663" s="199">
        <f>IF(N663="nulová",J663,0)</f>
        <v>0</v>
      </c>
      <c r="BJ663" s="17" t="s">
        <v>164</v>
      </c>
      <c r="BK663" s="199">
        <f>ROUND(I663*H663,2)</f>
        <v>0</v>
      </c>
      <c r="BL663" s="17" t="s">
        <v>196</v>
      </c>
      <c r="BM663" s="198" t="s">
        <v>824</v>
      </c>
    </row>
    <row r="664" spans="2:63" s="12" customFormat="1" ht="22.8" customHeight="1">
      <c r="B664" s="171"/>
      <c r="C664" s="172"/>
      <c r="D664" s="173" t="s">
        <v>72</v>
      </c>
      <c r="E664" s="185" t="s">
        <v>825</v>
      </c>
      <c r="F664" s="185" t="s">
        <v>826</v>
      </c>
      <c r="G664" s="172"/>
      <c r="H664" s="172"/>
      <c r="I664" s="175"/>
      <c r="J664" s="186">
        <f>BK664</f>
        <v>0</v>
      </c>
      <c r="K664" s="172"/>
      <c r="L664" s="177"/>
      <c r="M664" s="178"/>
      <c r="N664" s="179"/>
      <c r="O664" s="179"/>
      <c r="P664" s="180">
        <f>SUM(P665:P685)</f>
        <v>0</v>
      </c>
      <c r="Q664" s="179"/>
      <c r="R664" s="180">
        <f>SUM(R665:R685)</f>
        <v>0.3902395</v>
      </c>
      <c r="S664" s="179"/>
      <c r="T664" s="181">
        <f>SUM(T665:T685)</f>
        <v>0.23426</v>
      </c>
      <c r="AR664" s="182" t="s">
        <v>83</v>
      </c>
      <c r="AT664" s="183" t="s">
        <v>72</v>
      </c>
      <c r="AU664" s="183" t="s">
        <v>81</v>
      </c>
      <c r="AY664" s="182" t="s">
        <v>157</v>
      </c>
      <c r="BK664" s="184">
        <f>SUM(BK665:BK685)</f>
        <v>0</v>
      </c>
    </row>
    <row r="665" spans="1:65" s="2" customFormat="1" ht="24.15" customHeight="1">
      <c r="A665" s="34"/>
      <c r="B665" s="35"/>
      <c r="C665" s="187" t="s">
        <v>827</v>
      </c>
      <c r="D665" s="187" t="s">
        <v>159</v>
      </c>
      <c r="E665" s="188" t="s">
        <v>828</v>
      </c>
      <c r="F665" s="189" t="s">
        <v>829</v>
      </c>
      <c r="G665" s="190" t="s">
        <v>208</v>
      </c>
      <c r="H665" s="191">
        <v>68.9</v>
      </c>
      <c r="I665" s="192"/>
      <c r="J665" s="193">
        <f>ROUND(I665*H665,2)</f>
        <v>0</v>
      </c>
      <c r="K665" s="189" t="s">
        <v>163</v>
      </c>
      <c r="L665" s="39"/>
      <c r="M665" s="194" t="s">
        <v>1</v>
      </c>
      <c r="N665" s="195" t="s">
        <v>40</v>
      </c>
      <c r="O665" s="72"/>
      <c r="P665" s="196">
        <f>O665*H665</f>
        <v>0</v>
      </c>
      <c r="Q665" s="196">
        <v>0</v>
      </c>
      <c r="R665" s="196">
        <f>Q665*H665</f>
        <v>0</v>
      </c>
      <c r="S665" s="196">
        <v>0.0034</v>
      </c>
      <c r="T665" s="197">
        <f>S665*H665</f>
        <v>0.23426</v>
      </c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R665" s="198" t="s">
        <v>196</v>
      </c>
      <c r="AT665" s="198" t="s">
        <v>159</v>
      </c>
      <c r="AU665" s="198" t="s">
        <v>83</v>
      </c>
      <c r="AY665" s="17" t="s">
        <v>157</v>
      </c>
      <c r="BE665" s="199">
        <f>IF(N665="základní",J665,0)</f>
        <v>0</v>
      </c>
      <c r="BF665" s="199">
        <f>IF(N665="snížená",J665,0)</f>
        <v>0</v>
      </c>
      <c r="BG665" s="199">
        <f>IF(N665="zákl. přenesená",J665,0)</f>
        <v>0</v>
      </c>
      <c r="BH665" s="199">
        <f>IF(N665="sníž. přenesená",J665,0)</f>
        <v>0</v>
      </c>
      <c r="BI665" s="199">
        <f>IF(N665="nulová",J665,0)</f>
        <v>0</v>
      </c>
      <c r="BJ665" s="17" t="s">
        <v>164</v>
      </c>
      <c r="BK665" s="199">
        <f>ROUND(I665*H665,2)</f>
        <v>0</v>
      </c>
      <c r="BL665" s="17" t="s">
        <v>196</v>
      </c>
      <c r="BM665" s="198" t="s">
        <v>830</v>
      </c>
    </row>
    <row r="666" spans="1:65" s="2" customFormat="1" ht="24.15" customHeight="1">
      <c r="A666" s="34"/>
      <c r="B666" s="35"/>
      <c r="C666" s="187" t="s">
        <v>519</v>
      </c>
      <c r="D666" s="187" t="s">
        <v>159</v>
      </c>
      <c r="E666" s="188" t="s">
        <v>831</v>
      </c>
      <c r="F666" s="189" t="s">
        <v>832</v>
      </c>
      <c r="G666" s="190" t="s">
        <v>208</v>
      </c>
      <c r="H666" s="191">
        <v>68.9</v>
      </c>
      <c r="I666" s="192"/>
      <c r="J666" s="193">
        <f>ROUND(I666*H666,2)</f>
        <v>0</v>
      </c>
      <c r="K666" s="189" t="s">
        <v>163</v>
      </c>
      <c r="L666" s="39"/>
      <c r="M666" s="194" t="s">
        <v>1</v>
      </c>
      <c r="N666" s="195" t="s">
        <v>40</v>
      </c>
      <c r="O666" s="72"/>
      <c r="P666" s="196">
        <f>O666*H666</f>
        <v>0</v>
      </c>
      <c r="Q666" s="196">
        <v>0</v>
      </c>
      <c r="R666" s="196">
        <f>Q666*H666</f>
        <v>0</v>
      </c>
      <c r="S666" s="196">
        <v>0</v>
      </c>
      <c r="T666" s="197">
        <f>S666*H666</f>
        <v>0</v>
      </c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R666" s="198" t="s">
        <v>196</v>
      </c>
      <c r="AT666" s="198" t="s">
        <v>159</v>
      </c>
      <c r="AU666" s="198" t="s">
        <v>83</v>
      </c>
      <c r="AY666" s="17" t="s">
        <v>157</v>
      </c>
      <c r="BE666" s="199">
        <f>IF(N666="základní",J666,0)</f>
        <v>0</v>
      </c>
      <c r="BF666" s="199">
        <f>IF(N666="snížená",J666,0)</f>
        <v>0</v>
      </c>
      <c r="BG666" s="199">
        <f>IF(N666="zákl. přenesená",J666,0)</f>
        <v>0</v>
      </c>
      <c r="BH666" s="199">
        <f>IF(N666="sníž. přenesená",J666,0)</f>
        <v>0</v>
      </c>
      <c r="BI666" s="199">
        <f>IF(N666="nulová",J666,0)</f>
        <v>0</v>
      </c>
      <c r="BJ666" s="17" t="s">
        <v>164</v>
      </c>
      <c r="BK666" s="199">
        <f>ROUND(I666*H666,2)</f>
        <v>0</v>
      </c>
      <c r="BL666" s="17" t="s">
        <v>196</v>
      </c>
      <c r="BM666" s="198" t="s">
        <v>833</v>
      </c>
    </row>
    <row r="667" spans="2:51" s="13" customFormat="1" ht="10.2">
      <c r="B667" s="200"/>
      <c r="C667" s="201"/>
      <c r="D667" s="202" t="s">
        <v>165</v>
      </c>
      <c r="E667" s="203" t="s">
        <v>1</v>
      </c>
      <c r="F667" s="204" t="s">
        <v>232</v>
      </c>
      <c r="G667" s="201"/>
      <c r="H667" s="203" t="s">
        <v>1</v>
      </c>
      <c r="I667" s="205"/>
      <c r="J667" s="201"/>
      <c r="K667" s="201"/>
      <c r="L667" s="206"/>
      <c r="M667" s="207"/>
      <c r="N667" s="208"/>
      <c r="O667" s="208"/>
      <c r="P667" s="208"/>
      <c r="Q667" s="208"/>
      <c r="R667" s="208"/>
      <c r="S667" s="208"/>
      <c r="T667" s="209"/>
      <c r="AT667" s="210" t="s">
        <v>165</v>
      </c>
      <c r="AU667" s="210" t="s">
        <v>83</v>
      </c>
      <c r="AV667" s="13" t="s">
        <v>81</v>
      </c>
      <c r="AW667" s="13" t="s">
        <v>30</v>
      </c>
      <c r="AX667" s="13" t="s">
        <v>73</v>
      </c>
      <c r="AY667" s="210" t="s">
        <v>157</v>
      </c>
    </row>
    <row r="668" spans="2:51" s="14" customFormat="1" ht="10.2">
      <c r="B668" s="211"/>
      <c r="C668" s="212"/>
      <c r="D668" s="202" t="s">
        <v>165</v>
      </c>
      <c r="E668" s="213" t="s">
        <v>1</v>
      </c>
      <c r="F668" s="214" t="s">
        <v>210</v>
      </c>
      <c r="G668" s="212"/>
      <c r="H668" s="215">
        <v>68.9</v>
      </c>
      <c r="I668" s="216"/>
      <c r="J668" s="212"/>
      <c r="K668" s="212"/>
      <c r="L668" s="217"/>
      <c r="M668" s="218"/>
      <c r="N668" s="219"/>
      <c r="O668" s="219"/>
      <c r="P668" s="219"/>
      <c r="Q668" s="219"/>
      <c r="R668" s="219"/>
      <c r="S668" s="219"/>
      <c r="T668" s="220"/>
      <c r="AT668" s="221" t="s">
        <v>165</v>
      </c>
      <c r="AU668" s="221" t="s">
        <v>83</v>
      </c>
      <c r="AV668" s="14" t="s">
        <v>83</v>
      </c>
      <c r="AW668" s="14" t="s">
        <v>30</v>
      </c>
      <c r="AX668" s="14" t="s">
        <v>73</v>
      </c>
      <c r="AY668" s="221" t="s">
        <v>157</v>
      </c>
    </row>
    <row r="669" spans="2:51" s="15" customFormat="1" ht="10.2">
      <c r="B669" s="222"/>
      <c r="C669" s="223"/>
      <c r="D669" s="202" t="s">
        <v>165</v>
      </c>
      <c r="E669" s="224" t="s">
        <v>1</v>
      </c>
      <c r="F669" s="225" t="s">
        <v>168</v>
      </c>
      <c r="G669" s="223"/>
      <c r="H669" s="226">
        <v>68.9</v>
      </c>
      <c r="I669" s="227"/>
      <c r="J669" s="223"/>
      <c r="K669" s="223"/>
      <c r="L669" s="228"/>
      <c r="M669" s="229"/>
      <c r="N669" s="230"/>
      <c r="O669" s="230"/>
      <c r="P669" s="230"/>
      <c r="Q669" s="230"/>
      <c r="R669" s="230"/>
      <c r="S669" s="230"/>
      <c r="T669" s="231"/>
      <c r="AT669" s="232" t="s">
        <v>165</v>
      </c>
      <c r="AU669" s="232" t="s">
        <v>83</v>
      </c>
      <c r="AV669" s="15" t="s">
        <v>164</v>
      </c>
      <c r="AW669" s="15" t="s">
        <v>30</v>
      </c>
      <c r="AX669" s="15" t="s">
        <v>81</v>
      </c>
      <c r="AY669" s="232" t="s">
        <v>157</v>
      </c>
    </row>
    <row r="670" spans="1:65" s="2" customFormat="1" ht="24.15" customHeight="1">
      <c r="A670" s="34"/>
      <c r="B670" s="35"/>
      <c r="C670" s="233" t="s">
        <v>834</v>
      </c>
      <c r="D670" s="233" t="s">
        <v>307</v>
      </c>
      <c r="E670" s="234" t="s">
        <v>835</v>
      </c>
      <c r="F670" s="235" t="s">
        <v>836</v>
      </c>
      <c r="G670" s="236" t="s">
        <v>208</v>
      </c>
      <c r="H670" s="237">
        <v>70.278</v>
      </c>
      <c r="I670" s="238"/>
      <c r="J670" s="239">
        <f>ROUND(I670*H670,2)</f>
        <v>0</v>
      </c>
      <c r="K670" s="235" t="s">
        <v>163</v>
      </c>
      <c r="L670" s="240"/>
      <c r="M670" s="241" t="s">
        <v>1</v>
      </c>
      <c r="N670" s="242" t="s">
        <v>40</v>
      </c>
      <c r="O670" s="72"/>
      <c r="P670" s="196">
        <f>O670*H670</f>
        <v>0</v>
      </c>
      <c r="Q670" s="196">
        <v>0.00375</v>
      </c>
      <c r="R670" s="196">
        <f>Q670*H670</f>
        <v>0.2635425</v>
      </c>
      <c r="S670" s="196">
        <v>0</v>
      </c>
      <c r="T670" s="197">
        <f>S670*H670</f>
        <v>0</v>
      </c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R670" s="198" t="s">
        <v>241</v>
      </c>
      <c r="AT670" s="198" t="s">
        <v>307</v>
      </c>
      <c r="AU670" s="198" t="s">
        <v>83</v>
      </c>
      <c r="AY670" s="17" t="s">
        <v>157</v>
      </c>
      <c r="BE670" s="199">
        <f>IF(N670="základní",J670,0)</f>
        <v>0</v>
      </c>
      <c r="BF670" s="199">
        <f>IF(N670="snížená",J670,0)</f>
        <v>0</v>
      </c>
      <c r="BG670" s="199">
        <f>IF(N670="zákl. přenesená",J670,0)</f>
        <v>0</v>
      </c>
      <c r="BH670" s="199">
        <f>IF(N670="sníž. přenesená",J670,0)</f>
        <v>0</v>
      </c>
      <c r="BI670" s="199">
        <f>IF(N670="nulová",J670,0)</f>
        <v>0</v>
      </c>
      <c r="BJ670" s="17" t="s">
        <v>164</v>
      </c>
      <c r="BK670" s="199">
        <f>ROUND(I670*H670,2)</f>
        <v>0</v>
      </c>
      <c r="BL670" s="17" t="s">
        <v>196</v>
      </c>
      <c r="BM670" s="198" t="s">
        <v>837</v>
      </c>
    </row>
    <row r="671" spans="2:51" s="14" customFormat="1" ht="10.2">
      <c r="B671" s="211"/>
      <c r="C671" s="212"/>
      <c r="D671" s="202" t="s">
        <v>165</v>
      </c>
      <c r="E671" s="213" t="s">
        <v>1</v>
      </c>
      <c r="F671" s="214" t="s">
        <v>838</v>
      </c>
      <c r="G671" s="212"/>
      <c r="H671" s="215">
        <v>70.278</v>
      </c>
      <c r="I671" s="216"/>
      <c r="J671" s="212"/>
      <c r="K671" s="212"/>
      <c r="L671" s="217"/>
      <c r="M671" s="218"/>
      <c r="N671" s="219"/>
      <c r="O671" s="219"/>
      <c r="P671" s="219"/>
      <c r="Q671" s="219"/>
      <c r="R671" s="219"/>
      <c r="S671" s="219"/>
      <c r="T671" s="220"/>
      <c r="AT671" s="221" t="s">
        <v>165</v>
      </c>
      <c r="AU671" s="221" t="s">
        <v>83</v>
      </c>
      <c r="AV671" s="14" t="s">
        <v>83</v>
      </c>
      <c r="AW671" s="14" t="s">
        <v>30</v>
      </c>
      <c r="AX671" s="14" t="s">
        <v>73</v>
      </c>
      <c r="AY671" s="221" t="s">
        <v>157</v>
      </c>
    </row>
    <row r="672" spans="2:51" s="15" customFormat="1" ht="10.2">
      <c r="B672" s="222"/>
      <c r="C672" s="223"/>
      <c r="D672" s="202" t="s">
        <v>165</v>
      </c>
      <c r="E672" s="224" t="s">
        <v>1</v>
      </c>
      <c r="F672" s="225" t="s">
        <v>168</v>
      </c>
      <c r="G672" s="223"/>
      <c r="H672" s="226">
        <v>70.278</v>
      </c>
      <c r="I672" s="227"/>
      <c r="J672" s="223"/>
      <c r="K672" s="223"/>
      <c r="L672" s="228"/>
      <c r="M672" s="229"/>
      <c r="N672" s="230"/>
      <c r="O672" s="230"/>
      <c r="P672" s="230"/>
      <c r="Q672" s="230"/>
      <c r="R672" s="230"/>
      <c r="S672" s="230"/>
      <c r="T672" s="231"/>
      <c r="AT672" s="232" t="s">
        <v>165</v>
      </c>
      <c r="AU672" s="232" t="s">
        <v>83</v>
      </c>
      <c r="AV672" s="15" t="s">
        <v>164</v>
      </c>
      <c r="AW672" s="15" t="s">
        <v>30</v>
      </c>
      <c r="AX672" s="15" t="s">
        <v>81</v>
      </c>
      <c r="AY672" s="232" t="s">
        <v>157</v>
      </c>
    </row>
    <row r="673" spans="1:65" s="2" customFormat="1" ht="24.15" customHeight="1">
      <c r="A673" s="34"/>
      <c r="B673" s="35"/>
      <c r="C673" s="187" t="s">
        <v>522</v>
      </c>
      <c r="D673" s="187" t="s">
        <v>159</v>
      </c>
      <c r="E673" s="188" t="s">
        <v>839</v>
      </c>
      <c r="F673" s="189" t="s">
        <v>840</v>
      </c>
      <c r="G673" s="190" t="s">
        <v>162</v>
      </c>
      <c r="H673" s="191">
        <v>131</v>
      </c>
      <c r="I673" s="192"/>
      <c r="J673" s="193">
        <f>ROUND(I673*H673,2)</f>
        <v>0</v>
      </c>
      <c r="K673" s="189" t="s">
        <v>163</v>
      </c>
      <c r="L673" s="39"/>
      <c r="M673" s="194" t="s">
        <v>1</v>
      </c>
      <c r="N673" s="195" t="s">
        <v>40</v>
      </c>
      <c r="O673" s="72"/>
      <c r="P673" s="196">
        <f>O673*H673</f>
        <v>0</v>
      </c>
      <c r="Q673" s="196">
        <v>0.00011</v>
      </c>
      <c r="R673" s="196">
        <f>Q673*H673</f>
        <v>0.014410000000000001</v>
      </c>
      <c r="S673" s="196">
        <v>0</v>
      </c>
      <c r="T673" s="197">
        <f>S673*H673</f>
        <v>0</v>
      </c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R673" s="198" t="s">
        <v>196</v>
      </c>
      <c r="AT673" s="198" t="s">
        <v>159</v>
      </c>
      <c r="AU673" s="198" t="s">
        <v>83</v>
      </c>
      <c r="AY673" s="17" t="s">
        <v>157</v>
      </c>
      <c r="BE673" s="199">
        <f>IF(N673="základní",J673,0)</f>
        <v>0</v>
      </c>
      <c r="BF673" s="199">
        <f>IF(N673="snížená",J673,0)</f>
        <v>0</v>
      </c>
      <c r="BG673" s="199">
        <f>IF(N673="zákl. přenesená",J673,0)</f>
        <v>0</v>
      </c>
      <c r="BH673" s="199">
        <f>IF(N673="sníž. přenesená",J673,0)</f>
        <v>0</v>
      </c>
      <c r="BI673" s="199">
        <f>IF(N673="nulová",J673,0)</f>
        <v>0</v>
      </c>
      <c r="BJ673" s="17" t="s">
        <v>164</v>
      </c>
      <c r="BK673" s="199">
        <f>ROUND(I673*H673,2)</f>
        <v>0</v>
      </c>
      <c r="BL673" s="17" t="s">
        <v>196</v>
      </c>
      <c r="BM673" s="198" t="s">
        <v>841</v>
      </c>
    </row>
    <row r="674" spans="2:51" s="14" customFormat="1" ht="10.2">
      <c r="B674" s="211"/>
      <c r="C674" s="212"/>
      <c r="D674" s="202" t="s">
        <v>165</v>
      </c>
      <c r="E674" s="213" t="s">
        <v>1</v>
      </c>
      <c r="F674" s="214" t="s">
        <v>842</v>
      </c>
      <c r="G674" s="212"/>
      <c r="H674" s="215">
        <v>64</v>
      </c>
      <c r="I674" s="216"/>
      <c r="J674" s="212"/>
      <c r="K674" s="212"/>
      <c r="L674" s="217"/>
      <c r="M674" s="218"/>
      <c r="N674" s="219"/>
      <c r="O674" s="219"/>
      <c r="P674" s="219"/>
      <c r="Q674" s="219"/>
      <c r="R674" s="219"/>
      <c r="S674" s="219"/>
      <c r="T674" s="220"/>
      <c r="AT674" s="221" t="s">
        <v>165</v>
      </c>
      <c r="AU674" s="221" t="s">
        <v>83</v>
      </c>
      <c r="AV674" s="14" t="s">
        <v>83</v>
      </c>
      <c r="AW674" s="14" t="s">
        <v>30</v>
      </c>
      <c r="AX674" s="14" t="s">
        <v>73</v>
      </c>
      <c r="AY674" s="221" t="s">
        <v>157</v>
      </c>
    </row>
    <row r="675" spans="2:51" s="14" customFormat="1" ht="10.2">
      <c r="B675" s="211"/>
      <c r="C675" s="212"/>
      <c r="D675" s="202" t="s">
        <v>165</v>
      </c>
      <c r="E675" s="213" t="s">
        <v>1</v>
      </c>
      <c r="F675" s="214" t="s">
        <v>843</v>
      </c>
      <c r="G675" s="212"/>
      <c r="H675" s="215">
        <v>67</v>
      </c>
      <c r="I675" s="216"/>
      <c r="J675" s="212"/>
      <c r="K675" s="212"/>
      <c r="L675" s="217"/>
      <c r="M675" s="218"/>
      <c r="N675" s="219"/>
      <c r="O675" s="219"/>
      <c r="P675" s="219"/>
      <c r="Q675" s="219"/>
      <c r="R675" s="219"/>
      <c r="S675" s="219"/>
      <c r="T675" s="220"/>
      <c r="AT675" s="221" t="s">
        <v>165</v>
      </c>
      <c r="AU675" s="221" t="s">
        <v>83</v>
      </c>
      <c r="AV675" s="14" t="s">
        <v>83</v>
      </c>
      <c r="AW675" s="14" t="s">
        <v>30</v>
      </c>
      <c r="AX675" s="14" t="s">
        <v>73</v>
      </c>
      <c r="AY675" s="221" t="s">
        <v>157</v>
      </c>
    </row>
    <row r="676" spans="2:51" s="15" customFormat="1" ht="10.2">
      <c r="B676" s="222"/>
      <c r="C676" s="223"/>
      <c r="D676" s="202" t="s">
        <v>165</v>
      </c>
      <c r="E676" s="224" t="s">
        <v>1</v>
      </c>
      <c r="F676" s="225" t="s">
        <v>168</v>
      </c>
      <c r="G676" s="223"/>
      <c r="H676" s="226">
        <v>131</v>
      </c>
      <c r="I676" s="227"/>
      <c r="J676" s="223"/>
      <c r="K676" s="223"/>
      <c r="L676" s="228"/>
      <c r="M676" s="229"/>
      <c r="N676" s="230"/>
      <c r="O676" s="230"/>
      <c r="P676" s="230"/>
      <c r="Q676" s="230"/>
      <c r="R676" s="230"/>
      <c r="S676" s="230"/>
      <c r="T676" s="231"/>
      <c r="AT676" s="232" t="s">
        <v>165</v>
      </c>
      <c r="AU676" s="232" t="s">
        <v>83</v>
      </c>
      <c r="AV676" s="15" t="s">
        <v>164</v>
      </c>
      <c r="AW676" s="15" t="s">
        <v>30</v>
      </c>
      <c r="AX676" s="15" t="s">
        <v>81</v>
      </c>
      <c r="AY676" s="232" t="s">
        <v>157</v>
      </c>
    </row>
    <row r="677" spans="1:65" s="2" customFormat="1" ht="24.15" customHeight="1">
      <c r="A677" s="34"/>
      <c r="B677" s="35"/>
      <c r="C677" s="233" t="s">
        <v>844</v>
      </c>
      <c r="D677" s="233" t="s">
        <v>307</v>
      </c>
      <c r="E677" s="234" t="s">
        <v>845</v>
      </c>
      <c r="F677" s="235" t="s">
        <v>846</v>
      </c>
      <c r="G677" s="236" t="s">
        <v>162</v>
      </c>
      <c r="H677" s="237">
        <v>66.15</v>
      </c>
      <c r="I677" s="238"/>
      <c r="J677" s="239">
        <f>ROUND(I677*H677,2)</f>
        <v>0</v>
      </c>
      <c r="K677" s="235" t="s">
        <v>163</v>
      </c>
      <c r="L677" s="240"/>
      <c r="M677" s="241" t="s">
        <v>1</v>
      </c>
      <c r="N677" s="242" t="s">
        <v>40</v>
      </c>
      <c r="O677" s="72"/>
      <c r="P677" s="196">
        <f>O677*H677</f>
        <v>0</v>
      </c>
      <c r="Q677" s="196">
        <v>0.00078</v>
      </c>
      <c r="R677" s="196">
        <f>Q677*H677</f>
        <v>0.051597000000000004</v>
      </c>
      <c r="S677" s="196">
        <v>0</v>
      </c>
      <c r="T677" s="197">
        <f>S677*H677</f>
        <v>0</v>
      </c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R677" s="198" t="s">
        <v>241</v>
      </c>
      <c r="AT677" s="198" t="s">
        <v>307</v>
      </c>
      <c r="AU677" s="198" t="s">
        <v>83</v>
      </c>
      <c r="AY677" s="17" t="s">
        <v>157</v>
      </c>
      <c r="BE677" s="199">
        <f>IF(N677="základní",J677,0)</f>
        <v>0</v>
      </c>
      <c r="BF677" s="199">
        <f>IF(N677="snížená",J677,0)</f>
        <v>0</v>
      </c>
      <c r="BG677" s="199">
        <f>IF(N677="zákl. přenesená",J677,0)</f>
        <v>0</v>
      </c>
      <c r="BH677" s="199">
        <f>IF(N677="sníž. přenesená",J677,0)</f>
        <v>0</v>
      </c>
      <c r="BI677" s="199">
        <f>IF(N677="nulová",J677,0)</f>
        <v>0</v>
      </c>
      <c r="BJ677" s="17" t="s">
        <v>164</v>
      </c>
      <c r="BK677" s="199">
        <f>ROUND(I677*H677,2)</f>
        <v>0</v>
      </c>
      <c r="BL677" s="17" t="s">
        <v>196</v>
      </c>
      <c r="BM677" s="198" t="s">
        <v>847</v>
      </c>
    </row>
    <row r="678" spans="2:51" s="14" customFormat="1" ht="10.2">
      <c r="B678" s="211"/>
      <c r="C678" s="212"/>
      <c r="D678" s="202" t="s">
        <v>165</v>
      </c>
      <c r="E678" s="213" t="s">
        <v>1</v>
      </c>
      <c r="F678" s="214" t="s">
        <v>848</v>
      </c>
      <c r="G678" s="212"/>
      <c r="H678" s="215">
        <v>29.4</v>
      </c>
      <c r="I678" s="216"/>
      <c r="J678" s="212"/>
      <c r="K678" s="212"/>
      <c r="L678" s="217"/>
      <c r="M678" s="218"/>
      <c r="N678" s="219"/>
      <c r="O678" s="219"/>
      <c r="P678" s="219"/>
      <c r="Q678" s="219"/>
      <c r="R678" s="219"/>
      <c r="S678" s="219"/>
      <c r="T678" s="220"/>
      <c r="AT678" s="221" t="s">
        <v>165</v>
      </c>
      <c r="AU678" s="221" t="s">
        <v>83</v>
      </c>
      <c r="AV678" s="14" t="s">
        <v>83</v>
      </c>
      <c r="AW678" s="14" t="s">
        <v>30</v>
      </c>
      <c r="AX678" s="14" t="s">
        <v>73</v>
      </c>
      <c r="AY678" s="221" t="s">
        <v>157</v>
      </c>
    </row>
    <row r="679" spans="2:51" s="14" customFormat="1" ht="10.2">
      <c r="B679" s="211"/>
      <c r="C679" s="212"/>
      <c r="D679" s="202" t="s">
        <v>165</v>
      </c>
      <c r="E679" s="213" t="s">
        <v>1</v>
      </c>
      <c r="F679" s="214" t="s">
        <v>849</v>
      </c>
      <c r="G679" s="212"/>
      <c r="H679" s="215">
        <v>36.75</v>
      </c>
      <c r="I679" s="216"/>
      <c r="J679" s="212"/>
      <c r="K679" s="212"/>
      <c r="L679" s="217"/>
      <c r="M679" s="218"/>
      <c r="N679" s="219"/>
      <c r="O679" s="219"/>
      <c r="P679" s="219"/>
      <c r="Q679" s="219"/>
      <c r="R679" s="219"/>
      <c r="S679" s="219"/>
      <c r="T679" s="220"/>
      <c r="AT679" s="221" t="s">
        <v>165</v>
      </c>
      <c r="AU679" s="221" t="s">
        <v>83</v>
      </c>
      <c r="AV679" s="14" t="s">
        <v>83</v>
      </c>
      <c r="AW679" s="14" t="s">
        <v>30</v>
      </c>
      <c r="AX679" s="14" t="s">
        <v>73</v>
      </c>
      <c r="AY679" s="221" t="s">
        <v>157</v>
      </c>
    </row>
    <row r="680" spans="2:51" s="15" customFormat="1" ht="10.2">
      <c r="B680" s="222"/>
      <c r="C680" s="223"/>
      <c r="D680" s="202" t="s">
        <v>165</v>
      </c>
      <c r="E680" s="224" t="s">
        <v>1</v>
      </c>
      <c r="F680" s="225" t="s">
        <v>168</v>
      </c>
      <c r="G680" s="223"/>
      <c r="H680" s="226">
        <v>66.15</v>
      </c>
      <c r="I680" s="227"/>
      <c r="J680" s="223"/>
      <c r="K680" s="223"/>
      <c r="L680" s="228"/>
      <c r="M680" s="229"/>
      <c r="N680" s="230"/>
      <c r="O680" s="230"/>
      <c r="P680" s="230"/>
      <c r="Q680" s="230"/>
      <c r="R680" s="230"/>
      <c r="S680" s="230"/>
      <c r="T680" s="231"/>
      <c r="AT680" s="232" t="s">
        <v>165</v>
      </c>
      <c r="AU680" s="232" t="s">
        <v>83</v>
      </c>
      <c r="AV680" s="15" t="s">
        <v>164</v>
      </c>
      <c r="AW680" s="15" t="s">
        <v>30</v>
      </c>
      <c r="AX680" s="15" t="s">
        <v>81</v>
      </c>
      <c r="AY680" s="232" t="s">
        <v>157</v>
      </c>
    </row>
    <row r="681" spans="1:65" s="2" customFormat="1" ht="24.15" customHeight="1">
      <c r="A681" s="34"/>
      <c r="B681" s="35"/>
      <c r="C681" s="233" t="s">
        <v>526</v>
      </c>
      <c r="D681" s="233" t="s">
        <v>307</v>
      </c>
      <c r="E681" s="234" t="s">
        <v>850</v>
      </c>
      <c r="F681" s="235" t="s">
        <v>851</v>
      </c>
      <c r="G681" s="236" t="s">
        <v>162</v>
      </c>
      <c r="H681" s="237">
        <v>71.4</v>
      </c>
      <c r="I681" s="238"/>
      <c r="J681" s="239">
        <f>ROUND(I681*H681,2)</f>
        <v>0</v>
      </c>
      <c r="K681" s="235" t="s">
        <v>163</v>
      </c>
      <c r="L681" s="240"/>
      <c r="M681" s="241" t="s">
        <v>1</v>
      </c>
      <c r="N681" s="242" t="s">
        <v>40</v>
      </c>
      <c r="O681" s="72"/>
      <c r="P681" s="196">
        <f>O681*H681</f>
        <v>0</v>
      </c>
      <c r="Q681" s="196">
        <v>0.00085</v>
      </c>
      <c r="R681" s="196">
        <f>Q681*H681</f>
        <v>0.06069</v>
      </c>
      <c r="S681" s="196">
        <v>0</v>
      </c>
      <c r="T681" s="197">
        <f>S681*H681</f>
        <v>0</v>
      </c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R681" s="198" t="s">
        <v>241</v>
      </c>
      <c r="AT681" s="198" t="s">
        <v>307</v>
      </c>
      <c r="AU681" s="198" t="s">
        <v>83</v>
      </c>
      <c r="AY681" s="17" t="s">
        <v>157</v>
      </c>
      <c r="BE681" s="199">
        <f>IF(N681="základní",J681,0)</f>
        <v>0</v>
      </c>
      <c r="BF681" s="199">
        <f>IF(N681="snížená",J681,0)</f>
        <v>0</v>
      </c>
      <c r="BG681" s="199">
        <f>IF(N681="zákl. přenesená",J681,0)</f>
        <v>0</v>
      </c>
      <c r="BH681" s="199">
        <f>IF(N681="sníž. přenesená",J681,0)</f>
        <v>0</v>
      </c>
      <c r="BI681" s="199">
        <f>IF(N681="nulová",J681,0)</f>
        <v>0</v>
      </c>
      <c r="BJ681" s="17" t="s">
        <v>164</v>
      </c>
      <c r="BK681" s="199">
        <f>ROUND(I681*H681,2)</f>
        <v>0</v>
      </c>
      <c r="BL681" s="17" t="s">
        <v>196</v>
      </c>
      <c r="BM681" s="198" t="s">
        <v>852</v>
      </c>
    </row>
    <row r="682" spans="2:51" s="14" customFormat="1" ht="10.2">
      <c r="B682" s="211"/>
      <c r="C682" s="212"/>
      <c r="D682" s="202" t="s">
        <v>165</v>
      </c>
      <c r="E682" s="213" t="s">
        <v>1</v>
      </c>
      <c r="F682" s="214" t="s">
        <v>853</v>
      </c>
      <c r="G682" s="212"/>
      <c r="H682" s="215">
        <v>37.8</v>
      </c>
      <c r="I682" s="216"/>
      <c r="J682" s="212"/>
      <c r="K682" s="212"/>
      <c r="L682" s="217"/>
      <c r="M682" s="218"/>
      <c r="N682" s="219"/>
      <c r="O682" s="219"/>
      <c r="P682" s="219"/>
      <c r="Q682" s="219"/>
      <c r="R682" s="219"/>
      <c r="S682" s="219"/>
      <c r="T682" s="220"/>
      <c r="AT682" s="221" t="s">
        <v>165</v>
      </c>
      <c r="AU682" s="221" t="s">
        <v>83</v>
      </c>
      <c r="AV682" s="14" t="s">
        <v>83</v>
      </c>
      <c r="AW682" s="14" t="s">
        <v>30</v>
      </c>
      <c r="AX682" s="14" t="s">
        <v>73</v>
      </c>
      <c r="AY682" s="221" t="s">
        <v>157</v>
      </c>
    </row>
    <row r="683" spans="2:51" s="14" customFormat="1" ht="10.2">
      <c r="B683" s="211"/>
      <c r="C683" s="212"/>
      <c r="D683" s="202" t="s">
        <v>165</v>
      </c>
      <c r="E683" s="213" t="s">
        <v>1</v>
      </c>
      <c r="F683" s="214" t="s">
        <v>854</v>
      </c>
      <c r="G683" s="212"/>
      <c r="H683" s="215">
        <v>33.6</v>
      </c>
      <c r="I683" s="216"/>
      <c r="J683" s="212"/>
      <c r="K683" s="212"/>
      <c r="L683" s="217"/>
      <c r="M683" s="218"/>
      <c r="N683" s="219"/>
      <c r="O683" s="219"/>
      <c r="P683" s="219"/>
      <c r="Q683" s="219"/>
      <c r="R683" s="219"/>
      <c r="S683" s="219"/>
      <c r="T683" s="220"/>
      <c r="AT683" s="221" t="s">
        <v>165</v>
      </c>
      <c r="AU683" s="221" t="s">
        <v>83</v>
      </c>
      <c r="AV683" s="14" t="s">
        <v>83</v>
      </c>
      <c r="AW683" s="14" t="s">
        <v>30</v>
      </c>
      <c r="AX683" s="14" t="s">
        <v>73</v>
      </c>
      <c r="AY683" s="221" t="s">
        <v>157</v>
      </c>
    </row>
    <row r="684" spans="2:51" s="15" customFormat="1" ht="10.2">
      <c r="B684" s="222"/>
      <c r="C684" s="223"/>
      <c r="D684" s="202" t="s">
        <v>165</v>
      </c>
      <c r="E684" s="224" t="s">
        <v>1</v>
      </c>
      <c r="F684" s="225" t="s">
        <v>168</v>
      </c>
      <c r="G684" s="223"/>
      <c r="H684" s="226">
        <v>71.4</v>
      </c>
      <c r="I684" s="227"/>
      <c r="J684" s="223"/>
      <c r="K684" s="223"/>
      <c r="L684" s="228"/>
      <c r="M684" s="229"/>
      <c r="N684" s="230"/>
      <c r="O684" s="230"/>
      <c r="P684" s="230"/>
      <c r="Q684" s="230"/>
      <c r="R684" s="230"/>
      <c r="S684" s="230"/>
      <c r="T684" s="231"/>
      <c r="AT684" s="232" t="s">
        <v>165</v>
      </c>
      <c r="AU684" s="232" t="s">
        <v>83</v>
      </c>
      <c r="AV684" s="15" t="s">
        <v>164</v>
      </c>
      <c r="AW684" s="15" t="s">
        <v>30</v>
      </c>
      <c r="AX684" s="15" t="s">
        <v>81</v>
      </c>
      <c r="AY684" s="232" t="s">
        <v>157</v>
      </c>
    </row>
    <row r="685" spans="1:65" s="2" customFormat="1" ht="24.15" customHeight="1">
      <c r="A685" s="34"/>
      <c r="B685" s="35"/>
      <c r="C685" s="187" t="s">
        <v>855</v>
      </c>
      <c r="D685" s="187" t="s">
        <v>159</v>
      </c>
      <c r="E685" s="188" t="s">
        <v>856</v>
      </c>
      <c r="F685" s="189" t="s">
        <v>857</v>
      </c>
      <c r="G685" s="190" t="s">
        <v>216</v>
      </c>
      <c r="H685" s="191">
        <v>0.39</v>
      </c>
      <c r="I685" s="192"/>
      <c r="J685" s="193">
        <f>ROUND(I685*H685,2)</f>
        <v>0</v>
      </c>
      <c r="K685" s="189" t="s">
        <v>163</v>
      </c>
      <c r="L685" s="39"/>
      <c r="M685" s="194" t="s">
        <v>1</v>
      </c>
      <c r="N685" s="195" t="s">
        <v>40</v>
      </c>
      <c r="O685" s="72"/>
      <c r="P685" s="196">
        <f>O685*H685</f>
        <v>0</v>
      </c>
      <c r="Q685" s="196">
        <v>0</v>
      </c>
      <c r="R685" s="196">
        <f>Q685*H685</f>
        <v>0</v>
      </c>
      <c r="S685" s="196">
        <v>0</v>
      </c>
      <c r="T685" s="197">
        <f>S685*H685</f>
        <v>0</v>
      </c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R685" s="198" t="s">
        <v>196</v>
      </c>
      <c r="AT685" s="198" t="s">
        <v>159</v>
      </c>
      <c r="AU685" s="198" t="s">
        <v>83</v>
      </c>
      <c r="AY685" s="17" t="s">
        <v>157</v>
      </c>
      <c r="BE685" s="199">
        <f>IF(N685="základní",J685,0)</f>
        <v>0</v>
      </c>
      <c r="BF685" s="199">
        <f>IF(N685="snížená",J685,0)</f>
        <v>0</v>
      </c>
      <c r="BG685" s="199">
        <f>IF(N685="zákl. přenesená",J685,0)</f>
        <v>0</v>
      </c>
      <c r="BH685" s="199">
        <f>IF(N685="sníž. přenesená",J685,0)</f>
        <v>0</v>
      </c>
      <c r="BI685" s="199">
        <f>IF(N685="nulová",J685,0)</f>
        <v>0</v>
      </c>
      <c r="BJ685" s="17" t="s">
        <v>164</v>
      </c>
      <c r="BK685" s="199">
        <f>ROUND(I685*H685,2)</f>
        <v>0</v>
      </c>
      <c r="BL685" s="17" t="s">
        <v>196</v>
      </c>
      <c r="BM685" s="198" t="s">
        <v>858</v>
      </c>
    </row>
    <row r="686" spans="2:63" s="12" customFormat="1" ht="22.8" customHeight="1">
      <c r="B686" s="171"/>
      <c r="C686" s="172"/>
      <c r="D686" s="173" t="s">
        <v>72</v>
      </c>
      <c r="E686" s="185" t="s">
        <v>859</v>
      </c>
      <c r="F686" s="185" t="s">
        <v>860</v>
      </c>
      <c r="G686" s="172"/>
      <c r="H686" s="172"/>
      <c r="I686" s="175"/>
      <c r="J686" s="186">
        <f>BK686</f>
        <v>0</v>
      </c>
      <c r="K686" s="172"/>
      <c r="L686" s="177"/>
      <c r="M686" s="178"/>
      <c r="N686" s="179"/>
      <c r="O686" s="179"/>
      <c r="P686" s="180">
        <f>SUM(P687:P718)</f>
        <v>0</v>
      </c>
      <c r="Q686" s="179"/>
      <c r="R686" s="180">
        <f>SUM(R687:R718)</f>
        <v>0.40313999999999994</v>
      </c>
      <c r="S686" s="179"/>
      <c r="T686" s="181">
        <f>SUM(T687:T718)</f>
        <v>0</v>
      </c>
      <c r="AR686" s="182" t="s">
        <v>83</v>
      </c>
      <c r="AT686" s="183" t="s">
        <v>72</v>
      </c>
      <c r="AU686" s="183" t="s">
        <v>81</v>
      </c>
      <c r="AY686" s="182" t="s">
        <v>157</v>
      </c>
      <c r="BK686" s="184">
        <f>SUM(BK687:BK718)</f>
        <v>0</v>
      </c>
    </row>
    <row r="687" spans="1:65" s="2" customFormat="1" ht="14.4" customHeight="1">
      <c r="A687" s="34"/>
      <c r="B687" s="35"/>
      <c r="C687" s="187" t="s">
        <v>529</v>
      </c>
      <c r="D687" s="187" t="s">
        <v>159</v>
      </c>
      <c r="E687" s="188" t="s">
        <v>861</v>
      </c>
      <c r="F687" s="189" t="s">
        <v>862</v>
      </c>
      <c r="G687" s="190" t="s">
        <v>162</v>
      </c>
      <c r="H687" s="191">
        <v>1.5</v>
      </c>
      <c r="I687" s="192"/>
      <c r="J687" s="193">
        <f>ROUND(I687*H687,2)</f>
        <v>0</v>
      </c>
      <c r="K687" s="189" t="s">
        <v>163</v>
      </c>
      <c r="L687" s="39"/>
      <c r="M687" s="194" t="s">
        <v>1</v>
      </c>
      <c r="N687" s="195" t="s">
        <v>40</v>
      </c>
      <c r="O687" s="72"/>
      <c r="P687" s="196">
        <f>O687*H687</f>
        <v>0</v>
      </c>
      <c r="Q687" s="196">
        <v>0.00168</v>
      </c>
      <c r="R687" s="196">
        <f>Q687*H687</f>
        <v>0.00252</v>
      </c>
      <c r="S687" s="196">
        <v>0</v>
      </c>
      <c r="T687" s="197">
        <f>S687*H687</f>
        <v>0</v>
      </c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R687" s="198" t="s">
        <v>196</v>
      </c>
      <c r="AT687" s="198" t="s">
        <v>159</v>
      </c>
      <c r="AU687" s="198" t="s">
        <v>83</v>
      </c>
      <c r="AY687" s="17" t="s">
        <v>157</v>
      </c>
      <c r="BE687" s="199">
        <f>IF(N687="základní",J687,0)</f>
        <v>0</v>
      </c>
      <c r="BF687" s="199">
        <f>IF(N687="snížená",J687,0)</f>
        <v>0</v>
      </c>
      <c r="BG687" s="199">
        <f>IF(N687="zákl. přenesená",J687,0)</f>
        <v>0</v>
      </c>
      <c r="BH687" s="199">
        <f>IF(N687="sníž. přenesená",J687,0)</f>
        <v>0</v>
      </c>
      <c r="BI687" s="199">
        <f>IF(N687="nulová",J687,0)</f>
        <v>0</v>
      </c>
      <c r="BJ687" s="17" t="s">
        <v>164</v>
      </c>
      <c r="BK687" s="199">
        <f>ROUND(I687*H687,2)</f>
        <v>0</v>
      </c>
      <c r="BL687" s="17" t="s">
        <v>196</v>
      </c>
      <c r="BM687" s="198" t="s">
        <v>863</v>
      </c>
    </row>
    <row r="688" spans="2:51" s="13" customFormat="1" ht="10.2">
      <c r="B688" s="200"/>
      <c r="C688" s="201"/>
      <c r="D688" s="202" t="s">
        <v>165</v>
      </c>
      <c r="E688" s="203" t="s">
        <v>1</v>
      </c>
      <c r="F688" s="204" t="s">
        <v>864</v>
      </c>
      <c r="G688" s="201"/>
      <c r="H688" s="203" t="s">
        <v>1</v>
      </c>
      <c r="I688" s="205"/>
      <c r="J688" s="201"/>
      <c r="K688" s="201"/>
      <c r="L688" s="206"/>
      <c r="M688" s="207"/>
      <c r="N688" s="208"/>
      <c r="O688" s="208"/>
      <c r="P688" s="208"/>
      <c r="Q688" s="208"/>
      <c r="R688" s="208"/>
      <c r="S688" s="208"/>
      <c r="T688" s="209"/>
      <c r="AT688" s="210" t="s">
        <v>165</v>
      </c>
      <c r="AU688" s="210" t="s">
        <v>83</v>
      </c>
      <c r="AV688" s="13" t="s">
        <v>81</v>
      </c>
      <c r="AW688" s="13" t="s">
        <v>30</v>
      </c>
      <c r="AX688" s="13" t="s">
        <v>73</v>
      </c>
      <c r="AY688" s="210" t="s">
        <v>157</v>
      </c>
    </row>
    <row r="689" spans="2:51" s="14" customFormat="1" ht="10.2">
      <c r="B689" s="211"/>
      <c r="C689" s="212"/>
      <c r="D689" s="202" t="s">
        <v>165</v>
      </c>
      <c r="E689" s="213" t="s">
        <v>1</v>
      </c>
      <c r="F689" s="214" t="s">
        <v>865</v>
      </c>
      <c r="G689" s="212"/>
      <c r="H689" s="215">
        <v>1.5</v>
      </c>
      <c r="I689" s="216"/>
      <c r="J689" s="212"/>
      <c r="K689" s="212"/>
      <c r="L689" s="217"/>
      <c r="M689" s="218"/>
      <c r="N689" s="219"/>
      <c r="O689" s="219"/>
      <c r="P689" s="219"/>
      <c r="Q689" s="219"/>
      <c r="R689" s="219"/>
      <c r="S689" s="219"/>
      <c r="T689" s="220"/>
      <c r="AT689" s="221" t="s">
        <v>165</v>
      </c>
      <c r="AU689" s="221" t="s">
        <v>83</v>
      </c>
      <c r="AV689" s="14" t="s">
        <v>83</v>
      </c>
      <c r="AW689" s="14" t="s">
        <v>30</v>
      </c>
      <c r="AX689" s="14" t="s">
        <v>73</v>
      </c>
      <c r="AY689" s="221" t="s">
        <v>157</v>
      </c>
    </row>
    <row r="690" spans="2:51" s="15" customFormat="1" ht="10.2">
      <c r="B690" s="222"/>
      <c r="C690" s="223"/>
      <c r="D690" s="202" t="s">
        <v>165</v>
      </c>
      <c r="E690" s="224" t="s">
        <v>1</v>
      </c>
      <c r="F690" s="225" t="s">
        <v>168</v>
      </c>
      <c r="G690" s="223"/>
      <c r="H690" s="226">
        <v>1.5</v>
      </c>
      <c r="I690" s="227"/>
      <c r="J690" s="223"/>
      <c r="K690" s="223"/>
      <c r="L690" s="228"/>
      <c r="M690" s="229"/>
      <c r="N690" s="230"/>
      <c r="O690" s="230"/>
      <c r="P690" s="230"/>
      <c r="Q690" s="230"/>
      <c r="R690" s="230"/>
      <c r="S690" s="230"/>
      <c r="T690" s="231"/>
      <c r="AT690" s="232" t="s">
        <v>165</v>
      </c>
      <c r="AU690" s="232" t="s">
        <v>83</v>
      </c>
      <c r="AV690" s="15" t="s">
        <v>164</v>
      </c>
      <c r="AW690" s="15" t="s">
        <v>30</v>
      </c>
      <c r="AX690" s="15" t="s">
        <v>81</v>
      </c>
      <c r="AY690" s="232" t="s">
        <v>157</v>
      </c>
    </row>
    <row r="691" spans="1:65" s="2" customFormat="1" ht="14.4" customHeight="1">
      <c r="A691" s="34"/>
      <c r="B691" s="35"/>
      <c r="C691" s="187" t="s">
        <v>866</v>
      </c>
      <c r="D691" s="187" t="s">
        <v>159</v>
      </c>
      <c r="E691" s="188" t="s">
        <v>867</v>
      </c>
      <c r="F691" s="189" t="s">
        <v>868</v>
      </c>
      <c r="G691" s="190" t="s">
        <v>162</v>
      </c>
      <c r="H691" s="191">
        <v>3</v>
      </c>
      <c r="I691" s="192"/>
      <c r="J691" s="193">
        <f>ROUND(I691*H691,2)</f>
        <v>0</v>
      </c>
      <c r="K691" s="189" t="s">
        <v>163</v>
      </c>
      <c r="L691" s="39"/>
      <c r="M691" s="194" t="s">
        <v>1</v>
      </c>
      <c r="N691" s="195" t="s">
        <v>40</v>
      </c>
      <c r="O691" s="72"/>
      <c r="P691" s="196">
        <f>O691*H691</f>
        <v>0</v>
      </c>
      <c r="Q691" s="196">
        <v>0.00142</v>
      </c>
      <c r="R691" s="196">
        <f>Q691*H691</f>
        <v>0.00426</v>
      </c>
      <c r="S691" s="196">
        <v>0</v>
      </c>
      <c r="T691" s="197">
        <f>S691*H691</f>
        <v>0</v>
      </c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R691" s="198" t="s">
        <v>196</v>
      </c>
      <c r="AT691" s="198" t="s">
        <v>159</v>
      </c>
      <c r="AU691" s="198" t="s">
        <v>83</v>
      </c>
      <c r="AY691" s="17" t="s">
        <v>157</v>
      </c>
      <c r="BE691" s="199">
        <f>IF(N691="základní",J691,0)</f>
        <v>0</v>
      </c>
      <c r="BF691" s="199">
        <f>IF(N691="snížená",J691,0)</f>
        <v>0</v>
      </c>
      <c r="BG691" s="199">
        <f>IF(N691="zákl. přenesená",J691,0)</f>
        <v>0</v>
      </c>
      <c r="BH691" s="199">
        <f>IF(N691="sníž. přenesená",J691,0)</f>
        <v>0</v>
      </c>
      <c r="BI691" s="199">
        <f>IF(N691="nulová",J691,0)</f>
        <v>0</v>
      </c>
      <c r="BJ691" s="17" t="s">
        <v>164</v>
      </c>
      <c r="BK691" s="199">
        <f>ROUND(I691*H691,2)</f>
        <v>0</v>
      </c>
      <c r="BL691" s="17" t="s">
        <v>196</v>
      </c>
      <c r="BM691" s="198" t="s">
        <v>869</v>
      </c>
    </row>
    <row r="692" spans="1:65" s="2" customFormat="1" ht="14.4" customHeight="1">
      <c r="A692" s="34"/>
      <c r="B692" s="35"/>
      <c r="C692" s="233" t="s">
        <v>533</v>
      </c>
      <c r="D692" s="233" t="s">
        <v>307</v>
      </c>
      <c r="E692" s="234" t="s">
        <v>870</v>
      </c>
      <c r="F692" s="235" t="s">
        <v>871</v>
      </c>
      <c r="G692" s="236" t="s">
        <v>265</v>
      </c>
      <c r="H692" s="237">
        <v>5</v>
      </c>
      <c r="I692" s="238"/>
      <c r="J692" s="239">
        <f>ROUND(I692*H692,2)</f>
        <v>0</v>
      </c>
      <c r="K692" s="235" t="s">
        <v>163</v>
      </c>
      <c r="L692" s="240"/>
      <c r="M692" s="241" t="s">
        <v>1</v>
      </c>
      <c r="N692" s="242" t="s">
        <v>40</v>
      </c>
      <c r="O692" s="72"/>
      <c r="P692" s="196">
        <f>O692*H692</f>
        <v>0</v>
      </c>
      <c r="Q692" s="196">
        <v>0.00028</v>
      </c>
      <c r="R692" s="196">
        <f>Q692*H692</f>
        <v>0.0013999999999999998</v>
      </c>
      <c r="S692" s="196">
        <v>0</v>
      </c>
      <c r="T692" s="197">
        <f>S692*H692</f>
        <v>0</v>
      </c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R692" s="198" t="s">
        <v>241</v>
      </c>
      <c r="AT692" s="198" t="s">
        <v>307</v>
      </c>
      <c r="AU692" s="198" t="s">
        <v>83</v>
      </c>
      <c r="AY692" s="17" t="s">
        <v>157</v>
      </c>
      <c r="BE692" s="199">
        <f>IF(N692="základní",J692,0)</f>
        <v>0</v>
      </c>
      <c r="BF692" s="199">
        <f>IF(N692="snížená",J692,0)</f>
        <v>0</v>
      </c>
      <c r="BG692" s="199">
        <f>IF(N692="zákl. přenesená",J692,0)</f>
        <v>0</v>
      </c>
      <c r="BH692" s="199">
        <f>IF(N692="sníž. přenesená",J692,0)</f>
        <v>0</v>
      </c>
      <c r="BI692" s="199">
        <f>IF(N692="nulová",J692,0)</f>
        <v>0</v>
      </c>
      <c r="BJ692" s="17" t="s">
        <v>164</v>
      </c>
      <c r="BK692" s="199">
        <f>ROUND(I692*H692,2)</f>
        <v>0</v>
      </c>
      <c r="BL692" s="17" t="s">
        <v>196</v>
      </c>
      <c r="BM692" s="198" t="s">
        <v>872</v>
      </c>
    </row>
    <row r="693" spans="1:65" s="2" customFormat="1" ht="14.4" customHeight="1">
      <c r="A693" s="34"/>
      <c r="B693" s="35"/>
      <c r="C693" s="187" t="s">
        <v>873</v>
      </c>
      <c r="D693" s="187" t="s">
        <v>159</v>
      </c>
      <c r="E693" s="188" t="s">
        <v>874</v>
      </c>
      <c r="F693" s="189" t="s">
        <v>875</v>
      </c>
      <c r="G693" s="190" t="s">
        <v>162</v>
      </c>
      <c r="H693" s="191">
        <v>20</v>
      </c>
      <c r="I693" s="192"/>
      <c r="J693" s="193">
        <f>ROUND(I693*H693,2)</f>
        <v>0</v>
      </c>
      <c r="K693" s="189" t="s">
        <v>163</v>
      </c>
      <c r="L693" s="39"/>
      <c r="M693" s="194" t="s">
        <v>1</v>
      </c>
      <c r="N693" s="195" t="s">
        <v>40</v>
      </c>
      <c r="O693" s="72"/>
      <c r="P693" s="196">
        <f>O693*H693</f>
        <v>0</v>
      </c>
      <c r="Q693" s="196">
        <v>0.00744</v>
      </c>
      <c r="R693" s="196">
        <f>Q693*H693</f>
        <v>0.14880000000000002</v>
      </c>
      <c r="S693" s="196">
        <v>0</v>
      </c>
      <c r="T693" s="197">
        <f>S693*H693</f>
        <v>0</v>
      </c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R693" s="198" t="s">
        <v>196</v>
      </c>
      <c r="AT693" s="198" t="s">
        <v>159</v>
      </c>
      <c r="AU693" s="198" t="s">
        <v>83</v>
      </c>
      <c r="AY693" s="17" t="s">
        <v>157</v>
      </c>
      <c r="BE693" s="199">
        <f>IF(N693="základní",J693,0)</f>
        <v>0</v>
      </c>
      <c r="BF693" s="199">
        <f>IF(N693="snížená",J693,0)</f>
        <v>0</v>
      </c>
      <c r="BG693" s="199">
        <f>IF(N693="zákl. přenesená",J693,0)</f>
        <v>0</v>
      </c>
      <c r="BH693" s="199">
        <f>IF(N693="sníž. přenesená",J693,0)</f>
        <v>0</v>
      </c>
      <c r="BI693" s="199">
        <f>IF(N693="nulová",J693,0)</f>
        <v>0</v>
      </c>
      <c r="BJ693" s="17" t="s">
        <v>164</v>
      </c>
      <c r="BK693" s="199">
        <f>ROUND(I693*H693,2)</f>
        <v>0</v>
      </c>
      <c r="BL693" s="17" t="s">
        <v>196</v>
      </c>
      <c r="BM693" s="198" t="s">
        <v>876</v>
      </c>
    </row>
    <row r="694" spans="2:51" s="14" customFormat="1" ht="10.2">
      <c r="B694" s="211"/>
      <c r="C694" s="212"/>
      <c r="D694" s="202" t="s">
        <v>165</v>
      </c>
      <c r="E694" s="213" t="s">
        <v>1</v>
      </c>
      <c r="F694" s="214" t="s">
        <v>877</v>
      </c>
      <c r="G694" s="212"/>
      <c r="H694" s="215">
        <v>20</v>
      </c>
      <c r="I694" s="216"/>
      <c r="J694" s="212"/>
      <c r="K694" s="212"/>
      <c r="L694" s="217"/>
      <c r="M694" s="218"/>
      <c r="N694" s="219"/>
      <c r="O694" s="219"/>
      <c r="P694" s="219"/>
      <c r="Q694" s="219"/>
      <c r="R694" s="219"/>
      <c r="S694" s="219"/>
      <c r="T694" s="220"/>
      <c r="AT694" s="221" t="s">
        <v>165</v>
      </c>
      <c r="AU694" s="221" t="s">
        <v>83</v>
      </c>
      <c r="AV694" s="14" t="s">
        <v>83</v>
      </c>
      <c r="AW694" s="14" t="s">
        <v>30</v>
      </c>
      <c r="AX694" s="14" t="s">
        <v>73</v>
      </c>
      <c r="AY694" s="221" t="s">
        <v>157</v>
      </c>
    </row>
    <row r="695" spans="2:51" s="15" customFormat="1" ht="10.2">
      <c r="B695" s="222"/>
      <c r="C695" s="223"/>
      <c r="D695" s="202" t="s">
        <v>165</v>
      </c>
      <c r="E695" s="224" t="s">
        <v>1</v>
      </c>
      <c r="F695" s="225" t="s">
        <v>168</v>
      </c>
      <c r="G695" s="223"/>
      <c r="H695" s="226">
        <v>20</v>
      </c>
      <c r="I695" s="227"/>
      <c r="J695" s="223"/>
      <c r="K695" s="223"/>
      <c r="L695" s="228"/>
      <c r="M695" s="229"/>
      <c r="N695" s="230"/>
      <c r="O695" s="230"/>
      <c r="P695" s="230"/>
      <c r="Q695" s="230"/>
      <c r="R695" s="230"/>
      <c r="S695" s="230"/>
      <c r="T695" s="231"/>
      <c r="AT695" s="232" t="s">
        <v>165</v>
      </c>
      <c r="AU695" s="232" t="s">
        <v>83</v>
      </c>
      <c r="AV695" s="15" t="s">
        <v>164</v>
      </c>
      <c r="AW695" s="15" t="s">
        <v>30</v>
      </c>
      <c r="AX695" s="15" t="s">
        <v>81</v>
      </c>
      <c r="AY695" s="232" t="s">
        <v>157</v>
      </c>
    </row>
    <row r="696" spans="1:65" s="2" customFormat="1" ht="14.4" customHeight="1">
      <c r="A696" s="34"/>
      <c r="B696" s="35"/>
      <c r="C696" s="233" t="s">
        <v>536</v>
      </c>
      <c r="D696" s="233" t="s">
        <v>307</v>
      </c>
      <c r="E696" s="234" t="s">
        <v>878</v>
      </c>
      <c r="F696" s="235" t="s">
        <v>879</v>
      </c>
      <c r="G696" s="236" t="s">
        <v>265</v>
      </c>
      <c r="H696" s="237">
        <v>16</v>
      </c>
      <c r="I696" s="238"/>
      <c r="J696" s="239">
        <f aca="true" t="shared" si="10" ref="J696:J707">ROUND(I696*H696,2)</f>
        <v>0</v>
      </c>
      <c r="K696" s="235" t="s">
        <v>163</v>
      </c>
      <c r="L696" s="240"/>
      <c r="M696" s="241" t="s">
        <v>1</v>
      </c>
      <c r="N696" s="242" t="s">
        <v>40</v>
      </c>
      <c r="O696" s="72"/>
      <c r="P696" s="196">
        <f aca="true" t="shared" si="11" ref="P696:P707">O696*H696</f>
        <v>0</v>
      </c>
      <c r="Q696" s="196">
        <v>0.00035</v>
      </c>
      <c r="R696" s="196">
        <f aca="true" t="shared" si="12" ref="R696:R707">Q696*H696</f>
        <v>0.0056</v>
      </c>
      <c r="S696" s="196">
        <v>0</v>
      </c>
      <c r="T696" s="197">
        <f aca="true" t="shared" si="13" ref="T696:T707">S696*H696</f>
        <v>0</v>
      </c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R696" s="198" t="s">
        <v>241</v>
      </c>
      <c r="AT696" s="198" t="s">
        <v>307</v>
      </c>
      <c r="AU696" s="198" t="s">
        <v>83</v>
      </c>
      <c r="AY696" s="17" t="s">
        <v>157</v>
      </c>
      <c r="BE696" s="199">
        <f aca="true" t="shared" si="14" ref="BE696:BE707">IF(N696="základní",J696,0)</f>
        <v>0</v>
      </c>
      <c r="BF696" s="199">
        <f aca="true" t="shared" si="15" ref="BF696:BF707">IF(N696="snížená",J696,0)</f>
        <v>0</v>
      </c>
      <c r="BG696" s="199">
        <f aca="true" t="shared" si="16" ref="BG696:BG707">IF(N696="zákl. přenesená",J696,0)</f>
        <v>0</v>
      </c>
      <c r="BH696" s="199">
        <f aca="true" t="shared" si="17" ref="BH696:BH707">IF(N696="sníž. přenesená",J696,0)</f>
        <v>0</v>
      </c>
      <c r="BI696" s="199">
        <f aca="true" t="shared" si="18" ref="BI696:BI707">IF(N696="nulová",J696,0)</f>
        <v>0</v>
      </c>
      <c r="BJ696" s="17" t="s">
        <v>164</v>
      </c>
      <c r="BK696" s="199">
        <f aca="true" t="shared" si="19" ref="BK696:BK707">ROUND(I696*H696,2)</f>
        <v>0</v>
      </c>
      <c r="BL696" s="17" t="s">
        <v>196</v>
      </c>
      <c r="BM696" s="198" t="s">
        <v>880</v>
      </c>
    </row>
    <row r="697" spans="1:65" s="2" customFormat="1" ht="14.4" customHeight="1">
      <c r="A697" s="34"/>
      <c r="B697" s="35"/>
      <c r="C697" s="233" t="s">
        <v>881</v>
      </c>
      <c r="D697" s="233" t="s">
        <v>307</v>
      </c>
      <c r="E697" s="234" t="s">
        <v>882</v>
      </c>
      <c r="F697" s="235" t="s">
        <v>883</v>
      </c>
      <c r="G697" s="236" t="s">
        <v>265</v>
      </c>
      <c r="H697" s="237">
        <v>2</v>
      </c>
      <c r="I697" s="238"/>
      <c r="J697" s="239">
        <f t="shared" si="10"/>
        <v>0</v>
      </c>
      <c r="K697" s="235" t="s">
        <v>163</v>
      </c>
      <c r="L697" s="240"/>
      <c r="M697" s="241" t="s">
        <v>1</v>
      </c>
      <c r="N697" s="242" t="s">
        <v>40</v>
      </c>
      <c r="O697" s="72"/>
      <c r="P697" s="196">
        <f t="shared" si="11"/>
        <v>0</v>
      </c>
      <c r="Q697" s="196">
        <v>0.00026</v>
      </c>
      <c r="R697" s="196">
        <f t="shared" si="12"/>
        <v>0.00052</v>
      </c>
      <c r="S697" s="196">
        <v>0</v>
      </c>
      <c r="T697" s="197">
        <f t="shared" si="13"/>
        <v>0</v>
      </c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R697" s="198" t="s">
        <v>241</v>
      </c>
      <c r="AT697" s="198" t="s">
        <v>307</v>
      </c>
      <c r="AU697" s="198" t="s">
        <v>83</v>
      </c>
      <c r="AY697" s="17" t="s">
        <v>157</v>
      </c>
      <c r="BE697" s="199">
        <f t="shared" si="14"/>
        <v>0</v>
      </c>
      <c r="BF697" s="199">
        <f t="shared" si="15"/>
        <v>0</v>
      </c>
      <c r="BG697" s="199">
        <f t="shared" si="16"/>
        <v>0</v>
      </c>
      <c r="BH697" s="199">
        <f t="shared" si="17"/>
        <v>0</v>
      </c>
      <c r="BI697" s="199">
        <f t="shared" si="18"/>
        <v>0</v>
      </c>
      <c r="BJ697" s="17" t="s">
        <v>164</v>
      </c>
      <c r="BK697" s="199">
        <f t="shared" si="19"/>
        <v>0</v>
      </c>
      <c r="BL697" s="17" t="s">
        <v>196</v>
      </c>
      <c r="BM697" s="198" t="s">
        <v>884</v>
      </c>
    </row>
    <row r="698" spans="1:65" s="2" customFormat="1" ht="14.4" customHeight="1">
      <c r="A698" s="34"/>
      <c r="B698" s="35"/>
      <c r="C698" s="233" t="s">
        <v>540</v>
      </c>
      <c r="D698" s="233" t="s">
        <v>307</v>
      </c>
      <c r="E698" s="234" t="s">
        <v>885</v>
      </c>
      <c r="F698" s="235" t="s">
        <v>886</v>
      </c>
      <c r="G698" s="236" t="s">
        <v>265</v>
      </c>
      <c r="H698" s="237">
        <v>4</v>
      </c>
      <c r="I698" s="238"/>
      <c r="J698" s="239">
        <f t="shared" si="10"/>
        <v>0</v>
      </c>
      <c r="K698" s="235" t="s">
        <v>163</v>
      </c>
      <c r="L698" s="240"/>
      <c r="M698" s="241" t="s">
        <v>1</v>
      </c>
      <c r="N698" s="242" t="s">
        <v>40</v>
      </c>
      <c r="O698" s="72"/>
      <c r="P698" s="196">
        <f t="shared" si="11"/>
        <v>0</v>
      </c>
      <c r="Q698" s="196">
        <v>0.00088</v>
      </c>
      <c r="R698" s="196">
        <f t="shared" si="12"/>
        <v>0.00352</v>
      </c>
      <c r="S698" s="196">
        <v>0</v>
      </c>
      <c r="T698" s="197">
        <f t="shared" si="13"/>
        <v>0</v>
      </c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R698" s="198" t="s">
        <v>241</v>
      </c>
      <c r="AT698" s="198" t="s">
        <v>307</v>
      </c>
      <c r="AU698" s="198" t="s">
        <v>83</v>
      </c>
      <c r="AY698" s="17" t="s">
        <v>157</v>
      </c>
      <c r="BE698" s="199">
        <f t="shared" si="14"/>
        <v>0</v>
      </c>
      <c r="BF698" s="199">
        <f t="shared" si="15"/>
        <v>0</v>
      </c>
      <c r="BG698" s="199">
        <f t="shared" si="16"/>
        <v>0</v>
      </c>
      <c r="BH698" s="199">
        <f t="shared" si="17"/>
        <v>0</v>
      </c>
      <c r="BI698" s="199">
        <f t="shared" si="18"/>
        <v>0</v>
      </c>
      <c r="BJ698" s="17" t="s">
        <v>164</v>
      </c>
      <c r="BK698" s="199">
        <f t="shared" si="19"/>
        <v>0</v>
      </c>
      <c r="BL698" s="17" t="s">
        <v>196</v>
      </c>
      <c r="BM698" s="198" t="s">
        <v>887</v>
      </c>
    </row>
    <row r="699" spans="1:65" s="2" customFormat="1" ht="14.4" customHeight="1">
      <c r="A699" s="34"/>
      <c r="B699" s="35"/>
      <c r="C699" s="187" t="s">
        <v>888</v>
      </c>
      <c r="D699" s="187" t="s">
        <v>159</v>
      </c>
      <c r="E699" s="188" t="s">
        <v>889</v>
      </c>
      <c r="F699" s="189" t="s">
        <v>890</v>
      </c>
      <c r="G699" s="190" t="s">
        <v>162</v>
      </c>
      <c r="H699" s="191">
        <v>11</v>
      </c>
      <c r="I699" s="192"/>
      <c r="J699" s="193">
        <f t="shared" si="10"/>
        <v>0</v>
      </c>
      <c r="K699" s="189" t="s">
        <v>163</v>
      </c>
      <c r="L699" s="39"/>
      <c r="M699" s="194" t="s">
        <v>1</v>
      </c>
      <c r="N699" s="195" t="s">
        <v>40</v>
      </c>
      <c r="O699" s="72"/>
      <c r="P699" s="196">
        <f t="shared" si="11"/>
        <v>0</v>
      </c>
      <c r="Q699" s="196">
        <v>0.01232</v>
      </c>
      <c r="R699" s="196">
        <f t="shared" si="12"/>
        <v>0.13552</v>
      </c>
      <c r="S699" s="196">
        <v>0</v>
      </c>
      <c r="T699" s="197">
        <f t="shared" si="13"/>
        <v>0</v>
      </c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R699" s="198" t="s">
        <v>196</v>
      </c>
      <c r="AT699" s="198" t="s">
        <v>159</v>
      </c>
      <c r="AU699" s="198" t="s">
        <v>83</v>
      </c>
      <c r="AY699" s="17" t="s">
        <v>157</v>
      </c>
      <c r="BE699" s="199">
        <f t="shared" si="14"/>
        <v>0</v>
      </c>
      <c r="BF699" s="199">
        <f t="shared" si="15"/>
        <v>0</v>
      </c>
      <c r="BG699" s="199">
        <f t="shared" si="16"/>
        <v>0</v>
      </c>
      <c r="BH699" s="199">
        <f t="shared" si="17"/>
        <v>0</v>
      </c>
      <c r="BI699" s="199">
        <f t="shared" si="18"/>
        <v>0</v>
      </c>
      <c r="BJ699" s="17" t="s">
        <v>164</v>
      </c>
      <c r="BK699" s="199">
        <f t="shared" si="19"/>
        <v>0</v>
      </c>
      <c r="BL699" s="17" t="s">
        <v>196</v>
      </c>
      <c r="BM699" s="198" t="s">
        <v>891</v>
      </c>
    </row>
    <row r="700" spans="1:65" s="2" customFormat="1" ht="24.15" customHeight="1">
      <c r="A700" s="34"/>
      <c r="B700" s="35"/>
      <c r="C700" s="233" t="s">
        <v>543</v>
      </c>
      <c r="D700" s="233" t="s">
        <v>307</v>
      </c>
      <c r="E700" s="234" t="s">
        <v>892</v>
      </c>
      <c r="F700" s="235" t="s">
        <v>893</v>
      </c>
      <c r="G700" s="236" t="s">
        <v>265</v>
      </c>
      <c r="H700" s="237">
        <v>2</v>
      </c>
      <c r="I700" s="238"/>
      <c r="J700" s="239">
        <f t="shared" si="10"/>
        <v>0</v>
      </c>
      <c r="K700" s="235" t="s">
        <v>163</v>
      </c>
      <c r="L700" s="240"/>
      <c r="M700" s="241" t="s">
        <v>1</v>
      </c>
      <c r="N700" s="242" t="s">
        <v>40</v>
      </c>
      <c r="O700" s="72"/>
      <c r="P700" s="196">
        <f t="shared" si="11"/>
        <v>0</v>
      </c>
      <c r="Q700" s="196">
        <v>0.00121</v>
      </c>
      <c r="R700" s="196">
        <f t="shared" si="12"/>
        <v>0.00242</v>
      </c>
      <c r="S700" s="196">
        <v>0</v>
      </c>
      <c r="T700" s="197">
        <f t="shared" si="13"/>
        <v>0</v>
      </c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R700" s="198" t="s">
        <v>241</v>
      </c>
      <c r="AT700" s="198" t="s">
        <v>307</v>
      </c>
      <c r="AU700" s="198" t="s">
        <v>83</v>
      </c>
      <c r="AY700" s="17" t="s">
        <v>157</v>
      </c>
      <c r="BE700" s="199">
        <f t="shared" si="14"/>
        <v>0</v>
      </c>
      <c r="BF700" s="199">
        <f t="shared" si="15"/>
        <v>0</v>
      </c>
      <c r="BG700" s="199">
        <f t="shared" si="16"/>
        <v>0</v>
      </c>
      <c r="BH700" s="199">
        <f t="shared" si="17"/>
        <v>0</v>
      </c>
      <c r="BI700" s="199">
        <f t="shared" si="18"/>
        <v>0</v>
      </c>
      <c r="BJ700" s="17" t="s">
        <v>164</v>
      </c>
      <c r="BK700" s="199">
        <f t="shared" si="19"/>
        <v>0</v>
      </c>
      <c r="BL700" s="17" t="s">
        <v>196</v>
      </c>
      <c r="BM700" s="198" t="s">
        <v>894</v>
      </c>
    </row>
    <row r="701" spans="1:65" s="2" customFormat="1" ht="14.4" customHeight="1">
      <c r="A701" s="34"/>
      <c r="B701" s="35"/>
      <c r="C701" s="233" t="s">
        <v>895</v>
      </c>
      <c r="D701" s="233" t="s">
        <v>307</v>
      </c>
      <c r="E701" s="234" t="s">
        <v>896</v>
      </c>
      <c r="F701" s="235" t="s">
        <v>897</v>
      </c>
      <c r="G701" s="236" t="s">
        <v>265</v>
      </c>
      <c r="H701" s="237">
        <v>1</v>
      </c>
      <c r="I701" s="238"/>
      <c r="J701" s="239">
        <f t="shared" si="10"/>
        <v>0</v>
      </c>
      <c r="K701" s="235" t="s">
        <v>163</v>
      </c>
      <c r="L701" s="240"/>
      <c r="M701" s="241" t="s">
        <v>1</v>
      </c>
      <c r="N701" s="242" t="s">
        <v>40</v>
      </c>
      <c r="O701" s="72"/>
      <c r="P701" s="196">
        <f t="shared" si="11"/>
        <v>0</v>
      </c>
      <c r="Q701" s="196">
        <v>0.00041</v>
      </c>
      <c r="R701" s="196">
        <f t="shared" si="12"/>
        <v>0.00041</v>
      </c>
      <c r="S701" s="196">
        <v>0</v>
      </c>
      <c r="T701" s="197">
        <f t="shared" si="13"/>
        <v>0</v>
      </c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R701" s="198" t="s">
        <v>241</v>
      </c>
      <c r="AT701" s="198" t="s">
        <v>307</v>
      </c>
      <c r="AU701" s="198" t="s">
        <v>83</v>
      </c>
      <c r="AY701" s="17" t="s">
        <v>157</v>
      </c>
      <c r="BE701" s="199">
        <f t="shared" si="14"/>
        <v>0</v>
      </c>
      <c r="BF701" s="199">
        <f t="shared" si="15"/>
        <v>0</v>
      </c>
      <c r="BG701" s="199">
        <f t="shared" si="16"/>
        <v>0</v>
      </c>
      <c r="BH701" s="199">
        <f t="shared" si="17"/>
        <v>0</v>
      </c>
      <c r="BI701" s="199">
        <f t="shared" si="18"/>
        <v>0</v>
      </c>
      <c r="BJ701" s="17" t="s">
        <v>164</v>
      </c>
      <c r="BK701" s="199">
        <f t="shared" si="19"/>
        <v>0</v>
      </c>
      <c r="BL701" s="17" t="s">
        <v>196</v>
      </c>
      <c r="BM701" s="198" t="s">
        <v>898</v>
      </c>
    </row>
    <row r="702" spans="1:65" s="2" customFormat="1" ht="14.4" customHeight="1">
      <c r="A702" s="34"/>
      <c r="B702" s="35"/>
      <c r="C702" s="233" t="s">
        <v>547</v>
      </c>
      <c r="D702" s="233" t="s">
        <v>307</v>
      </c>
      <c r="E702" s="234" t="s">
        <v>899</v>
      </c>
      <c r="F702" s="235" t="s">
        <v>900</v>
      </c>
      <c r="G702" s="236" t="s">
        <v>265</v>
      </c>
      <c r="H702" s="237">
        <v>1</v>
      </c>
      <c r="I702" s="238"/>
      <c r="J702" s="239">
        <f t="shared" si="10"/>
        <v>0</v>
      </c>
      <c r="K702" s="235" t="s">
        <v>163</v>
      </c>
      <c r="L702" s="240"/>
      <c r="M702" s="241" t="s">
        <v>1</v>
      </c>
      <c r="N702" s="242" t="s">
        <v>40</v>
      </c>
      <c r="O702" s="72"/>
      <c r="P702" s="196">
        <f t="shared" si="11"/>
        <v>0</v>
      </c>
      <c r="Q702" s="196">
        <v>0.00176</v>
      </c>
      <c r="R702" s="196">
        <f t="shared" si="12"/>
        <v>0.00176</v>
      </c>
      <c r="S702" s="196">
        <v>0</v>
      </c>
      <c r="T702" s="197">
        <f t="shared" si="13"/>
        <v>0</v>
      </c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R702" s="198" t="s">
        <v>241</v>
      </c>
      <c r="AT702" s="198" t="s">
        <v>307</v>
      </c>
      <c r="AU702" s="198" t="s">
        <v>83</v>
      </c>
      <c r="AY702" s="17" t="s">
        <v>157</v>
      </c>
      <c r="BE702" s="199">
        <f t="shared" si="14"/>
        <v>0</v>
      </c>
      <c r="BF702" s="199">
        <f t="shared" si="15"/>
        <v>0</v>
      </c>
      <c r="BG702" s="199">
        <f t="shared" si="16"/>
        <v>0</v>
      </c>
      <c r="BH702" s="199">
        <f t="shared" si="17"/>
        <v>0</v>
      </c>
      <c r="BI702" s="199">
        <f t="shared" si="18"/>
        <v>0</v>
      </c>
      <c r="BJ702" s="17" t="s">
        <v>164</v>
      </c>
      <c r="BK702" s="199">
        <f t="shared" si="19"/>
        <v>0</v>
      </c>
      <c r="BL702" s="17" t="s">
        <v>196</v>
      </c>
      <c r="BM702" s="198" t="s">
        <v>901</v>
      </c>
    </row>
    <row r="703" spans="1:65" s="2" customFormat="1" ht="14.4" customHeight="1">
      <c r="A703" s="34"/>
      <c r="B703" s="35"/>
      <c r="C703" s="233" t="s">
        <v>902</v>
      </c>
      <c r="D703" s="233" t="s">
        <v>307</v>
      </c>
      <c r="E703" s="234" t="s">
        <v>903</v>
      </c>
      <c r="F703" s="235" t="s">
        <v>904</v>
      </c>
      <c r="G703" s="236" t="s">
        <v>265</v>
      </c>
      <c r="H703" s="237">
        <v>5</v>
      </c>
      <c r="I703" s="238"/>
      <c r="J703" s="239">
        <f t="shared" si="10"/>
        <v>0</v>
      </c>
      <c r="K703" s="235" t="s">
        <v>163</v>
      </c>
      <c r="L703" s="240"/>
      <c r="M703" s="241" t="s">
        <v>1</v>
      </c>
      <c r="N703" s="242" t="s">
        <v>40</v>
      </c>
      <c r="O703" s="72"/>
      <c r="P703" s="196">
        <f t="shared" si="11"/>
        <v>0</v>
      </c>
      <c r="Q703" s="196">
        <v>0.00091</v>
      </c>
      <c r="R703" s="196">
        <f t="shared" si="12"/>
        <v>0.00455</v>
      </c>
      <c r="S703" s="196">
        <v>0</v>
      </c>
      <c r="T703" s="197">
        <f t="shared" si="13"/>
        <v>0</v>
      </c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R703" s="198" t="s">
        <v>241</v>
      </c>
      <c r="AT703" s="198" t="s">
        <v>307</v>
      </c>
      <c r="AU703" s="198" t="s">
        <v>83</v>
      </c>
      <c r="AY703" s="17" t="s">
        <v>157</v>
      </c>
      <c r="BE703" s="199">
        <f t="shared" si="14"/>
        <v>0</v>
      </c>
      <c r="BF703" s="199">
        <f t="shared" si="15"/>
        <v>0</v>
      </c>
      <c r="BG703" s="199">
        <f t="shared" si="16"/>
        <v>0</v>
      </c>
      <c r="BH703" s="199">
        <f t="shared" si="17"/>
        <v>0</v>
      </c>
      <c r="BI703" s="199">
        <f t="shared" si="18"/>
        <v>0</v>
      </c>
      <c r="BJ703" s="17" t="s">
        <v>164</v>
      </c>
      <c r="BK703" s="199">
        <f t="shared" si="19"/>
        <v>0</v>
      </c>
      <c r="BL703" s="17" t="s">
        <v>196</v>
      </c>
      <c r="BM703" s="198" t="s">
        <v>905</v>
      </c>
    </row>
    <row r="704" spans="1:65" s="2" customFormat="1" ht="14.4" customHeight="1">
      <c r="A704" s="34"/>
      <c r="B704" s="35"/>
      <c r="C704" s="233" t="s">
        <v>550</v>
      </c>
      <c r="D704" s="233" t="s">
        <v>307</v>
      </c>
      <c r="E704" s="234" t="s">
        <v>906</v>
      </c>
      <c r="F704" s="235" t="s">
        <v>907</v>
      </c>
      <c r="G704" s="236" t="s">
        <v>265</v>
      </c>
      <c r="H704" s="237">
        <v>1</v>
      </c>
      <c r="I704" s="238"/>
      <c r="J704" s="239">
        <f t="shared" si="10"/>
        <v>0</v>
      </c>
      <c r="K704" s="235" t="s">
        <v>163</v>
      </c>
      <c r="L704" s="240"/>
      <c r="M704" s="241" t="s">
        <v>1</v>
      </c>
      <c r="N704" s="242" t="s">
        <v>40</v>
      </c>
      <c r="O704" s="72"/>
      <c r="P704" s="196">
        <f t="shared" si="11"/>
        <v>0</v>
      </c>
      <c r="Q704" s="196">
        <v>0.00116</v>
      </c>
      <c r="R704" s="196">
        <f t="shared" si="12"/>
        <v>0.00116</v>
      </c>
      <c r="S704" s="196">
        <v>0</v>
      </c>
      <c r="T704" s="197">
        <f t="shared" si="13"/>
        <v>0</v>
      </c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R704" s="198" t="s">
        <v>241</v>
      </c>
      <c r="AT704" s="198" t="s">
        <v>307</v>
      </c>
      <c r="AU704" s="198" t="s">
        <v>83</v>
      </c>
      <c r="AY704" s="17" t="s">
        <v>157</v>
      </c>
      <c r="BE704" s="199">
        <f t="shared" si="14"/>
        <v>0</v>
      </c>
      <c r="BF704" s="199">
        <f t="shared" si="15"/>
        <v>0</v>
      </c>
      <c r="BG704" s="199">
        <f t="shared" si="16"/>
        <v>0</v>
      </c>
      <c r="BH704" s="199">
        <f t="shared" si="17"/>
        <v>0</v>
      </c>
      <c r="BI704" s="199">
        <f t="shared" si="18"/>
        <v>0</v>
      </c>
      <c r="BJ704" s="17" t="s">
        <v>164</v>
      </c>
      <c r="BK704" s="199">
        <f t="shared" si="19"/>
        <v>0</v>
      </c>
      <c r="BL704" s="17" t="s">
        <v>196</v>
      </c>
      <c r="BM704" s="198" t="s">
        <v>908</v>
      </c>
    </row>
    <row r="705" spans="1:65" s="2" customFormat="1" ht="14.4" customHeight="1">
      <c r="A705" s="34"/>
      <c r="B705" s="35"/>
      <c r="C705" s="233" t="s">
        <v>909</v>
      </c>
      <c r="D705" s="233" t="s">
        <v>307</v>
      </c>
      <c r="E705" s="234" t="s">
        <v>910</v>
      </c>
      <c r="F705" s="235" t="s">
        <v>911</v>
      </c>
      <c r="G705" s="236" t="s">
        <v>265</v>
      </c>
      <c r="H705" s="237">
        <v>1</v>
      </c>
      <c r="I705" s="238"/>
      <c r="J705" s="239">
        <f t="shared" si="10"/>
        <v>0</v>
      </c>
      <c r="K705" s="235" t="s">
        <v>163</v>
      </c>
      <c r="L705" s="240"/>
      <c r="M705" s="241" t="s">
        <v>1</v>
      </c>
      <c r="N705" s="242" t="s">
        <v>40</v>
      </c>
      <c r="O705" s="72"/>
      <c r="P705" s="196">
        <f t="shared" si="11"/>
        <v>0</v>
      </c>
      <c r="Q705" s="196">
        <v>0.0001</v>
      </c>
      <c r="R705" s="196">
        <f t="shared" si="12"/>
        <v>0.0001</v>
      </c>
      <c r="S705" s="196">
        <v>0</v>
      </c>
      <c r="T705" s="197">
        <f t="shared" si="13"/>
        <v>0</v>
      </c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R705" s="198" t="s">
        <v>241</v>
      </c>
      <c r="AT705" s="198" t="s">
        <v>307</v>
      </c>
      <c r="AU705" s="198" t="s">
        <v>83</v>
      </c>
      <c r="AY705" s="17" t="s">
        <v>157</v>
      </c>
      <c r="BE705" s="199">
        <f t="shared" si="14"/>
        <v>0</v>
      </c>
      <c r="BF705" s="199">
        <f t="shared" si="15"/>
        <v>0</v>
      </c>
      <c r="BG705" s="199">
        <f t="shared" si="16"/>
        <v>0</v>
      </c>
      <c r="BH705" s="199">
        <f t="shared" si="17"/>
        <v>0</v>
      </c>
      <c r="BI705" s="199">
        <f t="shared" si="18"/>
        <v>0</v>
      </c>
      <c r="BJ705" s="17" t="s">
        <v>164</v>
      </c>
      <c r="BK705" s="199">
        <f t="shared" si="19"/>
        <v>0</v>
      </c>
      <c r="BL705" s="17" t="s">
        <v>196</v>
      </c>
      <c r="BM705" s="198" t="s">
        <v>912</v>
      </c>
    </row>
    <row r="706" spans="1:65" s="2" customFormat="1" ht="14.4" customHeight="1">
      <c r="A706" s="34"/>
      <c r="B706" s="35"/>
      <c r="C706" s="187" t="s">
        <v>554</v>
      </c>
      <c r="D706" s="187" t="s">
        <v>159</v>
      </c>
      <c r="E706" s="188" t="s">
        <v>913</v>
      </c>
      <c r="F706" s="189" t="s">
        <v>914</v>
      </c>
      <c r="G706" s="190" t="s">
        <v>162</v>
      </c>
      <c r="H706" s="191">
        <v>15</v>
      </c>
      <c r="I706" s="192"/>
      <c r="J706" s="193">
        <f t="shared" si="10"/>
        <v>0</v>
      </c>
      <c r="K706" s="189" t="s">
        <v>163</v>
      </c>
      <c r="L706" s="39"/>
      <c r="M706" s="194" t="s">
        <v>1</v>
      </c>
      <c r="N706" s="195" t="s">
        <v>40</v>
      </c>
      <c r="O706" s="72"/>
      <c r="P706" s="196">
        <f t="shared" si="11"/>
        <v>0</v>
      </c>
      <c r="Q706" s="196">
        <v>0.00155</v>
      </c>
      <c r="R706" s="196">
        <f t="shared" si="12"/>
        <v>0.02325</v>
      </c>
      <c r="S706" s="196">
        <v>0</v>
      </c>
      <c r="T706" s="197">
        <f t="shared" si="13"/>
        <v>0</v>
      </c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R706" s="198" t="s">
        <v>196</v>
      </c>
      <c r="AT706" s="198" t="s">
        <v>159</v>
      </c>
      <c r="AU706" s="198" t="s">
        <v>83</v>
      </c>
      <c r="AY706" s="17" t="s">
        <v>157</v>
      </c>
      <c r="BE706" s="199">
        <f t="shared" si="14"/>
        <v>0</v>
      </c>
      <c r="BF706" s="199">
        <f t="shared" si="15"/>
        <v>0</v>
      </c>
      <c r="BG706" s="199">
        <f t="shared" si="16"/>
        <v>0</v>
      </c>
      <c r="BH706" s="199">
        <f t="shared" si="17"/>
        <v>0</v>
      </c>
      <c r="BI706" s="199">
        <f t="shared" si="18"/>
        <v>0</v>
      </c>
      <c r="BJ706" s="17" t="s">
        <v>164</v>
      </c>
      <c r="BK706" s="199">
        <f t="shared" si="19"/>
        <v>0</v>
      </c>
      <c r="BL706" s="17" t="s">
        <v>196</v>
      </c>
      <c r="BM706" s="198" t="s">
        <v>915</v>
      </c>
    </row>
    <row r="707" spans="1:65" s="2" customFormat="1" ht="14.4" customHeight="1">
      <c r="A707" s="34"/>
      <c r="B707" s="35"/>
      <c r="C707" s="187" t="s">
        <v>916</v>
      </c>
      <c r="D707" s="187" t="s">
        <v>159</v>
      </c>
      <c r="E707" s="188" t="s">
        <v>917</v>
      </c>
      <c r="F707" s="189" t="s">
        <v>918</v>
      </c>
      <c r="G707" s="190" t="s">
        <v>162</v>
      </c>
      <c r="H707" s="191">
        <v>24</v>
      </c>
      <c r="I707" s="192"/>
      <c r="J707" s="193">
        <f t="shared" si="10"/>
        <v>0</v>
      </c>
      <c r="K707" s="189" t="s">
        <v>163</v>
      </c>
      <c r="L707" s="39"/>
      <c r="M707" s="194" t="s">
        <v>1</v>
      </c>
      <c r="N707" s="195" t="s">
        <v>40</v>
      </c>
      <c r="O707" s="72"/>
      <c r="P707" s="196">
        <f t="shared" si="11"/>
        <v>0</v>
      </c>
      <c r="Q707" s="196">
        <v>0.00041</v>
      </c>
      <c r="R707" s="196">
        <f t="shared" si="12"/>
        <v>0.00984</v>
      </c>
      <c r="S707" s="196">
        <v>0</v>
      </c>
      <c r="T707" s="197">
        <f t="shared" si="13"/>
        <v>0</v>
      </c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R707" s="198" t="s">
        <v>196</v>
      </c>
      <c r="AT707" s="198" t="s">
        <v>159</v>
      </c>
      <c r="AU707" s="198" t="s">
        <v>83</v>
      </c>
      <c r="AY707" s="17" t="s">
        <v>157</v>
      </c>
      <c r="BE707" s="199">
        <f t="shared" si="14"/>
        <v>0</v>
      </c>
      <c r="BF707" s="199">
        <f t="shared" si="15"/>
        <v>0</v>
      </c>
      <c r="BG707" s="199">
        <f t="shared" si="16"/>
        <v>0</v>
      </c>
      <c r="BH707" s="199">
        <f t="shared" si="17"/>
        <v>0</v>
      </c>
      <c r="BI707" s="199">
        <f t="shared" si="18"/>
        <v>0</v>
      </c>
      <c r="BJ707" s="17" t="s">
        <v>164</v>
      </c>
      <c r="BK707" s="199">
        <f t="shared" si="19"/>
        <v>0</v>
      </c>
      <c r="BL707" s="17" t="s">
        <v>196</v>
      </c>
      <c r="BM707" s="198" t="s">
        <v>919</v>
      </c>
    </row>
    <row r="708" spans="2:51" s="14" customFormat="1" ht="10.2">
      <c r="B708" s="211"/>
      <c r="C708" s="212"/>
      <c r="D708" s="202" t="s">
        <v>165</v>
      </c>
      <c r="E708" s="213" t="s">
        <v>1</v>
      </c>
      <c r="F708" s="214" t="s">
        <v>920</v>
      </c>
      <c r="G708" s="212"/>
      <c r="H708" s="215">
        <v>24</v>
      </c>
      <c r="I708" s="216"/>
      <c r="J708" s="212"/>
      <c r="K708" s="212"/>
      <c r="L708" s="217"/>
      <c r="M708" s="218"/>
      <c r="N708" s="219"/>
      <c r="O708" s="219"/>
      <c r="P708" s="219"/>
      <c r="Q708" s="219"/>
      <c r="R708" s="219"/>
      <c r="S708" s="219"/>
      <c r="T708" s="220"/>
      <c r="AT708" s="221" t="s">
        <v>165</v>
      </c>
      <c r="AU708" s="221" t="s">
        <v>83</v>
      </c>
      <c r="AV708" s="14" t="s">
        <v>83</v>
      </c>
      <c r="AW708" s="14" t="s">
        <v>30</v>
      </c>
      <c r="AX708" s="14" t="s">
        <v>73</v>
      </c>
      <c r="AY708" s="221" t="s">
        <v>157</v>
      </c>
    </row>
    <row r="709" spans="2:51" s="15" customFormat="1" ht="10.2">
      <c r="B709" s="222"/>
      <c r="C709" s="223"/>
      <c r="D709" s="202" t="s">
        <v>165</v>
      </c>
      <c r="E709" s="224" t="s">
        <v>1</v>
      </c>
      <c r="F709" s="225" t="s">
        <v>168</v>
      </c>
      <c r="G709" s="223"/>
      <c r="H709" s="226">
        <v>24</v>
      </c>
      <c r="I709" s="227"/>
      <c r="J709" s="223"/>
      <c r="K709" s="223"/>
      <c r="L709" s="228"/>
      <c r="M709" s="229"/>
      <c r="N709" s="230"/>
      <c r="O709" s="230"/>
      <c r="P709" s="230"/>
      <c r="Q709" s="230"/>
      <c r="R709" s="230"/>
      <c r="S709" s="230"/>
      <c r="T709" s="231"/>
      <c r="AT709" s="232" t="s">
        <v>165</v>
      </c>
      <c r="AU709" s="232" t="s">
        <v>83</v>
      </c>
      <c r="AV709" s="15" t="s">
        <v>164</v>
      </c>
      <c r="AW709" s="15" t="s">
        <v>30</v>
      </c>
      <c r="AX709" s="15" t="s">
        <v>81</v>
      </c>
      <c r="AY709" s="232" t="s">
        <v>157</v>
      </c>
    </row>
    <row r="710" spans="1:65" s="2" customFormat="1" ht="14.4" customHeight="1">
      <c r="A710" s="34"/>
      <c r="B710" s="35"/>
      <c r="C710" s="187" t="s">
        <v>557</v>
      </c>
      <c r="D710" s="187" t="s">
        <v>159</v>
      </c>
      <c r="E710" s="188" t="s">
        <v>921</v>
      </c>
      <c r="F710" s="189" t="s">
        <v>922</v>
      </c>
      <c r="G710" s="190" t="s">
        <v>162</v>
      </c>
      <c r="H710" s="191">
        <v>3</v>
      </c>
      <c r="I710" s="192"/>
      <c r="J710" s="193">
        <f>ROUND(I710*H710,2)</f>
        <v>0</v>
      </c>
      <c r="K710" s="189" t="s">
        <v>163</v>
      </c>
      <c r="L710" s="39"/>
      <c r="M710" s="194" t="s">
        <v>1</v>
      </c>
      <c r="N710" s="195" t="s">
        <v>40</v>
      </c>
      <c r="O710" s="72"/>
      <c r="P710" s="196">
        <f>O710*H710</f>
        <v>0</v>
      </c>
      <c r="Q710" s="196">
        <v>0.00048</v>
      </c>
      <c r="R710" s="196">
        <f>Q710*H710</f>
        <v>0.00144</v>
      </c>
      <c r="S710" s="196">
        <v>0</v>
      </c>
      <c r="T710" s="197">
        <f>S710*H710</f>
        <v>0</v>
      </c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R710" s="198" t="s">
        <v>196</v>
      </c>
      <c r="AT710" s="198" t="s">
        <v>159</v>
      </c>
      <c r="AU710" s="198" t="s">
        <v>83</v>
      </c>
      <c r="AY710" s="17" t="s">
        <v>157</v>
      </c>
      <c r="BE710" s="199">
        <f>IF(N710="základní",J710,0)</f>
        <v>0</v>
      </c>
      <c r="BF710" s="199">
        <f>IF(N710="snížená",J710,0)</f>
        <v>0</v>
      </c>
      <c r="BG710" s="199">
        <f>IF(N710="zákl. přenesená",J710,0)</f>
        <v>0</v>
      </c>
      <c r="BH710" s="199">
        <f>IF(N710="sníž. přenesená",J710,0)</f>
        <v>0</v>
      </c>
      <c r="BI710" s="199">
        <f>IF(N710="nulová",J710,0)</f>
        <v>0</v>
      </c>
      <c r="BJ710" s="17" t="s">
        <v>164</v>
      </c>
      <c r="BK710" s="199">
        <f>ROUND(I710*H710,2)</f>
        <v>0</v>
      </c>
      <c r="BL710" s="17" t="s">
        <v>196</v>
      </c>
      <c r="BM710" s="198" t="s">
        <v>923</v>
      </c>
    </row>
    <row r="711" spans="1:65" s="2" customFormat="1" ht="14.4" customHeight="1">
      <c r="A711" s="34"/>
      <c r="B711" s="35"/>
      <c r="C711" s="187" t="s">
        <v>924</v>
      </c>
      <c r="D711" s="187" t="s">
        <v>159</v>
      </c>
      <c r="E711" s="188" t="s">
        <v>925</v>
      </c>
      <c r="F711" s="189" t="s">
        <v>926</v>
      </c>
      <c r="G711" s="190" t="s">
        <v>162</v>
      </c>
      <c r="H711" s="191">
        <v>24</v>
      </c>
      <c r="I711" s="192"/>
      <c r="J711" s="193">
        <f>ROUND(I711*H711,2)</f>
        <v>0</v>
      </c>
      <c r="K711" s="189" t="s">
        <v>163</v>
      </c>
      <c r="L711" s="39"/>
      <c r="M711" s="194" t="s">
        <v>1</v>
      </c>
      <c r="N711" s="195" t="s">
        <v>40</v>
      </c>
      <c r="O711" s="72"/>
      <c r="P711" s="196">
        <f>O711*H711</f>
        <v>0</v>
      </c>
      <c r="Q711" s="196">
        <v>0.00224</v>
      </c>
      <c r="R711" s="196">
        <f>Q711*H711</f>
        <v>0.053759999999999995</v>
      </c>
      <c r="S711" s="196">
        <v>0</v>
      </c>
      <c r="T711" s="197">
        <f>S711*H711</f>
        <v>0</v>
      </c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R711" s="198" t="s">
        <v>196</v>
      </c>
      <c r="AT711" s="198" t="s">
        <v>159</v>
      </c>
      <c r="AU711" s="198" t="s">
        <v>83</v>
      </c>
      <c r="AY711" s="17" t="s">
        <v>157</v>
      </c>
      <c r="BE711" s="199">
        <f>IF(N711="základní",J711,0)</f>
        <v>0</v>
      </c>
      <c r="BF711" s="199">
        <f>IF(N711="snížená",J711,0)</f>
        <v>0</v>
      </c>
      <c r="BG711" s="199">
        <f>IF(N711="zákl. přenesená",J711,0)</f>
        <v>0</v>
      </c>
      <c r="BH711" s="199">
        <f>IF(N711="sníž. přenesená",J711,0)</f>
        <v>0</v>
      </c>
      <c r="BI711" s="199">
        <f>IF(N711="nulová",J711,0)</f>
        <v>0</v>
      </c>
      <c r="BJ711" s="17" t="s">
        <v>164</v>
      </c>
      <c r="BK711" s="199">
        <f>ROUND(I711*H711,2)</f>
        <v>0</v>
      </c>
      <c r="BL711" s="17" t="s">
        <v>196</v>
      </c>
      <c r="BM711" s="198" t="s">
        <v>927</v>
      </c>
    </row>
    <row r="712" spans="1:65" s="2" customFormat="1" ht="24.15" customHeight="1">
      <c r="A712" s="34"/>
      <c r="B712" s="35"/>
      <c r="C712" s="187" t="s">
        <v>561</v>
      </c>
      <c r="D712" s="187" t="s">
        <v>159</v>
      </c>
      <c r="E712" s="188" t="s">
        <v>928</v>
      </c>
      <c r="F712" s="189" t="s">
        <v>929</v>
      </c>
      <c r="G712" s="190" t="s">
        <v>265</v>
      </c>
      <c r="H712" s="191">
        <v>2</v>
      </c>
      <c r="I712" s="192"/>
      <c r="J712" s="193">
        <f>ROUND(I712*H712,2)</f>
        <v>0</v>
      </c>
      <c r="K712" s="189" t="s">
        <v>163</v>
      </c>
      <c r="L712" s="39"/>
      <c r="M712" s="194" t="s">
        <v>1</v>
      </c>
      <c r="N712" s="195" t="s">
        <v>40</v>
      </c>
      <c r="O712" s="72"/>
      <c r="P712" s="196">
        <f>O712*H712</f>
        <v>0</v>
      </c>
      <c r="Q712" s="196">
        <v>0.00101</v>
      </c>
      <c r="R712" s="196">
        <f>Q712*H712</f>
        <v>0.00202</v>
      </c>
      <c r="S712" s="196">
        <v>0</v>
      </c>
      <c r="T712" s="197">
        <f>S712*H712</f>
        <v>0</v>
      </c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R712" s="198" t="s">
        <v>196</v>
      </c>
      <c r="AT712" s="198" t="s">
        <v>159</v>
      </c>
      <c r="AU712" s="198" t="s">
        <v>83</v>
      </c>
      <c r="AY712" s="17" t="s">
        <v>157</v>
      </c>
      <c r="BE712" s="199">
        <f>IF(N712="základní",J712,0)</f>
        <v>0</v>
      </c>
      <c r="BF712" s="199">
        <f>IF(N712="snížená",J712,0)</f>
        <v>0</v>
      </c>
      <c r="BG712" s="199">
        <f>IF(N712="zákl. přenesená",J712,0)</f>
        <v>0</v>
      </c>
      <c r="BH712" s="199">
        <f>IF(N712="sníž. přenesená",J712,0)</f>
        <v>0</v>
      </c>
      <c r="BI712" s="199">
        <f>IF(N712="nulová",J712,0)</f>
        <v>0</v>
      </c>
      <c r="BJ712" s="17" t="s">
        <v>164</v>
      </c>
      <c r="BK712" s="199">
        <f>ROUND(I712*H712,2)</f>
        <v>0</v>
      </c>
      <c r="BL712" s="17" t="s">
        <v>196</v>
      </c>
      <c r="BM712" s="198" t="s">
        <v>930</v>
      </c>
    </row>
    <row r="713" spans="1:65" s="2" customFormat="1" ht="14.4" customHeight="1">
      <c r="A713" s="34"/>
      <c r="B713" s="35"/>
      <c r="C713" s="187" t="s">
        <v>931</v>
      </c>
      <c r="D713" s="187" t="s">
        <v>159</v>
      </c>
      <c r="E713" s="188" t="s">
        <v>932</v>
      </c>
      <c r="F713" s="189" t="s">
        <v>933</v>
      </c>
      <c r="G713" s="190" t="s">
        <v>265</v>
      </c>
      <c r="H713" s="191">
        <v>1</v>
      </c>
      <c r="I713" s="192"/>
      <c r="J713" s="193">
        <f>ROUND(I713*H713,2)</f>
        <v>0</v>
      </c>
      <c r="K713" s="189" t="s">
        <v>163</v>
      </c>
      <c r="L713" s="39"/>
      <c r="M713" s="194" t="s">
        <v>1</v>
      </c>
      <c r="N713" s="195" t="s">
        <v>40</v>
      </c>
      <c r="O713" s="72"/>
      <c r="P713" s="196">
        <f>O713*H713</f>
        <v>0</v>
      </c>
      <c r="Q713" s="196">
        <v>0.00029</v>
      </c>
      <c r="R713" s="196">
        <f>Q713*H713</f>
        <v>0.00029</v>
      </c>
      <c r="S713" s="196">
        <v>0</v>
      </c>
      <c r="T713" s="197">
        <f>S713*H713</f>
        <v>0</v>
      </c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R713" s="198" t="s">
        <v>196</v>
      </c>
      <c r="AT713" s="198" t="s">
        <v>159</v>
      </c>
      <c r="AU713" s="198" t="s">
        <v>83</v>
      </c>
      <c r="AY713" s="17" t="s">
        <v>157</v>
      </c>
      <c r="BE713" s="199">
        <f>IF(N713="základní",J713,0)</f>
        <v>0</v>
      </c>
      <c r="BF713" s="199">
        <f>IF(N713="snížená",J713,0)</f>
        <v>0</v>
      </c>
      <c r="BG713" s="199">
        <f>IF(N713="zákl. přenesená",J713,0)</f>
        <v>0</v>
      </c>
      <c r="BH713" s="199">
        <f>IF(N713="sníž. přenesená",J713,0)</f>
        <v>0</v>
      </c>
      <c r="BI713" s="199">
        <f>IF(N713="nulová",J713,0)</f>
        <v>0</v>
      </c>
      <c r="BJ713" s="17" t="s">
        <v>164</v>
      </c>
      <c r="BK713" s="199">
        <f>ROUND(I713*H713,2)</f>
        <v>0</v>
      </c>
      <c r="BL713" s="17" t="s">
        <v>196</v>
      </c>
      <c r="BM713" s="198" t="s">
        <v>934</v>
      </c>
    </row>
    <row r="714" spans="1:65" s="2" customFormat="1" ht="14.4" customHeight="1">
      <c r="A714" s="34"/>
      <c r="B714" s="35"/>
      <c r="C714" s="187" t="s">
        <v>564</v>
      </c>
      <c r="D714" s="187" t="s">
        <v>159</v>
      </c>
      <c r="E714" s="188" t="s">
        <v>935</v>
      </c>
      <c r="F714" s="189" t="s">
        <v>936</v>
      </c>
      <c r="G714" s="190" t="s">
        <v>162</v>
      </c>
      <c r="H714" s="191">
        <v>99</v>
      </c>
      <c r="I714" s="192"/>
      <c r="J714" s="193">
        <f>ROUND(I714*H714,2)</f>
        <v>0</v>
      </c>
      <c r="K714" s="189" t="s">
        <v>163</v>
      </c>
      <c r="L714" s="39"/>
      <c r="M714" s="194" t="s">
        <v>1</v>
      </c>
      <c r="N714" s="195" t="s">
        <v>40</v>
      </c>
      <c r="O714" s="72"/>
      <c r="P714" s="196">
        <f>O714*H714</f>
        <v>0</v>
      </c>
      <c r="Q714" s="196">
        <v>0</v>
      </c>
      <c r="R714" s="196">
        <f>Q714*H714</f>
        <v>0</v>
      </c>
      <c r="S714" s="196">
        <v>0</v>
      </c>
      <c r="T714" s="197">
        <f>S714*H714</f>
        <v>0</v>
      </c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R714" s="198" t="s">
        <v>196</v>
      </c>
      <c r="AT714" s="198" t="s">
        <v>159</v>
      </c>
      <c r="AU714" s="198" t="s">
        <v>83</v>
      </c>
      <c r="AY714" s="17" t="s">
        <v>157</v>
      </c>
      <c r="BE714" s="199">
        <f>IF(N714="základní",J714,0)</f>
        <v>0</v>
      </c>
      <c r="BF714" s="199">
        <f>IF(N714="snížená",J714,0)</f>
        <v>0</v>
      </c>
      <c r="BG714" s="199">
        <f>IF(N714="zákl. přenesená",J714,0)</f>
        <v>0</v>
      </c>
      <c r="BH714" s="199">
        <f>IF(N714="sníž. přenesená",J714,0)</f>
        <v>0</v>
      </c>
      <c r="BI714" s="199">
        <f>IF(N714="nulová",J714,0)</f>
        <v>0</v>
      </c>
      <c r="BJ714" s="17" t="s">
        <v>164</v>
      </c>
      <c r="BK714" s="199">
        <f>ROUND(I714*H714,2)</f>
        <v>0</v>
      </c>
      <c r="BL714" s="17" t="s">
        <v>196</v>
      </c>
      <c r="BM714" s="198" t="s">
        <v>937</v>
      </c>
    </row>
    <row r="715" spans="2:51" s="14" customFormat="1" ht="10.2">
      <c r="B715" s="211"/>
      <c r="C715" s="212"/>
      <c r="D715" s="202" t="s">
        <v>165</v>
      </c>
      <c r="E715" s="213" t="s">
        <v>1</v>
      </c>
      <c r="F715" s="214" t="s">
        <v>938</v>
      </c>
      <c r="G715" s="212"/>
      <c r="H715" s="215">
        <v>24</v>
      </c>
      <c r="I715" s="216"/>
      <c r="J715" s="212"/>
      <c r="K715" s="212"/>
      <c r="L715" s="217"/>
      <c r="M715" s="218"/>
      <c r="N715" s="219"/>
      <c r="O715" s="219"/>
      <c r="P715" s="219"/>
      <c r="Q715" s="219"/>
      <c r="R715" s="219"/>
      <c r="S715" s="219"/>
      <c r="T715" s="220"/>
      <c r="AT715" s="221" t="s">
        <v>165</v>
      </c>
      <c r="AU715" s="221" t="s">
        <v>83</v>
      </c>
      <c r="AV715" s="14" t="s">
        <v>83</v>
      </c>
      <c r="AW715" s="14" t="s">
        <v>30</v>
      </c>
      <c r="AX715" s="14" t="s">
        <v>73</v>
      </c>
      <c r="AY715" s="221" t="s">
        <v>157</v>
      </c>
    </row>
    <row r="716" spans="2:51" s="14" customFormat="1" ht="10.2">
      <c r="B716" s="211"/>
      <c r="C716" s="212"/>
      <c r="D716" s="202" t="s">
        <v>165</v>
      </c>
      <c r="E716" s="213" t="s">
        <v>1</v>
      </c>
      <c r="F716" s="214" t="s">
        <v>939</v>
      </c>
      <c r="G716" s="212"/>
      <c r="H716" s="215">
        <v>75</v>
      </c>
      <c r="I716" s="216"/>
      <c r="J716" s="212"/>
      <c r="K716" s="212"/>
      <c r="L716" s="217"/>
      <c r="M716" s="218"/>
      <c r="N716" s="219"/>
      <c r="O716" s="219"/>
      <c r="P716" s="219"/>
      <c r="Q716" s="219"/>
      <c r="R716" s="219"/>
      <c r="S716" s="219"/>
      <c r="T716" s="220"/>
      <c r="AT716" s="221" t="s">
        <v>165</v>
      </c>
      <c r="AU716" s="221" t="s">
        <v>83</v>
      </c>
      <c r="AV716" s="14" t="s">
        <v>83</v>
      </c>
      <c r="AW716" s="14" t="s">
        <v>30</v>
      </c>
      <c r="AX716" s="14" t="s">
        <v>73</v>
      </c>
      <c r="AY716" s="221" t="s">
        <v>157</v>
      </c>
    </row>
    <row r="717" spans="2:51" s="15" customFormat="1" ht="10.2">
      <c r="B717" s="222"/>
      <c r="C717" s="223"/>
      <c r="D717" s="202" t="s">
        <v>165</v>
      </c>
      <c r="E717" s="224" t="s">
        <v>1</v>
      </c>
      <c r="F717" s="225" t="s">
        <v>168</v>
      </c>
      <c r="G717" s="223"/>
      <c r="H717" s="226">
        <v>99</v>
      </c>
      <c r="I717" s="227"/>
      <c r="J717" s="223"/>
      <c r="K717" s="223"/>
      <c r="L717" s="228"/>
      <c r="M717" s="229"/>
      <c r="N717" s="230"/>
      <c r="O717" s="230"/>
      <c r="P717" s="230"/>
      <c r="Q717" s="230"/>
      <c r="R717" s="230"/>
      <c r="S717" s="230"/>
      <c r="T717" s="231"/>
      <c r="AT717" s="232" t="s">
        <v>165</v>
      </c>
      <c r="AU717" s="232" t="s">
        <v>83</v>
      </c>
      <c r="AV717" s="15" t="s">
        <v>164</v>
      </c>
      <c r="AW717" s="15" t="s">
        <v>30</v>
      </c>
      <c r="AX717" s="15" t="s">
        <v>81</v>
      </c>
      <c r="AY717" s="232" t="s">
        <v>157</v>
      </c>
    </row>
    <row r="718" spans="1:65" s="2" customFormat="1" ht="24.15" customHeight="1">
      <c r="A718" s="34"/>
      <c r="B718" s="35"/>
      <c r="C718" s="187" t="s">
        <v>940</v>
      </c>
      <c r="D718" s="187" t="s">
        <v>159</v>
      </c>
      <c r="E718" s="188" t="s">
        <v>941</v>
      </c>
      <c r="F718" s="189" t="s">
        <v>942</v>
      </c>
      <c r="G718" s="190" t="s">
        <v>216</v>
      </c>
      <c r="H718" s="191">
        <v>0.403</v>
      </c>
      <c r="I718" s="192"/>
      <c r="J718" s="193">
        <f>ROUND(I718*H718,2)</f>
        <v>0</v>
      </c>
      <c r="K718" s="189" t="s">
        <v>163</v>
      </c>
      <c r="L718" s="39"/>
      <c r="M718" s="194" t="s">
        <v>1</v>
      </c>
      <c r="N718" s="195" t="s">
        <v>40</v>
      </c>
      <c r="O718" s="72"/>
      <c r="P718" s="196">
        <f>O718*H718</f>
        <v>0</v>
      </c>
      <c r="Q718" s="196">
        <v>0</v>
      </c>
      <c r="R718" s="196">
        <f>Q718*H718</f>
        <v>0</v>
      </c>
      <c r="S718" s="196">
        <v>0</v>
      </c>
      <c r="T718" s="197">
        <f>S718*H718</f>
        <v>0</v>
      </c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R718" s="198" t="s">
        <v>196</v>
      </c>
      <c r="AT718" s="198" t="s">
        <v>159</v>
      </c>
      <c r="AU718" s="198" t="s">
        <v>83</v>
      </c>
      <c r="AY718" s="17" t="s">
        <v>157</v>
      </c>
      <c r="BE718" s="199">
        <f>IF(N718="základní",J718,0)</f>
        <v>0</v>
      </c>
      <c r="BF718" s="199">
        <f>IF(N718="snížená",J718,0)</f>
        <v>0</v>
      </c>
      <c r="BG718" s="199">
        <f>IF(N718="zákl. přenesená",J718,0)</f>
        <v>0</v>
      </c>
      <c r="BH718" s="199">
        <f>IF(N718="sníž. přenesená",J718,0)</f>
        <v>0</v>
      </c>
      <c r="BI718" s="199">
        <f>IF(N718="nulová",J718,0)</f>
        <v>0</v>
      </c>
      <c r="BJ718" s="17" t="s">
        <v>164</v>
      </c>
      <c r="BK718" s="199">
        <f>ROUND(I718*H718,2)</f>
        <v>0</v>
      </c>
      <c r="BL718" s="17" t="s">
        <v>196</v>
      </c>
      <c r="BM718" s="198" t="s">
        <v>943</v>
      </c>
    </row>
    <row r="719" spans="2:63" s="12" customFormat="1" ht="22.8" customHeight="1">
      <c r="B719" s="171"/>
      <c r="C719" s="172"/>
      <c r="D719" s="173" t="s">
        <v>72</v>
      </c>
      <c r="E719" s="185" t="s">
        <v>944</v>
      </c>
      <c r="F719" s="185" t="s">
        <v>945</v>
      </c>
      <c r="G719" s="172"/>
      <c r="H719" s="172"/>
      <c r="I719" s="175"/>
      <c r="J719" s="186">
        <f>BK719</f>
        <v>0</v>
      </c>
      <c r="K719" s="172"/>
      <c r="L719" s="177"/>
      <c r="M719" s="178"/>
      <c r="N719" s="179"/>
      <c r="O719" s="179"/>
      <c r="P719" s="180">
        <f>SUM(P720:P759)</f>
        <v>0</v>
      </c>
      <c r="Q719" s="179"/>
      <c r="R719" s="180">
        <f>SUM(R720:R759)</f>
        <v>0.34485</v>
      </c>
      <c r="S719" s="179"/>
      <c r="T719" s="181">
        <f>SUM(T720:T759)</f>
        <v>0</v>
      </c>
      <c r="AR719" s="182" t="s">
        <v>83</v>
      </c>
      <c r="AT719" s="183" t="s">
        <v>72</v>
      </c>
      <c r="AU719" s="183" t="s">
        <v>81</v>
      </c>
      <c r="AY719" s="182" t="s">
        <v>157</v>
      </c>
      <c r="BK719" s="184">
        <f>SUM(BK720:BK759)</f>
        <v>0</v>
      </c>
    </row>
    <row r="720" spans="1:65" s="2" customFormat="1" ht="24.15" customHeight="1">
      <c r="A720" s="34"/>
      <c r="B720" s="35"/>
      <c r="C720" s="187" t="s">
        <v>568</v>
      </c>
      <c r="D720" s="187" t="s">
        <v>159</v>
      </c>
      <c r="E720" s="188" t="s">
        <v>946</v>
      </c>
      <c r="F720" s="189" t="s">
        <v>947</v>
      </c>
      <c r="G720" s="190" t="s">
        <v>162</v>
      </c>
      <c r="H720" s="191">
        <v>8</v>
      </c>
      <c r="I720" s="192"/>
      <c r="J720" s="193">
        <f>ROUND(I720*H720,2)</f>
        <v>0</v>
      </c>
      <c r="K720" s="189" t="s">
        <v>163</v>
      </c>
      <c r="L720" s="39"/>
      <c r="M720" s="194" t="s">
        <v>1</v>
      </c>
      <c r="N720" s="195" t="s">
        <v>40</v>
      </c>
      <c r="O720" s="72"/>
      <c r="P720" s="196">
        <f>O720*H720</f>
        <v>0</v>
      </c>
      <c r="Q720" s="196">
        <v>0.00051</v>
      </c>
      <c r="R720" s="196">
        <f>Q720*H720</f>
        <v>0.00408</v>
      </c>
      <c r="S720" s="196">
        <v>0</v>
      </c>
      <c r="T720" s="197">
        <f>S720*H720</f>
        <v>0</v>
      </c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R720" s="198" t="s">
        <v>196</v>
      </c>
      <c r="AT720" s="198" t="s">
        <v>159</v>
      </c>
      <c r="AU720" s="198" t="s">
        <v>83</v>
      </c>
      <c r="AY720" s="17" t="s">
        <v>157</v>
      </c>
      <c r="BE720" s="199">
        <f>IF(N720="základní",J720,0)</f>
        <v>0</v>
      </c>
      <c r="BF720" s="199">
        <f>IF(N720="snížená",J720,0)</f>
        <v>0</v>
      </c>
      <c r="BG720" s="199">
        <f>IF(N720="zákl. přenesená",J720,0)</f>
        <v>0</v>
      </c>
      <c r="BH720" s="199">
        <f>IF(N720="sníž. přenesená",J720,0)</f>
        <v>0</v>
      </c>
      <c r="BI720" s="199">
        <f>IF(N720="nulová",J720,0)</f>
        <v>0</v>
      </c>
      <c r="BJ720" s="17" t="s">
        <v>164</v>
      </c>
      <c r="BK720" s="199">
        <f>ROUND(I720*H720,2)</f>
        <v>0</v>
      </c>
      <c r="BL720" s="17" t="s">
        <v>196</v>
      </c>
      <c r="BM720" s="198" t="s">
        <v>948</v>
      </c>
    </row>
    <row r="721" spans="2:51" s="14" customFormat="1" ht="10.2">
      <c r="B721" s="211"/>
      <c r="C721" s="212"/>
      <c r="D721" s="202" t="s">
        <v>165</v>
      </c>
      <c r="E721" s="213" t="s">
        <v>1</v>
      </c>
      <c r="F721" s="214" t="s">
        <v>949</v>
      </c>
      <c r="G721" s="212"/>
      <c r="H721" s="215">
        <v>8</v>
      </c>
      <c r="I721" s="216"/>
      <c r="J721" s="212"/>
      <c r="K721" s="212"/>
      <c r="L721" s="217"/>
      <c r="M721" s="218"/>
      <c r="N721" s="219"/>
      <c r="O721" s="219"/>
      <c r="P721" s="219"/>
      <c r="Q721" s="219"/>
      <c r="R721" s="219"/>
      <c r="S721" s="219"/>
      <c r="T721" s="220"/>
      <c r="AT721" s="221" t="s">
        <v>165</v>
      </c>
      <c r="AU721" s="221" t="s">
        <v>83</v>
      </c>
      <c r="AV721" s="14" t="s">
        <v>83</v>
      </c>
      <c r="AW721" s="14" t="s">
        <v>30</v>
      </c>
      <c r="AX721" s="14" t="s">
        <v>73</v>
      </c>
      <c r="AY721" s="221" t="s">
        <v>157</v>
      </c>
    </row>
    <row r="722" spans="2:51" s="15" customFormat="1" ht="10.2">
      <c r="B722" s="222"/>
      <c r="C722" s="223"/>
      <c r="D722" s="202" t="s">
        <v>165</v>
      </c>
      <c r="E722" s="224" t="s">
        <v>1</v>
      </c>
      <c r="F722" s="225" t="s">
        <v>168</v>
      </c>
      <c r="G722" s="223"/>
      <c r="H722" s="226">
        <v>8</v>
      </c>
      <c r="I722" s="227"/>
      <c r="J722" s="223"/>
      <c r="K722" s="223"/>
      <c r="L722" s="228"/>
      <c r="M722" s="229"/>
      <c r="N722" s="230"/>
      <c r="O722" s="230"/>
      <c r="P722" s="230"/>
      <c r="Q722" s="230"/>
      <c r="R722" s="230"/>
      <c r="S722" s="230"/>
      <c r="T722" s="231"/>
      <c r="AT722" s="232" t="s">
        <v>165</v>
      </c>
      <c r="AU722" s="232" t="s">
        <v>83</v>
      </c>
      <c r="AV722" s="15" t="s">
        <v>164</v>
      </c>
      <c r="AW722" s="15" t="s">
        <v>30</v>
      </c>
      <c r="AX722" s="15" t="s">
        <v>81</v>
      </c>
      <c r="AY722" s="232" t="s">
        <v>157</v>
      </c>
    </row>
    <row r="723" spans="1:65" s="2" customFormat="1" ht="24.15" customHeight="1">
      <c r="A723" s="34"/>
      <c r="B723" s="35"/>
      <c r="C723" s="187" t="s">
        <v>950</v>
      </c>
      <c r="D723" s="187" t="s">
        <v>159</v>
      </c>
      <c r="E723" s="188" t="s">
        <v>951</v>
      </c>
      <c r="F723" s="189" t="s">
        <v>952</v>
      </c>
      <c r="G723" s="190" t="s">
        <v>162</v>
      </c>
      <c r="H723" s="191">
        <v>101</v>
      </c>
      <c r="I723" s="192"/>
      <c r="J723" s="193">
        <f>ROUND(I723*H723,2)</f>
        <v>0</v>
      </c>
      <c r="K723" s="189" t="s">
        <v>163</v>
      </c>
      <c r="L723" s="39"/>
      <c r="M723" s="194" t="s">
        <v>1</v>
      </c>
      <c r="N723" s="195" t="s">
        <v>40</v>
      </c>
      <c r="O723" s="72"/>
      <c r="P723" s="196">
        <f>O723*H723</f>
        <v>0</v>
      </c>
      <c r="Q723" s="196">
        <v>0.00084</v>
      </c>
      <c r="R723" s="196">
        <f>Q723*H723</f>
        <v>0.08484</v>
      </c>
      <c r="S723" s="196">
        <v>0</v>
      </c>
      <c r="T723" s="197">
        <f>S723*H723</f>
        <v>0</v>
      </c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R723" s="198" t="s">
        <v>196</v>
      </c>
      <c r="AT723" s="198" t="s">
        <v>159</v>
      </c>
      <c r="AU723" s="198" t="s">
        <v>83</v>
      </c>
      <c r="AY723" s="17" t="s">
        <v>157</v>
      </c>
      <c r="BE723" s="199">
        <f>IF(N723="základní",J723,0)</f>
        <v>0</v>
      </c>
      <c r="BF723" s="199">
        <f>IF(N723="snížená",J723,0)</f>
        <v>0</v>
      </c>
      <c r="BG723" s="199">
        <f>IF(N723="zákl. přenesená",J723,0)</f>
        <v>0</v>
      </c>
      <c r="BH723" s="199">
        <f>IF(N723="sníž. přenesená",J723,0)</f>
        <v>0</v>
      </c>
      <c r="BI723" s="199">
        <f>IF(N723="nulová",J723,0)</f>
        <v>0</v>
      </c>
      <c r="BJ723" s="17" t="s">
        <v>164</v>
      </c>
      <c r="BK723" s="199">
        <f>ROUND(I723*H723,2)</f>
        <v>0</v>
      </c>
      <c r="BL723" s="17" t="s">
        <v>196</v>
      </c>
      <c r="BM723" s="198" t="s">
        <v>953</v>
      </c>
    </row>
    <row r="724" spans="1:65" s="2" customFormat="1" ht="24.15" customHeight="1">
      <c r="A724" s="34"/>
      <c r="B724" s="35"/>
      <c r="C724" s="187" t="s">
        <v>571</v>
      </c>
      <c r="D724" s="187" t="s">
        <v>159</v>
      </c>
      <c r="E724" s="188" t="s">
        <v>954</v>
      </c>
      <c r="F724" s="189" t="s">
        <v>955</v>
      </c>
      <c r="G724" s="190" t="s">
        <v>162</v>
      </c>
      <c r="H724" s="191">
        <v>128</v>
      </c>
      <c r="I724" s="192"/>
      <c r="J724" s="193">
        <f>ROUND(I724*H724,2)</f>
        <v>0</v>
      </c>
      <c r="K724" s="189" t="s">
        <v>163</v>
      </c>
      <c r="L724" s="39"/>
      <c r="M724" s="194" t="s">
        <v>1</v>
      </c>
      <c r="N724" s="195" t="s">
        <v>40</v>
      </c>
      <c r="O724" s="72"/>
      <c r="P724" s="196">
        <f>O724*H724</f>
        <v>0</v>
      </c>
      <c r="Q724" s="196">
        <v>0.00116</v>
      </c>
      <c r="R724" s="196">
        <f>Q724*H724</f>
        <v>0.14848</v>
      </c>
      <c r="S724" s="196">
        <v>0</v>
      </c>
      <c r="T724" s="197">
        <f>S724*H724</f>
        <v>0</v>
      </c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R724" s="198" t="s">
        <v>196</v>
      </c>
      <c r="AT724" s="198" t="s">
        <v>159</v>
      </c>
      <c r="AU724" s="198" t="s">
        <v>83</v>
      </c>
      <c r="AY724" s="17" t="s">
        <v>157</v>
      </c>
      <c r="BE724" s="199">
        <f>IF(N724="základní",J724,0)</f>
        <v>0</v>
      </c>
      <c r="BF724" s="199">
        <f>IF(N724="snížená",J724,0)</f>
        <v>0</v>
      </c>
      <c r="BG724" s="199">
        <f>IF(N724="zákl. přenesená",J724,0)</f>
        <v>0</v>
      </c>
      <c r="BH724" s="199">
        <f>IF(N724="sníž. přenesená",J724,0)</f>
        <v>0</v>
      </c>
      <c r="BI724" s="199">
        <f>IF(N724="nulová",J724,0)</f>
        <v>0</v>
      </c>
      <c r="BJ724" s="17" t="s">
        <v>164</v>
      </c>
      <c r="BK724" s="199">
        <f>ROUND(I724*H724,2)</f>
        <v>0</v>
      </c>
      <c r="BL724" s="17" t="s">
        <v>196</v>
      </c>
      <c r="BM724" s="198" t="s">
        <v>956</v>
      </c>
    </row>
    <row r="725" spans="1:65" s="2" customFormat="1" ht="24.15" customHeight="1">
      <c r="A725" s="34"/>
      <c r="B725" s="35"/>
      <c r="C725" s="187" t="s">
        <v>957</v>
      </c>
      <c r="D725" s="187" t="s">
        <v>159</v>
      </c>
      <c r="E725" s="188" t="s">
        <v>958</v>
      </c>
      <c r="F725" s="189" t="s">
        <v>959</v>
      </c>
      <c r="G725" s="190" t="s">
        <v>162</v>
      </c>
      <c r="H725" s="191">
        <v>12</v>
      </c>
      <c r="I725" s="192"/>
      <c r="J725" s="193">
        <f>ROUND(I725*H725,2)</f>
        <v>0</v>
      </c>
      <c r="K725" s="189" t="s">
        <v>163</v>
      </c>
      <c r="L725" s="39"/>
      <c r="M725" s="194" t="s">
        <v>1</v>
      </c>
      <c r="N725" s="195" t="s">
        <v>40</v>
      </c>
      <c r="O725" s="72"/>
      <c r="P725" s="196">
        <f>O725*H725</f>
        <v>0</v>
      </c>
      <c r="Q725" s="196">
        <v>0.00144</v>
      </c>
      <c r="R725" s="196">
        <f>Q725*H725</f>
        <v>0.01728</v>
      </c>
      <c r="S725" s="196">
        <v>0</v>
      </c>
      <c r="T725" s="197">
        <f>S725*H725</f>
        <v>0</v>
      </c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R725" s="198" t="s">
        <v>196</v>
      </c>
      <c r="AT725" s="198" t="s">
        <v>159</v>
      </c>
      <c r="AU725" s="198" t="s">
        <v>83</v>
      </c>
      <c r="AY725" s="17" t="s">
        <v>157</v>
      </c>
      <c r="BE725" s="199">
        <f>IF(N725="základní",J725,0)</f>
        <v>0</v>
      </c>
      <c r="BF725" s="199">
        <f>IF(N725="snížená",J725,0)</f>
        <v>0</v>
      </c>
      <c r="BG725" s="199">
        <f>IF(N725="zákl. přenesená",J725,0)</f>
        <v>0</v>
      </c>
      <c r="BH725" s="199">
        <f>IF(N725="sníž. přenesená",J725,0)</f>
        <v>0</v>
      </c>
      <c r="BI725" s="199">
        <f>IF(N725="nulová",J725,0)</f>
        <v>0</v>
      </c>
      <c r="BJ725" s="17" t="s">
        <v>164</v>
      </c>
      <c r="BK725" s="199">
        <f>ROUND(I725*H725,2)</f>
        <v>0</v>
      </c>
      <c r="BL725" s="17" t="s">
        <v>196</v>
      </c>
      <c r="BM725" s="198" t="s">
        <v>960</v>
      </c>
    </row>
    <row r="726" spans="1:65" s="2" customFormat="1" ht="37.8" customHeight="1">
      <c r="A726" s="34"/>
      <c r="B726" s="35"/>
      <c r="C726" s="187" t="s">
        <v>575</v>
      </c>
      <c r="D726" s="187" t="s">
        <v>159</v>
      </c>
      <c r="E726" s="188" t="s">
        <v>961</v>
      </c>
      <c r="F726" s="189" t="s">
        <v>962</v>
      </c>
      <c r="G726" s="190" t="s">
        <v>162</v>
      </c>
      <c r="H726" s="191">
        <v>36</v>
      </c>
      <c r="I726" s="192"/>
      <c r="J726" s="193">
        <f>ROUND(I726*H726,2)</f>
        <v>0</v>
      </c>
      <c r="K726" s="189" t="s">
        <v>163</v>
      </c>
      <c r="L726" s="39"/>
      <c r="M726" s="194" t="s">
        <v>1</v>
      </c>
      <c r="N726" s="195" t="s">
        <v>40</v>
      </c>
      <c r="O726" s="72"/>
      <c r="P726" s="196">
        <f>O726*H726</f>
        <v>0</v>
      </c>
      <c r="Q726" s="196">
        <v>4E-05</v>
      </c>
      <c r="R726" s="196">
        <f>Q726*H726</f>
        <v>0.00144</v>
      </c>
      <c r="S726" s="196">
        <v>0</v>
      </c>
      <c r="T726" s="197">
        <f>S726*H726</f>
        <v>0</v>
      </c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R726" s="198" t="s">
        <v>196</v>
      </c>
      <c r="AT726" s="198" t="s">
        <v>159</v>
      </c>
      <c r="AU726" s="198" t="s">
        <v>83</v>
      </c>
      <c r="AY726" s="17" t="s">
        <v>157</v>
      </c>
      <c r="BE726" s="199">
        <f>IF(N726="základní",J726,0)</f>
        <v>0</v>
      </c>
      <c r="BF726" s="199">
        <f>IF(N726="snížená",J726,0)</f>
        <v>0</v>
      </c>
      <c r="BG726" s="199">
        <f>IF(N726="zákl. přenesená",J726,0)</f>
        <v>0</v>
      </c>
      <c r="BH726" s="199">
        <f>IF(N726="sníž. přenesená",J726,0)</f>
        <v>0</v>
      </c>
      <c r="BI726" s="199">
        <f>IF(N726="nulová",J726,0)</f>
        <v>0</v>
      </c>
      <c r="BJ726" s="17" t="s">
        <v>164</v>
      </c>
      <c r="BK726" s="199">
        <f>ROUND(I726*H726,2)</f>
        <v>0</v>
      </c>
      <c r="BL726" s="17" t="s">
        <v>196</v>
      </c>
      <c r="BM726" s="198" t="s">
        <v>963</v>
      </c>
    </row>
    <row r="727" spans="2:51" s="14" customFormat="1" ht="10.2">
      <c r="B727" s="211"/>
      <c r="C727" s="212"/>
      <c r="D727" s="202" t="s">
        <v>165</v>
      </c>
      <c r="E727" s="213" t="s">
        <v>1</v>
      </c>
      <c r="F727" s="214" t="s">
        <v>964</v>
      </c>
      <c r="G727" s="212"/>
      <c r="H727" s="215">
        <v>36</v>
      </c>
      <c r="I727" s="216"/>
      <c r="J727" s="212"/>
      <c r="K727" s="212"/>
      <c r="L727" s="217"/>
      <c r="M727" s="218"/>
      <c r="N727" s="219"/>
      <c r="O727" s="219"/>
      <c r="P727" s="219"/>
      <c r="Q727" s="219"/>
      <c r="R727" s="219"/>
      <c r="S727" s="219"/>
      <c r="T727" s="220"/>
      <c r="AT727" s="221" t="s">
        <v>165</v>
      </c>
      <c r="AU727" s="221" t="s">
        <v>83</v>
      </c>
      <c r="AV727" s="14" t="s">
        <v>83</v>
      </c>
      <c r="AW727" s="14" t="s">
        <v>30</v>
      </c>
      <c r="AX727" s="14" t="s">
        <v>73</v>
      </c>
      <c r="AY727" s="221" t="s">
        <v>157</v>
      </c>
    </row>
    <row r="728" spans="2:51" s="15" customFormat="1" ht="10.2">
      <c r="B728" s="222"/>
      <c r="C728" s="223"/>
      <c r="D728" s="202" t="s">
        <v>165</v>
      </c>
      <c r="E728" s="224" t="s">
        <v>1</v>
      </c>
      <c r="F728" s="225" t="s">
        <v>168</v>
      </c>
      <c r="G728" s="223"/>
      <c r="H728" s="226">
        <v>36</v>
      </c>
      <c r="I728" s="227"/>
      <c r="J728" s="223"/>
      <c r="K728" s="223"/>
      <c r="L728" s="228"/>
      <c r="M728" s="229"/>
      <c r="N728" s="230"/>
      <c r="O728" s="230"/>
      <c r="P728" s="230"/>
      <c r="Q728" s="230"/>
      <c r="R728" s="230"/>
      <c r="S728" s="230"/>
      <c r="T728" s="231"/>
      <c r="AT728" s="232" t="s">
        <v>165</v>
      </c>
      <c r="AU728" s="232" t="s">
        <v>83</v>
      </c>
      <c r="AV728" s="15" t="s">
        <v>164</v>
      </c>
      <c r="AW728" s="15" t="s">
        <v>30</v>
      </c>
      <c r="AX728" s="15" t="s">
        <v>81</v>
      </c>
      <c r="AY728" s="232" t="s">
        <v>157</v>
      </c>
    </row>
    <row r="729" spans="1:65" s="2" customFormat="1" ht="37.8" customHeight="1">
      <c r="A729" s="34"/>
      <c r="B729" s="35"/>
      <c r="C729" s="187" t="s">
        <v>965</v>
      </c>
      <c r="D729" s="187" t="s">
        <v>159</v>
      </c>
      <c r="E729" s="188" t="s">
        <v>966</v>
      </c>
      <c r="F729" s="189" t="s">
        <v>967</v>
      </c>
      <c r="G729" s="190" t="s">
        <v>162</v>
      </c>
      <c r="H729" s="191">
        <v>38</v>
      </c>
      <c r="I729" s="192"/>
      <c r="J729" s="193">
        <f>ROUND(I729*H729,2)</f>
        <v>0</v>
      </c>
      <c r="K729" s="189" t="s">
        <v>163</v>
      </c>
      <c r="L729" s="39"/>
      <c r="M729" s="194" t="s">
        <v>1</v>
      </c>
      <c r="N729" s="195" t="s">
        <v>40</v>
      </c>
      <c r="O729" s="72"/>
      <c r="P729" s="196">
        <f>O729*H729</f>
        <v>0</v>
      </c>
      <c r="Q729" s="196">
        <v>4E-05</v>
      </c>
      <c r="R729" s="196">
        <f>Q729*H729</f>
        <v>0.00152</v>
      </c>
      <c r="S729" s="196">
        <v>0</v>
      </c>
      <c r="T729" s="197">
        <f>S729*H729</f>
        <v>0</v>
      </c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R729" s="198" t="s">
        <v>196</v>
      </c>
      <c r="AT729" s="198" t="s">
        <v>159</v>
      </c>
      <c r="AU729" s="198" t="s">
        <v>83</v>
      </c>
      <c r="AY729" s="17" t="s">
        <v>157</v>
      </c>
      <c r="BE729" s="199">
        <f>IF(N729="základní",J729,0)</f>
        <v>0</v>
      </c>
      <c r="BF729" s="199">
        <f>IF(N729="snížená",J729,0)</f>
        <v>0</v>
      </c>
      <c r="BG729" s="199">
        <f>IF(N729="zákl. přenesená",J729,0)</f>
        <v>0</v>
      </c>
      <c r="BH729" s="199">
        <f>IF(N729="sníž. přenesená",J729,0)</f>
        <v>0</v>
      </c>
      <c r="BI729" s="199">
        <f>IF(N729="nulová",J729,0)</f>
        <v>0</v>
      </c>
      <c r="BJ729" s="17" t="s">
        <v>164</v>
      </c>
      <c r="BK729" s="199">
        <f>ROUND(I729*H729,2)</f>
        <v>0</v>
      </c>
      <c r="BL729" s="17" t="s">
        <v>196</v>
      </c>
      <c r="BM729" s="198" t="s">
        <v>968</v>
      </c>
    </row>
    <row r="730" spans="2:51" s="14" customFormat="1" ht="10.2">
      <c r="B730" s="211"/>
      <c r="C730" s="212"/>
      <c r="D730" s="202" t="s">
        <v>165</v>
      </c>
      <c r="E730" s="213" t="s">
        <v>1</v>
      </c>
      <c r="F730" s="214" t="s">
        <v>969</v>
      </c>
      <c r="G730" s="212"/>
      <c r="H730" s="215">
        <v>38</v>
      </c>
      <c r="I730" s="216"/>
      <c r="J730" s="212"/>
      <c r="K730" s="212"/>
      <c r="L730" s="217"/>
      <c r="M730" s="218"/>
      <c r="N730" s="219"/>
      <c r="O730" s="219"/>
      <c r="P730" s="219"/>
      <c r="Q730" s="219"/>
      <c r="R730" s="219"/>
      <c r="S730" s="219"/>
      <c r="T730" s="220"/>
      <c r="AT730" s="221" t="s">
        <v>165</v>
      </c>
      <c r="AU730" s="221" t="s">
        <v>83</v>
      </c>
      <c r="AV730" s="14" t="s">
        <v>83</v>
      </c>
      <c r="AW730" s="14" t="s">
        <v>30</v>
      </c>
      <c r="AX730" s="14" t="s">
        <v>73</v>
      </c>
      <c r="AY730" s="221" t="s">
        <v>157</v>
      </c>
    </row>
    <row r="731" spans="2:51" s="15" customFormat="1" ht="10.2">
      <c r="B731" s="222"/>
      <c r="C731" s="223"/>
      <c r="D731" s="202" t="s">
        <v>165</v>
      </c>
      <c r="E731" s="224" t="s">
        <v>1</v>
      </c>
      <c r="F731" s="225" t="s">
        <v>168</v>
      </c>
      <c r="G731" s="223"/>
      <c r="H731" s="226">
        <v>38</v>
      </c>
      <c r="I731" s="227"/>
      <c r="J731" s="223"/>
      <c r="K731" s="223"/>
      <c r="L731" s="228"/>
      <c r="M731" s="229"/>
      <c r="N731" s="230"/>
      <c r="O731" s="230"/>
      <c r="P731" s="230"/>
      <c r="Q731" s="230"/>
      <c r="R731" s="230"/>
      <c r="S731" s="230"/>
      <c r="T731" s="231"/>
      <c r="AT731" s="232" t="s">
        <v>165</v>
      </c>
      <c r="AU731" s="232" t="s">
        <v>83</v>
      </c>
      <c r="AV731" s="15" t="s">
        <v>164</v>
      </c>
      <c r="AW731" s="15" t="s">
        <v>30</v>
      </c>
      <c r="AX731" s="15" t="s">
        <v>81</v>
      </c>
      <c r="AY731" s="232" t="s">
        <v>157</v>
      </c>
    </row>
    <row r="732" spans="1:65" s="2" customFormat="1" ht="37.8" customHeight="1">
      <c r="A732" s="34"/>
      <c r="B732" s="35"/>
      <c r="C732" s="187" t="s">
        <v>578</v>
      </c>
      <c r="D732" s="187" t="s">
        <v>159</v>
      </c>
      <c r="E732" s="188" t="s">
        <v>970</v>
      </c>
      <c r="F732" s="189" t="s">
        <v>971</v>
      </c>
      <c r="G732" s="190" t="s">
        <v>162</v>
      </c>
      <c r="H732" s="191">
        <v>34</v>
      </c>
      <c r="I732" s="192"/>
      <c r="J732" s="193">
        <f>ROUND(I732*H732,2)</f>
        <v>0</v>
      </c>
      <c r="K732" s="189" t="s">
        <v>163</v>
      </c>
      <c r="L732" s="39"/>
      <c r="M732" s="194" t="s">
        <v>1</v>
      </c>
      <c r="N732" s="195" t="s">
        <v>40</v>
      </c>
      <c r="O732" s="72"/>
      <c r="P732" s="196">
        <f>O732*H732</f>
        <v>0</v>
      </c>
      <c r="Q732" s="196">
        <v>5E-05</v>
      </c>
      <c r="R732" s="196">
        <f>Q732*H732</f>
        <v>0.0017000000000000001</v>
      </c>
      <c r="S732" s="196">
        <v>0</v>
      </c>
      <c r="T732" s="197">
        <f>S732*H732</f>
        <v>0</v>
      </c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R732" s="198" t="s">
        <v>196</v>
      </c>
      <c r="AT732" s="198" t="s">
        <v>159</v>
      </c>
      <c r="AU732" s="198" t="s">
        <v>83</v>
      </c>
      <c r="AY732" s="17" t="s">
        <v>157</v>
      </c>
      <c r="BE732" s="199">
        <f>IF(N732="základní",J732,0)</f>
        <v>0</v>
      </c>
      <c r="BF732" s="199">
        <f>IF(N732="snížená",J732,0)</f>
        <v>0</v>
      </c>
      <c r="BG732" s="199">
        <f>IF(N732="zákl. přenesená",J732,0)</f>
        <v>0</v>
      </c>
      <c r="BH732" s="199">
        <f>IF(N732="sníž. přenesená",J732,0)</f>
        <v>0</v>
      </c>
      <c r="BI732" s="199">
        <f>IF(N732="nulová",J732,0)</f>
        <v>0</v>
      </c>
      <c r="BJ732" s="17" t="s">
        <v>164</v>
      </c>
      <c r="BK732" s="199">
        <f>ROUND(I732*H732,2)</f>
        <v>0</v>
      </c>
      <c r="BL732" s="17" t="s">
        <v>196</v>
      </c>
      <c r="BM732" s="198" t="s">
        <v>972</v>
      </c>
    </row>
    <row r="733" spans="1:65" s="2" customFormat="1" ht="37.8" customHeight="1">
      <c r="A733" s="34"/>
      <c r="B733" s="35"/>
      <c r="C733" s="187" t="s">
        <v>973</v>
      </c>
      <c r="D733" s="187" t="s">
        <v>159</v>
      </c>
      <c r="E733" s="188" t="s">
        <v>974</v>
      </c>
      <c r="F733" s="189" t="s">
        <v>975</v>
      </c>
      <c r="G733" s="190" t="s">
        <v>162</v>
      </c>
      <c r="H733" s="191">
        <v>70</v>
      </c>
      <c r="I733" s="192"/>
      <c r="J733" s="193">
        <f>ROUND(I733*H733,2)</f>
        <v>0</v>
      </c>
      <c r="K733" s="189" t="s">
        <v>163</v>
      </c>
      <c r="L733" s="39"/>
      <c r="M733" s="194" t="s">
        <v>1</v>
      </c>
      <c r="N733" s="195" t="s">
        <v>40</v>
      </c>
      <c r="O733" s="72"/>
      <c r="P733" s="196">
        <f>O733*H733</f>
        <v>0</v>
      </c>
      <c r="Q733" s="196">
        <v>7E-05</v>
      </c>
      <c r="R733" s="196">
        <f>Q733*H733</f>
        <v>0.0049</v>
      </c>
      <c r="S733" s="196">
        <v>0</v>
      </c>
      <c r="T733" s="197">
        <f>S733*H733</f>
        <v>0</v>
      </c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R733" s="198" t="s">
        <v>196</v>
      </c>
      <c r="AT733" s="198" t="s">
        <v>159</v>
      </c>
      <c r="AU733" s="198" t="s">
        <v>83</v>
      </c>
      <c r="AY733" s="17" t="s">
        <v>157</v>
      </c>
      <c r="BE733" s="199">
        <f>IF(N733="základní",J733,0)</f>
        <v>0</v>
      </c>
      <c r="BF733" s="199">
        <f>IF(N733="snížená",J733,0)</f>
        <v>0</v>
      </c>
      <c r="BG733" s="199">
        <f>IF(N733="zákl. přenesená",J733,0)</f>
        <v>0</v>
      </c>
      <c r="BH733" s="199">
        <f>IF(N733="sníž. přenesená",J733,0)</f>
        <v>0</v>
      </c>
      <c r="BI733" s="199">
        <f>IF(N733="nulová",J733,0)</f>
        <v>0</v>
      </c>
      <c r="BJ733" s="17" t="s">
        <v>164</v>
      </c>
      <c r="BK733" s="199">
        <f>ROUND(I733*H733,2)</f>
        <v>0</v>
      </c>
      <c r="BL733" s="17" t="s">
        <v>196</v>
      </c>
      <c r="BM733" s="198" t="s">
        <v>976</v>
      </c>
    </row>
    <row r="734" spans="1:65" s="2" customFormat="1" ht="14.4" customHeight="1">
      <c r="A734" s="34"/>
      <c r="B734" s="35"/>
      <c r="C734" s="187" t="s">
        <v>582</v>
      </c>
      <c r="D734" s="187" t="s">
        <v>159</v>
      </c>
      <c r="E734" s="188" t="s">
        <v>977</v>
      </c>
      <c r="F734" s="189" t="s">
        <v>978</v>
      </c>
      <c r="G734" s="190" t="s">
        <v>979</v>
      </c>
      <c r="H734" s="191">
        <v>2</v>
      </c>
      <c r="I734" s="192"/>
      <c r="J734" s="193">
        <f>ROUND(I734*H734,2)</f>
        <v>0</v>
      </c>
      <c r="K734" s="189" t="s">
        <v>163</v>
      </c>
      <c r="L734" s="39"/>
      <c r="M734" s="194" t="s">
        <v>1</v>
      </c>
      <c r="N734" s="195" t="s">
        <v>40</v>
      </c>
      <c r="O734" s="72"/>
      <c r="P734" s="196">
        <f>O734*H734</f>
        <v>0</v>
      </c>
      <c r="Q734" s="196">
        <v>0.0009</v>
      </c>
      <c r="R734" s="196">
        <f>Q734*H734</f>
        <v>0.0018</v>
      </c>
      <c r="S734" s="196">
        <v>0</v>
      </c>
      <c r="T734" s="197">
        <f>S734*H734</f>
        <v>0</v>
      </c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R734" s="198" t="s">
        <v>196</v>
      </c>
      <c r="AT734" s="198" t="s">
        <v>159</v>
      </c>
      <c r="AU734" s="198" t="s">
        <v>83</v>
      </c>
      <c r="AY734" s="17" t="s">
        <v>157</v>
      </c>
      <c r="BE734" s="199">
        <f>IF(N734="základní",J734,0)</f>
        <v>0</v>
      </c>
      <c r="BF734" s="199">
        <f>IF(N734="snížená",J734,0)</f>
        <v>0</v>
      </c>
      <c r="BG734" s="199">
        <f>IF(N734="zákl. přenesená",J734,0)</f>
        <v>0</v>
      </c>
      <c r="BH734" s="199">
        <f>IF(N734="sníž. přenesená",J734,0)</f>
        <v>0</v>
      </c>
      <c r="BI734" s="199">
        <f>IF(N734="nulová",J734,0)</f>
        <v>0</v>
      </c>
      <c r="BJ734" s="17" t="s">
        <v>164</v>
      </c>
      <c r="BK734" s="199">
        <f>ROUND(I734*H734,2)</f>
        <v>0</v>
      </c>
      <c r="BL734" s="17" t="s">
        <v>196</v>
      </c>
      <c r="BM734" s="198" t="s">
        <v>980</v>
      </c>
    </row>
    <row r="735" spans="1:65" s="2" customFormat="1" ht="24.15" customHeight="1">
      <c r="A735" s="34"/>
      <c r="B735" s="35"/>
      <c r="C735" s="187" t="s">
        <v>981</v>
      </c>
      <c r="D735" s="187" t="s">
        <v>159</v>
      </c>
      <c r="E735" s="188" t="s">
        <v>982</v>
      </c>
      <c r="F735" s="189" t="s">
        <v>983</v>
      </c>
      <c r="G735" s="190" t="s">
        <v>265</v>
      </c>
      <c r="H735" s="191">
        <v>3</v>
      </c>
      <c r="I735" s="192"/>
      <c r="J735" s="193">
        <f>ROUND(I735*H735,2)</f>
        <v>0</v>
      </c>
      <c r="K735" s="189" t="s">
        <v>163</v>
      </c>
      <c r="L735" s="39"/>
      <c r="M735" s="194" t="s">
        <v>1</v>
      </c>
      <c r="N735" s="195" t="s">
        <v>40</v>
      </c>
      <c r="O735" s="72"/>
      <c r="P735" s="196">
        <f>O735*H735</f>
        <v>0</v>
      </c>
      <c r="Q735" s="196">
        <v>0.00027</v>
      </c>
      <c r="R735" s="196">
        <f>Q735*H735</f>
        <v>0.00081</v>
      </c>
      <c r="S735" s="196">
        <v>0</v>
      </c>
      <c r="T735" s="197">
        <f>S735*H735</f>
        <v>0</v>
      </c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R735" s="198" t="s">
        <v>196</v>
      </c>
      <c r="AT735" s="198" t="s">
        <v>159</v>
      </c>
      <c r="AU735" s="198" t="s">
        <v>83</v>
      </c>
      <c r="AY735" s="17" t="s">
        <v>157</v>
      </c>
      <c r="BE735" s="199">
        <f>IF(N735="základní",J735,0)</f>
        <v>0</v>
      </c>
      <c r="BF735" s="199">
        <f>IF(N735="snížená",J735,0)</f>
        <v>0</v>
      </c>
      <c r="BG735" s="199">
        <f>IF(N735="zákl. přenesená",J735,0)</f>
        <v>0</v>
      </c>
      <c r="BH735" s="199">
        <f>IF(N735="sníž. přenesená",J735,0)</f>
        <v>0</v>
      </c>
      <c r="BI735" s="199">
        <f>IF(N735="nulová",J735,0)</f>
        <v>0</v>
      </c>
      <c r="BJ735" s="17" t="s">
        <v>164</v>
      </c>
      <c r="BK735" s="199">
        <f>ROUND(I735*H735,2)</f>
        <v>0</v>
      </c>
      <c r="BL735" s="17" t="s">
        <v>196</v>
      </c>
      <c r="BM735" s="198" t="s">
        <v>984</v>
      </c>
    </row>
    <row r="736" spans="2:51" s="14" customFormat="1" ht="10.2">
      <c r="B736" s="211"/>
      <c r="C736" s="212"/>
      <c r="D736" s="202" t="s">
        <v>165</v>
      </c>
      <c r="E736" s="213" t="s">
        <v>1</v>
      </c>
      <c r="F736" s="214" t="s">
        <v>985</v>
      </c>
      <c r="G736" s="212"/>
      <c r="H736" s="215">
        <v>3</v>
      </c>
      <c r="I736" s="216"/>
      <c r="J736" s="212"/>
      <c r="K736" s="212"/>
      <c r="L736" s="217"/>
      <c r="M736" s="218"/>
      <c r="N736" s="219"/>
      <c r="O736" s="219"/>
      <c r="P736" s="219"/>
      <c r="Q736" s="219"/>
      <c r="R736" s="219"/>
      <c r="S736" s="219"/>
      <c r="T736" s="220"/>
      <c r="AT736" s="221" t="s">
        <v>165</v>
      </c>
      <c r="AU736" s="221" t="s">
        <v>83</v>
      </c>
      <c r="AV736" s="14" t="s">
        <v>83</v>
      </c>
      <c r="AW736" s="14" t="s">
        <v>30</v>
      </c>
      <c r="AX736" s="14" t="s">
        <v>73</v>
      </c>
      <c r="AY736" s="221" t="s">
        <v>157</v>
      </c>
    </row>
    <row r="737" spans="2:51" s="15" customFormat="1" ht="10.2">
      <c r="B737" s="222"/>
      <c r="C737" s="223"/>
      <c r="D737" s="202" t="s">
        <v>165</v>
      </c>
      <c r="E737" s="224" t="s">
        <v>1</v>
      </c>
      <c r="F737" s="225" t="s">
        <v>168</v>
      </c>
      <c r="G737" s="223"/>
      <c r="H737" s="226">
        <v>3</v>
      </c>
      <c r="I737" s="227"/>
      <c r="J737" s="223"/>
      <c r="K737" s="223"/>
      <c r="L737" s="228"/>
      <c r="M737" s="229"/>
      <c r="N737" s="230"/>
      <c r="O737" s="230"/>
      <c r="P737" s="230"/>
      <c r="Q737" s="230"/>
      <c r="R737" s="230"/>
      <c r="S737" s="230"/>
      <c r="T737" s="231"/>
      <c r="AT737" s="232" t="s">
        <v>165</v>
      </c>
      <c r="AU737" s="232" t="s">
        <v>83</v>
      </c>
      <c r="AV737" s="15" t="s">
        <v>164</v>
      </c>
      <c r="AW737" s="15" t="s">
        <v>30</v>
      </c>
      <c r="AX737" s="15" t="s">
        <v>81</v>
      </c>
      <c r="AY737" s="232" t="s">
        <v>157</v>
      </c>
    </row>
    <row r="738" spans="1:65" s="2" customFormat="1" ht="24.15" customHeight="1">
      <c r="A738" s="34"/>
      <c r="B738" s="35"/>
      <c r="C738" s="187" t="s">
        <v>588</v>
      </c>
      <c r="D738" s="187" t="s">
        <v>159</v>
      </c>
      <c r="E738" s="188" t="s">
        <v>986</v>
      </c>
      <c r="F738" s="189" t="s">
        <v>987</v>
      </c>
      <c r="G738" s="190" t="s">
        <v>265</v>
      </c>
      <c r="H738" s="191">
        <v>3</v>
      </c>
      <c r="I738" s="192"/>
      <c r="J738" s="193">
        <f aca="true" t="shared" si="20" ref="J738:J747">ROUND(I738*H738,2)</f>
        <v>0</v>
      </c>
      <c r="K738" s="189" t="s">
        <v>163</v>
      </c>
      <c r="L738" s="39"/>
      <c r="M738" s="194" t="s">
        <v>1</v>
      </c>
      <c r="N738" s="195" t="s">
        <v>40</v>
      </c>
      <c r="O738" s="72"/>
      <c r="P738" s="196">
        <f aca="true" t="shared" si="21" ref="P738:P747">O738*H738</f>
        <v>0</v>
      </c>
      <c r="Q738" s="196">
        <v>0.00014</v>
      </c>
      <c r="R738" s="196">
        <f aca="true" t="shared" si="22" ref="R738:R747">Q738*H738</f>
        <v>0.00041999999999999996</v>
      </c>
      <c r="S738" s="196">
        <v>0</v>
      </c>
      <c r="T738" s="197">
        <f aca="true" t="shared" si="23" ref="T738:T747">S738*H738</f>
        <v>0</v>
      </c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R738" s="198" t="s">
        <v>196</v>
      </c>
      <c r="AT738" s="198" t="s">
        <v>159</v>
      </c>
      <c r="AU738" s="198" t="s">
        <v>83</v>
      </c>
      <c r="AY738" s="17" t="s">
        <v>157</v>
      </c>
      <c r="BE738" s="199">
        <f aca="true" t="shared" si="24" ref="BE738:BE747">IF(N738="základní",J738,0)</f>
        <v>0</v>
      </c>
      <c r="BF738" s="199">
        <f aca="true" t="shared" si="25" ref="BF738:BF747">IF(N738="snížená",J738,0)</f>
        <v>0</v>
      </c>
      <c r="BG738" s="199">
        <f aca="true" t="shared" si="26" ref="BG738:BG747">IF(N738="zákl. přenesená",J738,0)</f>
        <v>0</v>
      </c>
      <c r="BH738" s="199">
        <f aca="true" t="shared" si="27" ref="BH738:BH747">IF(N738="sníž. přenesená",J738,0)</f>
        <v>0</v>
      </c>
      <c r="BI738" s="199">
        <f aca="true" t="shared" si="28" ref="BI738:BI747">IF(N738="nulová",J738,0)</f>
        <v>0</v>
      </c>
      <c r="BJ738" s="17" t="s">
        <v>164</v>
      </c>
      <c r="BK738" s="199">
        <f aca="true" t="shared" si="29" ref="BK738:BK747">ROUND(I738*H738,2)</f>
        <v>0</v>
      </c>
      <c r="BL738" s="17" t="s">
        <v>196</v>
      </c>
      <c r="BM738" s="198" t="s">
        <v>988</v>
      </c>
    </row>
    <row r="739" spans="1:65" s="2" customFormat="1" ht="14.4" customHeight="1">
      <c r="A739" s="34"/>
      <c r="B739" s="35"/>
      <c r="C739" s="187" t="s">
        <v>989</v>
      </c>
      <c r="D739" s="187" t="s">
        <v>159</v>
      </c>
      <c r="E739" s="188" t="s">
        <v>990</v>
      </c>
      <c r="F739" s="189" t="s">
        <v>991</v>
      </c>
      <c r="G739" s="190" t="s">
        <v>265</v>
      </c>
      <c r="H739" s="191">
        <v>1</v>
      </c>
      <c r="I739" s="192"/>
      <c r="J739" s="193">
        <f t="shared" si="20"/>
        <v>0</v>
      </c>
      <c r="K739" s="189" t="s">
        <v>163</v>
      </c>
      <c r="L739" s="39"/>
      <c r="M739" s="194" t="s">
        <v>1</v>
      </c>
      <c r="N739" s="195" t="s">
        <v>40</v>
      </c>
      <c r="O739" s="72"/>
      <c r="P739" s="196">
        <f t="shared" si="21"/>
        <v>0</v>
      </c>
      <c r="Q739" s="196">
        <v>0.00132</v>
      </c>
      <c r="R739" s="196">
        <f t="shared" si="22"/>
        <v>0.00132</v>
      </c>
      <c r="S739" s="196">
        <v>0</v>
      </c>
      <c r="T739" s="197">
        <f t="shared" si="23"/>
        <v>0</v>
      </c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R739" s="198" t="s">
        <v>196</v>
      </c>
      <c r="AT739" s="198" t="s">
        <v>159</v>
      </c>
      <c r="AU739" s="198" t="s">
        <v>83</v>
      </c>
      <c r="AY739" s="17" t="s">
        <v>157</v>
      </c>
      <c r="BE739" s="199">
        <f t="shared" si="24"/>
        <v>0</v>
      </c>
      <c r="BF739" s="199">
        <f t="shared" si="25"/>
        <v>0</v>
      </c>
      <c r="BG739" s="199">
        <f t="shared" si="26"/>
        <v>0</v>
      </c>
      <c r="BH739" s="199">
        <f t="shared" si="27"/>
        <v>0</v>
      </c>
      <c r="BI739" s="199">
        <f t="shared" si="28"/>
        <v>0</v>
      </c>
      <c r="BJ739" s="17" t="s">
        <v>164</v>
      </c>
      <c r="BK739" s="199">
        <f t="shared" si="29"/>
        <v>0</v>
      </c>
      <c r="BL739" s="17" t="s">
        <v>196</v>
      </c>
      <c r="BM739" s="198" t="s">
        <v>992</v>
      </c>
    </row>
    <row r="740" spans="1:65" s="2" customFormat="1" ht="14.4" customHeight="1">
      <c r="A740" s="34"/>
      <c r="B740" s="35"/>
      <c r="C740" s="187" t="s">
        <v>592</v>
      </c>
      <c r="D740" s="187" t="s">
        <v>159</v>
      </c>
      <c r="E740" s="188" t="s">
        <v>993</v>
      </c>
      <c r="F740" s="189" t="s">
        <v>994</v>
      </c>
      <c r="G740" s="190" t="s">
        <v>265</v>
      </c>
      <c r="H740" s="191">
        <v>2</v>
      </c>
      <c r="I740" s="192"/>
      <c r="J740" s="193">
        <f t="shared" si="20"/>
        <v>0</v>
      </c>
      <c r="K740" s="189" t="s">
        <v>163</v>
      </c>
      <c r="L740" s="39"/>
      <c r="M740" s="194" t="s">
        <v>1</v>
      </c>
      <c r="N740" s="195" t="s">
        <v>40</v>
      </c>
      <c r="O740" s="72"/>
      <c r="P740" s="196">
        <f t="shared" si="21"/>
        <v>0</v>
      </c>
      <c r="Q740" s="196">
        <v>0.00035</v>
      </c>
      <c r="R740" s="196">
        <f t="shared" si="22"/>
        <v>0.0007</v>
      </c>
      <c r="S740" s="196">
        <v>0</v>
      </c>
      <c r="T740" s="197">
        <f t="shared" si="23"/>
        <v>0</v>
      </c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R740" s="198" t="s">
        <v>196</v>
      </c>
      <c r="AT740" s="198" t="s">
        <v>159</v>
      </c>
      <c r="AU740" s="198" t="s">
        <v>83</v>
      </c>
      <c r="AY740" s="17" t="s">
        <v>157</v>
      </c>
      <c r="BE740" s="199">
        <f t="shared" si="24"/>
        <v>0</v>
      </c>
      <c r="BF740" s="199">
        <f t="shared" si="25"/>
        <v>0</v>
      </c>
      <c r="BG740" s="199">
        <f t="shared" si="26"/>
        <v>0</v>
      </c>
      <c r="BH740" s="199">
        <f t="shared" si="27"/>
        <v>0</v>
      </c>
      <c r="BI740" s="199">
        <f t="shared" si="28"/>
        <v>0</v>
      </c>
      <c r="BJ740" s="17" t="s">
        <v>164</v>
      </c>
      <c r="BK740" s="199">
        <f t="shared" si="29"/>
        <v>0</v>
      </c>
      <c r="BL740" s="17" t="s">
        <v>196</v>
      </c>
      <c r="BM740" s="198" t="s">
        <v>995</v>
      </c>
    </row>
    <row r="741" spans="1:65" s="2" customFormat="1" ht="14.4" customHeight="1">
      <c r="A741" s="34"/>
      <c r="B741" s="35"/>
      <c r="C741" s="187" t="s">
        <v>996</v>
      </c>
      <c r="D741" s="187" t="s">
        <v>159</v>
      </c>
      <c r="E741" s="188" t="s">
        <v>997</v>
      </c>
      <c r="F741" s="189" t="s">
        <v>998</v>
      </c>
      <c r="G741" s="190" t="s">
        <v>265</v>
      </c>
      <c r="H741" s="191">
        <v>7</v>
      </c>
      <c r="I741" s="192"/>
      <c r="J741" s="193">
        <f t="shared" si="20"/>
        <v>0</v>
      </c>
      <c r="K741" s="189" t="s">
        <v>163</v>
      </c>
      <c r="L741" s="39"/>
      <c r="M741" s="194" t="s">
        <v>1</v>
      </c>
      <c r="N741" s="195" t="s">
        <v>40</v>
      </c>
      <c r="O741" s="72"/>
      <c r="P741" s="196">
        <f t="shared" si="21"/>
        <v>0</v>
      </c>
      <c r="Q741" s="196">
        <v>0.00057</v>
      </c>
      <c r="R741" s="196">
        <f t="shared" si="22"/>
        <v>0.00399</v>
      </c>
      <c r="S741" s="196">
        <v>0</v>
      </c>
      <c r="T741" s="197">
        <f t="shared" si="23"/>
        <v>0</v>
      </c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R741" s="198" t="s">
        <v>196</v>
      </c>
      <c r="AT741" s="198" t="s">
        <v>159</v>
      </c>
      <c r="AU741" s="198" t="s">
        <v>83</v>
      </c>
      <c r="AY741" s="17" t="s">
        <v>157</v>
      </c>
      <c r="BE741" s="199">
        <f t="shared" si="24"/>
        <v>0</v>
      </c>
      <c r="BF741" s="199">
        <f t="shared" si="25"/>
        <v>0</v>
      </c>
      <c r="BG741" s="199">
        <f t="shared" si="26"/>
        <v>0</v>
      </c>
      <c r="BH741" s="199">
        <f t="shared" si="27"/>
        <v>0</v>
      </c>
      <c r="BI741" s="199">
        <f t="shared" si="28"/>
        <v>0</v>
      </c>
      <c r="BJ741" s="17" t="s">
        <v>164</v>
      </c>
      <c r="BK741" s="199">
        <f t="shared" si="29"/>
        <v>0</v>
      </c>
      <c r="BL741" s="17" t="s">
        <v>196</v>
      </c>
      <c r="BM741" s="198" t="s">
        <v>999</v>
      </c>
    </row>
    <row r="742" spans="1:65" s="2" customFormat="1" ht="14.4" customHeight="1">
      <c r="A742" s="34"/>
      <c r="B742" s="35"/>
      <c r="C742" s="187" t="s">
        <v>595</v>
      </c>
      <c r="D742" s="187" t="s">
        <v>159</v>
      </c>
      <c r="E742" s="188" t="s">
        <v>1000</v>
      </c>
      <c r="F742" s="189" t="s">
        <v>1001</v>
      </c>
      <c r="G742" s="190" t="s">
        <v>265</v>
      </c>
      <c r="H742" s="191">
        <v>8</v>
      </c>
      <c r="I742" s="192"/>
      <c r="J742" s="193">
        <f t="shared" si="20"/>
        <v>0</v>
      </c>
      <c r="K742" s="189" t="s">
        <v>163</v>
      </c>
      <c r="L742" s="39"/>
      <c r="M742" s="194" t="s">
        <v>1</v>
      </c>
      <c r="N742" s="195" t="s">
        <v>40</v>
      </c>
      <c r="O742" s="72"/>
      <c r="P742" s="196">
        <f t="shared" si="21"/>
        <v>0</v>
      </c>
      <c r="Q742" s="196">
        <v>0.00072</v>
      </c>
      <c r="R742" s="196">
        <f t="shared" si="22"/>
        <v>0.00576</v>
      </c>
      <c r="S742" s="196">
        <v>0</v>
      </c>
      <c r="T742" s="197">
        <f t="shared" si="23"/>
        <v>0</v>
      </c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R742" s="198" t="s">
        <v>196</v>
      </c>
      <c r="AT742" s="198" t="s">
        <v>159</v>
      </c>
      <c r="AU742" s="198" t="s">
        <v>83</v>
      </c>
      <c r="AY742" s="17" t="s">
        <v>157</v>
      </c>
      <c r="BE742" s="199">
        <f t="shared" si="24"/>
        <v>0</v>
      </c>
      <c r="BF742" s="199">
        <f t="shared" si="25"/>
        <v>0</v>
      </c>
      <c r="BG742" s="199">
        <f t="shared" si="26"/>
        <v>0</v>
      </c>
      <c r="BH742" s="199">
        <f t="shared" si="27"/>
        <v>0</v>
      </c>
      <c r="BI742" s="199">
        <f t="shared" si="28"/>
        <v>0</v>
      </c>
      <c r="BJ742" s="17" t="s">
        <v>164</v>
      </c>
      <c r="BK742" s="199">
        <f t="shared" si="29"/>
        <v>0</v>
      </c>
      <c r="BL742" s="17" t="s">
        <v>196</v>
      </c>
      <c r="BM742" s="198" t="s">
        <v>1002</v>
      </c>
    </row>
    <row r="743" spans="1:65" s="2" customFormat="1" ht="14.4" customHeight="1">
      <c r="A743" s="34"/>
      <c r="B743" s="35"/>
      <c r="C743" s="187" t="s">
        <v>1003</v>
      </c>
      <c r="D743" s="187" t="s">
        <v>159</v>
      </c>
      <c r="E743" s="188" t="s">
        <v>1004</v>
      </c>
      <c r="F743" s="189" t="s">
        <v>1005</v>
      </c>
      <c r="G743" s="190" t="s">
        <v>265</v>
      </c>
      <c r="H743" s="191">
        <v>1</v>
      </c>
      <c r="I743" s="192"/>
      <c r="J743" s="193">
        <f t="shared" si="20"/>
        <v>0</v>
      </c>
      <c r="K743" s="189" t="s">
        <v>163</v>
      </c>
      <c r="L743" s="39"/>
      <c r="M743" s="194" t="s">
        <v>1</v>
      </c>
      <c r="N743" s="195" t="s">
        <v>40</v>
      </c>
      <c r="O743" s="72"/>
      <c r="P743" s="196">
        <f t="shared" si="21"/>
        <v>0</v>
      </c>
      <c r="Q743" s="196">
        <v>0.00132</v>
      </c>
      <c r="R743" s="196">
        <f t="shared" si="22"/>
        <v>0.00132</v>
      </c>
      <c r="S743" s="196">
        <v>0</v>
      </c>
      <c r="T743" s="197">
        <f t="shared" si="23"/>
        <v>0</v>
      </c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R743" s="198" t="s">
        <v>196</v>
      </c>
      <c r="AT743" s="198" t="s">
        <v>159</v>
      </c>
      <c r="AU743" s="198" t="s">
        <v>83</v>
      </c>
      <c r="AY743" s="17" t="s">
        <v>157</v>
      </c>
      <c r="BE743" s="199">
        <f t="shared" si="24"/>
        <v>0</v>
      </c>
      <c r="BF743" s="199">
        <f t="shared" si="25"/>
        <v>0</v>
      </c>
      <c r="BG743" s="199">
        <f t="shared" si="26"/>
        <v>0</v>
      </c>
      <c r="BH743" s="199">
        <f t="shared" si="27"/>
        <v>0</v>
      </c>
      <c r="BI743" s="199">
        <f t="shared" si="28"/>
        <v>0</v>
      </c>
      <c r="BJ743" s="17" t="s">
        <v>164</v>
      </c>
      <c r="BK743" s="199">
        <f t="shared" si="29"/>
        <v>0</v>
      </c>
      <c r="BL743" s="17" t="s">
        <v>196</v>
      </c>
      <c r="BM743" s="198" t="s">
        <v>1006</v>
      </c>
    </row>
    <row r="744" spans="1:65" s="2" customFormat="1" ht="24.15" customHeight="1">
      <c r="A744" s="34"/>
      <c r="B744" s="35"/>
      <c r="C744" s="187" t="s">
        <v>599</v>
      </c>
      <c r="D744" s="187" t="s">
        <v>159</v>
      </c>
      <c r="E744" s="188" t="s">
        <v>1007</v>
      </c>
      <c r="F744" s="189" t="s">
        <v>1008</v>
      </c>
      <c r="G744" s="190" t="s">
        <v>265</v>
      </c>
      <c r="H744" s="191">
        <v>5</v>
      </c>
      <c r="I744" s="192"/>
      <c r="J744" s="193">
        <f t="shared" si="20"/>
        <v>0</v>
      </c>
      <c r="K744" s="189" t="s">
        <v>163</v>
      </c>
      <c r="L744" s="39"/>
      <c r="M744" s="194" t="s">
        <v>1</v>
      </c>
      <c r="N744" s="195" t="s">
        <v>40</v>
      </c>
      <c r="O744" s="72"/>
      <c r="P744" s="196">
        <f t="shared" si="21"/>
        <v>0</v>
      </c>
      <c r="Q744" s="196">
        <v>0.00017</v>
      </c>
      <c r="R744" s="196">
        <f t="shared" si="22"/>
        <v>0.0008500000000000001</v>
      </c>
      <c r="S744" s="196">
        <v>0</v>
      </c>
      <c r="T744" s="197">
        <f t="shared" si="23"/>
        <v>0</v>
      </c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R744" s="198" t="s">
        <v>196</v>
      </c>
      <c r="AT744" s="198" t="s">
        <v>159</v>
      </c>
      <c r="AU744" s="198" t="s">
        <v>83</v>
      </c>
      <c r="AY744" s="17" t="s">
        <v>157</v>
      </c>
      <c r="BE744" s="199">
        <f t="shared" si="24"/>
        <v>0</v>
      </c>
      <c r="BF744" s="199">
        <f t="shared" si="25"/>
        <v>0</v>
      </c>
      <c r="BG744" s="199">
        <f t="shared" si="26"/>
        <v>0</v>
      </c>
      <c r="BH744" s="199">
        <f t="shared" si="27"/>
        <v>0</v>
      </c>
      <c r="BI744" s="199">
        <f t="shared" si="28"/>
        <v>0</v>
      </c>
      <c r="BJ744" s="17" t="s">
        <v>164</v>
      </c>
      <c r="BK744" s="199">
        <f t="shared" si="29"/>
        <v>0</v>
      </c>
      <c r="BL744" s="17" t="s">
        <v>196</v>
      </c>
      <c r="BM744" s="198" t="s">
        <v>1009</v>
      </c>
    </row>
    <row r="745" spans="1:65" s="2" customFormat="1" ht="24.15" customHeight="1">
      <c r="A745" s="34"/>
      <c r="B745" s="35"/>
      <c r="C745" s="187" t="s">
        <v>1010</v>
      </c>
      <c r="D745" s="187" t="s">
        <v>159</v>
      </c>
      <c r="E745" s="188" t="s">
        <v>1011</v>
      </c>
      <c r="F745" s="189" t="s">
        <v>1012</v>
      </c>
      <c r="G745" s="190" t="s">
        <v>265</v>
      </c>
      <c r="H745" s="191">
        <v>1</v>
      </c>
      <c r="I745" s="192"/>
      <c r="J745" s="193">
        <f t="shared" si="20"/>
        <v>0</v>
      </c>
      <c r="K745" s="189" t="s">
        <v>163</v>
      </c>
      <c r="L745" s="39"/>
      <c r="M745" s="194" t="s">
        <v>1</v>
      </c>
      <c r="N745" s="195" t="s">
        <v>40</v>
      </c>
      <c r="O745" s="72"/>
      <c r="P745" s="196">
        <f t="shared" si="21"/>
        <v>0</v>
      </c>
      <c r="Q745" s="196">
        <v>0.00024</v>
      </c>
      <c r="R745" s="196">
        <f t="shared" si="22"/>
        <v>0.00024</v>
      </c>
      <c r="S745" s="196">
        <v>0</v>
      </c>
      <c r="T745" s="197">
        <f t="shared" si="23"/>
        <v>0</v>
      </c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R745" s="198" t="s">
        <v>196</v>
      </c>
      <c r="AT745" s="198" t="s">
        <v>159</v>
      </c>
      <c r="AU745" s="198" t="s">
        <v>83</v>
      </c>
      <c r="AY745" s="17" t="s">
        <v>157</v>
      </c>
      <c r="BE745" s="199">
        <f t="shared" si="24"/>
        <v>0</v>
      </c>
      <c r="BF745" s="199">
        <f t="shared" si="25"/>
        <v>0</v>
      </c>
      <c r="BG745" s="199">
        <f t="shared" si="26"/>
        <v>0</v>
      </c>
      <c r="BH745" s="199">
        <f t="shared" si="27"/>
        <v>0</v>
      </c>
      <c r="BI745" s="199">
        <f t="shared" si="28"/>
        <v>0</v>
      </c>
      <c r="BJ745" s="17" t="s">
        <v>164</v>
      </c>
      <c r="BK745" s="199">
        <f t="shared" si="29"/>
        <v>0</v>
      </c>
      <c r="BL745" s="17" t="s">
        <v>196</v>
      </c>
      <c r="BM745" s="198" t="s">
        <v>1013</v>
      </c>
    </row>
    <row r="746" spans="1:65" s="2" customFormat="1" ht="24.15" customHeight="1">
      <c r="A746" s="34"/>
      <c r="B746" s="35"/>
      <c r="C746" s="187" t="s">
        <v>604</v>
      </c>
      <c r="D746" s="187" t="s">
        <v>159</v>
      </c>
      <c r="E746" s="188" t="s">
        <v>1014</v>
      </c>
      <c r="F746" s="189" t="s">
        <v>1015</v>
      </c>
      <c r="G746" s="190" t="s">
        <v>265</v>
      </c>
      <c r="H746" s="191">
        <v>1</v>
      </c>
      <c r="I746" s="192"/>
      <c r="J746" s="193">
        <f t="shared" si="20"/>
        <v>0</v>
      </c>
      <c r="K746" s="189" t="s">
        <v>163</v>
      </c>
      <c r="L746" s="39"/>
      <c r="M746" s="194" t="s">
        <v>1</v>
      </c>
      <c r="N746" s="195" t="s">
        <v>40</v>
      </c>
      <c r="O746" s="72"/>
      <c r="P746" s="196">
        <f t="shared" si="21"/>
        <v>0</v>
      </c>
      <c r="Q746" s="196">
        <v>0.00036</v>
      </c>
      <c r="R746" s="196">
        <f t="shared" si="22"/>
        <v>0.00036</v>
      </c>
      <c r="S746" s="196">
        <v>0</v>
      </c>
      <c r="T746" s="197">
        <f t="shared" si="23"/>
        <v>0</v>
      </c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R746" s="198" t="s">
        <v>196</v>
      </c>
      <c r="AT746" s="198" t="s">
        <v>159</v>
      </c>
      <c r="AU746" s="198" t="s">
        <v>83</v>
      </c>
      <c r="AY746" s="17" t="s">
        <v>157</v>
      </c>
      <c r="BE746" s="199">
        <f t="shared" si="24"/>
        <v>0</v>
      </c>
      <c r="BF746" s="199">
        <f t="shared" si="25"/>
        <v>0</v>
      </c>
      <c r="BG746" s="199">
        <f t="shared" si="26"/>
        <v>0</v>
      </c>
      <c r="BH746" s="199">
        <f t="shared" si="27"/>
        <v>0</v>
      </c>
      <c r="BI746" s="199">
        <f t="shared" si="28"/>
        <v>0</v>
      </c>
      <c r="BJ746" s="17" t="s">
        <v>164</v>
      </c>
      <c r="BK746" s="199">
        <f t="shared" si="29"/>
        <v>0</v>
      </c>
      <c r="BL746" s="17" t="s">
        <v>196</v>
      </c>
      <c r="BM746" s="198" t="s">
        <v>1016</v>
      </c>
    </row>
    <row r="747" spans="1:65" s="2" customFormat="1" ht="24.15" customHeight="1">
      <c r="A747" s="34"/>
      <c r="B747" s="35"/>
      <c r="C747" s="187" t="s">
        <v>1017</v>
      </c>
      <c r="D747" s="187" t="s">
        <v>159</v>
      </c>
      <c r="E747" s="188" t="s">
        <v>1018</v>
      </c>
      <c r="F747" s="189" t="s">
        <v>1019</v>
      </c>
      <c r="G747" s="190" t="s">
        <v>265</v>
      </c>
      <c r="H747" s="191">
        <v>3</v>
      </c>
      <c r="I747" s="192"/>
      <c r="J747" s="193">
        <f t="shared" si="20"/>
        <v>0</v>
      </c>
      <c r="K747" s="189" t="s">
        <v>163</v>
      </c>
      <c r="L747" s="39"/>
      <c r="M747" s="194" t="s">
        <v>1</v>
      </c>
      <c r="N747" s="195" t="s">
        <v>40</v>
      </c>
      <c r="O747" s="72"/>
      <c r="P747" s="196">
        <f t="shared" si="21"/>
        <v>0</v>
      </c>
      <c r="Q747" s="196">
        <v>0.00012</v>
      </c>
      <c r="R747" s="196">
        <f t="shared" si="22"/>
        <v>0.00036</v>
      </c>
      <c r="S747" s="196">
        <v>0</v>
      </c>
      <c r="T747" s="197">
        <f t="shared" si="23"/>
        <v>0</v>
      </c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R747" s="198" t="s">
        <v>196</v>
      </c>
      <c r="AT747" s="198" t="s">
        <v>159</v>
      </c>
      <c r="AU747" s="198" t="s">
        <v>83</v>
      </c>
      <c r="AY747" s="17" t="s">
        <v>157</v>
      </c>
      <c r="BE747" s="199">
        <f t="shared" si="24"/>
        <v>0</v>
      </c>
      <c r="BF747" s="199">
        <f t="shared" si="25"/>
        <v>0</v>
      </c>
      <c r="BG747" s="199">
        <f t="shared" si="26"/>
        <v>0</v>
      </c>
      <c r="BH747" s="199">
        <f t="shared" si="27"/>
        <v>0</v>
      </c>
      <c r="BI747" s="199">
        <f t="shared" si="28"/>
        <v>0</v>
      </c>
      <c r="BJ747" s="17" t="s">
        <v>164</v>
      </c>
      <c r="BK747" s="199">
        <f t="shared" si="29"/>
        <v>0</v>
      </c>
      <c r="BL747" s="17" t="s">
        <v>196</v>
      </c>
      <c r="BM747" s="198" t="s">
        <v>1020</v>
      </c>
    </row>
    <row r="748" spans="2:51" s="14" customFormat="1" ht="10.2">
      <c r="B748" s="211"/>
      <c r="C748" s="212"/>
      <c r="D748" s="202" t="s">
        <v>165</v>
      </c>
      <c r="E748" s="213" t="s">
        <v>1</v>
      </c>
      <c r="F748" s="214" t="s">
        <v>985</v>
      </c>
      <c r="G748" s="212"/>
      <c r="H748" s="215">
        <v>3</v>
      </c>
      <c r="I748" s="216"/>
      <c r="J748" s="212"/>
      <c r="K748" s="212"/>
      <c r="L748" s="217"/>
      <c r="M748" s="218"/>
      <c r="N748" s="219"/>
      <c r="O748" s="219"/>
      <c r="P748" s="219"/>
      <c r="Q748" s="219"/>
      <c r="R748" s="219"/>
      <c r="S748" s="219"/>
      <c r="T748" s="220"/>
      <c r="AT748" s="221" t="s">
        <v>165</v>
      </c>
      <c r="AU748" s="221" t="s">
        <v>83</v>
      </c>
      <c r="AV748" s="14" t="s">
        <v>83</v>
      </c>
      <c r="AW748" s="14" t="s">
        <v>30</v>
      </c>
      <c r="AX748" s="14" t="s">
        <v>73</v>
      </c>
      <c r="AY748" s="221" t="s">
        <v>157</v>
      </c>
    </row>
    <row r="749" spans="2:51" s="15" customFormat="1" ht="10.2">
      <c r="B749" s="222"/>
      <c r="C749" s="223"/>
      <c r="D749" s="202" t="s">
        <v>165</v>
      </c>
      <c r="E749" s="224" t="s">
        <v>1</v>
      </c>
      <c r="F749" s="225" t="s">
        <v>168</v>
      </c>
      <c r="G749" s="223"/>
      <c r="H749" s="226">
        <v>3</v>
      </c>
      <c r="I749" s="227"/>
      <c r="J749" s="223"/>
      <c r="K749" s="223"/>
      <c r="L749" s="228"/>
      <c r="M749" s="229"/>
      <c r="N749" s="230"/>
      <c r="O749" s="230"/>
      <c r="P749" s="230"/>
      <c r="Q749" s="230"/>
      <c r="R749" s="230"/>
      <c r="S749" s="230"/>
      <c r="T749" s="231"/>
      <c r="AT749" s="232" t="s">
        <v>165</v>
      </c>
      <c r="AU749" s="232" t="s">
        <v>83</v>
      </c>
      <c r="AV749" s="15" t="s">
        <v>164</v>
      </c>
      <c r="AW749" s="15" t="s">
        <v>30</v>
      </c>
      <c r="AX749" s="15" t="s">
        <v>81</v>
      </c>
      <c r="AY749" s="232" t="s">
        <v>157</v>
      </c>
    </row>
    <row r="750" spans="1:65" s="2" customFormat="1" ht="24.15" customHeight="1">
      <c r="A750" s="34"/>
      <c r="B750" s="35"/>
      <c r="C750" s="187" t="s">
        <v>608</v>
      </c>
      <c r="D750" s="187" t="s">
        <v>159</v>
      </c>
      <c r="E750" s="188" t="s">
        <v>1021</v>
      </c>
      <c r="F750" s="189" t="s">
        <v>1022</v>
      </c>
      <c r="G750" s="190" t="s">
        <v>265</v>
      </c>
      <c r="H750" s="191">
        <v>3</v>
      </c>
      <c r="I750" s="192"/>
      <c r="J750" s="193">
        <f aca="true" t="shared" si="30" ref="J750:J755">ROUND(I750*H750,2)</f>
        <v>0</v>
      </c>
      <c r="K750" s="189" t="s">
        <v>163</v>
      </c>
      <c r="L750" s="39"/>
      <c r="M750" s="194" t="s">
        <v>1</v>
      </c>
      <c r="N750" s="195" t="s">
        <v>40</v>
      </c>
      <c r="O750" s="72"/>
      <c r="P750" s="196">
        <f aca="true" t="shared" si="31" ref="P750:P755">O750*H750</f>
        <v>0</v>
      </c>
      <c r="Q750" s="196">
        <v>0.00223</v>
      </c>
      <c r="R750" s="196">
        <f aca="true" t="shared" si="32" ref="R750:R755">Q750*H750</f>
        <v>0.006690000000000001</v>
      </c>
      <c r="S750" s="196">
        <v>0</v>
      </c>
      <c r="T750" s="197">
        <f aca="true" t="shared" si="33" ref="T750:T755">S750*H750</f>
        <v>0</v>
      </c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R750" s="198" t="s">
        <v>196</v>
      </c>
      <c r="AT750" s="198" t="s">
        <v>159</v>
      </c>
      <c r="AU750" s="198" t="s">
        <v>83</v>
      </c>
      <c r="AY750" s="17" t="s">
        <v>157</v>
      </c>
      <c r="BE750" s="199">
        <f aca="true" t="shared" si="34" ref="BE750:BE755">IF(N750="základní",J750,0)</f>
        <v>0</v>
      </c>
      <c r="BF750" s="199">
        <f aca="true" t="shared" si="35" ref="BF750:BF755">IF(N750="snížená",J750,0)</f>
        <v>0</v>
      </c>
      <c r="BG750" s="199">
        <f aca="true" t="shared" si="36" ref="BG750:BG755">IF(N750="zákl. přenesená",J750,0)</f>
        <v>0</v>
      </c>
      <c r="BH750" s="199">
        <f aca="true" t="shared" si="37" ref="BH750:BH755">IF(N750="sníž. přenesená",J750,0)</f>
        <v>0</v>
      </c>
      <c r="BI750" s="199">
        <f aca="true" t="shared" si="38" ref="BI750:BI755">IF(N750="nulová",J750,0)</f>
        <v>0</v>
      </c>
      <c r="BJ750" s="17" t="s">
        <v>164</v>
      </c>
      <c r="BK750" s="199">
        <f aca="true" t="shared" si="39" ref="BK750:BK755">ROUND(I750*H750,2)</f>
        <v>0</v>
      </c>
      <c r="BL750" s="17" t="s">
        <v>196</v>
      </c>
      <c r="BM750" s="198" t="s">
        <v>1023</v>
      </c>
    </row>
    <row r="751" spans="1:65" s="2" customFormat="1" ht="24.15" customHeight="1">
      <c r="A751" s="34"/>
      <c r="B751" s="35"/>
      <c r="C751" s="187" t="s">
        <v>1024</v>
      </c>
      <c r="D751" s="187" t="s">
        <v>159</v>
      </c>
      <c r="E751" s="188" t="s">
        <v>1025</v>
      </c>
      <c r="F751" s="189" t="s">
        <v>1026</v>
      </c>
      <c r="G751" s="190" t="s">
        <v>265</v>
      </c>
      <c r="H751" s="191">
        <v>1</v>
      </c>
      <c r="I751" s="192"/>
      <c r="J751" s="193">
        <f t="shared" si="30"/>
        <v>0</v>
      </c>
      <c r="K751" s="189" t="s">
        <v>163</v>
      </c>
      <c r="L751" s="39"/>
      <c r="M751" s="194" t="s">
        <v>1</v>
      </c>
      <c r="N751" s="195" t="s">
        <v>40</v>
      </c>
      <c r="O751" s="72"/>
      <c r="P751" s="196">
        <f t="shared" si="31"/>
        <v>0</v>
      </c>
      <c r="Q751" s="196">
        <v>0.00041</v>
      </c>
      <c r="R751" s="196">
        <f t="shared" si="32"/>
        <v>0.00041</v>
      </c>
      <c r="S751" s="196">
        <v>0</v>
      </c>
      <c r="T751" s="197">
        <f t="shared" si="33"/>
        <v>0</v>
      </c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R751" s="198" t="s">
        <v>196</v>
      </c>
      <c r="AT751" s="198" t="s">
        <v>159</v>
      </c>
      <c r="AU751" s="198" t="s">
        <v>83</v>
      </c>
      <c r="AY751" s="17" t="s">
        <v>157</v>
      </c>
      <c r="BE751" s="199">
        <f t="shared" si="34"/>
        <v>0</v>
      </c>
      <c r="BF751" s="199">
        <f t="shared" si="35"/>
        <v>0</v>
      </c>
      <c r="BG751" s="199">
        <f t="shared" si="36"/>
        <v>0</v>
      </c>
      <c r="BH751" s="199">
        <f t="shared" si="37"/>
        <v>0</v>
      </c>
      <c r="BI751" s="199">
        <f t="shared" si="38"/>
        <v>0</v>
      </c>
      <c r="BJ751" s="17" t="s">
        <v>164</v>
      </c>
      <c r="BK751" s="199">
        <f t="shared" si="39"/>
        <v>0</v>
      </c>
      <c r="BL751" s="17" t="s">
        <v>196</v>
      </c>
      <c r="BM751" s="198" t="s">
        <v>1027</v>
      </c>
    </row>
    <row r="752" spans="1:65" s="2" customFormat="1" ht="24.15" customHeight="1">
      <c r="A752" s="34"/>
      <c r="B752" s="35"/>
      <c r="C752" s="187" t="s">
        <v>612</v>
      </c>
      <c r="D752" s="187" t="s">
        <v>159</v>
      </c>
      <c r="E752" s="188" t="s">
        <v>1028</v>
      </c>
      <c r="F752" s="189" t="s">
        <v>1029</v>
      </c>
      <c r="G752" s="190" t="s">
        <v>265</v>
      </c>
      <c r="H752" s="191">
        <v>3</v>
      </c>
      <c r="I752" s="192"/>
      <c r="J752" s="193">
        <f t="shared" si="30"/>
        <v>0</v>
      </c>
      <c r="K752" s="189" t="s">
        <v>163</v>
      </c>
      <c r="L752" s="39"/>
      <c r="M752" s="194" t="s">
        <v>1</v>
      </c>
      <c r="N752" s="195" t="s">
        <v>40</v>
      </c>
      <c r="O752" s="72"/>
      <c r="P752" s="196">
        <f t="shared" si="31"/>
        <v>0</v>
      </c>
      <c r="Q752" s="196">
        <v>0.00062</v>
      </c>
      <c r="R752" s="196">
        <f t="shared" si="32"/>
        <v>0.00186</v>
      </c>
      <c r="S752" s="196">
        <v>0</v>
      </c>
      <c r="T752" s="197">
        <f t="shared" si="33"/>
        <v>0</v>
      </c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R752" s="198" t="s">
        <v>196</v>
      </c>
      <c r="AT752" s="198" t="s">
        <v>159</v>
      </c>
      <c r="AU752" s="198" t="s">
        <v>83</v>
      </c>
      <c r="AY752" s="17" t="s">
        <v>157</v>
      </c>
      <c r="BE752" s="199">
        <f t="shared" si="34"/>
        <v>0</v>
      </c>
      <c r="BF752" s="199">
        <f t="shared" si="35"/>
        <v>0</v>
      </c>
      <c r="BG752" s="199">
        <f t="shared" si="36"/>
        <v>0</v>
      </c>
      <c r="BH752" s="199">
        <f t="shared" si="37"/>
        <v>0</v>
      </c>
      <c r="BI752" s="199">
        <f t="shared" si="38"/>
        <v>0</v>
      </c>
      <c r="BJ752" s="17" t="s">
        <v>164</v>
      </c>
      <c r="BK752" s="199">
        <f t="shared" si="39"/>
        <v>0</v>
      </c>
      <c r="BL752" s="17" t="s">
        <v>196</v>
      </c>
      <c r="BM752" s="198" t="s">
        <v>1030</v>
      </c>
    </row>
    <row r="753" spans="1:65" s="2" customFormat="1" ht="24.15" customHeight="1">
      <c r="A753" s="34"/>
      <c r="B753" s="35"/>
      <c r="C753" s="187" t="s">
        <v>1031</v>
      </c>
      <c r="D753" s="187" t="s">
        <v>159</v>
      </c>
      <c r="E753" s="188" t="s">
        <v>1032</v>
      </c>
      <c r="F753" s="189" t="s">
        <v>1033</v>
      </c>
      <c r="G753" s="190" t="s">
        <v>265</v>
      </c>
      <c r="H753" s="191">
        <v>1</v>
      </c>
      <c r="I753" s="192"/>
      <c r="J753" s="193">
        <f t="shared" si="30"/>
        <v>0</v>
      </c>
      <c r="K753" s="189" t="s">
        <v>163</v>
      </c>
      <c r="L753" s="39"/>
      <c r="M753" s="194" t="s">
        <v>1</v>
      </c>
      <c r="N753" s="195" t="s">
        <v>40</v>
      </c>
      <c r="O753" s="72"/>
      <c r="P753" s="196">
        <f t="shared" si="31"/>
        <v>0</v>
      </c>
      <c r="Q753" s="196">
        <v>0.00022</v>
      </c>
      <c r="R753" s="196">
        <f t="shared" si="32"/>
        <v>0.00022</v>
      </c>
      <c r="S753" s="196">
        <v>0</v>
      </c>
      <c r="T753" s="197">
        <f t="shared" si="33"/>
        <v>0</v>
      </c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R753" s="198" t="s">
        <v>196</v>
      </c>
      <c r="AT753" s="198" t="s">
        <v>159</v>
      </c>
      <c r="AU753" s="198" t="s">
        <v>83</v>
      </c>
      <c r="AY753" s="17" t="s">
        <v>157</v>
      </c>
      <c r="BE753" s="199">
        <f t="shared" si="34"/>
        <v>0</v>
      </c>
      <c r="BF753" s="199">
        <f t="shared" si="35"/>
        <v>0</v>
      </c>
      <c r="BG753" s="199">
        <f t="shared" si="36"/>
        <v>0</v>
      </c>
      <c r="BH753" s="199">
        <f t="shared" si="37"/>
        <v>0</v>
      </c>
      <c r="BI753" s="199">
        <f t="shared" si="38"/>
        <v>0</v>
      </c>
      <c r="BJ753" s="17" t="s">
        <v>164</v>
      </c>
      <c r="BK753" s="199">
        <f t="shared" si="39"/>
        <v>0</v>
      </c>
      <c r="BL753" s="17" t="s">
        <v>196</v>
      </c>
      <c r="BM753" s="198" t="s">
        <v>1034</v>
      </c>
    </row>
    <row r="754" spans="1:65" s="2" customFormat="1" ht="24.15" customHeight="1">
      <c r="A754" s="34"/>
      <c r="B754" s="35"/>
      <c r="C754" s="187" t="s">
        <v>616</v>
      </c>
      <c r="D754" s="187" t="s">
        <v>159</v>
      </c>
      <c r="E754" s="188" t="s">
        <v>1035</v>
      </c>
      <c r="F754" s="189" t="s">
        <v>1036</v>
      </c>
      <c r="G754" s="190" t="s">
        <v>265</v>
      </c>
      <c r="H754" s="191">
        <v>3</v>
      </c>
      <c r="I754" s="192"/>
      <c r="J754" s="193">
        <f t="shared" si="30"/>
        <v>0</v>
      </c>
      <c r="K754" s="189" t="s">
        <v>163</v>
      </c>
      <c r="L754" s="39"/>
      <c r="M754" s="194" t="s">
        <v>1</v>
      </c>
      <c r="N754" s="195" t="s">
        <v>40</v>
      </c>
      <c r="O754" s="72"/>
      <c r="P754" s="196">
        <f t="shared" si="31"/>
        <v>0</v>
      </c>
      <c r="Q754" s="196">
        <v>0.0015</v>
      </c>
      <c r="R754" s="196">
        <f t="shared" si="32"/>
        <v>0.0045000000000000005</v>
      </c>
      <c r="S754" s="196">
        <v>0</v>
      </c>
      <c r="T754" s="197">
        <f t="shared" si="33"/>
        <v>0</v>
      </c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R754" s="198" t="s">
        <v>196</v>
      </c>
      <c r="AT754" s="198" t="s">
        <v>159</v>
      </c>
      <c r="AU754" s="198" t="s">
        <v>83</v>
      </c>
      <c r="AY754" s="17" t="s">
        <v>157</v>
      </c>
      <c r="BE754" s="199">
        <f t="shared" si="34"/>
        <v>0</v>
      </c>
      <c r="BF754" s="199">
        <f t="shared" si="35"/>
        <v>0</v>
      </c>
      <c r="BG754" s="199">
        <f t="shared" si="36"/>
        <v>0</v>
      </c>
      <c r="BH754" s="199">
        <f t="shared" si="37"/>
        <v>0</v>
      </c>
      <c r="BI754" s="199">
        <f t="shared" si="38"/>
        <v>0</v>
      </c>
      <c r="BJ754" s="17" t="s">
        <v>164</v>
      </c>
      <c r="BK754" s="199">
        <f t="shared" si="39"/>
        <v>0</v>
      </c>
      <c r="BL754" s="17" t="s">
        <v>196</v>
      </c>
      <c r="BM754" s="198" t="s">
        <v>1037</v>
      </c>
    </row>
    <row r="755" spans="1:65" s="2" customFormat="1" ht="24.15" customHeight="1">
      <c r="A755" s="34"/>
      <c r="B755" s="35"/>
      <c r="C755" s="187" t="s">
        <v>1038</v>
      </c>
      <c r="D755" s="187" t="s">
        <v>159</v>
      </c>
      <c r="E755" s="188" t="s">
        <v>1039</v>
      </c>
      <c r="F755" s="189" t="s">
        <v>1040</v>
      </c>
      <c r="G755" s="190" t="s">
        <v>162</v>
      </c>
      <c r="H755" s="191">
        <v>245</v>
      </c>
      <c r="I755" s="192"/>
      <c r="J755" s="193">
        <f t="shared" si="30"/>
        <v>0</v>
      </c>
      <c r="K755" s="189" t="s">
        <v>163</v>
      </c>
      <c r="L755" s="39"/>
      <c r="M755" s="194" t="s">
        <v>1</v>
      </c>
      <c r="N755" s="195" t="s">
        <v>40</v>
      </c>
      <c r="O755" s="72"/>
      <c r="P755" s="196">
        <f t="shared" si="31"/>
        <v>0</v>
      </c>
      <c r="Q755" s="196">
        <v>0.00019</v>
      </c>
      <c r="R755" s="196">
        <f t="shared" si="32"/>
        <v>0.04655</v>
      </c>
      <c r="S755" s="196">
        <v>0</v>
      </c>
      <c r="T755" s="197">
        <f t="shared" si="33"/>
        <v>0</v>
      </c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R755" s="198" t="s">
        <v>196</v>
      </c>
      <c r="AT755" s="198" t="s">
        <v>159</v>
      </c>
      <c r="AU755" s="198" t="s">
        <v>83</v>
      </c>
      <c r="AY755" s="17" t="s">
        <v>157</v>
      </c>
      <c r="BE755" s="199">
        <f t="shared" si="34"/>
        <v>0</v>
      </c>
      <c r="BF755" s="199">
        <f t="shared" si="35"/>
        <v>0</v>
      </c>
      <c r="BG755" s="199">
        <f t="shared" si="36"/>
        <v>0</v>
      </c>
      <c r="BH755" s="199">
        <f t="shared" si="37"/>
        <v>0</v>
      </c>
      <c r="BI755" s="199">
        <f t="shared" si="38"/>
        <v>0</v>
      </c>
      <c r="BJ755" s="17" t="s">
        <v>164</v>
      </c>
      <c r="BK755" s="199">
        <f t="shared" si="39"/>
        <v>0</v>
      </c>
      <c r="BL755" s="17" t="s">
        <v>196</v>
      </c>
      <c r="BM755" s="198" t="s">
        <v>1041</v>
      </c>
    </row>
    <row r="756" spans="2:51" s="14" customFormat="1" ht="10.2">
      <c r="B756" s="211"/>
      <c r="C756" s="212"/>
      <c r="D756" s="202" t="s">
        <v>165</v>
      </c>
      <c r="E756" s="213" t="s">
        <v>1</v>
      </c>
      <c r="F756" s="214" t="s">
        <v>1042</v>
      </c>
      <c r="G756" s="212"/>
      <c r="H756" s="215">
        <v>245</v>
      </c>
      <c r="I756" s="216"/>
      <c r="J756" s="212"/>
      <c r="K756" s="212"/>
      <c r="L756" s="217"/>
      <c r="M756" s="218"/>
      <c r="N756" s="219"/>
      <c r="O756" s="219"/>
      <c r="P756" s="219"/>
      <c r="Q756" s="219"/>
      <c r="R756" s="219"/>
      <c r="S756" s="219"/>
      <c r="T756" s="220"/>
      <c r="AT756" s="221" t="s">
        <v>165</v>
      </c>
      <c r="AU756" s="221" t="s">
        <v>83</v>
      </c>
      <c r="AV756" s="14" t="s">
        <v>83</v>
      </c>
      <c r="AW756" s="14" t="s">
        <v>30</v>
      </c>
      <c r="AX756" s="14" t="s">
        <v>73</v>
      </c>
      <c r="AY756" s="221" t="s">
        <v>157</v>
      </c>
    </row>
    <row r="757" spans="2:51" s="15" customFormat="1" ht="10.2">
      <c r="B757" s="222"/>
      <c r="C757" s="223"/>
      <c r="D757" s="202" t="s">
        <v>165</v>
      </c>
      <c r="E757" s="224" t="s">
        <v>1</v>
      </c>
      <c r="F757" s="225" t="s">
        <v>168</v>
      </c>
      <c r="G757" s="223"/>
      <c r="H757" s="226">
        <v>245</v>
      </c>
      <c r="I757" s="227"/>
      <c r="J757" s="223"/>
      <c r="K757" s="223"/>
      <c r="L757" s="228"/>
      <c r="M757" s="229"/>
      <c r="N757" s="230"/>
      <c r="O757" s="230"/>
      <c r="P757" s="230"/>
      <c r="Q757" s="230"/>
      <c r="R757" s="230"/>
      <c r="S757" s="230"/>
      <c r="T757" s="231"/>
      <c r="AT757" s="232" t="s">
        <v>165</v>
      </c>
      <c r="AU757" s="232" t="s">
        <v>83</v>
      </c>
      <c r="AV757" s="15" t="s">
        <v>164</v>
      </c>
      <c r="AW757" s="15" t="s">
        <v>30</v>
      </c>
      <c r="AX757" s="15" t="s">
        <v>81</v>
      </c>
      <c r="AY757" s="232" t="s">
        <v>157</v>
      </c>
    </row>
    <row r="758" spans="1:65" s="2" customFormat="1" ht="14.4" customHeight="1">
      <c r="A758" s="34"/>
      <c r="B758" s="35"/>
      <c r="C758" s="187" t="s">
        <v>621</v>
      </c>
      <c r="D758" s="187" t="s">
        <v>159</v>
      </c>
      <c r="E758" s="188" t="s">
        <v>1043</v>
      </c>
      <c r="F758" s="189" t="s">
        <v>1044</v>
      </c>
      <c r="G758" s="190" t="s">
        <v>162</v>
      </c>
      <c r="H758" s="191">
        <v>245</v>
      </c>
      <c r="I758" s="192"/>
      <c r="J758" s="193">
        <f>ROUND(I758*H758,2)</f>
        <v>0</v>
      </c>
      <c r="K758" s="189" t="s">
        <v>163</v>
      </c>
      <c r="L758" s="39"/>
      <c r="M758" s="194" t="s">
        <v>1</v>
      </c>
      <c r="N758" s="195" t="s">
        <v>40</v>
      </c>
      <c r="O758" s="72"/>
      <c r="P758" s="196">
        <f>O758*H758</f>
        <v>0</v>
      </c>
      <c r="Q758" s="196">
        <v>1E-05</v>
      </c>
      <c r="R758" s="196">
        <f>Q758*H758</f>
        <v>0.0024500000000000004</v>
      </c>
      <c r="S758" s="196">
        <v>0</v>
      </c>
      <c r="T758" s="197">
        <f>S758*H758</f>
        <v>0</v>
      </c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R758" s="198" t="s">
        <v>196</v>
      </c>
      <c r="AT758" s="198" t="s">
        <v>159</v>
      </c>
      <c r="AU758" s="198" t="s">
        <v>83</v>
      </c>
      <c r="AY758" s="17" t="s">
        <v>157</v>
      </c>
      <c r="BE758" s="199">
        <f>IF(N758="základní",J758,0)</f>
        <v>0</v>
      </c>
      <c r="BF758" s="199">
        <f>IF(N758="snížená",J758,0)</f>
        <v>0</v>
      </c>
      <c r="BG758" s="199">
        <f>IF(N758="zákl. přenesená",J758,0)</f>
        <v>0</v>
      </c>
      <c r="BH758" s="199">
        <f>IF(N758="sníž. přenesená",J758,0)</f>
        <v>0</v>
      </c>
      <c r="BI758" s="199">
        <f>IF(N758="nulová",J758,0)</f>
        <v>0</v>
      </c>
      <c r="BJ758" s="17" t="s">
        <v>164</v>
      </c>
      <c r="BK758" s="199">
        <f>ROUND(I758*H758,2)</f>
        <v>0</v>
      </c>
      <c r="BL758" s="17" t="s">
        <v>196</v>
      </c>
      <c r="BM758" s="198" t="s">
        <v>1045</v>
      </c>
    </row>
    <row r="759" spans="1:65" s="2" customFormat="1" ht="24.15" customHeight="1">
      <c r="A759" s="34"/>
      <c r="B759" s="35"/>
      <c r="C759" s="187" t="s">
        <v>1046</v>
      </c>
      <c r="D759" s="187" t="s">
        <v>159</v>
      </c>
      <c r="E759" s="188" t="s">
        <v>1047</v>
      </c>
      <c r="F759" s="189" t="s">
        <v>1048</v>
      </c>
      <c r="G759" s="190" t="s">
        <v>216</v>
      </c>
      <c r="H759" s="191">
        <v>0.345</v>
      </c>
      <c r="I759" s="192"/>
      <c r="J759" s="193">
        <f>ROUND(I759*H759,2)</f>
        <v>0</v>
      </c>
      <c r="K759" s="189" t="s">
        <v>163</v>
      </c>
      <c r="L759" s="39"/>
      <c r="M759" s="194" t="s">
        <v>1</v>
      </c>
      <c r="N759" s="195" t="s">
        <v>40</v>
      </c>
      <c r="O759" s="72"/>
      <c r="P759" s="196">
        <f>O759*H759</f>
        <v>0</v>
      </c>
      <c r="Q759" s="196">
        <v>0</v>
      </c>
      <c r="R759" s="196">
        <f>Q759*H759</f>
        <v>0</v>
      </c>
      <c r="S759" s="196">
        <v>0</v>
      </c>
      <c r="T759" s="197">
        <f>S759*H759</f>
        <v>0</v>
      </c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R759" s="198" t="s">
        <v>196</v>
      </c>
      <c r="AT759" s="198" t="s">
        <v>159</v>
      </c>
      <c r="AU759" s="198" t="s">
        <v>83</v>
      </c>
      <c r="AY759" s="17" t="s">
        <v>157</v>
      </c>
      <c r="BE759" s="199">
        <f>IF(N759="základní",J759,0)</f>
        <v>0</v>
      </c>
      <c r="BF759" s="199">
        <f>IF(N759="snížená",J759,0)</f>
        <v>0</v>
      </c>
      <c r="BG759" s="199">
        <f>IF(N759="zákl. přenesená",J759,0)</f>
        <v>0</v>
      </c>
      <c r="BH759" s="199">
        <f>IF(N759="sníž. přenesená",J759,0)</f>
        <v>0</v>
      </c>
      <c r="BI759" s="199">
        <f>IF(N759="nulová",J759,0)</f>
        <v>0</v>
      </c>
      <c r="BJ759" s="17" t="s">
        <v>164</v>
      </c>
      <c r="BK759" s="199">
        <f>ROUND(I759*H759,2)</f>
        <v>0</v>
      </c>
      <c r="BL759" s="17" t="s">
        <v>196</v>
      </c>
      <c r="BM759" s="198" t="s">
        <v>1049</v>
      </c>
    </row>
    <row r="760" spans="2:63" s="12" customFormat="1" ht="22.8" customHeight="1">
      <c r="B760" s="171"/>
      <c r="C760" s="172"/>
      <c r="D760" s="173" t="s">
        <v>72</v>
      </c>
      <c r="E760" s="185" t="s">
        <v>1050</v>
      </c>
      <c r="F760" s="185" t="s">
        <v>1051</v>
      </c>
      <c r="G760" s="172"/>
      <c r="H760" s="172"/>
      <c r="I760" s="175"/>
      <c r="J760" s="186">
        <f>BK760</f>
        <v>0</v>
      </c>
      <c r="K760" s="172"/>
      <c r="L760" s="177"/>
      <c r="M760" s="178"/>
      <c r="N760" s="179"/>
      <c r="O760" s="179"/>
      <c r="P760" s="180">
        <f>SUM(P761:P775)</f>
        <v>0</v>
      </c>
      <c r="Q760" s="179"/>
      <c r="R760" s="180">
        <f>SUM(R761:R775)</f>
        <v>0.0672015</v>
      </c>
      <c r="S760" s="179"/>
      <c r="T760" s="181">
        <f>SUM(T761:T775)</f>
        <v>0</v>
      </c>
      <c r="AR760" s="182" t="s">
        <v>83</v>
      </c>
      <c r="AT760" s="183" t="s">
        <v>72</v>
      </c>
      <c r="AU760" s="183" t="s">
        <v>81</v>
      </c>
      <c r="AY760" s="182" t="s">
        <v>157</v>
      </c>
      <c r="BK760" s="184">
        <f>SUM(BK761:BK775)</f>
        <v>0</v>
      </c>
    </row>
    <row r="761" spans="1:65" s="2" customFormat="1" ht="14.4" customHeight="1">
      <c r="A761" s="34"/>
      <c r="B761" s="35"/>
      <c r="C761" s="187" t="s">
        <v>628</v>
      </c>
      <c r="D761" s="187" t="s">
        <v>159</v>
      </c>
      <c r="E761" s="188" t="s">
        <v>1052</v>
      </c>
      <c r="F761" s="189" t="s">
        <v>1053</v>
      </c>
      <c r="G761" s="190" t="s">
        <v>162</v>
      </c>
      <c r="H761" s="191">
        <v>31</v>
      </c>
      <c r="I761" s="192"/>
      <c r="J761" s="193">
        <f>ROUND(I761*H761,2)</f>
        <v>0</v>
      </c>
      <c r="K761" s="189" t="s">
        <v>163</v>
      </c>
      <c r="L761" s="39"/>
      <c r="M761" s="194" t="s">
        <v>1</v>
      </c>
      <c r="N761" s="195" t="s">
        <v>40</v>
      </c>
      <c r="O761" s="72"/>
      <c r="P761" s="196">
        <f>O761*H761</f>
        <v>0</v>
      </c>
      <c r="Q761" s="196">
        <v>0.00162</v>
      </c>
      <c r="R761" s="196">
        <f>Q761*H761</f>
        <v>0.05022</v>
      </c>
      <c r="S761" s="196">
        <v>0</v>
      </c>
      <c r="T761" s="197">
        <f>S761*H761</f>
        <v>0</v>
      </c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R761" s="198" t="s">
        <v>196</v>
      </c>
      <c r="AT761" s="198" t="s">
        <v>159</v>
      </c>
      <c r="AU761" s="198" t="s">
        <v>83</v>
      </c>
      <c r="AY761" s="17" t="s">
        <v>157</v>
      </c>
      <c r="BE761" s="199">
        <f>IF(N761="základní",J761,0)</f>
        <v>0</v>
      </c>
      <c r="BF761" s="199">
        <f>IF(N761="snížená",J761,0)</f>
        <v>0</v>
      </c>
      <c r="BG761" s="199">
        <f>IF(N761="zákl. přenesená",J761,0)</f>
        <v>0</v>
      </c>
      <c r="BH761" s="199">
        <f>IF(N761="sníž. přenesená",J761,0)</f>
        <v>0</v>
      </c>
      <c r="BI761" s="199">
        <f>IF(N761="nulová",J761,0)</f>
        <v>0</v>
      </c>
      <c r="BJ761" s="17" t="s">
        <v>164</v>
      </c>
      <c r="BK761" s="199">
        <f>ROUND(I761*H761,2)</f>
        <v>0</v>
      </c>
      <c r="BL761" s="17" t="s">
        <v>196</v>
      </c>
      <c r="BM761" s="198" t="s">
        <v>1054</v>
      </c>
    </row>
    <row r="762" spans="1:65" s="2" customFormat="1" ht="14.4" customHeight="1">
      <c r="A762" s="34"/>
      <c r="B762" s="35"/>
      <c r="C762" s="233" t="s">
        <v>1055</v>
      </c>
      <c r="D762" s="233" t="s">
        <v>307</v>
      </c>
      <c r="E762" s="234" t="s">
        <v>1056</v>
      </c>
      <c r="F762" s="235" t="s">
        <v>1057</v>
      </c>
      <c r="G762" s="236" t="s">
        <v>265</v>
      </c>
      <c r="H762" s="237">
        <v>20</v>
      </c>
      <c r="I762" s="238"/>
      <c r="J762" s="239">
        <f>ROUND(I762*H762,2)</f>
        <v>0</v>
      </c>
      <c r="K762" s="235" t="s">
        <v>163</v>
      </c>
      <c r="L762" s="240"/>
      <c r="M762" s="241" t="s">
        <v>1</v>
      </c>
      <c r="N762" s="242" t="s">
        <v>40</v>
      </c>
      <c r="O762" s="72"/>
      <c r="P762" s="196">
        <f>O762*H762</f>
        <v>0</v>
      </c>
      <c r="Q762" s="196">
        <v>5E-05</v>
      </c>
      <c r="R762" s="196">
        <f>Q762*H762</f>
        <v>0.001</v>
      </c>
      <c r="S762" s="196">
        <v>0</v>
      </c>
      <c r="T762" s="197">
        <f>S762*H762</f>
        <v>0</v>
      </c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R762" s="198" t="s">
        <v>241</v>
      </c>
      <c r="AT762" s="198" t="s">
        <v>307</v>
      </c>
      <c r="AU762" s="198" t="s">
        <v>83</v>
      </c>
      <c r="AY762" s="17" t="s">
        <v>157</v>
      </c>
      <c r="BE762" s="199">
        <f>IF(N762="základní",J762,0)</f>
        <v>0</v>
      </c>
      <c r="BF762" s="199">
        <f>IF(N762="snížená",J762,0)</f>
        <v>0</v>
      </c>
      <c r="BG762" s="199">
        <f>IF(N762="zákl. přenesená",J762,0)</f>
        <v>0</v>
      </c>
      <c r="BH762" s="199">
        <f>IF(N762="sníž. přenesená",J762,0)</f>
        <v>0</v>
      </c>
      <c r="BI762" s="199">
        <f>IF(N762="nulová",J762,0)</f>
        <v>0</v>
      </c>
      <c r="BJ762" s="17" t="s">
        <v>164</v>
      </c>
      <c r="BK762" s="199">
        <f>ROUND(I762*H762,2)</f>
        <v>0</v>
      </c>
      <c r="BL762" s="17" t="s">
        <v>196</v>
      </c>
      <c r="BM762" s="198" t="s">
        <v>1058</v>
      </c>
    </row>
    <row r="763" spans="1:65" s="2" customFormat="1" ht="14.4" customHeight="1">
      <c r="A763" s="34"/>
      <c r="B763" s="35"/>
      <c r="C763" s="233" t="s">
        <v>634</v>
      </c>
      <c r="D763" s="233" t="s">
        <v>307</v>
      </c>
      <c r="E763" s="234" t="s">
        <v>1059</v>
      </c>
      <c r="F763" s="235" t="s">
        <v>1060</v>
      </c>
      <c r="G763" s="236" t="s">
        <v>265</v>
      </c>
      <c r="H763" s="237">
        <v>3</v>
      </c>
      <c r="I763" s="238"/>
      <c r="J763" s="239">
        <f>ROUND(I763*H763,2)</f>
        <v>0</v>
      </c>
      <c r="K763" s="235" t="s">
        <v>163</v>
      </c>
      <c r="L763" s="240"/>
      <c r="M763" s="241" t="s">
        <v>1</v>
      </c>
      <c r="N763" s="242" t="s">
        <v>40</v>
      </c>
      <c r="O763" s="72"/>
      <c r="P763" s="196">
        <f>O763*H763</f>
        <v>0</v>
      </c>
      <c r="Q763" s="196">
        <v>6E-05</v>
      </c>
      <c r="R763" s="196">
        <f>Q763*H763</f>
        <v>0.00018</v>
      </c>
      <c r="S763" s="196">
        <v>0</v>
      </c>
      <c r="T763" s="197">
        <f>S763*H763</f>
        <v>0</v>
      </c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R763" s="198" t="s">
        <v>241</v>
      </c>
      <c r="AT763" s="198" t="s">
        <v>307</v>
      </c>
      <c r="AU763" s="198" t="s">
        <v>83</v>
      </c>
      <c r="AY763" s="17" t="s">
        <v>157</v>
      </c>
      <c r="BE763" s="199">
        <f>IF(N763="základní",J763,0)</f>
        <v>0</v>
      </c>
      <c r="BF763" s="199">
        <f>IF(N763="snížená",J763,0)</f>
        <v>0</v>
      </c>
      <c r="BG763" s="199">
        <f>IF(N763="zákl. přenesená",J763,0)</f>
        <v>0</v>
      </c>
      <c r="BH763" s="199">
        <f>IF(N763="sníž. přenesená",J763,0)</f>
        <v>0</v>
      </c>
      <c r="BI763" s="199">
        <f>IF(N763="nulová",J763,0)</f>
        <v>0</v>
      </c>
      <c r="BJ763" s="17" t="s">
        <v>164</v>
      </c>
      <c r="BK763" s="199">
        <f>ROUND(I763*H763,2)</f>
        <v>0</v>
      </c>
      <c r="BL763" s="17" t="s">
        <v>196</v>
      </c>
      <c r="BM763" s="198" t="s">
        <v>1061</v>
      </c>
    </row>
    <row r="764" spans="1:65" s="2" customFormat="1" ht="14.4" customHeight="1">
      <c r="A764" s="34"/>
      <c r="B764" s="35"/>
      <c r="C764" s="233" t="s">
        <v>1062</v>
      </c>
      <c r="D764" s="233" t="s">
        <v>307</v>
      </c>
      <c r="E764" s="234" t="s">
        <v>1063</v>
      </c>
      <c r="F764" s="235" t="s">
        <v>1064</v>
      </c>
      <c r="G764" s="236" t="s">
        <v>265</v>
      </c>
      <c r="H764" s="237">
        <v>4</v>
      </c>
      <c r="I764" s="238"/>
      <c r="J764" s="239">
        <f>ROUND(I764*H764,2)</f>
        <v>0</v>
      </c>
      <c r="K764" s="235" t="s">
        <v>163</v>
      </c>
      <c r="L764" s="240"/>
      <c r="M764" s="241" t="s">
        <v>1</v>
      </c>
      <c r="N764" s="242" t="s">
        <v>40</v>
      </c>
      <c r="O764" s="72"/>
      <c r="P764" s="196">
        <f>O764*H764</f>
        <v>0</v>
      </c>
      <c r="Q764" s="196">
        <v>7E-05</v>
      </c>
      <c r="R764" s="196">
        <f>Q764*H764</f>
        <v>0.00028</v>
      </c>
      <c r="S764" s="196">
        <v>0</v>
      </c>
      <c r="T764" s="197">
        <f>S764*H764</f>
        <v>0</v>
      </c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R764" s="198" t="s">
        <v>241</v>
      </c>
      <c r="AT764" s="198" t="s">
        <v>307</v>
      </c>
      <c r="AU764" s="198" t="s">
        <v>83</v>
      </c>
      <c r="AY764" s="17" t="s">
        <v>157</v>
      </c>
      <c r="BE764" s="199">
        <f>IF(N764="základní",J764,0)</f>
        <v>0</v>
      </c>
      <c r="BF764" s="199">
        <f>IF(N764="snížená",J764,0)</f>
        <v>0</v>
      </c>
      <c r="BG764" s="199">
        <f>IF(N764="zákl. přenesená",J764,0)</f>
        <v>0</v>
      </c>
      <c r="BH764" s="199">
        <f>IF(N764="sníž. přenesená",J764,0)</f>
        <v>0</v>
      </c>
      <c r="BI764" s="199">
        <f>IF(N764="nulová",J764,0)</f>
        <v>0</v>
      </c>
      <c r="BJ764" s="17" t="s">
        <v>164</v>
      </c>
      <c r="BK764" s="199">
        <f>ROUND(I764*H764,2)</f>
        <v>0</v>
      </c>
      <c r="BL764" s="17" t="s">
        <v>196</v>
      </c>
      <c r="BM764" s="198" t="s">
        <v>1065</v>
      </c>
    </row>
    <row r="765" spans="1:65" s="2" customFormat="1" ht="14.4" customHeight="1">
      <c r="A765" s="34"/>
      <c r="B765" s="35"/>
      <c r="C765" s="187" t="s">
        <v>640</v>
      </c>
      <c r="D765" s="187" t="s">
        <v>159</v>
      </c>
      <c r="E765" s="188" t="s">
        <v>1066</v>
      </c>
      <c r="F765" s="189" t="s">
        <v>1067</v>
      </c>
      <c r="G765" s="190" t="s">
        <v>162</v>
      </c>
      <c r="H765" s="191">
        <v>1.95</v>
      </c>
      <c r="I765" s="192"/>
      <c r="J765" s="193">
        <f>ROUND(I765*H765,2)</f>
        <v>0</v>
      </c>
      <c r="K765" s="189" t="s">
        <v>163</v>
      </c>
      <c r="L765" s="39"/>
      <c r="M765" s="194" t="s">
        <v>1</v>
      </c>
      <c r="N765" s="195" t="s">
        <v>40</v>
      </c>
      <c r="O765" s="72"/>
      <c r="P765" s="196">
        <f>O765*H765</f>
        <v>0</v>
      </c>
      <c r="Q765" s="196">
        <v>0.00197</v>
      </c>
      <c r="R765" s="196">
        <f>Q765*H765</f>
        <v>0.0038415</v>
      </c>
      <c r="S765" s="196">
        <v>0</v>
      </c>
      <c r="T765" s="197">
        <f>S765*H765</f>
        <v>0</v>
      </c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R765" s="198" t="s">
        <v>196</v>
      </c>
      <c r="AT765" s="198" t="s">
        <v>159</v>
      </c>
      <c r="AU765" s="198" t="s">
        <v>83</v>
      </c>
      <c r="AY765" s="17" t="s">
        <v>157</v>
      </c>
      <c r="BE765" s="199">
        <f>IF(N765="základní",J765,0)</f>
        <v>0</v>
      </c>
      <c r="BF765" s="199">
        <f>IF(N765="snížená",J765,0)</f>
        <v>0</v>
      </c>
      <c r="BG765" s="199">
        <f>IF(N765="zákl. přenesená",J765,0)</f>
        <v>0</v>
      </c>
      <c r="BH765" s="199">
        <f>IF(N765="sníž. přenesená",J765,0)</f>
        <v>0</v>
      </c>
      <c r="BI765" s="199">
        <f>IF(N765="nulová",J765,0)</f>
        <v>0</v>
      </c>
      <c r="BJ765" s="17" t="s">
        <v>164</v>
      </c>
      <c r="BK765" s="199">
        <f>ROUND(I765*H765,2)</f>
        <v>0</v>
      </c>
      <c r="BL765" s="17" t="s">
        <v>196</v>
      </c>
      <c r="BM765" s="198" t="s">
        <v>1068</v>
      </c>
    </row>
    <row r="766" spans="2:51" s="14" customFormat="1" ht="10.2">
      <c r="B766" s="211"/>
      <c r="C766" s="212"/>
      <c r="D766" s="202" t="s">
        <v>165</v>
      </c>
      <c r="E766" s="213" t="s">
        <v>1</v>
      </c>
      <c r="F766" s="214" t="s">
        <v>1069</v>
      </c>
      <c r="G766" s="212"/>
      <c r="H766" s="215">
        <v>1.95</v>
      </c>
      <c r="I766" s="216"/>
      <c r="J766" s="212"/>
      <c r="K766" s="212"/>
      <c r="L766" s="217"/>
      <c r="M766" s="218"/>
      <c r="N766" s="219"/>
      <c r="O766" s="219"/>
      <c r="P766" s="219"/>
      <c r="Q766" s="219"/>
      <c r="R766" s="219"/>
      <c r="S766" s="219"/>
      <c r="T766" s="220"/>
      <c r="AT766" s="221" t="s">
        <v>165</v>
      </c>
      <c r="AU766" s="221" t="s">
        <v>83</v>
      </c>
      <c r="AV766" s="14" t="s">
        <v>83</v>
      </c>
      <c r="AW766" s="14" t="s">
        <v>30</v>
      </c>
      <c r="AX766" s="14" t="s">
        <v>73</v>
      </c>
      <c r="AY766" s="221" t="s">
        <v>157</v>
      </c>
    </row>
    <row r="767" spans="2:51" s="15" customFormat="1" ht="10.2">
      <c r="B767" s="222"/>
      <c r="C767" s="223"/>
      <c r="D767" s="202" t="s">
        <v>165</v>
      </c>
      <c r="E767" s="224" t="s">
        <v>1</v>
      </c>
      <c r="F767" s="225" t="s">
        <v>168</v>
      </c>
      <c r="G767" s="223"/>
      <c r="H767" s="226">
        <v>1.95</v>
      </c>
      <c r="I767" s="227"/>
      <c r="J767" s="223"/>
      <c r="K767" s="223"/>
      <c r="L767" s="228"/>
      <c r="M767" s="229"/>
      <c r="N767" s="230"/>
      <c r="O767" s="230"/>
      <c r="P767" s="230"/>
      <c r="Q767" s="230"/>
      <c r="R767" s="230"/>
      <c r="S767" s="230"/>
      <c r="T767" s="231"/>
      <c r="AT767" s="232" t="s">
        <v>165</v>
      </c>
      <c r="AU767" s="232" t="s">
        <v>83</v>
      </c>
      <c r="AV767" s="15" t="s">
        <v>164</v>
      </c>
      <c r="AW767" s="15" t="s">
        <v>30</v>
      </c>
      <c r="AX767" s="15" t="s">
        <v>81</v>
      </c>
      <c r="AY767" s="232" t="s">
        <v>157</v>
      </c>
    </row>
    <row r="768" spans="1:65" s="2" customFormat="1" ht="24.15" customHeight="1">
      <c r="A768" s="34"/>
      <c r="B768" s="35"/>
      <c r="C768" s="187" t="s">
        <v>1070</v>
      </c>
      <c r="D768" s="187" t="s">
        <v>159</v>
      </c>
      <c r="E768" s="188" t="s">
        <v>1071</v>
      </c>
      <c r="F768" s="189" t="s">
        <v>1072</v>
      </c>
      <c r="G768" s="190" t="s">
        <v>265</v>
      </c>
      <c r="H768" s="191">
        <v>1</v>
      </c>
      <c r="I768" s="192"/>
      <c r="J768" s="193">
        <f>ROUND(I768*H768,2)</f>
        <v>0</v>
      </c>
      <c r="K768" s="189" t="s">
        <v>163</v>
      </c>
      <c r="L768" s="39"/>
      <c r="M768" s="194" t="s">
        <v>1</v>
      </c>
      <c r="N768" s="195" t="s">
        <v>40</v>
      </c>
      <c r="O768" s="72"/>
      <c r="P768" s="196">
        <f>O768*H768</f>
        <v>0</v>
      </c>
      <c r="Q768" s="196">
        <v>0.00093</v>
      </c>
      <c r="R768" s="196">
        <f>Q768*H768</f>
        <v>0.00093</v>
      </c>
      <c r="S768" s="196">
        <v>0</v>
      </c>
      <c r="T768" s="197">
        <f>S768*H768</f>
        <v>0</v>
      </c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R768" s="198" t="s">
        <v>196</v>
      </c>
      <c r="AT768" s="198" t="s">
        <v>159</v>
      </c>
      <c r="AU768" s="198" t="s">
        <v>83</v>
      </c>
      <c r="AY768" s="17" t="s">
        <v>157</v>
      </c>
      <c r="BE768" s="199">
        <f>IF(N768="základní",J768,0)</f>
        <v>0</v>
      </c>
      <c r="BF768" s="199">
        <f>IF(N768="snížená",J768,0)</f>
        <v>0</v>
      </c>
      <c r="BG768" s="199">
        <f>IF(N768="zákl. přenesená",J768,0)</f>
        <v>0</v>
      </c>
      <c r="BH768" s="199">
        <f>IF(N768="sníž. přenesená",J768,0)</f>
        <v>0</v>
      </c>
      <c r="BI768" s="199">
        <f>IF(N768="nulová",J768,0)</f>
        <v>0</v>
      </c>
      <c r="BJ768" s="17" t="s">
        <v>164</v>
      </c>
      <c r="BK768" s="199">
        <f>ROUND(I768*H768,2)</f>
        <v>0</v>
      </c>
      <c r="BL768" s="17" t="s">
        <v>196</v>
      </c>
      <c r="BM768" s="198" t="s">
        <v>1073</v>
      </c>
    </row>
    <row r="769" spans="1:65" s="2" customFormat="1" ht="24.15" customHeight="1">
      <c r="A769" s="34"/>
      <c r="B769" s="35"/>
      <c r="C769" s="187" t="s">
        <v>644</v>
      </c>
      <c r="D769" s="187" t="s">
        <v>159</v>
      </c>
      <c r="E769" s="188" t="s">
        <v>1074</v>
      </c>
      <c r="F769" s="189" t="s">
        <v>1075</v>
      </c>
      <c r="G769" s="190" t="s">
        <v>265</v>
      </c>
      <c r="H769" s="191">
        <v>7</v>
      </c>
      <c r="I769" s="192"/>
      <c r="J769" s="193">
        <f>ROUND(I769*H769,2)</f>
        <v>0</v>
      </c>
      <c r="K769" s="189" t="s">
        <v>163</v>
      </c>
      <c r="L769" s="39"/>
      <c r="M769" s="194" t="s">
        <v>1</v>
      </c>
      <c r="N769" s="195" t="s">
        <v>40</v>
      </c>
      <c r="O769" s="72"/>
      <c r="P769" s="196">
        <f>O769*H769</f>
        <v>0</v>
      </c>
      <c r="Q769" s="196">
        <v>0.00061</v>
      </c>
      <c r="R769" s="196">
        <f>Q769*H769</f>
        <v>0.0042699999999999995</v>
      </c>
      <c r="S769" s="196">
        <v>0</v>
      </c>
      <c r="T769" s="197">
        <f>S769*H769</f>
        <v>0</v>
      </c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R769" s="198" t="s">
        <v>196</v>
      </c>
      <c r="AT769" s="198" t="s">
        <v>159</v>
      </c>
      <c r="AU769" s="198" t="s">
        <v>83</v>
      </c>
      <c r="AY769" s="17" t="s">
        <v>157</v>
      </c>
      <c r="BE769" s="199">
        <f>IF(N769="základní",J769,0)</f>
        <v>0</v>
      </c>
      <c r="BF769" s="199">
        <f>IF(N769="snížená",J769,0)</f>
        <v>0</v>
      </c>
      <c r="BG769" s="199">
        <f>IF(N769="zákl. přenesená",J769,0)</f>
        <v>0</v>
      </c>
      <c r="BH769" s="199">
        <f>IF(N769="sníž. přenesená",J769,0)</f>
        <v>0</v>
      </c>
      <c r="BI769" s="199">
        <f>IF(N769="nulová",J769,0)</f>
        <v>0</v>
      </c>
      <c r="BJ769" s="17" t="s">
        <v>164</v>
      </c>
      <c r="BK769" s="199">
        <f>ROUND(I769*H769,2)</f>
        <v>0</v>
      </c>
      <c r="BL769" s="17" t="s">
        <v>196</v>
      </c>
      <c r="BM769" s="198" t="s">
        <v>1076</v>
      </c>
    </row>
    <row r="770" spans="2:51" s="14" customFormat="1" ht="10.2">
      <c r="B770" s="211"/>
      <c r="C770" s="212"/>
      <c r="D770" s="202" t="s">
        <v>165</v>
      </c>
      <c r="E770" s="213" t="s">
        <v>1</v>
      </c>
      <c r="F770" s="214" t="s">
        <v>1077</v>
      </c>
      <c r="G770" s="212"/>
      <c r="H770" s="215">
        <v>7</v>
      </c>
      <c r="I770" s="216"/>
      <c r="J770" s="212"/>
      <c r="K770" s="212"/>
      <c r="L770" s="217"/>
      <c r="M770" s="218"/>
      <c r="N770" s="219"/>
      <c r="O770" s="219"/>
      <c r="P770" s="219"/>
      <c r="Q770" s="219"/>
      <c r="R770" s="219"/>
      <c r="S770" s="219"/>
      <c r="T770" s="220"/>
      <c r="AT770" s="221" t="s">
        <v>165</v>
      </c>
      <c r="AU770" s="221" t="s">
        <v>83</v>
      </c>
      <c r="AV770" s="14" t="s">
        <v>83</v>
      </c>
      <c r="AW770" s="14" t="s">
        <v>30</v>
      </c>
      <c r="AX770" s="14" t="s">
        <v>73</v>
      </c>
      <c r="AY770" s="221" t="s">
        <v>157</v>
      </c>
    </row>
    <row r="771" spans="2:51" s="15" customFormat="1" ht="10.2">
      <c r="B771" s="222"/>
      <c r="C771" s="223"/>
      <c r="D771" s="202" t="s">
        <v>165</v>
      </c>
      <c r="E771" s="224" t="s">
        <v>1</v>
      </c>
      <c r="F771" s="225" t="s">
        <v>168</v>
      </c>
      <c r="G771" s="223"/>
      <c r="H771" s="226">
        <v>7</v>
      </c>
      <c r="I771" s="227"/>
      <c r="J771" s="223"/>
      <c r="K771" s="223"/>
      <c r="L771" s="228"/>
      <c r="M771" s="229"/>
      <c r="N771" s="230"/>
      <c r="O771" s="230"/>
      <c r="P771" s="230"/>
      <c r="Q771" s="230"/>
      <c r="R771" s="230"/>
      <c r="S771" s="230"/>
      <c r="T771" s="231"/>
      <c r="AT771" s="232" t="s">
        <v>165</v>
      </c>
      <c r="AU771" s="232" t="s">
        <v>83</v>
      </c>
      <c r="AV771" s="15" t="s">
        <v>164</v>
      </c>
      <c r="AW771" s="15" t="s">
        <v>30</v>
      </c>
      <c r="AX771" s="15" t="s">
        <v>81</v>
      </c>
      <c r="AY771" s="232" t="s">
        <v>157</v>
      </c>
    </row>
    <row r="772" spans="1:65" s="2" customFormat="1" ht="24.15" customHeight="1">
      <c r="A772" s="34"/>
      <c r="B772" s="35"/>
      <c r="C772" s="187" t="s">
        <v>1078</v>
      </c>
      <c r="D772" s="187" t="s">
        <v>159</v>
      </c>
      <c r="E772" s="188" t="s">
        <v>1079</v>
      </c>
      <c r="F772" s="189" t="s">
        <v>1080</v>
      </c>
      <c r="G772" s="190" t="s">
        <v>979</v>
      </c>
      <c r="H772" s="191">
        <v>1</v>
      </c>
      <c r="I772" s="192"/>
      <c r="J772" s="193">
        <f>ROUND(I772*H772,2)</f>
        <v>0</v>
      </c>
      <c r="K772" s="189" t="s">
        <v>163</v>
      </c>
      <c r="L772" s="39"/>
      <c r="M772" s="194" t="s">
        <v>1</v>
      </c>
      <c r="N772" s="195" t="s">
        <v>40</v>
      </c>
      <c r="O772" s="72"/>
      <c r="P772" s="196">
        <f>O772*H772</f>
        <v>0</v>
      </c>
      <c r="Q772" s="196">
        <v>0.00268</v>
      </c>
      <c r="R772" s="196">
        <f>Q772*H772</f>
        <v>0.00268</v>
      </c>
      <c r="S772" s="196">
        <v>0</v>
      </c>
      <c r="T772" s="197">
        <f>S772*H772</f>
        <v>0</v>
      </c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R772" s="198" t="s">
        <v>196</v>
      </c>
      <c r="AT772" s="198" t="s">
        <v>159</v>
      </c>
      <c r="AU772" s="198" t="s">
        <v>83</v>
      </c>
      <c r="AY772" s="17" t="s">
        <v>157</v>
      </c>
      <c r="BE772" s="199">
        <f>IF(N772="základní",J772,0)</f>
        <v>0</v>
      </c>
      <c r="BF772" s="199">
        <f>IF(N772="snížená",J772,0)</f>
        <v>0</v>
      </c>
      <c r="BG772" s="199">
        <f>IF(N772="zákl. přenesená",J772,0)</f>
        <v>0</v>
      </c>
      <c r="BH772" s="199">
        <f>IF(N772="sníž. přenesená",J772,0)</f>
        <v>0</v>
      </c>
      <c r="BI772" s="199">
        <f>IF(N772="nulová",J772,0)</f>
        <v>0</v>
      </c>
      <c r="BJ772" s="17" t="s">
        <v>164</v>
      </c>
      <c r="BK772" s="199">
        <f>ROUND(I772*H772,2)</f>
        <v>0</v>
      </c>
      <c r="BL772" s="17" t="s">
        <v>196</v>
      </c>
      <c r="BM772" s="198" t="s">
        <v>1081</v>
      </c>
    </row>
    <row r="773" spans="1:65" s="2" customFormat="1" ht="24.15" customHeight="1">
      <c r="A773" s="34"/>
      <c r="B773" s="35"/>
      <c r="C773" s="187" t="s">
        <v>651</v>
      </c>
      <c r="D773" s="187" t="s">
        <v>159</v>
      </c>
      <c r="E773" s="188" t="s">
        <v>1082</v>
      </c>
      <c r="F773" s="189" t="s">
        <v>1083</v>
      </c>
      <c r="G773" s="190" t="s">
        <v>265</v>
      </c>
      <c r="H773" s="191">
        <v>1</v>
      </c>
      <c r="I773" s="192"/>
      <c r="J773" s="193">
        <f>ROUND(I773*H773,2)</f>
        <v>0</v>
      </c>
      <c r="K773" s="189" t="s">
        <v>163</v>
      </c>
      <c r="L773" s="39"/>
      <c r="M773" s="194" t="s">
        <v>1</v>
      </c>
      <c r="N773" s="195" t="s">
        <v>40</v>
      </c>
      <c r="O773" s="72"/>
      <c r="P773" s="196">
        <f>O773*H773</f>
        <v>0</v>
      </c>
      <c r="Q773" s="196">
        <v>0</v>
      </c>
      <c r="R773" s="196">
        <f>Q773*H773</f>
        <v>0</v>
      </c>
      <c r="S773" s="196">
        <v>0</v>
      </c>
      <c r="T773" s="197">
        <f>S773*H773</f>
        <v>0</v>
      </c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R773" s="198" t="s">
        <v>196</v>
      </c>
      <c r="AT773" s="198" t="s">
        <v>159</v>
      </c>
      <c r="AU773" s="198" t="s">
        <v>83</v>
      </c>
      <c r="AY773" s="17" t="s">
        <v>157</v>
      </c>
      <c r="BE773" s="199">
        <f>IF(N773="základní",J773,0)</f>
        <v>0</v>
      </c>
      <c r="BF773" s="199">
        <f>IF(N773="snížená",J773,0)</f>
        <v>0</v>
      </c>
      <c r="BG773" s="199">
        <f>IF(N773="zákl. přenesená",J773,0)</f>
        <v>0</v>
      </c>
      <c r="BH773" s="199">
        <f>IF(N773="sníž. přenesená",J773,0)</f>
        <v>0</v>
      </c>
      <c r="BI773" s="199">
        <f>IF(N773="nulová",J773,0)</f>
        <v>0</v>
      </c>
      <c r="BJ773" s="17" t="s">
        <v>164</v>
      </c>
      <c r="BK773" s="199">
        <f>ROUND(I773*H773,2)</f>
        <v>0</v>
      </c>
      <c r="BL773" s="17" t="s">
        <v>196</v>
      </c>
      <c r="BM773" s="198" t="s">
        <v>1084</v>
      </c>
    </row>
    <row r="774" spans="1:65" s="2" customFormat="1" ht="24.15" customHeight="1">
      <c r="A774" s="34"/>
      <c r="B774" s="35"/>
      <c r="C774" s="233" t="s">
        <v>1085</v>
      </c>
      <c r="D774" s="233" t="s">
        <v>307</v>
      </c>
      <c r="E774" s="234" t="s">
        <v>1086</v>
      </c>
      <c r="F774" s="235" t="s">
        <v>1087</v>
      </c>
      <c r="G774" s="236" t="s">
        <v>265</v>
      </c>
      <c r="H774" s="237">
        <v>1</v>
      </c>
      <c r="I774" s="238"/>
      <c r="J774" s="239">
        <f>ROUND(I774*H774,2)</f>
        <v>0</v>
      </c>
      <c r="K774" s="235" t="s">
        <v>163</v>
      </c>
      <c r="L774" s="240"/>
      <c r="M774" s="241" t="s">
        <v>1</v>
      </c>
      <c r="N774" s="242" t="s">
        <v>40</v>
      </c>
      <c r="O774" s="72"/>
      <c r="P774" s="196">
        <f>O774*H774</f>
        <v>0</v>
      </c>
      <c r="Q774" s="196">
        <v>0.0038</v>
      </c>
      <c r="R774" s="196">
        <f>Q774*H774</f>
        <v>0.0038</v>
      </c>
      <c r="S774" s="196">
        <v>0</v>
      </c>
      <c r="T774" s="197">
        <f>S774*H774</f>
        <v>0</v>
      </c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R774" s="198" t="s">
        <v>241</v>
      </c>
      <c r="AT774" s="198" t="s">
        <v>307</v>
      </c>
      <c r="AU774" s="198" t="s">
        <v>83</v>
      </c>
      <c r="AY774" s="17" t="s">
        <v>157</v>
      </c>
      <c r="BE774" s="199">
        <f>IF(N774="základní",J774,0)</f>
        <v>0</v>
      </c>
      <c r="BF774" s="199">
        <f>IF(N774="snížená",J774,0)</f>
        <v>0</v>
      </c>
      <c r="BG774" s="199">
        <f>IF(N774="zákl. přenesená",J774,0)</f>
        <v>0</v>
      </c>
      <c r="BH774" s="199">
        <f>IF(N774="sníž. přenesená",J774,0)</f>
        <v>0</v>
      </c>
      <c r="BI774" s="199">
        <f>IF(N774="nulová",J774,0)</f>
        <v>0</v>
      </c>
      <c r="BJ774" s="17" t="s">
        <v>164</v>
      </c>
      <c r="BK774" s="199">
        <f>ROUND(I774*H774,2)</f>
        <v>0</v>
      </c>
      <c r="BL774" s="17" t="s">
        <v>196</v>
      </c>
      <c r="BM774" s="198" t="s">
        <v>1088</v>
      </c>
    </row>
    <row r="775" spans="1:65" s="2" customFormat="1" ht="24.15" customHeight="1">
      <c r="A775" s="34"/>
      <c r="B775" s="35"/>
      <c r="C775" s="187" t="s">
        <v>654</v>
      </c>
      <c r="D775" s="187" t="s">
        <v>159</v>
      </c>
      <c r="E775" s="188" t="s">
        <v>1089</v>
      </c>
      <c r="F775" s="189" t="s">
        <v>1090</v>
      </c>
      <c r="G775" s="190" t="s">
        <v>216</v>
      </c>
      <c r="H775" s="191">
        <v>0.067</v>
      </c>
      <c r="I775" s="192"/>
      <c r="J775" s="193">
        <f>ROUND(I775*H775,2)</f>
        <v>0</v>
      </c>
      <c r="K775" s="189" t="s">
        <v>163</v>
      </c>
      <c r="L775" s="39"/>
      <c r="M775" s="194" t="s">
        <v>1</v>
      </c>
      <c r="N775" s="195" t="s">
        <v>40</v>
      </c>
      <c r="O775" s="72"/>
      <c r="P775" s="196">
        <f>O775*H775</f>
        <v>0</v>
      </c>
      <c r="Q775" s="196">
        <v>0</v>
      </c>
      <c r="R775" s="196">
        <f>Q775*H775</f>
        <v>0</v>
      </c>
      <c r="S775" s="196">
        <v>0</v>
      </c>
      <c r="T775" s="197">
        <f>S775*H775</f>
        <v>0</v>
      </c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R775" s="198" t="s">
        <v>196</v>
      </c>
      <c r="AT775" s="198" t="s">
        <v>159</v>
      </c>
      <c r="AU775" s="198" t="s">
        <v>83</v>
      </c>
      <c r="AY775" s="17" t="s">
        <v>157</v>
      </c>
      <c r="BE775" s="199">
        <f>IF(N775="základní",J775,0)</f>
        <v>0</v>
      </c>
      <c r="BF775" s="199">
        <f>IF(N775="snížená",J775,0)</f>
        <v>0</v>
      </c>
      <c r="BG775" s="199">
        <f>IF(N775="zákl. přenesená",J775,0)</f>
        <v>0</v>
      </c>
      <c r="BH775" s="199">
        <f>IF(N775="sníž. přenesená",J775,0)</f>
        <v>0</v>
      </c>
      <c r="BI775" s="199">
        <f>IF(N775="nulová",J775,0)</f>
        <v>0</v>
      </c>
      <c r="BJ775" s="17" t="s">
        <v>164</v>
      </c>
      <c r="BK775" s="199">
        <f>ROUND(I775*H775,2)</f>
        <v>0</v>
      </c>
      <c r="BL775" s="17" t="s">
        <v>196</v>
      </c>
      <c r="BM775" s="198" t="s">
        <v>1091</v>
      </c>
    </row>
    <row r="776" spans="2:63" s="12" customFormat="1" ht="22.8" customHeight="1">
      <c r="B776" s="171"/>
      <c r="C776" s="172"/>
      <c r="D776" s="173" t="s">
        <v>72</v>
      </c>
      <c r="E776" s="185" t="s">
        <v>1092</v>
      </c>
      <c r="F776" s="185" t="s">
        <v>1093</v>
      </c>
      <c r="G776" s="172"/>
      <c r="H776" s="172"/>
      <c r="I776" s="175"/>
      <c r="J776" s="186">
        <f>BK776</f>
        <v>0</v>
      </c>
      <c r="K776" s="172"/>
      <c r="L776" s="177"/>
      <c r="M776" s="178"/>
      <c r="N776" s="179"/>
      <c r="O776" s="179"/>
      <c r="P776" s="180">
        <f>SUM(P777:P799)</f>
        <v>0</v>
      </c>
      <c r="Q776" s="179"/>
      <c r="R776" s="180">
        <f>SUM(R777:R799)</f>
        <v>0.20763</v>
      </c>
      <c r="S776" s="179"/>
      <c r="T776" s="181">
        <f>SUM(T777:T799)</f>
        <v>0.07116</v>
      </c>
      <c r="AR776" s="182" t="s">
        <v>83</v>
      </c>
      <c r="AT776" s="183" t="s">
        <v>72</v>
      </c>
      <c r="AU776" s="183" t="s">
        <v>81</v>
      </c>
      <c r="AY776" s="182" t="s">
        <v>157</v>
      </c>
      <c r="BK776" s="184">
        <f>SUM(BK777:BK799)</f>
        <v>0</v>
      </c>
    </row>
    <row r="777" spans="1:65" s="2" customFormat="1" ht="14.4" customHeight="1">
      <c r="A777" s="34"/>
      <c r="B777" s="35"/>
      <c r="C777" s="187" t="s">
        <v>1094</v>
      </c>
      <c r="D777" s="187" t="s">
        <v>159</v>
      </c>
      <c r="E777" s="188" t="s">
        <v>1095</v>
      </c>
      <c r="F777" s="189" t="s">
        <v>1096</v>
      </c>
      <c r="G777" s="190" t="s">
        <v>979</v>
      </c>
      <c r="H777" s="191">
        <v>1</v>
      </c>
      <c r="I777" s="192"/>
      <c r="J777" s="193">
        <f aca="true" t="shared" si="40" ref="J777:J799">ROUND(I777*H777,2)</f>
        <v>0</v>
      </c>
      <c r="K777" s="189" t="s">
        <v>163</v>
      </c>
      <c r="L777" s="39"/>
      <c r="M777" s="194" t="s">
        <v>1</v>
      </c>
      <c r="N777" s="195" t="s">
        <v>40</v>
      </c>
      <c r="O777" s="72"/>
      <c r="P777" s="196">
        <f aca="true" t="shared" si="41" ref="P777:P799">O777*H777</f>
        <v>0</v>
      </c>
      <c r="Q777" s="196">
        <v>0</v>
      </c>
      <c r="R777" s="196">
        <f aca="true" t="shared" si="42" ref="R777:R799">Q777*H777</f>
        <v>0</v>
      </c>
      <c r="S777" s="196">
        <v>0.0342</v>
      </c>
      <c r="T777" s="197">
        <f aca="true" t="shared" si="43" ref="T777:T799">S777*H777</f>
        <v>0.0342</v>
      </c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R777" s="198" t="s">
        <v>196</v>
      </c>
      <c r="AT777" s="198" t="s">
        <v>159</v>
      </c>
      <c r="AU777" s="198" t="s">
        <v>83</v>
      </c>
      <c r="AY777" s="17" t="s">
        <v>157</v>
      </c>
      <c r="BE777" s="199">
        <f aca="true" t="shared" si="44" ref="BE777:BE799">IF(N777="základní",J777,0)</f>
        <v>0</v>
      </c>
      <c r="BF777" s="199">
        <f aca="true" t="shared" si="45" ref="BF777:BF799">IF(N777="snížená",J777,0)</f>
        <v>0</v>
      </c>
      <c r="BG777" s="199">
        <f aca="true" t="shared" si="46" ref="BG777:BG799">IF(N777="zákl. přenesená",J777,0)</f>
        <v>0</v>
      </c>
      <c r="BH777" s="199">
        <f aca="true" t="shared" si="47" ref="BH777:BH799">IF(N777="sníž. přenesená",J777,0)</f>
        <v>0</v>
      </c>
      <c r="BI777" s="199">
        <f aca="true" t="shared" si="48" ref="BI777:BI799">IF(N777="nulová",J777,0)</f>
        <v>0</v>
      </c>
      <c r="BJ777" s="17" t="s">
        <v>164</v>
      </c>
      <c r="BK777" s="199">
        <f aca="true" t="shared" si="49" ref="BK777:BK799">ROUND(I777*H777,2)</f>
        <v>0</v>
      </c>
      <c r="BL777" s="17" t="s">
        <v>196</v>
      </c>
      <c r="BM777" s="198" t="s">
        <v>1097</v>
      </c>
    </row>
    <row r="778" spans="1:65" s="2" customFormat="1" ht="14.4" customHeight="1">
      <c r="A778" s="34"/>
      <c r="B778" s="35"/>
      <c r="C778" s="187" t="s">
        <v>658</v>
      </c>
      <c r="D778" s="187" t="s">
        <v>159</v>
      </c>
      <c r="E778" s="188" t="s">
        <v>1098</v>
      </c>
      <c r="F778" s="189" t="s">
        <v>1099</v>
      </c>
      <c r="G778" s="190" t="s">
        <v>979</v>
      </c>
      <c r="H778" s="191">
        <v>3</v>
      </c>
      <c r="I778" s="192"/>
      <c r="J778" s="193">
        <f t="shared" si="40"/>
        <v>0</v>
      </c>
      <c r="K778" s="189" t="s">
        <v>1</v>
      </c>
      <c r="L778" s="39"/>
      <c r="M778" s="194" t="s">
        <v>1</v>
      </c>
      <c r="N778" s="195" t="s">
        <v>40</v>
      </c>
      <c r="O778" s="72"/>
      <c r="P778" s="196">
        <f t="shared" si="41"/>
        <v>0</v>
      </c>
      <c r="Q778" s="196">
        <v>0</v>
      </c>
      <c r="R778" s="196">
        <f t="shared" si="42"/>
        <v>0</v>
      </c>
      <c r="S778" s="196">
        <v>0</v>
      </c>
      <c r="T778" s="197">
        <f t="shared" si="43"/>
        <v>0</v>
      </c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R778" s="198" t="s">
        <v>196</v>
      </c>
      <c r="AT778" s="198" t="s">
        <v>159</v>
      </c>
      <c r="AU778" s="198" t="s">
        <v>83</v>
      </c>
      <c r="AY778" s="17" t="s">
        <v>157</v>
      </c>
      <c r="BE778" s="199">
        <f t="shared" si="44"/>
        <v>0</v>
      </c>
      <c r="BF778" s="199">
        <f t="shared" si="45"/>
        <v>0</v>
      </c>
      <c r="BG778" s="199">
        <f t="shared" si="46"/>
        <v>0</v>
      </c>
      <c r="BH778" s="199">
        <f t="shared" si="47"/>
        <v>0</v>
      </c>
      <c r="BI778" s="199">
        <f t="shared" si="48"/>
        <v>0</v>
      </c>
      <c r="BJ778" s="17" t="s">
        <v>164</v>
      </c>
      <c r="BK778" s="199">
        <f t="shared" si="49"/>
        <v>0</v>
      </c>
      <c r="BL778" s="17" t="s">
        <v>196</v>
      </c>
      <c r="BM778" s="198" t="s">
        <v>1100</v>
      </c>
    </row>
    <row r="779" spans="1:65" s="2" customFormat="1" ht="24.15" customHeight="1">
      <c r="A779" s="34"/>
      <c r="B779" s="35"/>
      <c r="C779" s="187" t="s">
        <v>1101</v>
      </c>
      <c r="D779" s="187" t="s">
        <v>159</v>
      </c>
      <c r="E779" s="188" t="s">
        <v>1102</v>
      </c>
      <c r="F779" s="189" t="s">
        <v>1103</v>
      </c>
      <c r="G779" s="190" t="s">
        <v>979</v>
      </c>
      <c r="H779" s="191">
        <v>1</v>
      </c>
      <c r="I779" s="192"/>
      <c r="J779" s="193">
        <f t="shared" si="40"/>
        <v>0</v>
      </c>
      <c r="K779" s="189" t="s">
        <v>163</v>
      </c>
      <c r="L779" s="39"/>
      <c r="M779" s="194" t="s">
        <v>1</v>
      </c>
      <c r="N779" s="195" t="s">
        <v>40</v>
      </c>
      <c r="O779" s="72"/>
      <c r="P779" s="196">
        <f t="shared" si="41"/>
        <v>0</v>
      </c>
      <c r="Q779" s="196">
        <v>0.02894</v>
      </c>
      <c r="R779" s="196">
        <f t="shared" si="42"/>
        <v>0.02894</v>
      </c>
      <c r="S779" s="196">
        <v>0</v>
      </c>
      <c r="T779" s="197">
        <f t="shared" si="43"/>
        <v>0</v>
      </c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R779" s="198" t="s">
        <v>196</v>
      </c>
      <c r="AT779" s="198" t="s">
        <v>159</v>
      </c>
      <c r="AU779" s="198" t="s">
        <v>83</v>
      </c>
      <c r="AY779" s="17" t="s">
        <v>157</v>
      </c>
      <c r="BE779" s="199">
        <f t="shared" si="44"/>
        <v>0</v>
      </c>
      <c r="BF779" s="199">
        <f t="shared" si="45"/>
        <v>0</v>
      </c>
      <c r="BG779" s="199">
        <f t="shared" si="46"/>
        <v>0</v>
      </c>
      <c r="BH779" s="199">
        <f t="shared" si="47"/>
        <v>0</v>
      </c>
      <c r="BI779" s="199">
        <f t="shared" si="48"/>
        <v>0</v>
      </c>
      <c r="BJ779" s="17" t="s">
        <v>164</v>
      </c>
      <c r="BK779" s="199">
        <f t="shared" si="49"/>
        <v>0</v>
      </c>
      <c r="BL779" s="17" t="s">
        <v>196</v>
      </c>
      <c r="BM779" s="198" t="s">
        <v>1104</v>
      </c>
    </row>
    <row r="780" spans="1:65" s="2" customFormat="1" ht="24.15" customHeight="1">
      <c r="A780" s="34"/>
      <c r="B780" s="35"/>
      <c r="C780" s="187" t="s">
        <v>663</v>
      </c>
      <c r="D780" s="187" t="s">
        <v>159</v>
      </c>
      <c r="E780" s="188" t="s">
        <v>1105</v>
      </c>
      <c r="F780" s="189" t="s">
        <v>1106</v>
      </c>
      <c r="G780" s="190" t="s">
        <v>979</v>
      </c>
      <c r="H780" s="191">
        <v>3</v>
      </c>
      <c r="I780" s="192"/>
      <c r="J780" s="193">
        <f t="shared" si="40"/>
        <v>0</v>
      </c>
      <c r="K780" s="189" t="s">
        <v>163</v>
      </c>
      <c r="L780" s="39"/>
      <c r="M780" s="194" t="s">
        <v>1</v>
      </c>
      <c r="N780" s="195" t="s">
        <v>40</v>
      </c>
      <c r="O780" s="72"/>
      <c r="P780" s="196">
        <f t="shared" si="41"/>
        <v>0</v>
      </c>
      <c r="Q780" s="196">
        <v>0.01413</v>
      </c>
      <c r="R780" s="196">
        <f t="shared" si="42"/>
        <v>0.04239</v>
      </c>
      <c r="S780" s="196">
        <v>0</v>
      </c>
      <c r="T780" s="197">
        <f t="shared" si="43"/>
        <v>0</v>
      </c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R780" s="198" t="s">
        <v>196</v>
      </c>
      <c r="AT780" s="198" t="s">
        <v>159</v>
      </c>
      <c r="AU780" s="198" t="s">
        <v>83</v>
      </c>
      <c r="AY780" s="17" t="s">
        <v>157</v>
      </c>
      <c r="BE780" s="199">
        <f t="shared" si="44"/>
        <v>0</v>
      </c>
      <c r="BF780" s="199">
        <f t="shared" si="45"/>
        <v>0</v>
      </c>
      <c r="BG780" s="199">
        <f t="shared" si="46"/>
        <v>0</v>
      </c>
      <c r="BH780" s="199">
        <f t="shared" si="47"/>
        <v>0</v>
      </c>
      <c r="BI780" s="199">
        <f t="shared" si="48"/>
        <v>0</v>
      </c>
      <c r="BJ780" s="17" t="s">
        <v>164</v>
      </c>
      <c r="BK780" s="199">
        <f t="shared" si="49"/>
        <v>0</v>
      </c>
      <c r="BL780" s="17" t="s">
        <v>196</v>
      </c>
      <c r="BM780" s="198" t="s">
        <v>1107</v>
      </c>
    </row>
    <row r="781" spans="1:65" s="2" customFormat="1" ht="24.15" customHeight="1">
      <c r="A781" s="34"/>
      <c r="B781" s="35"/>
      <c r="C781" s="187" t="s">
        <v>1108</v>
      </c>
      <c r="D781" s="187" t="s">
        <v>159</v>
      </c>
      <c r="E781" s="188" t="s">
        <v>1109</v>
      </c>
      <c r="F781" s="189" t="s">
        <v>1110</v>
      </c>
      <c r="G781" s="190" t="s">
        <v>979</v>
      </c>
      <c r="H781" s="191">
        <v>1</v>
      </c>
      <c r="I781" s="192"/>
      <c r="J781" s="193">
        <f t="shared" si="40"/>
        <v>0</v>
      </c>
      <c r="K781" s="189" t="s">
        <v>163</v>
      </c>
      <c r="L781" s="39"/>
      <c r="M781" s="194" t="s">
        <v>1</v>
      </c>
      <c r="N781" s="195" t="s">
        <v>40</v>
      </c>
      <c r="O781" s="72"/>
      <c r="P781" s="196">
        <f t="shared" si="41"/>
        <v>0</v>
      </c>
      <c r="Q781" s="196">
        <v>0.00978</v>
      </c>
      <c r="R781" s="196">
        <f t="shared" si="42"/>
        <v>0.00978</v>
      </c>
      <c r="S781" s="196">
        <v>0</v>
      </c>
      <c r="T781" s="197">
        <f t="shared" si="43"/>
        <v>0</v>
      </c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R781" s="198" t="s">
        <v>196</v>
      </c>
      <c r="AT781" s="198" t="s">
        <v>159</v>
      </c>
      <c r="AU781" s="198" t="s">
        <v>83</v>
      </c>
      <c r="AY781" s="17" t="s">
        <v>157</v>
      </c>
      <c r="BE781" s="199">
        <f t="shared" si="44"/>
        <v>0</v>
      </c>
      <c r="BF781" s="199">
        <f t="shared" si="45"/>
        <v>0</v>
      </c>
      <c r="BG781" s="199">
        <f t="shared" si="46"/>
        <v>0</v>
      </c>
      <c r="BH781" s="199">
        <f t="shared" si="47"/>
        <v>0</v>
      </c>
      <c r="BI781" s="199">
        <f t="shared" si="48"/>
        <v>0</v>
      </c>
      <c r="BJ781" s="17" t="s">
        <v>164</v>
      </c>
      <c r="BK781" s="199">
        <f t="shared" si="49"/>
        <v>0</v>
      </c>
      <c r="BL781" s="17" t="s">
        <v>196</v>
      </c>
      <c r="BM781" s="198" t="s">
        <v>1111</v>
      </c>
    </row>
    <row r="782" spans="1:65" s="2" customFormat="1" ht="14.4" customHeight="1">
      <c r="A782" s="34"/>
      <c r="B782" s="35"/>
      <c r="C782" s="187" t="s">
        <v>668</v>
      </c>
      <c r="D782" s="187" t="s">
        <v>159</v>
      </c>
      <c r="E782" s="188" t="s">
        <v>1112</v>
      </c>
      <c r="F782" s="189" t="s">
        <v>1113</v>
      </c>
      <c r="G782" s="190" t="s">
        <v>979</v>
      </c>
      <c r="H782" s="191">
        <v>1</v>
      </c>
      <c r="I782" s="192"/>
      <c r="J782" s="193">
        <f t="shared" si="40"/>
        <v>0</v>
      </c>
      <c r="K782" s="189" t="s">
        <v>163</v>
      </c>
      <c r="L782" s="39"/>
      <c r="M782" s="194" t="s">
        <v>1</v>
      </c>
      <c r="N782" s="195" t="s">
        <v>40</v>
      </c>
      <c r="O782" s="72"/>
      <c r="P782" s="196">
        <f t="shared" si="41"/>
        <v>0</v>
      </c>
      <c r="Q782" s="196">
        <v>0</v>
      </c>
      <c r="R782" s="196">
        <f t="shared" si="42"/>
        <v>0</v>
      </c>
      <c r="S782" s="196">
        <v>0.01946</v>
      </c>
      <c r="T782" s="197">
        <f t="shared" si="43"/>
        <v>0.01946</v>
      </c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R782" s="198" t="s">
        <v>196</v>
      </c>
      <c r="AT782" s="198" t="s">
        <v>159</v>
      </c>
      <c r="AU782" s="198" t="s">
        <v>83</v>
      </c>
      <c r="AY782" s="17" t="s">
        <v>157</v>
      </c>
      <c r="BE782" s="199">
        <f t="shared" si="44"/>
        <v>0</v>
      </c>
      <c r="BF782" s="199">
        <f t="shared" si="45"/>
        <v>0</v>
      </c>
      <c r="BG782" s="199">
        <f t="shared" si="46"/>
        <v>0</v>
      </c>
      <c r="BH782" s="199">
        <f t="shared" si="47"/>
        <v>0</v>
      </c>
      <c r="BI782" s="199">
        <f t="shared" si="48"/>
        <v>0</v>
      </c>
      <c r="BJ782" s="17" t="s">
        <v>164</v>
      </c>
      <c r="BK782" s="199">
        <f t="shared" si="49"/>
        <v>0</v>
      </c>
      <c r="BL782" s="17" t="s">
        <v>196</v>
      </c>
      <c r="BM782" s="198" t="s">
        <v>1114</v>
      </c>
    </row>
    <row r="783" spans="1:65" s="2" customFormat="1" ht="24.15" customHeight="1">
      <c r="A783" s="34"/>
      <c r="B783" s="35"/>
      <c r="C783" s="187" t="s">
        <v>1115</v>
      </c>
      <c r="D783" s="187" t="s">
        <v>159</v>
      </c>
      <c r="E783" s="188" t="s">
        <v>1116</v>
      </c>
      <c r="F783" s="189" t="s">
        <v>1117</v>
      </c>
      <c r="G783" s="190" t="s">
        <v>979</v>
      </c>
      <c r="H783" s="191">
        <v>1</v>
      </c>
      <c r="I783" s="192"/>
      <c r="J783" s="193">
        <f t="shared" si="40"/>
        <v>0</v>
      </c>
      <c r="K783" s="189" t="s">
        <v>163</v>
      </c>
      <c r="L783" s="39"/>
      <c r="M783" s="194" t="s">
        <v>1</v>
      </c>
      <c r="N783" s="195" t="s">
        <v>40</v>
      </c>
      <c r="O783" s="72"/>
      <c r="P783" s="196">
        <f t="shared" si="41"/>
        <v>0</v>
      </c>
      <c r="Q783" s="196">
        <v>0.01497</v>
      </c>
      <c r="R783" s="196">
        <f t="shared" si="42"/>
        <v>0.01497</v>
      </c>
      <c r="S783" s="196">
        <v>0</v>
      </c>
      <c r="T783" s="197">
        <f t="shared" si="43"/>
        <v>0</v>
      </c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R783" s="198" t="s">
        <v>196</v>
      </c>
      <c r="AT783" s="198" t="s">
        <v>159</v>
      </c>
      <c r="AU783" s="198" t="s">
        <v>83</v>
      </c>
      <c r="AY783" s="17" t="s">
        <v>157</v>
      </c>
      <c r="BE783" s="199">
        <f t="shared" si="44"/>
        <v>0</v>
      </c>
      <c r="BF783" s="199">
        <f t="shared" si="45"/>
        <v>0</v>
      </c>
      <c r="BG783" s="199">
        <f t="shared" si="46"/>
        <v>0</v>
      </c>
      <c r="BH783" s="199">
        <f t="shared" si="47"/>
        <v>0</v>
      </c>
      <c r="BI783" s="199">
        <f t="shared" si="48"/>
        <v>0</v>
      </c>
      <c r="BJ783" s="17" t="s">
        <v>164</v>
      </c>
      <c r="BK783" s="199">
        <f t="shared" si="49"/>
        <v>0</v>
      </c>
      <c r="BL783" s="17" t="s">
        <v>196</v>
      </c>
      <c r="BM783" s="198" t="s">
        <v>1118</v>
      </c>
    </row>
    <row r="784" spans="1:65" s="2" customFormat="1" ht="24.15" customHeight="1">
      <c r="A784" s="34"/>
      <c r="B784" s="35"/>
      <c r="C784" s="187" t="s">
        <v>672</v>
      </c>
      <c r="D784" s="187" t="s">
        <v>159</v>
      </c>
      <c r="E784" s="188" t="s">
        <v>1119</v>
      </c>
      <c r="F784" s="189" t="s">
        <v>1120</v>
      </c>
      <c r="G784" s="190" t="s">
        <v>979</v>
      </c>
      <c r="H784" s="191">
        <v>1</v>
      </c>
      <c r="I784" s="192"/>
      <c r="J784" s="193">
        <f t="shared" si="40"/>
        <v>0</v>
      </c>
      <c r="K784" s="189" t="s">
        <v>163</v>
      </c>
      <c r="L784" s="39"/>
      <c r="M784" s="194" t="s">
        <v>1</v>
      </c>
      <c r="N784" s="195" t="s">
        <v>40</v>
      </c>
      <c r="O784" s="72"/>
      <c r="P784" s="196">
        <f t="shared" si="41"/>
        <v>0</v>
      </c>
      <c r="Q784" s="196">
        <v>0.01921</v>
      </c>
      <c r="R784" s="196">
        <f t="shared" si="42"/>
        <v>0.01921</v>
      </c>
      <c r="S784" s="196">
        <v>0</v>
      </c>
      <c r="T784" s="197">
        <f t="shared" si="43"/>
        <v>0</v>
      </c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R784" s="198" t="s">
        <v>196</v>
      </c>
      <c r="AT784" s="198" t="s">
        <v>159</v>
      </c>
      <c r="AU784" s="198" t="s">
        <v>83</v>
      </c>
      <c r="AY784" s="17" t="s">
        <v>157</v>
      </c>
      <c r="BE784" s="199">
        <f t="shared" si="44"/>
        <v>0</v>
      </c>
      <c r="BF784" s="199">
        <f t="shared" si="45"/>
        <v>0</v>
      </c>
      <c r="BG784" s="199">
        <f t="shared" si="46"/>
        <v>0</v>
      </c>
      <c r="BH784" s="199">
        <f t="shared" si="47"/>
        <v>0</v>
      </c>
      <c r="BI784" s="199">
        <f t="shared" si="48"/>
        <v>0</v>
      </c>
      <c r="BJ784" s="17" t="s">
        <v>164</v>
      </c>
      <c r="BK784" s="199">
        <f t="shared" si="49"/>
        <v>0</v>
      </c>
      <c r="BL784" s="17" t="s">
        <v>196</v>
      </c>
      <c r="BM784" s="198" t="s">
        <v>1121</v>
      </c>
    </row>
    <row r="785" spans="1:65" s="2" customFormat="1" ht="24.15" customHeight="1">
      <c r="A785" s="34"/>
      <c r="B785" s="35"/>
      <c r="C785" s="187" t="s">
        <v>1122</v>
      </c>
      <c r="D785" s="187" t="s">
        <v>159</v>
      </c>
      <c r="E785" s="188" t="s">
        <v>1123</v>
      </c>
      <c r="F785" s="189" t="s">
        <v>1124</v>
      </c>
      <c r="G785" s="190" t="s">
        <v>979</v>
      </c>
      <c r="H785" s="191">
        <v>1</v>
      </c>
      <c r="I785" s="192"/>
      <c r="J785" s="193">
        <f t="shared" si="40"/>
        <v>0</v>
      </c>
      <c r="K785" s="189" t="s">
        <v>163</v>
      </c>
      <c r="L785" s="39"/>
      <c r="M785" s="194" t="s">
        <v>1</v>
      </c>
      <c r="N785" s="195" t="s">
        <v>40</v>
      </c>
      <c r="O785" s="72"/>
      <c r="P785" s="196">
        <f t="shared" si="41"/>
        <v>0</v>
      </c>
      <c r="Q785" s="196">
        <v>0.00946</v>
      </c>
      <c r="R785" s="196">
        <f t="shared" si="42"/>
        <v>0.00946</v>
      </c>
      <c r="S785" s="196">
        <v>0</v>
      </c>
      <c r="T785" s="197">
        <f t="shared" si="43"/>
        <v>0</v>
      </c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R785" s="198" t="s">
        <v>196</v>
      </c>
      <c r="AT785" s="198" t="s">
        <v>159</v>
      </c>
      <c r="AU785" s="198" t="s">
        <v>83</v>
      </c>
      <c r="AY785" s="17" t="s">
        <v>157</v>
      </c>
      <c r="BE785" s="199">
        <f t="shared" si="44"/>
        <v>0</v>
      </c>
      <c r="BF785" s="199">
        <f t="shared" si="45"/>
        <v>0</v>
      </c>
      <c r="BG785" s="199">
        <f t="shared" si="46"/>
        <v>0</v>
      </c>
      <c r="BH785" s="199">
        <f t="shared" si="47"/>
        <v>0</v>
      </c>
      <c r="BI785" s="199">
        <f t="shared" si="48"/>
        <v>0</v>
      </c>
      <c r="BJ785" s="17" t="s">
        <v>164</v>
      </c>
      <c r="BK785" s="199">
        <f t="shared" si="49"/>
        <v>0</v>
      </c>
      <c r="BL785" s="17" t="s">
        <v>196</v>
      </c>
      <c r="BM785" s="198" t="s">
        <v>1125</v>
      </c>
    </row>
    <row r="786" spans="1:65" s="2" customFormat="1" ht="24.15" customHeight="1">
      <c r="A786" s="34"/>
      <c r="B786" s="35"/>
      <c r="C786" s="187" t="s">
        <v>678</v>
      </c>
      <c r="D786" s="187" t="s">
        <v>159</v>
      </c>
      <c r="E786" s="188" t="s">
        <v>1126</v>
      </c>
      <c r="F786" s="189" t="s">
        <v>1127</v>
      </c>
      <c r="G786" s="190" t="s">
        <v>979</v>
      </c>
      <c r="H786" s="191">
        <v>2</v>
      </c>
      <c r="I786" s="192"/>
      <c r="J786" s="193">
        <f t="shared" si="40"/>
        <v>0</v>
      </c>
      <c r="K786" s="189" t="s">
        <v>163</v>
      </c>
      <c r="L786" s="39"/>
      <c r="M786" s="194" t="s">
        <v>1</v>
      </c>
      <c r="N786" s="195" t="s">
        <v>40</v>
      </c>
      <c r="O786" s="72"/>
      <c r="P786" s="196">
        <f t="shared" si="41"/>
        <v>0</v>
      </c>
      <c r="Q786" s="196">
        <v>0.00666</v>
      </c>
      <c r="R786" s="196">
        <f t="shared" si="42"/>
        <v>0.01332</v>
      </c>
      <c r="S786" s="196">
        <v>0</v>
      </c>
      <c r="T786" s="197">
        <f t="shared" si="43"/>
        <v>0</v>
      </c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R786" s="198" t="s">
        <v>196</v>
      </c>
      <c r="AT786" s="198" t="s">
        <v>159</v>
      </c>
      <c r="AU786" s="198" t="s">
        <v>83</v>
      </c>
      <c r="AY786" s="17" t="s">
        <v>157</v>
      </c>
      <c r="BE786" s="199">
        <f t="shared" si="44"/>
        <v>0</v>
      </c>
      <c r="BF786" s="199">
        <f t="shared" si="45"/>
        <v>0</v>
      </c>
      <c r="BG786" s="199">
        <f t="shared" si="46"/>
        <v>0</v>
      </c>
      <c r="BH786" s="199">
        <f t="shared" si="47"/>
        <v>0</v>
      </c>
      <c r="BI786" s="199">
        <f t="shared" si="48"/>
        <v>0</v>
      </c>
      <c r="BJ786" s="17" t="s">
        <v>164</v>
      </c>
      <c r="BK786" s="199">
        <f t="shared" si="49"/>
        <v>0</v>
      </c>
      <c r="BL786" s="17" t="s">
        <v>196</v>
      </c>
      <c r="BM786" s="198" t="s">
        <v>1128</v>
      </c>
    </row>
    <row r="787" spans="1:65" s="2" customFormat="1" ht="24.15" customHeight="1">
      <c r="A787" s="34"/>
      <c r="B787" s="35"/>
      <c r="C787" s="187" t="s">
        <v>1129</v>
      </c>
      <c r="D787" s="187" t="s">
        <v>159</v>
      </c>
      <c r="E787" s="188" t="s">
        <v>1130</v>
      </c>
      <c r="F787" s="189" t="s">
        <v>1131</v>
      </c>
      <c r="G787" s="190" t="s">
        <v>979</v>
      </c>
      <c r="H787" s="191">
        <v>2</v>
      </c>
      <c r="I787" s="192"/>
      <c r="J787" s="193">
        <f t="shared" si="40"/>
        <v>0</v>
      </c>
      <c r="K787" s="189" t="s">
        <v>163</v>
      </c>
      <c r="L787" s="39"/>
      <c r="M787" s="194" t="s">
        <v>1</v>
      </c>
      <c r="N787" s="195" t="s">
        <v>40</v>
      </c>
      <c r="O787" s="72"/>
      <c r="P787" s="196">
        <f t="shared" si="41"/>
        <v>0</v>
      </c>
      <c r="Q787" s="196">
        <v>0.0015</v>
      </c>
      <c r="R787" s="196">
        <f t="shared" si="42"/>
        <v>0.003</v>
      </c>
      <c r="S787" s="196">
        <v>0</v>
      </c>
      <c r="T787" s="197">
        <f t="shared" si="43"/>
        <v>0</v>
      </c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R787" s="198" t="s">
        <v>196</v>
      </c>
      <c r="AT787" s="198" t="s">
        <v>159</v>
      </c>
      <c r="AU787" s="198" t="s">
        <v>83</v>
      </c>
      <c r="AY787" s="17" t="s">
        <v>157</v>
      </c>
      <c r="BE787" s="199">
        <f t="shared" si="44"/>
        <v>0</v>
      </c>
      <c r="BF787" s="199">
        <f t="shared" si="45"/>
        <v>0</v>
      </c>
      <c r="BG787" s="199">
        <f t="shared" si="46"/>
        <v>0</v>
      </c>
      <c r="BH787" s="199">
        <f t="shared" si="47"/>
        <v>0</v>
      </c>
      <c r="BI787" s="199">
        <f t="shared" si="48"/>
        <v>0</v>
      </c>
      <c r="BJ787" s="17" t="s">
        <v>164</v>
      </c>
      <c r="BK787" s="199">
        <f t="shared" si="49"/>
        <v>0</v>
      </c>
      <c r="BL787" s="17" t="s">
        <v>196</v>
      </c>
      <c r="BM787" s="198" t="s">
        <v>1132</v>
      </c>
    </row>
    <row r="788" spans="1:65" s="2" customFormat="1" ht="24.15" customHeight="1">
      <c r="A788" s="34"/>
      <c r="B788" s="35"/>
      <c r="C788" s="187" t="s">
        <v>683</v>
      </c>
      <c r="D788" s="187" t="s">
        <v>159</v>
      </c>
      <c r="E788" s="188" t="s">
        <v>1133</v>
      </c>
      <c r="F788" s="189" t="s">
        <v>1134</v>
      </c>
      <c r="G788" s="190" t="s">
        <v>979</v>
      </c>
      <c r="H788" s="191">
        <v>1</v>
      </c>
      <c r="I788" s="192"/>
      <c r="J788" s="193">
        <f t="shared" si="40"/>
        <v>0</v>
      </c>
      <c r="K788" s="189" t="s">
        <v>163</v>
      </c>
      <c r="L788" s="39"/>
      <c r="M788" s="194" t="s">
        <v>1</v>
      </c>
      <c r="N788" s="195" t="s">
        <v>40</v>
      </c>
      <c r="O788" s="72"/>
      <c r="P788" s="196">
        <f t="shared" si="41"/>
        <v>0</v>
      </c>
      <c r="Q788" s="196">
        <v>0.00085</v>
      </c>
      <c r="R788" s="196">
        <f t="shared" si="42"/>
        <v>0.00085</v>
      </c>
      <c r="S788" s="196">
        <v>0</v>
      </c>
      <c r="T788" s="197">
        <f t="shared" si="43"/>
        <v>0</v>
      </c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R788" s="198" t="s">
        <v>196</v>
      </c>
      <c r="AT788" s="198" t="s">
        <v>159</v>
      </c>
      <c r="AU788" s="198" t="s">
        <v>83</v>
      </c>
      <c r="AY788" s="17" t="s">
        <v>157</v>
      </c>
      <c r="BE788" s="199">
        <f t="shared" si="44"/>
        <v>0</v>
      </c>
      <c r="BF788" s="199">
        <f t="shared" si="45"/>
        <v>0</v>
      </c>
      <c r="BG788" s="199">
        <f t="shared" si="46"/>
        <v>0</v>
      </c>
      <c r="BH788" s="199">
        <f t="shared" si="47"/>
        <v>0</v>
      </c>
      <c r="BI788" s="199">
        <f t="shared" si="48"/>
        <v>0</v>
      </c>
      <c r="BJ788" s="17" t="s">
        <v>164</v>
      </c>
      <c r="BK788" s="199">
        <f t="shared" si="49"/>
        <v>0</v>
      </c>
      <c r="BL788" s="17" t="s">
        <v>196</v>
      </c>
      <c r="BM788" s="198" t="s">
        <v>1135</v>
      </c>
    </row>
    <row r="789" spans="1:65" s="2" customFormat="1" ht="24.15" customHeight="1">
      <c r="A789" s="34"/>
      <c r="B789" s="35"/>
      <c r="C789" s="187" t="s">
        <v>1136</v>
      </c>
      <c r="D789" s="187" t="s">
        <v>159</v>
      </c>
      <c r="E789" s="188" t="s">
        <v>1137</v>
      </c>
      <c r="F789" s="189" t="s">
        <v>1138</v>
      </c>
      <c r="G789" s="190" t="s">
        <v>979</v>
      </c>
      <c r="H789" s="191">
        <v>1</v>
      </c>
      <c r="I789" s="192"/>
      <c r="J789" s="193">
        <f t="shared" si="40"/>
        <v>0</v>
      </c>
      <c r="K789" s="189" t="s">
        <v>163</v>
      </c>
      <c r="L789" s="39"/>
      <c r="M789" s="194" t="s">
        <v>1</v>
      </c>
      <c r="N789" s="195" t="s">
        <v>40</v>
      </c>
      <c r="O789" s="72"/>
      <c r="P789" s="196">
        <f t="shared" si="41"/>
        <v>0</v>
      </c>
      <c r="Q789" s="196">
        <v>0.01475</v>
      </c>
      <c r="R789" s="196">
        <f t="shared" si="42"/>
        <v>0.01475</v>
      </c>
      <c r="S789" s="196">
        <v>0</v>
      </c>
      <c r="T789" s="197">
        <f t="shared" si="43"/>
        <v>0</v>
      </c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R789" s="198" t="s">
        <v>196</v>
      </c>
      <c r="AT789" s="198" t="s">
        <v>159</v>
      </c>
      <c r="AU789" s="198" t="s">
        <v>83</v>
      </c>
      <c r="AY789" s="17" t="s">
        <v>157</v>
      </c>
      <c r="BE789" s="199">
        <f t="shared" si="44"/>
        <v>0</v>
      </c>
      <c r="BF789" s="199">
        <f t="shared" si="45"/>
        <v>0</v>
      </c>
      <c r="BG789" s="199">
        <f t="shared" si="46"/>
        <v>0</v>
      </c>
      <c r="BH789" s="199">
        <f t="shared" si="47"/>
        <v>0</v>
      </c>
      <c r="BI789" s="199">
        <f t="shared" si="48"/>
        <v>0</v>
      </c>
      <c r="BJ789" s="17" t="s">
        <v>164</v>
      </c>
      <c r="BK789" s="199">
        <f t="shared" si="49"/>
        <v>0</v>
      </c>
      <c r="BL789" s="17" t="s">
        <v>196</v>
      </c>
      <c r="BM789" s="198" t="s">
        <v>1139</v>
      </c>
    </row>
    <row r="790" spans="1:65" s="2" customFormat="1" ht="14.4" customHeight="1">
      <c r="A790" s="34"/>
      <c r="B790" s="35"/>
      <c r="C790" s="187" t="s">
        <v>688</v>
      </c>
      <c r="D790" s="187" t="s">
        <v>159</v>
      </c>
      <c r="E790" s="188" t="s">
        <v>1140</v>
      </c>
      <c r="F790" s="189" t="s">
        <v>1141</v>
      </c>
      <c r="G790" s="190" t="s">
        <v>979</v>
      </c>
      <c r="H790" s="191">
        <v>1</v>
      </c>
      <c r="I790" s="192"/>
      <c r="J790" s="193">
        <f t="shared" si="40"/>
        <v>0</v>
      </c>
      <c r="K790" s="189" t="s">
        <v>163</v>
      </c>
      <c r="L790" s="39"/>
      <c r="M790" s="194" t="s">
        <v>1</v>
      </c>
      <c r="N790" s="195" t="s">
        <v>40</v>
      </c>
      <c r="O790" s="72"/>
      <c r="P790" s="196">
        <f t="shared" si="41"/>
        <v>0</v>
      </c>
      <c r="Q790" s="196">
        <v>0</v>
      </c>
      <c r="R790" s="196">
        <f t="shared" si="42"/>
        <v>0</v>
      </c>
      <c r="S790" s="196">
        <v>0.0175</v>
      </c>
      <c r="T790" s="197">
        <f t="shared" si="43"/>
        <v>0.0175</v>
      </c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R790" s="198" t="s">
        <v>196</v>
      </c>
      <c r="AT790" s="198" t="s">
        <v>159</v>
      </c>
      <c r="AU790" s="198" t="s">
        <v>83</v>
      </c>
      <c r="AY790" s="17" t="s">
        <v>157</v>
      </c>
      <c r="BE790" s="199">
        <f t="shared" si="44"/>
        <v>0</v>
      </c>
      <c r="BF790" s="199">
        <f t="shared" si="45"/>
        <v>0</v>
      </c>
      <c r="BG790" s="199">
        <f t="shared" si="46"/>
        <v>0</v>
      </c>
      <c r="BH790" s="199">
        <f t="shared" si="47"/>
        <v>0</v>
      </c>
      <c r="BI790" s="199">
        <f t="shared" si="48"/>
        <v>0</v>
      </c>
      <c r="BJ790" s="17" t="s">
        <v>164</v>
      </c>
      <c r="BK790" s="199">
        <f t="shared" si="49"/>
        <v>0</v>
      </c>
      <c r="BL790" s="17" t="s">
        <v>196</v>
      </c>
      <c r="BM790" s="198" t="s">
        <v>1142</v>
      </c>
    </row>
    <row r="791" spans="1:65" s="2" customFormat="1" ht="24.15" customHeight="1">
      <c r="A791" s="34"/>
      <c r="B791" s="35"/>
      <c r="C791" s="187" t="s">
        <v>1143</v>
      </c>
      <c r="D791" s="187" t="s">
        <v>159</v>
      </c>
      <c r="E791" s="188" t="s">
        <v>1144</v>
      </c>
      <c r="F791" s="189" t="s">
        <v>1145</v>
      </c>
      <c r="G791" s="190" t="s">
        <v>979</v>
      </c>
      <c r="H791" s="191">
        <v>1</v>
      </c>
      <c r="I791" s="192"/>
      <c r="J791" s="193">
        <f t="shared" si="40"/>
        <v>0</v>
      </c>
      <c r="K791" s="189" t="s">
        <v>163</v>
      </c>
      <c r="L791" s="39"/>
      <c r="M791" s="194" t="s">
        <v>1</v>
      </c>
      <c r="N791" s="195" t="s">
        <v>40</v>
      </c>
      <c r="O791" s="72"/>
      <c r="P791" s="196">
        <f t="shared" si="41"/>
        <v>0</v>
      </c>
      <c r="Q791" s="196">
        <v>0.01066</v>
      </c>
      <c r="R791" s="196">
        <f t="shared" si="42"/>
        <v>0.01066</v>
      </c>
      <c r="S791" s="196">
        <v>0</v>
      </c>
      <c r="T791" s="197">
        <f t="shared" si="43"/>
        <v>0</v>
      </c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R791" s="198" t="s">
        <v>196</v>
      </c>
      <c r="AT791" s="198" t="s">
        <v>159</v>
      </c>
      <c r="AU791" s="198" t="s">
        <v>83</v>
      </c>
      <c r="AY791" s="17" t="s">
        <v>157</v>
      </c>
      <c r="BE791" s="199">
        <f t="shared" si="44"/>
        <v>0</v>
      </c>
      <c r="BF791" s="199">
        <f t="shared" si="45"/>
        <v>0</v>
      </c>
      <c r="BG791" s="199">
        <f t="shared" si="46"/>
        <v>0</v>
      </c>
      <c r="BH791" s="199">
        <f t="shared" si="47"/>
        <v>0</v>
      </c>
      <c r="BI791" s="199">
        <f t="shared" si="48"/>
        <v>0</v>
      </c>
      <c r="BJ791" s="17" t="s">
        <v>164</v>
      </c>
      <c r="BK791" s="199">
        <f t="shared" si="49"/>
        <v>0</v>
      </c>
      <c r="BL791" s="17" t="s">
        <v>196</v>
      </c>
      <c r="BM791" s="198" t="s">
        <v>1146</v>
      </c>
    </row>
    <row r="792" spans="1:65" s="2" customFormat="1" ht="24.15" customHeight="1">
      <c r="A792" s="34"/>
      <c r="B792" s="35"/>
      <c r="C792" s="187" t="s">
        <v>692</v>
      </c>
      <c r="D792" s="187" t="s">
        <v>159</v>
      </c>
      <c r="E792" s="188" t="s">
        <v>1147</v>
      </c>
      <c r="F792" s="189" t="s">
        <v>1148</v>
      </c>
      <c r="G792" s="190" t="s">
        <v>979</v>
      </c>
      <c r="H792" s="191">
        <v>1</v>
      </c>
      <c r="I792" s="192"/>
      <c r="J792" s="193">
        <f t="shared" si="40"/>
        <v>0</v>
      </c>
      <c r="K792" s="189" t="s">
        <v>163</v>
      </c>
      <c r="L792" s="39"/>
      <c r="M792" s="194" t="s">
        <v>1</v>
      </c>
      <c r="N792" s="195" t="s">
        <v>40</v>
      </c>
      <c r="O792" s="72"/>
      <c r="P792" s="196">
        <f t="shared" si="41"/>
        <v>0</v>
      </c>
      <c r="Q792" s="196">
        <v>0.02434</v>
      </c>
      <c r="R792" s="196">
        <f t="shared" si="42"/>
        <v>0.02434</v>
      </c>
      <c r="S792" s="196">
        <v>0</v>
      </c>
      <c r="T792" s="197">
        <f t="shared" si="43"/>
        <v>0</v>
      </c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R792" s="198" t="s">
        <v>196</v>
      </c>
      <c r="AT792" s="198" t="s">
        <v>159</v>
      </c>
      <c r="AU792" s="198" t="s">
        <v>83</v>
      </c>
      <c r="AY792" s="17" t="s">
        <v>157</v>
      </c>
      <c r="BE792" s="199">
        <f t="shared" si="44"/>
        <v>0</v>
      </c>
      <c r="BF792" s="199">
        <f t="shared" si="45"/>
        <v>0</v>
      </c>
      <c r="BG792" s="199">
        <f t="shared" si="46"/>
        <v>0</v>
      </c>
      <c r="BH792" s="199">
        <f t="shared" si="47"/>
        <v>0</v>
      </c>
      <c r="BI792" s="199">
        <f t="shared" si="48"/>
        <v>0</v>
      </c>
      <c r="BJ792" s="17" t="s">
        <v>164</v>
      </c>
      <c r="BK792" s="199">
        <f t="shared" si="49"/>
        <v>0</v>
      </c>
      <c r="BL792" s="17" t="s">
        <v>196</v>
      </c>
      <c r="BM792" s="198" t="s">
        <v>1149</v>
      </c>
    </row>
    <row r="793" spans="1:65" s="2" customFormat="1" ht="24.15" customHeight="1">
      <c r="A793" s="34"/>
      <c r="B793" s="35"/>
      <c r="C793" s="187" t="s">
        <v>1150</v>
      </c>
      <c r="D793" s="187" t="s">
        <v>159</v>
      </c>
      <c r="E793" s="188" t="s">
        <v>1151</v>
      </c>
      <c r="F793" s="189" t="s">
        <v>1152</v>
      </c>
      <c r="G793" s="190" t="s">
        <v>979</v>
      </c>
      <c r="H793" s="191">
        <v>8</v>
      </c>
      <c r="I793" s="192"/>
      <c r="J793" s="193">
        <f t="shared" si="40"/>
        <v>0</v>
      </c>
      <c r="K793" s="189" t="s">
        <v>163</v>
      </c>
      <c r="L793" s="39"/>
      <c r="M793" s="194" t="s">
        <v>1</v>
      </c>
      <c r="N793" s="195" t="s">
        <v>40</v>
      </c>
      <c r="O793" s="72"/>
      <c r="P793" s="196">
        <f t="shared" si="41"/>
        <v>0</v>
      </c>
      <c r="Q793" s="196">
        <v>0.00024</v>
      </c>
      <c r="R793" s="196">
        <f t="shared" si="42"/>
        <v>0.00192</v>
      </c>
      <c r="S793" s="196">
        <v>0</v>
      </c>
      <c r="T793" s="197">
        <f t="shared" si="43"/>
        <v>0</v>
      </c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R793" s="198" t="s">
        <v>196</v>
      </c>
      <c r="AT793" s="198" t="s">
        <v>159</v>
      </c>
      <c r="AU793" s="198" t="s">
        <v>83</v>
      </c>
      <c r="AY793" s="17" t="s">
        <v>157</v>
      </c>
      <c r="BE793" s="199">
        <f t="shared" si="44"/>
        <v>0</v>
      </c>
      <c r="BF793" s="199">
        <f t="shared" si="45"/>
        <v>0</v>
      </c>
      <c r="BG793" s="199">
        <f t="shared" si="46"/>
        <v>0</v>
      </c>
      <c r="BH793" s="199">
        <f t="shared" si="47"/>
        <v>0</v>
      </c>
      <c r="BI793" s="199">
        <f t="shared" si="48"/>
        <v>0</v>
      </c>
      <c r="BJ793" s="17" t="s">
        <v>164</v>
      </c>
      <c r="BK793" s="199">
        <f t="shared" si="49"/>
        <v>0</v>
      </c>
      <c r="BL793" s="17" t="s">
        <v>196</v>
      </c>
      <c r="BM793" s="198" t="s">
        <v>1153</v>
      </c>
    </row>
    <row r="794" spans="1:65" s="2" customFormat="1" ht="14.4" customHeight="1">
      <c r="A794" s="34"/>
      <c r="B794" s="35"/>
      <c r="C794" s="187" t="s">
        <v>697</v>
      </c>
      <c r="D794" s="187" t="s">
        <v>159</v>
      </c>
      <c r="E794" s="188" t="s">
        <v>1154</v>
      </c>
      <c r="F794" s="189" t="s">
        <v>1155</v>
      </c>
      <c r="G794" s="190" t="s">
        <v>979</v>
      </c>
      <c r="H794" s="191">
        <v>1</v>
      </c>
      <c r="I794" s="192"/>
      <c r="J794" s="193">
        <f t="shared" si="40"/>
        <v>0</v>
      </c>
      <c r="K794" s="189" t="s">
        <v>163</v>
      </c>
      <c r="L794" s="39"/>
      <c r="M794" s="194" t="s">
        <v>1</v>
      </c>
      <c r="N794" s="195" t="s">
        <v>40</v>
      </c>
      <c r="O794" s="72"/>
      <c r="P794" s="196">
        <f t="shared" si="41"/>
        <v>0</v>
      </c>
      <c r="Q794" s="196">
        <v>0.00184</v>
      </c>
      <c r="R794" s="196">
        <f t="shared" si="42"/>
        <v>0.00184</v>
      </c>
      <c r="S794" s="196">
        <v>0</v>
      </c>
      <c r="T794" s="197">
        <f t="shared" si="43"/>
        <v>0</v>
      </c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R794" s="198" t="s">
        <v>196</v>
      </c>
      <c r="AT794" s="198" t="s">
        <v>159</v>
      </c>
      <c r="AU794" s="198" t="s">
        <v>83</v>
      </c>
      <c r="AY794" s="17" t="s">
        <v>157</v>
      </c>
      <c r="BE794" s="199">
        <f t="shared" si="44"/>
        <v>0</v>
      </c>
      <c r="BF794" s="199">
        <f t="shared" si="45"/>
        <v>0</v>
      </c>
      <c r="BG794" s="199">
        <f t="shared" si="46"/>
        <v>0</v>
      </c>
      <c r="BH794" s="199">
        <f t="shared" si="47"/>
        <v>0</v>
      </c>
      <c r="BI794" s="199">
        <f t="shared" si="48"/>
        <v>0</v>
      </c>
      <c r="BJ794" s="17" t="s">
        <v>164</v>
      </c>
      <c r="BK794" s="199">
        <f t="shared" si="49"/>
        <v>0</v>
      </c>
      <c r="BL794" s="17" t="s">
        <v>196</v>
      </c>
      <c r="BM794" s="198" t="s">
        <v>1156</v>
      </c>
    </row>
    <row r="795" spans="1:65" s="2" customFormat="1" ht="24.15" customHeight="1">
      <c r="A795" s="34"/>
      <c r="B795" s="35"/>
      <c r="C795" s="187" t="s">
        <v>1157</v>
      </c>
      <c r="D795" s="187" t="s">
        <v>159</v>
      </c>
      <c r="E795" s="188" t="s">
        <v>1158</v>
      </c>
      <c r="F795" s="189" t="s">
        <v>1159</v>
      </c>
      <c r="G795" s="190" t="s">
        <v>979</v>
      </c>
      <c r="H795" s="191">
        <v>1</v>
      </c>
      <c r="I795" s="192"/>
      <c r="J795" s="193">
        <f t="shared" si="40"/>
        <v>0</v>
      </c>
      <c r="K795" s="189" t="s">
        <v>163</v>
      </c>
      <c r="L795" s="39"/>
      <c r="M795" s="194" t="s">
        <v>1</v>
      </c>
      <c r="N795" s="195" t="s">
        <v>40</v>
      </c>
      <c r="O795" s="72"/>
      <c r="P795" s="196">
        <f t="shared" si="41"/>
        <v>0</v>
      </c>
      <c r="Q795" s="196">
        <v>0.00154</v>
      </c>
      <c r="R795" s="196">
        <f t="shared" si="42"/>
        <v>0.00154</v>
      </c>
      <c r="S795" s="196">
        <v>0</v>
      </c>
      <c r="T795" s="197">
        <f t="shared" si="43"/>
        <v>0</v>
      </c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R795" s="198" t="s">
        <v>196</v>
      </c>
      <c r="AT795" s="198" t="s">
        <v>159</v>
      </c>
      <c r="AU795" s="198" t="s">
        <v>83</v>
      </c>
      <c r="AY795" s="17" t="s">
        <v>157</v>
      </c>
      <c r="BE795" s="199">
        <f t="shared" si="44"/>
        <v>0</v>
      </c>
      <c r="BF795" s="199">
        <f t="shared" si="45"/>
        <v>0</v>
      </c>
      <c r="BG795" s="199">
        <f t="shared" si="46"/>
        <v>0</v>
      </c>
      <c r="BH795" s="199">
        <f t="shared" si="47"/>
        <v>0</v>
      </c>
      <c r="BI795" s="199">
        <f t="shared" si="48"/>
        <v>0</v>
      </c>
      <c r="BJ795" s="17" t="s">
        <v>164</v>
      </c>
      <c r="BK795" s="199">
        <f t="shared" si="49"/>
        <v>0</v>
      </c>
      <c r="BL795" s="17" t="s">
        <v>196</v>
      </c>
      <c r="BM795" s="198" t="s">
        <v>1160</v>
      </c>
    </row>
    <row r="796" spans="1:65" s="2" customFormat="1" ht="24.15" customHeight="1">
      <c r="A796" s="34"/>
      <c r="B796" s="35"/>
      <c r="C796" s="187" t="s">
        <v>702</v>
      </c>
      <c r="D796" s="187" t="s">
        <v>159</v>
      </c>
      <c r="E796" s="188" t="s">
        <v>1161</v>
      </c>
      <c r="F796" s="189" t="s">
        <v>1162</v>
      </c>
      <c r="G796" s="190" t="s">
        <v>979</v>
      </c>
      <c r="H796" s="191">
        <v>3</v>
      </c>
      <c r="I796" s="192"/>
      <c r="J796" s="193">
        <f t="shared" si="40"/>
        <v>0</v>
      </c>
      <c r="K796" s="189" t="s">
        <v>163</v>
      </c>
      <c r="L796" s="39"/>
      <c r="M796" s="194" t="s">
        <v>1</v>
      </c>
      <c r="N796" s="195" t="s">
        <v>40</v>
      </c>
      <c r="O796" s="72"/>
      <c r="P796" s="196">
        <f t="shared" si="41"/>
        <v>0</v>
      </c>
      <c r="Q796" s="196">
        <v>0.00254</v>
      </c>
      <c r="R796" s="196">
        <f t="shared" si="42"/>
        <v>0.00762</v>
      </c>
      <c r="S796" s="196">
        <v>0</v>
      </c>
      <c r="T796" s="197">
        <f t="shared" si="43"/>
        <v>0</v>
      </c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R796" s="198" t="s">
        <v>196</v>
      </c>
      <c r="AT796" s="198" t="s">
        <v>159</v>
      </c>
      <c r="AU796" s="198" t="s">
        <v>83</v>
      </c>
      <c r="AY796" s="17" t="s">
        <v>157</v>
      </c>
      <c r="BE796" s="199">
        <f t="shared" si="44"/>
        <v>0</v>
      </c>
      <c r="BF796" s="199">
        <f t="shared" si="45"/>
        <v>0</v>
      </c>
      <c r="BG796" s="199">
        <f t="shared" si="46"/>
        <v>0</v>
      </c>
      <c r="BH796" s="199">
        <f t="shared" si="47"/>
        <v>0</v>
      </c>
      <c r="BI796" s="199">
        <f t="shared" si="48"/>
        <v>0</v>
      </c>
      <c r="BJ796" s="17" t="s">
        <v>164</v>
      </c>
      <c r="BK796" s="199">
        <f t="shared" si="49"/>
        <v>0</v>
      </c>
      <c r="BL796" s="17" t="s">
        <v>196</v>
      </c>
      <c r="BM796" s="198" t="s">
        <v>1163</v>
      </c>
    </row>
    <row r="797" spans="1:65" s="2" customFormat="1" ht="24.15" customHeight="1">
      <c r="A797" s="34"/>
      <c r="B797" s="35"/>
      <c r="C797" s="187" t="s">
        <v>1164</v>
      </c>
      <c r="D797" s="187" t="s">
        <v>159</v>
      </c>
      <c r="E797" s="188" t="s">
        <v>1165</v>
      </c>
      <c r="F797" s="189" t="s">
        <v>1166</v>
      </c>
      <c r="G797" s="190" t="s">
        <v>979</v>
      </c>
      <c r="H797" s="191">
        <v>1</v>
      </c>
      <c r="I797" s="192"/>
      <c r="J797" s="193">
        <f t="shared" si="40"/>
        <v>0</v>
      </c>
      <c r="K797" s="189" t="s">
        <v>163</v>
      </c>
      <c r="L797" s="39"/>
      <c r="M797" s="194" t="s">
        <v>1</v>
      </c>
      <c r="N797" s="195" t="s">
        <v>40</v>
      </c>
      <c r="O797" s="72"/>
      <c r="P797" s="196">
        <f t="shared" si="41"/>
        <v>0</v>
      </c>
      <c r="Q797" s="196">
        <v>0.00184</v>
      </c>
      <c r="R797" s="196">
        <f t="shared" si="42"/>
        <v>0.00184</v>
      </c>
      <c r="S797" s="196">
        <v>0</v>
      </c>
      <c r="T797" s="197">
        <f t="shared" si="43"/>
        <v>0</v>
      </c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R797" s="198" t="s">
        <v>196</v>
      </c>
      <c r="AT797" s="198" t="s">
        <v>159</v>
      </c>
      <c r="AU797" s="198" t="s">
        <v>83</v>
      </c>
      <c r="AY797" s="17" t="s">
        <v>157</v>
      </c>
      <c r="BE797" s="199">
        <f t="shared" si="44"/>
        <v>0</v>
      </c>
      <c r="BF797" s="199">
        <f t="shared" si="45"/>
        <v>0</v>
      </c>
      <c r="BG797" s="199">
        <f t="shared" si="46"/>
        <v>0</v>
      </c>
      <c r="BH797" s="199">
        <f t="shared" si="47"/>
        <v>0</v>
      </c>
      <c r="BI797" s="199">
        <f t="shared" si="48"/>
        <v>0</v>
      </c>
      <c r="BJ797" s="17" t="s">
        <v>164</v>
      </c>
      <c r="BK797" s="199">
        <f t="shared" si="49"/>
        <v>0</v>
      </c>
      <c r="BL797" s="17" t="s">
        <v>196</v>
      </c>
      <c r="BM797" s="198" t="s">
        <v>1167</v>
      </c>
    </row>
    <row r="798" spans="1:65" s="2" customFormat="1" ht="14.4" customHeight="1">
      <c r="A798" s="34"/>
      <c r="B798" s="35"/>
      <c r="C798" s="187" t="s">
        <v>708</v>
      </c>
      <c r="D798" s="187" t="s">
        <v>159</v>
      </c>
      <c r="E798" s="188" t="s">
        <v>1168</v>
      </c>
      <c r="F798" s="189" t="s">
        <v>1169</v>
      </c>
      <c r="G798" s="190" t="s">
        <v>265</v>
      </c>
      <c r="H798" s="191">
        <v>5</v>
      </c>
      <c r="I798" s="192"/>
      <c r="J798" s="193">
        <f t="shared" si="40"/>
        <v>0</v>
      </c>
      <c r="K798" s="189" t="s">
        <v>163</v>
      </c>
      <c r="L798" s="39"/>
      <c r="M798" s="194" t="s">
        <v>1</v>
      </c>
      <c r="N798" s="195" t="s">
        <v>40</v>
      </c>
      <c r="O798" s="72"/>
      <c r="P798" s="196">
        <f t="shared" si="41"/>
        <v>0</v>
      </c>
      <c r="Q798" s="196">
        <v>0.00024</v>
      </c>
      <c r="R798" s="196">
        <f t="shared" si="42"/>
        <v>0.0012000000000000001</v>
      </c>
      <c r="S798" s="196">
        <v>0</v>
      </c>
      <c r="T798" s="197">
        <f t="shared" si="43"/>
        <v>0</v>
      </c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R798" s="198" t="s">
        <v>196</v>
      </c>
      <c r="AT798" s="198" t="s">
        <v>159</v>
      </c>
      <c r="AU798" s="198" t="s">
        <v>83</v>
      </c>
      <c r="AY798" s="17" t="s">
        <v>157</v>
      </c>
      <c r="BE798" s="199">
        <f t="shared" si="44"/>
        <v>0</v>
      </c>
      <c r="BF798" s="199">
        <f t="shared" si="45"/>
        <v>0</v>
      </c>
      <c r="BG798" s="199">
        <f t="shared" si="46"/>
        <v>0</v>
      </c>
      <c r="BH798" s="199">
        <f t="shared" si="47"/>
        <v>0</v>
      </c>
      <c r="BI798" s="199">
        <f t="shared" si="48"/>
        <v>0</v>
      </c>
      <c r="BJ798" s="17" t="s">
        <v>164</v>
      </c>
      <c r="BK798" s="199">
        <f t="shared" si="49"/>
        <v>0</v>
      </c>
      <c r="BL798" s="17" t="s">
        <v>196</v>
      </c>
      <c r="BM798" s="198" t="s">
        <v>1170</v>
      </c>
    </row>
    <row r="799" spans="1:65" s="2" customFormat="1" ht="24.15" customHeight="1">
      <c r="A799" s="34"/>
      <c r="B799" s="35"/>
      <c r="C799" s="187" t="s">
        <v>1171</v>
      </c>
      <c r="D799" s="187" t="s">
        <v>159</v>
      </c>
      <c r="E799" s="188" t="s">
        <v>1172</v>
      </c>
      <c r="F799" s="189" t="s">
        <v>1173</v>
      </c>
      <c r="G799" s="190" t="s">
        <v>216</v>
      </c>
      <c r="H799" s="191">
        <v>0.208</v>
      </c>
      <c r="I799" s="192"/>
      <c r="J799" s="193">
        <f t="shared" si="40"/>
        <v>0</v>
      </c>
      <c r="K799" s="189" t="s">
        <v>163</v>
      </c>
      <c r="L799" s="39"/>
      <c r="M799" s="194" t="s">
        <v>1</v>
      </c>
      <c r="N799" s="195" t="s">
        <v>40</v>
      </c>
      <c r="O799" s="72"/>
      <c r="P799" s="196">
        <f t="shared" si="41"/>
        <v>0</v>
      </c>
      <c r="Q799" s="196">
        <v>0</v>
      </c>
      <c r="R799" s="196">
        <f t="shared" si="42"/>
        <v>0</v>
      </c>
      <c r="S799" s="196">
        <v>0</v>
      </c>
      <c r="T799" s="197">
        <f t="shared" si="43"/>
        <v>0</v>
      </c>
      <c r="U799" s="34"/>
      <c r="V799" s="34"/>
      <c r="W799" s="34"/>
      <c r="X799" s="34"/>
      <c r="Y799" s="34"/>
      <c r="Z799" s="34"/>
      <c r="AA799" s="34"/>
      <c r="AB799" s="34"/>
      <c r="AC799" s="34"/>
      <c r="AD799" s="34"/>
      <c r="AE799" s="34"/>
      <c r="AR799" s="198" t="s">
        <v>196</v>
      </c>
      <c r="AT799" s="198" t="s">
        <v>159</v>
      </c>
      <c r="AU799" s="198" t="s">
        <v>83</v>
      </c>
      <c r="AY799" s="17" t="s">
        <v>157</v>
      </c>
      <c r="BE799" s="199">
        <f t="shared" si="44"/>
        <v>0</v>
      </c>
      <c r="BF799" s="199">
        <f t="shared" si="45"/>
        <v>0</v>
      </c>
      <c r="BG799" s="199">
        <f t="shared" si="46"/>
        <v>0</v>
      </c>
      <c r="BH799" s="199">
        <f t="shared" si="47"/>
        <v>0</v>
      </c>
      <c r="BI799" s="199">
        <f t="shared" si="48"/>
        <v>0</v>
      </c>
      <c r="BJ799" s="17" t="s">
        <v>164</v>
      </c>
      <c r="BK799" s="199">
        <f t="shared" si="49"/>
        <v>0</v>
      </c>
      <c r="BL799" s="17" t="s">
        <v>196</v>
      </c>
      <c r="BM799" s="198" t="s">
        <v>1174</v>
      </c>
    </row>
    <row r="800" spans="2:63" s="12" customFormat="1" ht="22.8" customHeight="1">
      <c r="B800" s="171"/>
      <c r="C800" s="172"/>
      <c r="D800" s="173" t="s">
        <v>72</v>
      </c>
      <c r="E800" s="185" t="s">
        <v>1175</v>
      </c>
      <c r="F800" s="185" t="s">
        <v>1176</v>
      </c>
      <c r="G800" s="172"/>
      <c r="H800" s="172"/>
      <c r="I800" s="175"/>
      <c r="J800" s="186">
        <f>BK800</f>
        <v>0</v>
      </c>
      <c r="K800" s="172"/>
      <c r="L800" s="177"/>
      <c r="M800" s="178"/>
      <c r="N800" s="179"/>
      <c r="O800" s="179"/>
      <c r="P800" s="180">
        <f>P801</f>
        <v>0</v>
      </c>
      <c r="Q800" s="179"/>
      <c r="R800" s="180">
        <f>R801</f>
        <v>0</v>
      </c>
      <c r="S800" s="179"/>
      <c r="T800" s="181">
        <f>T801</f>
        <v>0</v>
      </c>
      <c r="AR800" s="182" t="s">
        <v>83</v>
      </c>
      <c r="AT800" s="183" t="s">
        <v>72</v>
      </c>
      <c r="AU800" s="183" t="s">
        <v>81</v>
      </c>
      <c r="AY800" s="182" t="s">
        <v>157</v>
      </c>
      <c r="BK800" s="184">
        <f>BK801</f>
        <v>0</v>
      </c>
    </row>
    <row r="801" spans="1:65" s="2" customFormat="1" ht="14.4" customHeight="1">
      <c r="A801" s="34"/>
      <c r="B801" s="35"/>
      <c r="C801" s="187" t="s">
        <v>712</v>
      </c>
      <c r="D801" s="187" t="s">
        <v>159</v>
      </c>
      <c r="E801" s="188" t="s">
        <v>1177</v>
      </c>
      <c r="F801" s="189" t="s">
        <v>1178</v>
      </c>
      <c r="G801" s="190" t="s">
        <v>1179</v>
      </c>
      <c r="H801" s="191">
        <v>1</v>
      </c>
      <c r="I801" s="192"/>
      <c r="J801" s="193">
        <f>ROUND(I801*H801,2)</f>
        <v>0</v>
      </c>
      <c r="K801" s="189" t="s">
        <v>1</v>
      </c>
      <c r="L801" s="39"/>
      <c r="M801" s="194" t="s">
        <v>1</v>
      </c>
      <c r="N801" s="195" t="s">
        <v>40</v>
      </c>
      <c r="O801" s="72"/>
      <c r="P801" s="196">
        <f>O801*H801</f>
        <v>0</v>
      </c>
      <c r="Q801" s="196">
        <v>0</v>
      </c>
      <c r="R801" s="196">
        <f>Q801*H801</f>
        <v>0</v>
      </c>
      <c r="S801" s="196">
        <v>0</v>
      </c>
      <c r="T801" s="197">
        <f>S801*H801</f>
        <v>0</v>
      </c>
      <c r="U801" s="34"/>
      <c r="V801" s="34"/>
      <c r="W801" s="34"/>
      <c r="X801" s="34"/>
      <c r="Y801" s="34"/>
      <c r="Z801" s="34"/>
      <c r="AA801" s="34"/>
      <c r="AB801" s="34"/>
      <c r="AC801" s="34"/>
      <c r="AD801" s="34"/>
      <c r="AE801" s="34"/>
      <c r="AR801" s="198" t="s">
        <v>196</v>
      </c>
      <c r="AT801" s="198" t="s">
        <v>159</v>
      </c>
      <c r="AU801" s="198" t="s">
        <v>83</v>
      </c>
      <c r="AY801" s="17" t="s">
        <v>157</v>
      </c>
      <c r="BE801" s="199">
        <f>IF(N801="základní",J801,0)</f>
        <v>0</v>
      </c>
      <c r="BF801" s="199">
        <f>IF(N801="snížená",J801,0)</f>
        <v>0</v>
      </c>
      <c r="BG801" s="199">
        <f>IF(N801="zákl. přenesená",J801,0)</f>
        <v>0</v>
      </c>
      <c r="BH801" s="199">
        <f>IF(N801="sníž. přenesená",J801,0)</f>
        <v>0</v>
      </c>
      <c r="BI801" s="199">
        <f>IF(N801="nulová",J801,0)</f>
        <v>0</v>
      </c>
      <c r="BJ801" s="17" t="s">
        <v>164</v>
      </c>
      <c r="BK801" s="199">
        <f>ROUND(I801*H801,2)</f>
        <v>0</v>
      </c>
      <c r="BL801" s="17" t="s">
        <v>196</v>
      </c>
      <c r="BM801" s="198" t="s">
        <v>1180</v>
      </c>
    </row>
    <row r="802" spans="2:63" s="12" customFormat="1" ht="22.8" customHeight="1">
      <c r="B802" s="171"/>
      <c r="C802" s="172"/>
      <c r="D802" s="173" t="s">
        <v>72</v>
      </c>
      <c r="E802" s="185" t="s">
        <v>1181</v>
      </c>
      <c r="F802" s="185" t="s">
        <v>1182</v>
      </c>
      <c r="G802" s="172"/>
      <c r="H802" s="172"/>
      <c r="I802" s="175"/>
      <c r="J802" s="186">
        <f>BK802</f>
        <v>0</v>
      </c>
      <c r="K802" s="172"/>
      <c r="L802" s="177"/>
      <c r="M802" s="178"/>
      <c r="N802" s="179"/>
      <c r="O802" s="179"/>
      <c r="P802" s="180">
        <f>SUM(P803:P804)</f>
        <v>0</v>
      </c>
      <c r="Q802" s="179"/>
      <c r="R802" s="180">
        <f>SUM(R803:R804)</f>
        <v>0.00328</v>
      </c>
      <c r="S802" s="179"/>
      <c r="T802" s="181">
        <f>SUM(T803:T804)</f>
        <v>0</v>
      </c>
      <c r="AR802" s="182" t="s">
        <v>83</v>
      </c>
      <c r="AT802" s="183" t="s">
        <v>72</v>
      </c>
      <c r="AU802" s="183" t="s">
        <v>81</v>
      </c>
      <c r="AY802" s="182" t="s">
        <v>157</v>
      </c>
      <c r="BK802" s="184">
        <f>SUM(BK803:BK804)</f>
        <v>0</v>
      </c>
    </row>
    <row r="803" spans="1:65" s="2" customFormat="1" ht="24.15" customHeight="1">
      <c r="A803" s="34"/>
      <c r="B803" s="35"/>
      <c r="C803" s="187" t="s">
        <v>1183</v>
      </c>
      <c r="D803" s="187" t="s">
        <v>159</v>
      </c>
      <c r="E803" s="188" t="s">
        <v>1184</v>
      </c>
      <c r="F803" s="189" t="s">
        <v>1185</v>
      </c>
      <c r="G803" s="190" t="s">
        <v>979</v>
      </c>
      <c r="H803" s="191">
        <v>1</v>
      </c>
      <c r="I803" s="192"/>
      <c r="J803" s="193">
        <f>ROUND(I803*H803,2)</f>
        <v>0</v>
      </c>
      <c r="K803" s="189" t="s">
        <v>163</v>
      </c>
      <c r="L803" s="39"/>
      <c r="M803" s="194" t="s">
        <v>1</v>
      </c>
      <c r="N803" s="195" t="s">
        <v>40</v>
      </c>
      <c r="O803" s="72"/>
      <c r="P803" s="196">
        <f>O803*H803</f>
        <v>0</v>
      </c>
      <c r="Q803" s="196">
        <v>0.00328</v>
      </c>
      <c r="R803" s="196">
        <f>Q803*H803</f>
        <v>0.00328</v>
      </c>
      <c r="S803" s="196">
        <v>0</v>
      </c>
      <c r="T803" s="197">
        <f>S803*H803</f>
        <v>0</v>
      </c>
      <c r="U803" s="34"/>
      <c r="V803" s="34"/>
      <c r="W803" s="34"/>
      <c r="X803" s="34"/>
      <c r="Y803" s="34"/>
      <c r="Z803" s="34"/>
      <c r="AA803" s="34"/>
      <c r="AB803" s="34"/>
      <c r="AC803" s="34"/>
      <c r="AD803" s="34"/>
      <c r="AE803" s="34"/>
      <c r="AR803" s="198" t="s">
        <v>196</v>
      </c>
      <c r="AT803" s="198" t="s">
        <v>159</v>
      </c>
      <c r="AU803" s="198" t="s">
        <v>83</v>
      </c>
      <c r="AY803" s="17" t="s">
        <v>157</v>
      </c>
      <c r="BE803" s="199">
        <f>IF(N803="základní",J803,0)</f>
        <v>0</v>
      </c>
      <c r="BF803" s="199">
        <f>IF(N803="snížená",J803,0)</f>
        <v>0</v>
      </c>
      <c r="BG803" s="199">
        <f>IF(N803="zákl. přenesená",J803,0)</f>
        <v>0</v>
      </c>
      <c r="BH803" s="199">
        <f>IF(N803="sníž. přenesená",J803,0)</f>
        <v>0</v>
      </c>
      <c r="BI803" s="199">
        <f>IF(N803="nulová",J803,0)</f>
        <v>0</v>
      </c>
      <c r="BJ803" s="17" t="s">
        <v>164</v>
      </c>
      <c r="BK803" s="199">
        <f>ROUND(I803*H803,2)</f>
        <v>0</v>
      </c>
      <c r="BL803" s="17" t="s">
        <v>196</v>
      </c>
      <c r="BM803" s="198" t="s">
        <v>1186</v>
      </c>
    </row>
    <row r="804" spans="1:65" s="2" customFormat="1" ht="24.15" customHeight="1">
      <c r="A804" s="34"/>
      <c r="B804" s="35"/>
      <c r="C804" s="187" t="s">
        <v>716</v>
      </c>
      <c r="D804" s="187" t="s">
        <v>159</v>
      </c>
      <c r="E804" s="188" t="s">
        <v>1187</v>
      </c>
      <c r="F804" s="189" t="s">
        <v>1188</v>
      </c>
      <c r="G804" s="190" t="s">
        <v>216</v>
      </c>
      <c r="H804" s="191">
        <v>0.003</v>
      </c>
      <c r="I804" s="192"/>
      <c r="J804" s="193">
        <f>ROUND(I804*H804,2)</f>
        <v>0</v>
      </c>
      <c r="K804" s="189" t="s">
        <v>163</v>
      </c>
      <c r="L804" s="39"/>
      <c r="M804" s="194" t="s">
        <v>1</v>
      </c>
      <c r="N804" s="195" t="s">
        <v>40</v>
      </c>
      <c r="O804" s="72"/>
      <c r="P804" s="196">
        <f>O804*H804</f>
        <v>0</v>
      </c>
      <c r="Q804" s="196">
        <v>0</v>
      </c>
      <c r="R804" s="196">
        <f>Q804*H804</f>
        <v>0</v>
      </c>
      <c r="S804" s="196">
        <v>0</v>
      </c>
      <c r="T804" s="197">
        <f>S804*H804</f>
        <v>0</v>
      </c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34"/>
      <c r="AR804" s="198" t="s">
        <v>196</v>
      </c>
      <c r="AT804" s="198" t="s">
        <v>159</v>
      </c>
      <c r="AU804" s="198" t="s">
        <v>83</v>
      </c>
      <c r="AY804" s="17" t="s">
        <v>157</v>
      </c>
      <c r="BE804" s="199">
        <f>IF(N804="základní",J804,0)</f>
        <v>0</v>
      </c>
      <c r="BF804" s="199">
        <f>IF(N804="snížená",J804,0)</f>
        <v>0</v>
      </c>
      <c r="BG804" s="199">
        <f>IF(N804="zákl. přenesená",J804,0)</f>
        <v>0</v>
      </c>
      <c r="BH804" s="199">
        <f>IF(N804="sníž. přenesená",J804,0)</f>
        <v>0</v>
      </c>
      <c r="BI804" s="199">
        <f>IF(N804="nulová",J804,0)</f>
        <v>0</v>
      </c>
      <c r="BJ804" s="17" t="s">
        <v>164</v>
      </c>
      <c r="BK804" s="199">
        <f>ROUND(I804*H804,2)</f>
        <v>0</v>
      </c>
      <c r="BL804" s="17" t="s">
        <v>196</v>
      </c>
      <c r="BM804" s="198" t="s">
        <v>1189</v>
      </c>
    </row>
    <row r="805" spans="2:63" s="12" customFormat="1" ht="22.8" customHeight="1">
      <c r="B805" s="171"/>
      <c r="C805" s="172"/>
      <c r="D805" s="173" t="s">
        <v>72</v>
      </c>
      <c r="E805" s="185" t="s">
        <v>1190</v>
      </c>
      <c r="F805" s="185" t="s">
        <v>1191</v>
      </c>
      <c r="G805" s="172"/>
      <c r="H805" s="172"/>
      <c r="I805" s="175"/>
      <c r="J805" s="186">
        <f>BK805</f>
        <v>0</v>
      </c>
      <c r="K805" s="172"/>
      <c r="L805" s="177"/>
      <c r="M805" s="178"/>
      <c r="N805" s="179"/>
      <c r="O805" s="179"/>
      <c r="P805" s="180">
        <f>SUM(P806:P850)</f>
        <v>0</v>
      </c>
      <c r="Q805" s="179"/>
      <c r="R805" s="180">
        <f>SUM(R806:R850)</f>
        <v>0.1271004</v>
      </c>
      <c r="S805" s="179"/>
      <c r="T805" s="181">
        <f>SUM(T806:T850)</f>
        <v>0</v>
      </c>
      <c r="AR805" s="182" t="s">
        <v>83</v>
      </c>
      <c r="AT805" s="183" t="s">
        <v>72</v>
      </c>
      <c r="AU805" s="183" t="s">
        <v>81</v>
      </c>
      <c r="AY805" s="182" t="s">
        <v>157</v>
      </c>
      <c r="BK805" s="184">
        <f>SUM(BK806:BK850)</f>
        <v>0</v>
      </c>
    </row>
    <row r="806" spans="1:65" s="2" customFormat="1" ht="24.15" customHeight="1">
      <c r="A806" s="34"/>
      <c r="B806" s="35"/>
      <c r="C806" s="187" t="s">
        <v>1192</v>
      </c>
      <c r="D806" s="187" t="s">
        <v>159</v>
      </c>
      <c r="E806" s="188" t="s">
        <v>1193</v>
      </c>
      <c r="F806" s="189" t="s">
        <v>1194</v>
      </c>
      <c r="G806" s="190" t="s">
        <v>162</v>
      </c>
      <c r="H806" s="191">
        <v>0.4</v>
      </c>
      <c r="I806" s="192"/>
      <c r="J806" s="193">
        <f>ROUND(I806*H806,2)</f>
        <v>0</v>
      </c>
      <c r="K806" s="189" t="s">
        <v>163</v>
      </c>
      <c r="L806" s="39"/>
      <c r="M806" s="194" t="s">
        <v>1</v>
      </c>
      <c r="N806" s="195" t="s">
        <v>40</v>
      </c>
      <c r="O806" s="72"/>
      <c r="P806" s="196">
        <f>O806*H806</f>
        <v>0</v>
      </c>
      <c r="Q806" s="196">
        <v>0.0007</v>
      </c>
      <c r="R806" s="196">
        <f>Q806*H806</f>
        <v>0.00028000000000000003</v>
      </c>
      <c r="S806" s="196">
        <v>0</v>
      </c>
      <c r="T806" s="197">
        <f>S806*H806</f>
        <v>0</v>
      </c>
      <c r="U806" s="34"/>
      <c r="V806" s="34"/>
      <c r="W806" s="34"/>
      <c r="X806" s="34"/>
      <c r="Y806" s="34"/>
      <c r="Z806" s="34"/>
      <c r="AA806" s="34"/>
      <c r="AB806" s="34"/>
      <c r="AC806" s="34"/>
      <c r="AD806" s="34"/>
      <c r="AE806" s="34"/>
      <c r="AR806" s="198" t="s">
        <v>196</v>
      </c>
      <c r="AT806" s="198" t="s">
        <v>159</v>
      </c>
      <c r="AU806" s="198" t="s">
        <v>83</v>
      </c>
      <c r="AY806" s="17" t="s">
        <v>157</v>
      </c>
      <c r="BE806" s="199">
        <f>IF(N806="základní",J806,0)</f>
        <v>0</v>
      </c>
      <c r="BF806" s="199">
        <f>IF(N806="snížená",J806,0)</f>
        <v>0</v>
      </c>
      <c r="BG806" s="199">
        <f>IF(N806="zákl. přenesená",J806,0)</f>
        <v>0</v>
      </c>
      <c r="BH806" s="199">
        <f>IF(N806="sníž. přenesená",J806,0)</f>
        <v>0</v>
      </c>
      <c r="BI806" s="199">
        <f>IF(N806="nulová",J806,0)</f>
        <v>0</v>
      </c>
      <c r="BJ806" s="17" t="s">
        <v>164</v>
      </c>
      <c r="BK806" s="199">
        <f>ROUND(I806*H806,2)</f>
        <v>0</v>
      </c>
      <c r="BL806" s="17" t="s">
        <v>196</v>
      </c>
      <c r="BM806" s="198" t="s">
        <v>1195</v>
      </c>
    </row>
    <row r="807" spans="2:51" s="13" customFormat="1" ht="10.2">
      <c r="B807" s="200"/>
      <c r="C807" s="201"/>
      <c r="D807" s="202" t="s">
        <v>165</v>
      </c>
      <c r="E807" s="203" t="s">
        <v>1</v>
      </c>
      <c r="F807" s="204" t="s">
        <v>1196</v>
      </c>
      <c r="G807" s="201"/>
      <c r="H807" s="203" t="s">
        <v>1</v>
      </c>
      <c r="I807" s="205"/>
      <c r="J807" s="201"/>
      <c r="K807" s="201"/>
      <c r="L807" s="206"/>
      <c r="M807" s="207"/>
      <c r="N807" s="208"/>
      <c r="O807" s="208"/>
      <c r="P807" s="208"/>
      <c r="Q807" s="208"/>
      <c r="R807" s="208"/>
      <c r="S807" s="208"/>
      <c r="T807" s="209"/>
      <c r="AT807" s="210" t="s">
        <v>165</v>
      </c>
      <c r="AU807" s="210" t="s">
        <v>83</v>
      </c>
      <c r="AV807" s="13" t="s">
        <v>81</v>
      </c>
      <c r="AW807" s="13" t="s">
        <v>30</v>
      </c>
      <c r="AX807" s="13" t="s">
        <v>73</v>
      </c>
      <c r="AY807" s="210" t="s">
        <v>157</v>
      </c>
    </row>
    <row r="808" spans="2:51" s="14" customFormat="1" ht="10.2">
      <c r="B808" s="211"/>
      <c r="C808" s="212"/>
      <c r="D808" s="202" t="s">
        <v>165</v>
      </c>
      <c r="E808" s="213" t="s">
        <v>1</v>
      </c>
      <c r="F808" s="214" t="s">
        <v>1197</v>
      </c>
      <c r="G808" s="212"/>
      <c r="H808" s="215">
        <v>0.4</v>
      </c>
      <c r="I808" s="216"/>
      <c r="J808" s="212"/>
      <c r="K808" s="212"/>
      <c r="L808" s="217"/>
      <c r="M808" s="218"/>
      <c r="N808" s="219"/>
      <c r="O808" s="219"/>
      <c r="P808" s="219"/>
      <c r="Q808" s="219"/>
      <c r="R808" s="219"/>
      <c r="S808" s="219"/>
      <c r="T808" s="220"/>
      <c r="AT808" s="221" t="s">
        <v>165</v>
      </c>
      <c r="AU808" s="221" t="s">
        <v>83</v>
      </c>
      <c r="AV808" s="14" t="s">
        <v>83</v>
      </c>
      <c r="AW808" s="14" t="s">
        <v>30</v>
      </c>
      <c r="AX808" s="14" t="s">
        <v>73</v>
      </c>
      <c r="AY808" s="221" t="s">
        <v>157</v>
      </c>
    </row>
    <row r="809" spans="2:51" s="15" customFormat="1" ht="10.2">
      <c r="B809" s="222"/>
      <c r="C809" s="223"/>
      <c r="D809" s="202" t="s">
        <v>165</v>
      </c>
      <c r="E809" s="224" t="s">
        <v>1</v>
      </c>
      <c r="F809" s="225" t="s">
        <v>168</v>
      </c>
      <c r="G809" s="223"/>
      <c r="H809" s="226">
        <v>0.4</v>
      </c>
      <c r="I809" s="227"/>
      <c r="J809" s="223"/>
      <c r="K809" s="223"/>
      <c r="L809" s="228"/>
      <c r="M809" s="229"/>
      <c r="N809" s="230"/>
      <c r="O809" s="230"/>
      <c r="P809" s="230"/>
      <c r="Q809" s="230"/>
      <c r="R809" s="230"/>
      <c r="S809" s="230"/>
      <c r="T809" s="231"/>
      <c r="AT809" s="232" t="s">
        <v>165</v>
      </c>
      <c r="AU809" s="232" t="s">
        <v>83</v>
      </c>
      <c r="AV809" s="15" t="s">
        <v>164</v>
      </c>
      <c r="AW809" s="15" t="s">
        <v>30</v>
      </c>
      <c r="AX809" s="15" t="s">
        <v>81</v>
      </c>
      <c r="AY809" s="232" t="s">
        <v>157</v>
      </c>
    </row>
    <row r="810" spans="1:65" s="2" customFormat="1" ht="24.15" customHeight="1">
      <c r="A810" s="34"/>
      <c r="B810" s="35"/>
      <c r="C810" s="187" t="s">
        <v>719</v>
      </c>
      <c r="D810" s="187" t="s">
        <v>159</v>
      </c>
      <c r="E810" s="188" t="s">
        <v>1198</v>
      </c>
      <c r="F810" s="189" t="s">
        <v>1199</v>
      </c>
      <c r="G810" s="190" t="s">
        <v>162</v>
      </c>
      <c r="H810" s="191">
        <v>2.52</v>
      </c>
      <c r="I810" s="192"/>
      <c r="J810" s="193">
        <f>ROUND(I810*H810,2)</f>
        <v>0</v>
      </c>
      <c r="K810" s="189" t="s">
        <v>163</v>
      </c>
      <c r="L810" s="39"/>
      <c r="M810" s="194" t="s">
        <v>1</v>
      </c>
      <c r="N810" s="195" t="s">
        <v>40</v>
      </c>
      <c r="O810" s="72"/>
      <c r="P810" s="196">
        <f>O810*H810</f>
        <v>0</v>
      </c>
      <c r="Q810" s="196">
        <v>0.00127</v>
      </c>
      <c r="R810" s="196">
        <f>Q810*H810</f>
        <v>0.0032004000000000004</v>
      </c>
      <c r="S810" s="196">
        <v>0</v>
      </c>
      <c r="T810" s="197">
        <f>S810*H810</f>
        <v>0</v>
      </c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  <c r="AR810" s="198" t="s">
        <v>196</v>
      </c>
      <c r="AT810" s="198" t="s">
        <v>159</v>
      </c>
      <c r="AU810" s="198" t="s">
        <v>83</v>
      </c>
      <c r="AY810" s="17" t="s">
        <v>157</v>
      </c>
      <c r="BE810" s="199">
        <f>IF(N810="základní",J810,0)</f>
        <v>0</v>
      </c>
      <c r="BF810" s="199">
        <f>IF(N810="snížená",J810,0)</f>
        <v>0</v>
      </c>
      <c r="BG810" s="199">
        <f>IF(N810="zákl. přenesená",J810,0)</f>
        <v>0</v>
      </c>
      <c r="BH810" s="199">
        <f>IF(N810="sníž. přenesená",J810,0)</f>
        <v>0</v>
      </c>
      <c r="BI810" s="199">
        <f>IF(N810="nulová",J810,0)</f>
        <v>0</v>
      </c>
      <c r="BJ810" s="17" t="s">
        <v>164</v>
      </c>
      <c r="BK810" s="199">
        <f>ROUND(I810*H810,2)</f>
        <v>0</v>
      </c>
      <c r="BL810" s="17" t="s">
        <v>196</v>
      </c>
      <c r="BM810" s="198" t="s">
        <v>1200</v>
      </c>
    </row>
    <row r="811" spans="2:51" s="13" customFormat="1" ht="10.2">
      <c r="B811" s="200"/>
      <c r="C811" s="201"/>
      <c r="D811" s="202" t="s">
        <v>165</v>
      </c>
      <c r="E811" s="203" t="s">
        <v>1</v>
      </c>
      <c r="F811" s="204" t="s">
        <v>1196</v>
      </c>
      <c r="G811" s="201"/>
      <c r="H811" s="203" t="s">
        <v>1</v>
      </c>
      <c r="I811" s="205"/>
      <c r="J811" s="201"/>
      <c r="K811" s="201"/>
      <c r="L811" s="206"/>
      <c r="M811" s="207"/>
      <c r="N811" s="208"/>
      <c r="O811" s="208"/>
      <c r="P811" s="208"/>
      <c r="Q811" s="208"/>
      <c r="R811" s="208"/>
      <c r="S811" s="208"/>
      <c r="T811" s="209"/>
      <c r="AT811" s="210" t="s">
        <v>165</v>
      </c>
      <c r="AU811" s="210" t="s">
        <v>83</v>
      </c>
      <c r="AV811" s="13" t="s">
        <v>81</v>
      </c>
      <c r="AW811" s="13" t="s">
        <v>30</v>
      </c>
      <c r="AX811" s="13" t="s">
        <v>73</v>
      </c>
      <c r="AY811" s="210" t="s">
        <v>157</v>
      </c>
    </row>
    <row r="812" spans="2:51" s="14" customFormat="1" ht="10.2">
      <c r="B812" s="211"/>
      <c r="C812" s="212"/>
      <c r="D812" s="202" t="s">
        <v>165</v>
      </c>
      <c r="E812" s="213" t="s">
        <v>1</v>
      </c>
      <c r="F812" s="214" t="s">
        <v>1201</v>
      </c>
      <c r="G812" s="212"/>
      <c r="H812" s="215">
        <v>2.52</v>
      </c>
      <c r="I812" s="216"/>
      <c r="J812" s="212"/>
      <c r="K812" s="212"/>
      <c r="L812" s="217"/>
      <c r="M812" s="218"/>
      <c r="N812" s="219"/>
      <c r="O812" s="219"/>
      <c r="P812" s="219"/>
      <c r="Q812" s="219"/>
      <c r="R812" s="219"/>
      <c r="S812" s="219"/>
      <c r="T812" s="220"/>
      <c r="AT812" s="221" t="s">
        <v>165</v>
      </c>
      <c r="AU812" s="221" t="s">
        <v>83</v>
      </c>
      <c r="AV812" s="14" t="s">
        <v>83</v>
      </c>
      <c r="AW812" s="14" t="s">
        <v>30</v>
      </c>
      <c r="AX812" s="14" t="s">
        <v>73</v>
      </c>
      <c r="AY812" s="221" t="s">
        <v>157</v>
      </c>
    </row>
    <row r="813" spans="2:51" s="15" customFormat="1" ht="10.2">
      <c r="B813" s="222"/>
      <c r="C813" s="223"/>
      <c r="D813" s="202" t="s">
        <v>165</v>
      </c>
      <c r="E813" s="224" t="s">
        <v>1</v>
      </c>
      <c r="F813" s="225" t="s">
        <v>168</v>
      </c>
      <c r="G813" s="223"/>
      <c r="H813" s="226">
        <v>2.52</v>
      </c>
      <c r="I813" s="227"/>
      <c r="J813" s="223"/>
      <c r="K813" s="223"/>
      <c r="L813" s="228"/>
      <c r="M813" s="229"/>
      <c r="N813" s="230"/>
      <c r="O813" s="230"/>
      <c r="P813" s="230"/>
      <c r="Q813" s="230"/>
      <c r="R813" s="230"/>
      <c r="S813" s="230"/>
      <c r="T813" s="231"/>
      <c r="AT813" s="232" t="s">
        <v>165</v>
      </c>
      <c r="AU813" s="232" t="s">
        <v>83</v>
      </c>
      <c r="AV813" s="15" t="s">
        <v>164</v>
      </c>
      <c r="AW813" s="15" t="s">
        <v>30</v>
      </c>
      <c r="AX813" s="15" t="s">
        <v>81</v>
      </c>
      <c r="AY813" s="232" t="s">
        <v>157</v>
      </c>
    </row>
    <row r="814" spans="1:65" s="2" customFormat="1" ht="24.15" customHeight="1">
      <c r="A814" s="34"/>
      <c r="B814" s="35"/>
      <c r="C814" s="187" t="s">
        <v>1202</v>
      </c>
      <c r="D814" s="187" t="s">
        <v>159</v>
      </c>
      <c r="E814" s="188" t="s">
        <v>1203</v>
      </c>
      <c r="F814" s="189" t="s">
        <v>1204</v>
      </c>
      <c r="G814" s="190" t="s">
        <v>162</v>
      </c>
      <c r="H814" s="191">
        <v>4.12</v>
      </c>
      <c r="I814" s="192"/>
      <c r="J814" s="193">
        <f>ROUND(I814*H814,2)</f>
        <v>0</v>
      </c>
      <c r="K814" s="189" t="s">
        <v>163</v>
      </c>
      <c r="L814" s="39"/>
      <c r="M814" s="194" t="s">
        <v>1</v>
      </c>
      <c r="N814" s="195" t="s">
        <v>40</v>
      </c>
      <c r="O814" s="72"/>
      <c r="P814" s="196">
        <f>O814*H814</f>
        <v>0</v>
      </c>
      <c r="Q814" s="196">
        <v>0.002</v>
      </c>
      <c r="R814" s="196">
        <f>Q814*H814</f>
        <v>0.00824</v>
      </c>
      <c r="S814" s="196">
        <v>0</v>
      </c>
      <c r="T814" s="197">
        <f>S814*H814</f>
        <v>0</v>
      </c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  <c r="AR814" s="198" t="s">
        <v>196</v>
      </c>
      <c r="AT814" s="198" t="s">
        <v>159</v>
      </c>
      <c r="AU814" s="198" t="s">
        <v>83</v>
      </c>
      <c r="AY814" s="17" t="s">
        <v>157</v>
      </c>
      <c r="BE814" s="199">
        <f>IF(N814="základní",J814,0)</f>
        <v>0</v>
      </c>
      <c r="BF814" s="199">
        <f>IF(N814="snížená",J814,0)</f>
        <v>0</v>
      </c>
      <c r="BG814" s="199">
        <f>IF(N814="zákl. přenesená",J814,0)</f>
        <v>0</v>
      </c>
      <c r="BH814" s="199">
        <f>IF(N814="sníž. přenesená",J814,0)</f>
        <v>0</v>
      </c>
      <c r="BI814" s="199">
        <f>IF(N814="nulová",J814,0)</f>
        <v>0</v>
      </c>
      <c r="BJ814" s="17" t="s">
        <v>164</v>
      </c>
      <c r="BK814" s="199">
        <f>ROUND(I814*H814,2)</f>
        <v>0</v>
      </c>
      <c r="BL814" s="17" t="s">
        <v>196</v>
      </c>
      <c r="BM814" s="198" t="s">
        <v>1205</v>
      </c>
    </row>
    <row r="815" spans="2:51" s="13" customFormat="1" ht="10.2">
      <c r="B815" s="200"/>
      <c r="C815" s="201"/>
      <c r="D815" s="202" t="s">
        <v>165</v>
      </c>
      <c r="E815" s="203" t="s">
        <v>1</v>
      </c>
      <c r="F815" s="204" t="s">
        <v>1196</v>
      </c>
      <c r="G815" s="201"/>
      <c r="H815" s="203" t="s">
        <v>1</v>
      </c>
      <c r="I815" s="205"/>
      <c r="J815" s="201"/>
      <c r="K815" s="201"/>
      <c r="L815" s="206"/>
      <c r="M815" s="207"/>
      <c r="N815" s="208"/>
      <c r="O815" s="208"/>
      <c r="P815" s="208"/>
      <c r="Q815" s="208"/>
      <c r="R815" s="208"/>
      <c r="S815" s="208"/>
      <c r="T815" s="209"/>
      <c r="AT815" s="210" t="s">
        <v>165</v>
      </c>
      <c r="AU815" s="210" t="s">
        <v>83</v>
      </c>
      <c r="AV815" s="13" t="s">
        <v>81</v>
      </c>
      <c r="AW815" s="13" t="s">
        <v>30</v>
      </c>
      <c r="AX815" s="13" t="s">
        <v>73</v>
      </c>
      <c r="AY815" s="210" t="s">
        <v>157</v>
      </c>
    </row>
    <row r="816" spans="2:51" s="14" customFormat="1" ht="10.2">
      <c r="B816" s="211"/>
      <c r="C816" s="212"/>
      <c r="D816" s="202" t="s">
        <v>165</v>
      </c>
      <c r="E816" s="213" t="s">
        <v>1</v>
      </c>
      <c r="F816" s="214" t="s">
        <v>1206</v>
      </c>
      <c r="G816" s="212"/>
      <c r="H816" s="215">
        <v>4.12</v>
      </c>
      <c r="I816" s="216"/>
      <c r="J816" s="212"/>
      <c r="K816" s="212"/>
      <c r="L816" s="217"/>
      <c r="M816" s="218"/>
      <c r="N816" s="219"/>
      <c r="O816" s="219"/>
      <c r="P816" s="219"/>
      <c r="Q816" s="219"/>
      <c r="R816" s="219"/>
      <c r="S816" s="219"/>
      <c r="T816" s="220"/>
      <c r="AT816" s="221" t="s">
        <v>165</v>
      </c>
      <c r="AU816" s="221" t="s">
        <v>83</v>
      </c>
      <c r="AV816" s="14" t="s">
        <v>83</v>
      </c>
      <c r="AW816" s="14" t="s">
        <v>30</v>
      </c>
      <c r="AX816" s="14" t="s">
        <v>73</v>
      </c>
      <c r="AY816" s="221" t="s">
        <v>157</v>
      </c>
    </row>
    <row r="817" spans="2:51" s="15" customFormat="1" ht="10.2">
      <c r="B817" s="222"/>
      <c r="C817" s="223"/>
      <c r="D817" s="202" t="s">
        <v>165</v>
      </c>
      <c r="E817" s="224" t="s">
        <v>1</v>
      </c>
      <c r="F817" s="225" t="s">
        <v>168</v>
      </c>
      <c r="G817" s="223"/>
      <c r="H817" s="226">
        <v>4.12</v>
      </c>
      <c r="I817" s="227"/>
      <c r="J817" s="223"/>
      <c r="K817" s="223"/>
      <c r="L817" s="228"/>
      <c r="M817" s="229"/>
      <c r="N817" s="230"/>
      <c r="O817" s="230"/>
      <c r="P817" s="230"/>
      <c r="Q817" s="230"/>
      <c r="R817" s="230"/>
      <c r="S817" s="230"/>
      <c r="T817" s="231"/>
      <c r="AT817" s="232" t="s">
        <v>165</v>
      </c>
      <c r="AU817" s="232" t="s">
        <v>83</v>
      </c>
      <c r="AV817" s="15" t="s">
        <v>164</v>
      </c>
      <c r="AW817" s="15" t="s">
        <v>30</v>
      </c>
      <c r="AX817" s="15" t="s">
        <v>81</v>
      </c>
      <c r="AY817" s="232" t="s">
        <v>157</v>
      </c>
    </row>
    <row r="818" spans="1:65" s="2" customFormat="1" ht="14.4" customHeight="1">
      <c r="A818" s="34"/>
      <c r="B818" s="35"/>
      <c r="C818" s="187" t="s">
        <v>723</v>
      </c>
      <c r="D818" s="187" t="s">
        <v>159</v>
      </c>
      <c r="E818" s="188" t="s">
        <v>1207</v>
      </c>
      <c r="F818" s="189" t="s">
        <v>1208</v>
      </c>
      <c r="G818" s="190" t="s">
        <v>162</v>
      </c>
      <c r="H818" s="191">
        <v>26</v>
      </c>
      <c r="I818" s="192"/>
      <c r="J818" s="193">
        <f aca="true" t="shared" si="50" ref="J818:J838">ROUND(I818*H818,2)</f>
        <v>0</v>
      </c>
      <c r="K818" s="189" t="s">
        <v>163</v>
      </c>
      <c r="L818" s="39"/>
      <c r="M818" s="194" t="s">
        <v>1</v>
      </c>
      <c r="N818" s="195" t="s">
        <v>40</v>
      </c>
      <c r="O818" s="72"/>
      <c r="P818" s="196">
        <f aca="true" t="shared" si="51" ref="P818:P838">O818*H818</f>
        <v>0</v>
      </c>
      <c r="Q818" s="196">
        <v>0.00055</v>
      </c>
      <c r="R818" s="196">
        <f aca="true" t="shared" si="52" ref="R818:R838">Q818*H818</f>
        <v>0.0143</v>
      </c>
      <c r="S818" s="196">
        <v>0</v>
      </c>
      <c r="T818" s="197">
        <f aca="true" t="shared" si="53" ref="T818:T838">S818*H818</f>
        <v>0</v>
      </c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  <c r="AR818" s="198" t="s">
        <v>196</v>
      </c>
      <c r="AT818" s="198" t="s">
        <v>159</v>
      </c>
      <c r="AU818" s="198" t="s">
        <v>83</v>
      </c>
      <c r="AY818" s="17" t="s">
        <v>157</v>
      </c>
      <c r="BE818" s="199">
        <f aca="true" t="shared" si="54" ref="BE818:BE838">IF(N818="základní",J818,0)</f>
        <v>0</v>
      </c>
      <c r="BF818" s="199">
        <f aca="true" t="shared" si="55" ref="BF818:BF838">IF(N818="snížená",J818,0)</f>
        <v>0</v>
      </c>
      <c r="BG818" s="199">
        <f aca="true" t="shared" si="56" ref="BG818:BG838">IF(N818="zákl. přenesená",J818,0)</f>
        <v>0</v>
      </c>
      <c r="BH818" s="199">
        <f aca="true" t="shared" si="57" ref="BH818:BH838">IF(N818="sníž. přenesená",J818,0)</f>
        <v>0</v>
      </c>
      <c r="BI818" s="199">
        <f aca="true" t="shared" si="58" ref="BI818:BI838">IF(N818="nulová",J818,0)</f>
        <v>0</v>
      </c>
      <c r="BJ818" s="17" t="s">
        <v>164</v>
      </c>
      <c r="BK818" s="199">
        <f aca="true" t="shared" si="59" ref="BK818:BK838">ROUND(I818*H818,2)</f>
        <v>0</v>
      </c>
      <c r="BL818" s="17" t="s">
        <v>196</v>
      </c>
      <c r="BM818" s="198" t="s">
        <v>1209</v>
      </c>
    </row>
    <row r="819" spans="1:65" s="2" customFormat="1" ht="14.4" customHeight="1">
      <c r="A819" s="34"/>
      <c r="B819" s="35"/>
      <c r="C819" s="187" t="s">
        <v>1210</v>
      </c>
      <c r="D819" s="187" t="s">
        <v>159</v>
      </c>
      <c r="E819" s="188" t="s">
        <v>1211</v>
      </c>
      <c r="F819" s="189" t="s">
        <v>1212</v>
      </c>
      <c r="G819" s="190" t="s">
        <v>162</v>
      </c>
      <c r="H819" s="191">
        <v>26</v>
      </c>
      <c r="I819" s="192"/>
      <c r="J819" s="193">
        <f t="shared" si="50"/>
        <v>0</v>
      </c>
      <c r="K819" s="189" t="s">
        <v>163</v>
      </c>
      <c r="L819" s="39"/>
      <c r="M819" s="194" t="s">
        <v>1</v>
      </c>
      <c r="N819" s="195" t="s">
        <v>40</v>
      </c>
      <c r="O819" s="72"/>
      <c r="P819" s="196">
        <f t="shared" si="51"/>
        <v>0</v>
      </c>
      <c r="Q819" s="196">
        <v>0.00067</v>
      </c>
      <c r="R819" s="196">
        <f t="shared" si="52"/>
        <v>0.01742</v>
      </c>
      <c r="S819" s="196">
        <v>0</v>
      </c>
      <c r="T819" s="197">
        <f t="shared" si="53"/>
        <v>0</v>
      </c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4"/>
      <c r="AR819" s="198" t="s">
        <v>196</v>
      </c>
      <c r="AT819" s="198" t="s">
        <v>159</v>
      </c>
      <c r="AU819" s="198" t="s">
        <v>83</v>
      </c>
      <c r="AY819" s="17" t="s">
        <v>157</v>
      </c>
      <c r="BE819" s="199">
        <f t="shared" si="54"/>
        <v>0</v>
      </c>
      <c r="BF819" s="199">
        <f t="shared" si="55"/>
        <v>0</v>
      </c>
      <c r="BG819" s="199">
        <f t="shared" si="56"/>
        <v>0</v>
      </c>
      <c r="BH819" s="199">
        <f t="shared" si="57"/>
        <v>0</v>
      </c>
      <c r="BI819" s="199">
        <f t="shared" si="58"/>
        <v>0</v>
      </c>
      <c r="BJ819" s="17" t="s">
        <v>164</v>
      </c>
      <c r="BK819" s="199">
        <f t="shared" si="59"/>
        <v>0</v>
      </c>
      <c r="BL819" s="17" t="s">
        <v>196</v>
      </c>
      <c r="BM819" s="198" t="s">
        <v>1213</v>
      </c>
    </row>
    <row r="820" spans="1:65" s="2" customFormat="1" ht="14.4" customHeight="1">
      <c r="A820" s="34"/>
      <c r="B820" s="35"/>
      <c r="C820" s="187" t="s">
        <v>726</v>
      </c>
      <c r="D820" s="187" t="s">
        <v>159</v>
      </c>
      <c r="E820" s="188" t="s">
        <v>1214</v>
      </c>
      <c r="F820" s="189" t="s">
        <v>1215</v>
      </c>
      <c r="G820" s="190" t="s">
        <v>162</v>
      </c>
      <c r="H820" s="191">
        <v>8</v>
      </c>
      <c r="I820" s="192"/>
      <c r="J820" s="193">
        <f t="shared" si="50"/>
        <v>0</v>
      </c>
      <c r="K820" s="189" t="s">
        <v>163</v>
      </c>
      <c r="L820" s="39"/>
      <c r="M820" s="194" t="s">
        <v>1</v>
      </c>
      <c r="N820" s="195" t="s">
        <v>40</v>
      </c>
      <c r="O820" s="72"/>
      <c r="P820" s="196">
        <f t="shared" si="51"/>
        <v>0</v>
      </c>
      <c r="Q820" s="196">
        <v>0.00125</v>
      </c>
      <c r="R820" s="196">
        <f t="shared" si="52"/>
        <v>0.01</v>
      </c>
      <c r="S820" s="196">
        <v>0</v>
      </c>
      <c r="T820" s="197">
        <f t="shared" si="53"/>
        <v>0</v>
      </c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  <c r="AR820" s="198" t="s">
        <v>196</v>
      </c>
      <c r="AT820" s="198" t="s">
        <v>159</v>
      </c>
      <c r="AU820" s="198" t="s">
        <v>83</v>
      </c>
      <c r="AY820" s="17" t="s">
        <v>157</v>
      </c>
      <c r="BE820" s="199">
        <f t="shared" si="54"/>
        <v>0</v>
      </c>
      <c r="BF820" s="199">
        <f t="shared" si="55"/>
        <v>0</v>
      </c>
      <c r="BG820" s="199">
        <f t="shared" si="56"/>
        <v>0</v>
      </c>
      <c r="BH820" s="199">
        <f t="shared" si="57"/>
        <v>0</v>
      </c>
      <c r="BI820" s="199">
        <f t="shared" si="58"/>
        <v>0</v>
      </c>
      <c r="BJ820" s="17" t="s">
        <v>164</v>
      </c>
      <c r="BK820" s="199">
        <f t="shared" si="59"/>
        <v>0</v>
      </c>
      <c r="BL820" s="17" t="s">
        <v>196</v>
      </c>
      <c r="BM820" s="198" t="s">
        <v>1216</v>
      </c>
    </row>
    <row r="821" spans="1:65" s="2" customFormat="1" ht="14.4" customHeight="1">
      <c r="A821" s="34"/>
      <c r="B821" s="35"/>
      <c r="C821" s="187" t="s">
        <v>1217</v>
      </c>
      <c r="D821" s="187" t="s">
        <v>159</v>
      </c>
      <c r="E821" s="188" t="s">
        <v>1218</v>
      </c>
      <c r="F821" s="189" t="s">
        <v>1219</v>
      </c>
      <c r="G821" s="190" t="s">
        <v>162</v>
      </c>
      <c r="H821" s="191">
        <v>34</v>
      </c>
      <c r="I821" s="192"/>
      <c r="J821" s="193">
        <f t="shared" si="50"/>
        <v>0</v>
      </c>
      <c r="K821" s="189" t="s">
        <v>163</v>
      </c>
      <c r="L821" s="39"/>
      <c r="M821" s="194" t="s">
        <v>1</v>
      </c>
      <c r="N821" s="195" t="s">
        <v>40</v>
      </c>
      <c r="O821" s="72"/>
      <c r="P821" s="196">
        <f t="shared" si="51"/>
        <v>0</v>
      </c>
      <c r="Q821" s="196">
        <v>0.00162</v>
      </c>
      <c r="R821" s="196">
        <f t="shared" si="52"/>
        <v>0.05508</v>
      </c>
      <c r="S821" s="196">
        <v>0</v>
      </c>
      <c r="T821" s="197">
        <f t="shared" si="53"/>
        <v>0</v>
      </c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R821" s="198" t="s">
        <v>196</v>
      </c>
      <c r="AT821" s="198" t="s">
        <v>159</v>
      </c>
      <c r="AU821" s="198" t="s">
        <v>83</v>
      </c>
      <c r="AY821" s="17" t="s">
        <v>157</v>
      </c>
      <c r="BE821" s="199">
        <f t="shared" si="54"/>
        <v>0</v>
      </c>
      <c r="BF821" s="199">
        <f t="shared" si="55"/>
        <v>0</v>
      </c>
      <c r="BG821" s="199">
        <f t="shared" si="56"/>
        <v>0</v>
      </c>
      <c r="BH821" s="199">
        <f t="shared" si="57"/>
        <v>0</v>
      </c>
      <c r="BI821" s="199">
        <f t="shared" si="58"/>
        <v>0</v>
      </c>
      <c r="BJ821" s="17" t="s">
        <v>164</v>
      </c>
      <c r="BK821" s="199">
        <f t="shared" si="59"/>
        <v>0</v>
      </c>
      <c r="BL821" s="17" t="s">
        <v>196</v>
      </c>
      <c r="BM821" s="198" t="s">
        <v>1220</v>
      </c>
    </row>
    <row r="822" spans="1:65" s="2" customFormat="1" ht="14.4" customHeight="1">
      <c r="A822" s="34"/>
      <c r="B822" s="35"/>
      <c r="C822" s="233" t="s">
        <v>730</v>
      </c>
      <c r="D822" s="233" t="s">
        <v>307</v>
      </c>
      <c r="E822" s="234" t="s">
        <v>1221</v>
      </c>
      <c r="F822" s="235" t="s">
        <v>1222</v>
      </c>
      <c r="G822" s="236" t="s">
        <v>265</v>
      </c>
      <c r="H822" s="237">
        <v>6</v>
      </c>
      <c r="I822" s="238"/>
      <c r="J822" s="239">
        <f t="shared" si="50"/>
        <v>0</v>
      </c>
      <c r="K822" s="235" t="s">
        <v>163</v>
      </c>
      <c r="L822" s="240"/>
      <c r="M822" s="241" t="s">
        <v>1</v>
      </c>
      <c r="N822" s="242" t="s">
        <v>40</v>
      </c>
      <c r="O822" s="72"/>
      <c r="P822" s="196">
        <f t="shared" si="51"/>
        <v>0</v>
      </c>
      <c r="Q822" s="196">
        <v>1E-05</v>
      </c>
      <c r="R822" s="196">
        <f t="shared" si="52"/>
        <v>6.000000000000001E-05</v>
      </c>
      <c r="S822" s="196">
        <v>0</v>
      </c>
      <c r="T822" s="197">
        <f t="shared" si="53"/>
        <v>0</v>
      </c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  <c r="AR822" s="198" t="s">
        <v>241</v>
      </c>
      <c r="AT822" s="198" t="s">
        <v>307</v>
      </c>
      <c r="AU822" s="198" t="s">
        <v>83</v>
      </c>
      <c r="AY822" s="17" t="s">
        <v>157</v>
      </c>
      <c r="BE822" s="199">
        <f t="shared" si="54"/>
        <v>0</v>
      </c>
      <c r="BF822" s="199">
        <f t="shared" si="55"/>
        <v>0</v>
      </c>
      <c r="BG822" s="199">
        <f t="shared" si="56"/>
        <v>0</v>
      </c>
      <c r="BH822" s="199">
        <f t="shared" si="57"/>
        <v>0</v>
      </c>
      <c r="BI822" s="199">
        <f t="shared" si="58"/>
        <v>0</v>
      </c>
      <c r="BJ822" s="17" t="s">
        <v>164</v>
      </c>
      <c r="BK822" s="199">
        <f t="shared" si="59"/>
        <v>0</v>
      </c>
      <c r="BL822" s="17" t="s">
        <v>196</v>
      </c>
      <c r="BM822" s="198" t="s">
        <v>1223</v>
      </c>
    </row>
    <row r="823" spans="1:65" s="2" customFormat="1" ht="14.4" customHeight="1">
      <c r="A823" s="34"/>
      <c r="B823" s="35"/>
      <c r="C823" s="233" t="s">
        <v>1224</v>
      </c>
      <c r="D823" s="233" t="s">
        <v>307</v>
      </c>
      <c r="E823" s="234" t="s">
        <v>1225</v>
      </c>
      <c r="F823" s="235" t="s">
        <v>1226</v>
      </c>
      <c r="G823" s="236" t="s">
        <v>265</v>
      </c>
      <c r="H823" s="237">
        <v>32</v>
      </c>
      <c r="I823" s="238"/>
      <c r="J823" s="239">
        <f t="shared" si="50"/>
        <v>0</v>
      </c>
      <c r="K823" s="235" t="s">
        <v>163</v>
      </c>
      <c r="L823" s="240"/>
      <c r="M823" s="241" t="s">
        <v>1</v>
      </c>
      <c r="N823" s="242" t="s">
        <v>40</v>
      </c>
      <c r="O823" s="72"/>
      <c r="P823" s="196">
        <f t="shared" si="51"/>
        <v>0</v>
      </c>
      <c r="Q823" s="196">
        <v>1E-05</v>
      </c>
      <c r="R823" s="196">
        <f t="shared" si="52"/>
        <v>0.00032</v>
      </c>
      <c r="S823" s="196">
        <v>0</v>
      </c>
      <c r="T823" s="197">
        <f t="shared" si="53"/>
        <v>0</v>
      </c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R823" s="198" t="s">
        <v>241</v>
      </c>
      <c r="AT823" s="198" t="s">
        <v>307</v>
      </c>
      <c r="AU823" s="198" t="s">
        <v>83</v>
      </c>
      <c r="AY823" s="17" t="s">
        <v>157</v>
      </c>
      <c r="BE823" s="199">
        <f t="shared" si="54"/>
        <v>0</v>
      </c>
      <c r="BF823" s="199">
        <f t="shared" si="55"/>
        <v>0</v>
      </c>
      <c r="BG823" s="199">
        <f t="shared" si="56"/>
        <v>0</v>
      </c>
      <c r="BH823" s="199">
        <f t="shared" si="57"/>
        <v>0</v>
      </c>
      <c r="BI823" s="199">
        <f t="shared" si="58"/>
        <v>0</v>
      </c>
      <c r="BJ823" s="17" t="s">
        <v>164</v>
      </c>
      <c r="BK823" s="199">
        <f t="shared" si="59"/>
        <v>0</v>
      </c>
      <c r="BL823" s="17" t="s">
        <v>196</v>
      </c>
      <c r="BM823" s="198" t="s">
        <v>1227</v>
      </c>
    </row>
    <row r="824" spans="1:65" s="2" customFormat="1" ht="14.4" customHeight="1">
      <c r="A824" s="34"/>
      <c r="B824" s="35"/>
      <c r="C824" s="233" t="s">
        <v>734</v>
      </c>
      <c r="D824" s="233" t="s">
        <v>307</v>
      </c>
      <c r="E824" s="234" t="s">
        <v>1056</v>
      </c>
      <c r="F824" s="235" t="s">
        <v>1057</v>
      </c>
      <c r="G824" s="236" t="s">
        <v>265</v>
      </c>
      <c r="H824" s="237">
        <v>12</v>
      </c>
      <c r="I824" s="238"/>
      <c r="J824" s="239">
        <f t="shared" si="50"/>
        <v>0</v>
      </c>
      <c r="K824" s="235" t="s">
        <v>163</v>
      </c>
      <c r="L824" s="240"/>
      <c r="M824" s="241" t="s">
        <v>1</v>
      </c>
      <c r="N824" s="242" t="s">
        <v>40</v>
      </c>
      <c r="O824" s="72"/>
      <c r="P824" s="196">
        <f t="shared" si="51"/>
        <v>0</v>
      </c>
      <c r="Q824" s="196">
        <v>5E-05</v>
      </c>
      <c r="R824" s="196">
        <f t="shared" si="52"/>
        <v>0.0006000000000000001</v>
      </c>
      <c r="S824" s="196">
        <v>0</v>
      </c>
      <c r="T824" s="197">
        <f t="shared" si="53"/>
        <v>0</v>
      </c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R824" s="198" t="s">
        <v>241</v>
      </c>
      <c r="AT824" s="198" t="s">
        <v>307</v>
      </c>
      <c r="AU824" s="198" t="s">
        <v>83</v>
      </c>
      <c r="AY824" s="17" t="s">
        <v>157</v>
      </c>
      <c r="BE824" s="199">
        <f t="shared" si="54"/>
        <v>0</v>
      </c>
      <c r="BF824" s="199">
        <f t="shared" si="55"/>
        <v>0</v>
      </c>
      <c r="BG824" s="199">
        <f t="shared" si="56"/>
        <v>0</v>
      </c>
      <c r="BH824" s="199">
        <f t="shared" si="57"/>
        <v>0</v>
      </c>
      <c r="BI824" s="199">
        <f t="shared" si="58"/>
        <v>0</v>
      </c>
      <c r="BJ824" s="17" t="s">
        <v>164</v>
      </c>
      <c r="BK824" s="199">
        <f t="shared" si="59"/>
        <v>0</v>
      </c>
      <c r="BL824" s="17" t="s">
        <v>196</v>
      </c>
      <c r="BM824" s="198" t="s">
        <v>1228</v>
      </c>
    </row>
    <row r="825" spans="1:65" s="2" customFormat="1" ht="14.4" customHeight="1">
      <c r="A825" s="34"/>
      <c r="B825" s="35"/>
      <c r="C825" s="233" t="s">
        <v>1229</v>
      </c>
      <c r="D825" s="233" t="s">
        <v>307</v>
      </c>
      <c r="E825" s="234" t="s">
        <v>1230</v>
      </c>
      <c r="F825" s="235" t="s">
        <v>1231</v>
      </c>
      <c r="G825" s="236" t="s">
        <v>265</v>
      </c>
      <c r="H825" s="237">
        <v>2</v>
      </c>
      <c r="I825" s="238"/>
      <c r="J825" s="239">
        <f t="shared" si="50"/>
        <v>0</v>
      </c>
      <c r="K825" s="235" t="s">
        <v>163</v>
      </c>
      <c r="L825" s="240"/>
      <c r="M825" s="241" t="s">
        <v>1</v>
      </c>
      <c r="N825" s="242" t="s">
        <v>40</v>
      </c>
      <c r="O825" s="72"/>
      <c r="P825" s="196">
        <f t="shared" si="51"/>
        <v>0</v>
      </c>
      <c r="Q825" s="196">
        <v>2E-05</v>
      </c>
      <c r="R825" s="196">
        <f t="shared" si="52"/>
        <v>4E-05</v>
      </c>
      <c r="S825" s="196">
        <v>0</v>
      </c>
      <c r="T825" s="197">
        <f t="shared" si="53"/>
        <v>0</v>
      </c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R825" s="198" t="s">
        <v>241</v>
      </c>
      <c r="AT825" s="198" t="s">
        <v>307</v>
      </c>
      <c r="AU825" s="198" t="s">
        <v>83</v>
      </c>
      <c r="AY825" s="17" t="s">
        <v>157</v>
      </c>
      <c r="BE825" s="199">
        <f t="shared" si="54"/>
        <v>0</v>
      </c>
      <c r="BF825" s="199">
        <f t="shared" si="55"/>
        <v>0</v>
      </c>
      <c r="BG825" s="199">
        <f t="shared" si="56"/>
        <v>0</v>
      </c>
      <c r="BH825" s="199">
        <f t="shared" si="57"/>
        <v>0</v>
      </c>
      <c r="BI825" s="199">
        <f t="shared" si="58"/>
        <v>0</v>
      </c>
      <c r="BJ825" s="17" t="s">
        <v>164</v>
      </c>
      <c r="BK825" s="199">
        <f t="shared" si="59"/>
        <v>0</v>
      </c>
      <c r="BL825" s="17" t="s">
        <v>196</v>
      </c>
      <c r="BM825" s="198" t="s">
        <v>1232</v>
      </c>
    </row>
    <row r="826" spans="1:65" s="2" customFormat="1" ht="14.4" customHeight="1">
      <c r="A826" s="34"/>
      <c r="B826" s="35"/>
      <c r="C826" s="233" t="s">
        <v>738</v>
      </c>
      <c r="D826" s="233" t="s">
        <v>307</v>
      </c>
      <c r="E826" s="234" t="s">
        <v>1233</v>
      </c>
      <c r="F826" s="235" t="s">
        <v>1234</v>
      </c>
      <c r="G826" s="236" t="s">
        <v>265</v>
      </c>
      <c r="H826" s="237">
        <v>2</v>
      </c>
      <c r="I826" s="238"/>
      <c r="J826" s="239">
        <f t="shared" si="50"/>
        <v>0</v>
      </c>
      <c r="K826" s="235" t="s">
        <v>163</v>
      </c>
      <c r="L826" s="240"/>
      <c r="M826" s="241" t="s">
        <v>1</v>
      </c>
      <c r="N826" s="242" t="s">
        <v>40</v>
      </c>
      <c r="O826" s="72"/>
      <c r="P826" s="196">
        <f t="shared" si="51"/>
        <v>0</v>
      </c>
      <c r="Q826" s="196">
        <v>2E-05</v>
      </c>
      <c r="R826" s="196">
        <f t="shared" si="52"/>
        <v>4E-05</v>
      </c>
      <c r="S826" s="196">
        <v>0</v>
      </c>
      <c r="T826" s="197">
        <f t="shared" si="53"/>
        <v>0</v>
      </c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  <c r="AR826" s="198" t="s">
        <v>241</v>
      </c>
      <c r="AT826" s="198" t="s">
        <v>307</v>
      </c>
      <c r="AU826" s="198" t="s">
        <v>83</v>
      </c>
      <c r="AY826" s="17" t="s">
        <v>157</v>
      </c>
      <c r="BE826" s="199">
        <f t="shared" si="54"/>
        <v>0</v>
      </c>
      <c r="BF826" s="199">
        <f t="shared" si="55"/>
        <v>0</v>
      </c>
      <c r="BG826" s="199">
        <f t="shared" si="56"/>
        <v>0</v>
      </c>
      <c r="BH826" s="199">
        <f t="shared" si="57"/>
        <v>0</v>
      </c>
      <c r="BI826" s="199">
        <f t="shared" si="58"/>
        <v>0</v>
      </c>
      <c r="BJ826" s="17" t="s">
        <v>164</v>
      </c>
      <c r="BK826" s="199">
        <f t="shared" si="59"/>
        <v>0</v>
      </c>
      <c r="BL826" s="17" t="s">
        <v>196</v>
      </c>
      <c r="BM826" s="198" t="s">
        <v>1235</v>
      </c>
    </row>
    <row r="827" spans="1:65" s="2" customFormat="1" ht="14.4" customHeight="1">
      <c r="A827" s="34"/>
      <c r="B827" s="35"/>
      <c r="C827" s="233" t="s">
        <v>1236</v>
      </c>
      <c r="D827" s="233" t="s">
        <v>307</v>
      </c>
      <c r="E827" s="234" t="s">
        <v>1237</v>
      </c>
      <c r="F827" s="235" t="s">
        <v>1238</v>
      </c>
      <c r="G827" s="236" t="s">
        <v>265</v>
      </c>
      <c r="H827" s="237">
        <v>2</v>
      </c>
      <c r="I827" s="238"/>
      <c r="J827" s="239">
        <f t="shared" si="50"/>
        <v>0</v>
      </c>
      <c r="K827" s="235" t="s">
        <v>163</v>
      </c>
      <c r="L827" s="240"/>
      <c r="M827" s="241" t="s">
        <v>1</v>
      </c>
      <c r="N827" s="242" t="s">
        <v>40</v>
      </c>
      <c r="O827" s="72"/>
      <c r="P827" s="196">
        <f t="shared" si="51"/>
        <v>0</v>
      </c>
      <c r="Q827" s="196">
        <v>2E-05</v>
      </c>
      <c r="R827" s="196">
        <f t="shared" si="52"/>
        <v>4E-05</v>
      </c>
      <c r="S827" s="196">
        <v>0</v>
      </c>
      <c r="T827" s="197">
        <f t="shared" si="53"/>
        <v>0</v>
      </c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34"/>
      <c r="AR827" s="198" t="s">
        <v>241</v>
      </c>
      <c r="AT827" s="198" t="s">
        <v>307</v>
      </c>
      <c r="AU827" s="198" t="s">
        <v>83</v>
      </c>
      <c r="AY827" s="17" t="s">
        <v>157</v>
      </c>
      <c r="BE827" s="199">
        <f t="shared" si="54"/>
        <v>0</v>
      </c>
      <c r="BF827" s="199">
        <f t="shared" si="55"/>
        <v>0</v>
      </c>
      <c r="BG827" s="199">
        <f t="shared" si="56"/>
        <v>0</v>
      </c>
      <c r="BH827" s="199">
        <f t="shared" si="57"/>
        <v>0</v>
      </c>
      <c r="BI827" s="199">
        <f t="shared" si="58"/>
        <v>0</v>
      </c>
      <c r="BJ827" s="17" t="s">
        <v>164</v>
      </c>
      <c r="BK827" s="199">
        <f t="shared" si="59"/>
        <v>0</v>
      </c>
      <c r="BL827" s="17" t="s">
        <v>196</v>
      </c>
      <c r="BM827" s="198" t="s">
        <v>1239</v>
      </c>
    </row>
    <row r="828" spans="1:65" s="2" customFormat="1" ht="14.4" customHeight="1">
      <c r="A828" s="34"/>
      <c r="B828" s="35"/>
      <c r="C828" s="233" t="s">
        <v>741</v>
      </c>
      <c r="D828" s="233" t="s">
        <v>307</v>
      </c>
      <c r="E828" s="234" t="s">
        <v>1059</v>
      </c>
      <c r="F828" s="235" t="s">
        <v>1060</v>
      </c>
      <c r="G828" s="236" t="s">
        <v>265</v>
      </c>
      <c r="H828" s="237">
        <v>4</v>
      </c>
      <c r="I828" s="238"/>
      <c r="J828" s="239">
        <f t="shared" si="50"/>
        <v>0</v>
      </c>
      <c r="K828" s="235" t="s">
        <v>163</v>
      </c>
      <c r="L828" s="240"/>
      <c r="M828" s="241" t="s">
        <v>1</v>
      </c>
      <c r="N828" s="242" t="s">
        <v>40</v>
      </c>
      <c r="O828" s="72"/>
      <c r="P828" s="196">
        <f t="shared" si="51"/>
        <v>0</v>
      </c>
      <c r="Q828" s="196">
        <v>6E-05</v>
      </c>
      <c r="R828" s="196">
        <f t="shared" si="52"/>
        <v>0.00024</v>
      </c>
      <c r="S828" s="196">
        <v>0</v>
      </c>
      <c r="T828" s="197">
        <f t="shared" si="53"/>
        <v>0</v>
      </c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  <c r="AR828" s="198" t="s">
        <v>241</v>
      </c>
      <c r="AT828" s="198" t="s">
        <v>307</v>
      </c>
      <c r="AU828" s="198" t="s">
        <v>83</v>
      </c>
      <c r="AY828" s="17" t="s">
        <v>157</v>
      </c>
      <c r="BE828" s="199">
        <f t="shared" si="54"/>
        <v>0</v>
      </c>
      <c r="BF828" s="199">
        <f t="shared" si="55"/>
        <v>0</v>
      </c>
      <c r="BG828" s="199">
        <f t="shared" si="56"/>
        <v>0</v>
      </c>
      <c r="BH828" s="199">
        <f t="shared" si="57"/>
        <v>0</v>
      </c>
      <c r="BI828" s="199">
        <f t="shared" si="58"/>
        <v>0</v>
      </c>
      <c r="BJ828" s="17" t="s">
        <v>164</v>
      </c>
      <c r="BK828" s="199">
        <f t="shared" si="59"/>
        <v>0</v>
      </c>
      <c r="BL828" s="17" t="s">
        <v>196</v>
      </c>
      <c r="BM828" s="198" t="s">
        <v>1240</v>
      </c>
    </row>
    <row r="829" spans="1:65" s="2" customFormat="1" ht="14.4" customHeight="1">
      <c r="A829" s="34"/>
      <c r="B829" s="35"/>
      <c r="C829" s="233" t="s">
        <v>1241</v>
      </c>
      <c r="D829" s="233" t="s">
        <v>307</v>
      </c>
      <c r="E829" s="234" t="s">
        <v>1242</v>
      </c>
      <c r="F829" s="235" t="s">
        <v>1243</v>
      </c>
      <c r="G829" s="236" t="s">
        <v>265</v>
      </c>
      <c r="H829" s="237">
        <v>4</v>
      </c>
      <c r="I829" s="238"/>
      <c r="J829" s="239">
        <f t="shared" si="50"/>
        <v>0</v>
      </c>
      <c r="K829" s="235" t="s">
        <v>163</v>
      </c>
      <c r="L829" s="240"/>
      <c r="M829" s="241" t="s">
        <v>1</v>
      </c>
      <c r="N829" s="242" t="s">
        <v>40</v>
      </c>
      <c r="O829" s="72"/>
      <c r="P829" s="196">
        <f t="shared" si="51"/>
        <v>0</v>
      </c>
      <c r="Q829" s="196">
        <v>3E-05</v>
      </c>
      <c r="R829" s="196">
        <f t="shared" si="52"/>
        <v>0.00012</v>
      </c>
      <c r="S829" s="196">
        <v>0</v>
      </c>
      <c r="T829" s="197">
        <f t="shared" si="53"/>
        <v>0</v>
      </c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34"/>
      <c r="AR829" s="198" t="s">
        <v>241</v>
      </c>
      <c r="AT829" s="198" t="s">
        <v>307</v>
      </c>
      <c r="AU829" s="198" t="s">
        <v>83</v>
      </c>
      <c r="AY829" s="17" t="s">
        <v>157</v>
      </c>
      <c r="BE829" s="199">
        <f t="shared" si="54"/>
        <v>0</v>
      </c>
      <c r="BF829" s="199">
        <f t="shared" si="55"/>
        <v>0</v>
      </c>
      <c r="BG829" s="199">
        <f t="shared" si="56"/>
        <v>0</v>
      </c>
      <c r="BH829" s="199">
        <f t="shared" si="57"/>
        <v>0</v>
      </c>
      <c r="BI829" s="199">
        <f t="shared" si="58"/>
        <v>0</v>
      </c>
      <c r="BJ829" s="17" t="s">
        <v>164</v>
      </c>
      <c r="BK829" s="199">
        <f t="shared" si="59"/>
        <v>0</v>
      </c>
      <c r="BL829" s="17" t="s">
        <v>196</v>
      </c>
      <c r="BM829" s="198" t="s">
        <v>1244</v>
      </c>
    </row>
    <row r="830" spans="1:65" s="2" customFormat="1" ht="14.4" customHeight="1">
      <c r="A830" s="34"/>
      <c r="B830" s="35"/>
      <c r="C830" s="233" t="s">
        <v>747</v>
      </c>
      <c r="D830" s="233" t="s">
        <v>307</v>
      </c>
      <c r="E830" s="234" t="s">
        <v>1245</v>
      </c>
      <c r="F830" s="235" t="s">
        <v>1246</v>
      </c>
      <c r="G830" s="236" t="s">
        <v>265</v>
      </c>
      <c r="H830" s="237">
        <v>4</v>
      </c>
      <c r="I830" s="238"/>
      <c r="J830" s="239">
        <f t="shared" si="50"/>
        <v>0</v>
      </c>
      <c r="K830" s="235" t="s">
        <v>163</v>
      </c>
      <c r="L830" s="240"/>
      <c r="M830" s="241" t="s">
        <v>1</v>
      </c>
      <c r="N830" s="242" t="s">
        <v>40</v>
      </c>
      <c r="O830" s="72"/>
      <c r="P830" s="196">
        <f t="shared" si="51"/>
        <v>0</v>
      </c>
      <c r="Q830" s="196">
        <v>2E-05</v>
      </c>
      <c r="R830" s="196">
        <f t="shared" si="52"/>
        <v>8E-05</v>
      </c>
      <c r="S830" s="196">
        <v>0</v>
      </c>
      <c r="T830" s="197">
        <f t="shared" si="53"/>
        <v>0</v>
      </c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  <c r="AR830" s="198" t="s">
        <v>241</v>
      </c>
      <c r="AT830" s="198" t="s">
        <v>307</v>
      </c>
      <c r="AU830" s="198" t="s">
        <v>83</v>
      </c>
      <c r="AY830" s="17" t="s">
        <v>157</v>
      </c>
      <c r="BE830" s="199">
        <f t="shared" si="54"/>
        <v>0</v>
      </c>
      <c r="BF830" s="199">
        <f t="shared" si="55"/>
        <v>0</v>
      </c>
      <c r="BG830" s="199">
        <f t="shared" si="56"/>
        <v>0</v>
      </c>
      <c r="BH830" s="199">
        <f t="shared" si="57"/>
        <v>0</v>
      </c>
      <c r="BI830" s="199">
        <f t="shared" si="58"/>
        <v>0</v>
      </c>
      <c r="BJ830" s="17" t="s">
        <v>164</v>
      </c>
      <c r="BK830" s="199">
        <f t="shared" si="59"/>
        <v>0</v>
      </c>
      <c r="BL830" s="17" t="s">
        <v>196</v>
      </c>
      <c r="BM830" s="198" t="s">
        <v>1247</v>
      </c>
    </row>
    <row r="831" spans="1:65" s="2" customFormat="1" ht="24.15" customHeight="1">
      <c r="A831" s="34"/>
      <c r="B831" s="35"/>
      <c r="C831" s="233" t="s">
        <v>1248</v>
      </c>
      <c r="D831" s="233" t="s">
        <v>307</v>
      </c>
      <c r="E831" s="234" t="s">
        <v>1249</v>
      </c>
      <c r="F831" s="235" t="s">
        <v>1250</v>
      </c>
      <c r="G831" s="236" t="s">
        <v>265</v>
      </c>
      <c r="H831" s="237">
        <v>8</v>
      </c>
      <c r="I831" s="238"/>
      <c r="J831" s="239">
        <f t="shared" si="50"/>
        <v>0</v>
      </c>
      <c r="K831" s="235" t="s">
        <v>1</v>
      </c>
      <c r="L831" s="240"/>
      <c r="M831" s="241" t="s">
        <v>1</v>
      </c>
      <c r="N831" s="242" t="s">
        <v>40</v>
      </c>
      <c r="O831" s="72"/>
      <c r="P831" s="196">
        <f t="shared" si="51"/>
        <v>0</v>
      </c>
      <c r="Q831" s="196">
        <v>0</v>
      </c>
      <c r="R831" s="196">
        <f t="shared" si="52"/>
        <v>0</v>
      </c>
      <c r="S831" s="196">
        <v>0</v>
      </c>
      <c r="T831" s="197">
        <f t="shared" si="53"/>
        <v>0</v>
      </c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R831" s="198" t="s">
        <v>241</v>
      </c>
      <c r="AT831" s="198" t="s">
        <v>307</v>
      </c>
      <c r="AU831" s="198" t="s">
        <v>83</v>
      </c>
      <c r="AY831" s="17" t="s">
        <v>157</v>
      </c>
      <c r="BE831" s="199">
        <f t="shared" si="54"/>
        <v>0</v>
      </c>
      <c r="BF831" s="199">
        <f t="shared" si="55"/>
        <v>0</v>
      </c>
      <c r="BG831" s="199">
        <f t="shared" si="56"/>
        <v>0</v>
      </c>
      <c r="BH831" s="199">
        <f t="shared" si="57"/>
        <v>0</v>
      </c>
      <c r="BI831" s="199">
        <f t="shared" si="58"/>
        <v>0</v>
      </c>
      <c r="BJ831" s="17" t="s">
        <v>164</v>
      </c>
      <c r="BK831" s="199">
        <f t="shared" si="59"/>
        <v>0</v>
      </c>
      <c r="BL831" s="17" t="s">
        <v>196</v>
      </c>
      <c r="BM831" s="198" t="s">
        <v>1251</v>
      </c>
    </row>
    <row r="832" spans="1:65" s="2" customFormat="1" ht="14.4" customHeight="1">
      <c r="A832" s="34"/>
      <c r="B832" s="35"/>
      <c r="C832" s="233" t="s">
        <v>754</v>
      </c>
      <c r="D832" s="233" t="s">
        <v>307</v>
      </c>
      <c r="E832" s="234" t="s">
        <v>1252</v>
      </c>
      <c r="F832" s="235" t="s">
        <v>1253</v>
      </c>
      <c r="G832" s="236" t="s">
        <v>265</v>
      </c>
      <c r="H832" s="237">
        <v>4</v>
      </c>
      <c r="I832" s="238"/>
      <c r="J832" s="239">
        <f t="shared" si="50"/>
        <v>0</v>
      </c>
      <c r="K832" s="235" t="s">
        <v>1</v>
      </c>
      <c r="L832" s="240"/>
      <c r="M832" s="241" t="s">
        <v>1</v>
      </c>
      <c r="N832" s="242" t="s">
        <v>40</v>
      </c>
      <c r="O832" s="72"/>
      <c r="P832" s="196">
        <f t="shared" si="51"/>
        <v>0</v>
      </c>
      <c r="Q832" s="196">
        <v>0</v>
      </c>
      <c r="R832" s="196">
        <f t="shared" si="52"/>
        <v>0</v>
      </c>
      <c r="S832" s="196">
        <v>0</v>
      </c>
      <c r="T832" s="197">
        <f t="shared" si="53"/>
        <v>0</v>
      </c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  <c r="AR832" s="198" t="s">
        <v>241</v>
      </c>
      <c r="AT832" s="198" t="s">
        <v>307</v>
      </c>
      <c r="AU832" s="198" t="s">
        <v>83</v>
      </c>
      <c r="AY832" s="17" t="s">
        <v>157</v>
      </c>
      <c r="BE832" s="199">
        <f t="shared" si="54"/>
        <v>0</v>
      </c>
      <c r="BF832" s="199">
        <f t="shared" si="55"/>
        <v>0</v>
      </c>
      <c r="BG832" s="199">
        <f t="shared" si="56"/>
        <v>0</v>
      </c>
      <c r="BH832" s="199">
        <f t="shared" si="57"/>
        <v>0</v>
      </c>
      <c r="BI832" s="199">
        <f t="shared" si="58"/>
        <v>0</v>
      </c>
      <c r="BJ832" s="17" t="s">
        <v>164</v>
      </c>
      <c r="BK832" s="199">
        <f t="shared" si="59"/>
        <v>0</v>
      </c>
      <c r="BL832" s="17" t="s">
        <v>196</v>
      </c>
      <c r="BM832" s="198" t="s">
        <v>1254</v>
      </c>
    </row>
    <row r="833" spans="1:65" s="2" customFormat="1" ht="14.4" customHeight="1">
      <c r="A833" s="34"/>
      <c r="B833" s="35"/>
      <c r="C833" s="233" t="s">
        <v>1255</v>
      </c>
      <c r="D833" s="233" t="s">
        <v>307</v>
      </c>
      <c r="E833" s="234" t="s">
        <v>1256</v>
      </c>
      <c r="F833" s="235" t="s">
        <v>1257</v>
      </c>
      <c r="G833" s="236" t="s">
        <v>265</v>
      </c>
      <c r="H833" s="237">
        <v>6</v>
      </c>
      <c r="I833" s="238"/>
      <c r="J833" s="239">
        <f t="shared" si="50"/>
        <v>0</v>
      </c>
      <c r="K833" s="235" t="s">
        <v>1</v>
      </c>
      <c r="L833" s="240"/>
      <c r="M833" s="241" t="s">
        <v>1</v>
      </c>
      <c r="N833" s="242" t="s">
        <v>40</v>
      </c>
      <c r="O833" s="72"/>
      <c r="P833" s="196">
        <f t="shared" si="51"/>
        <v>0</v>
      </c>
      <c r="Q833" s="196">
        <v>0</v>
      </c>
      <c r="R833" s="196">
        <f t="shared" si="52"/>
        <v>0</v>
      </c>
      <c r="S833" s="196">
        <v>0</v>
      </c>
      <c r="T833" s="197">
        <f t="shared" si="53"/>
        <v>0</v>
      </c>
      <c r="U833" s="34"/>
      <c r="V833" s="34"/>
      <c r="W833" s="34"/>
      <c r="X833" s="34"/>
      <c r="Y833" s="34"/>
      <c r="Z833" s="34"/>
      <c r="AA833" s="34"/>
      <c r="AB833" s="34"/>
      <c r="AC833" s="34"/>
      <c r="AD833" s="34"/>
      <c r="AE833" s="34"/>
      <c r="AR833" s="198" t="s">
        <v>241</v>
      </c>
      <c r="AT833" s="198" t="s">
        <v>307</v>
      </c>
      <c r="AU833" s="198" t="s">
        <v>83</v>
      </c>
      <c r="AY833" s="17" t="s">
        <v>157</v>
      </c>
      <c r="BE833" s="199">
        <f t="shared" si="54"/>
        <v>0</v>
      </c>
      <c r="BF833" s="199">
        <f t="shared" si="55"/>
        <v>0</v>
      </c>
      <c r="BG833" s="199">
        <f t="shared" si="56"/>
        <v>0</v>
      </c>
      <c r="BH833" s="199">
        <f t="shared" si="57"/>
        <v>0</v>
      </c>
      <c r="BI833" s="199">
        <f t="shared" si="58"/>
        <v>0</v>
      </c>
      <c r="BJ833" s="17" t="s">
        <v>164</v>
      </c>
      <c r="BK833" s="199">
        <f t="shared" si="59"/>
        <v>0</v>
      </c>
      <c r="BL833" s="17" t="s">
        <v>196</v>
      </c>
      <c r="BM833" s="198" t="s">
        <v>1258</v>
      </c>
    </row>
    <row r="834" spans="1:65" s="2" customFormat="1" ht="24.15" customHeight="1">
      <c r="A834" s="34"/>
      <c r="B834" s="35"/>
      <c r="C834" s="233" t="s">
        <v>758</v>
      </c>
      <c r="D834" s="233" t="s">
        <v>307</v>
      </c>
      <c r="E834" s="234" t="s">
        <v>1259</v>
      </c>
      <c r="F834" s="235" t="s">
        <v>1260</v>
      </c>
      <c r="G834" s="236" t="s">
        <v>265</v>
      </c>
      <c r="H834" s="237">
        <v>14</v>
      </c>
      <c r="I834" s="238"/>
      <c r="J834" s="239">
        <f t="shared" si="50"/>
        <v>0</v>
      </c>
      <c r="K834" s="235" t="s">
        <v>1</v>
      </c>
      <c r="L834" s="240"/>
      <c r="M834" s="241" t="s">
        <v>1</v>
      </c>
      <c r="N834" s="242" t="s">
        <v>40</v>
      </c>
      <c r="O834" s="72"/>
      <c r="P834" s="196">
        <f t="shared" si="51"/>
        <v>0</v>
      </c>
      <c r="Q834" s="196">
        <v>0</v>
      </c>
      <c r="R834" s="196">
        <f t="shared" si="52"/>
        <v>0</v>
      </c>
      <c r="S834" s="196">
        <v>0</v>
      </c>
      <c r="T834" s="197">
        <f t="shared" si="53"/>
        <v>0</v>
      </c>
      <c r="U834" s="34"/>
      <c r="V834" s="34"/>
      <c r="W834" s="34"/>
      <c r="X834" s="34"/>
      <c r="Y834" s="34"/>
      <c r="Z834" s="34"/>
      <c r="AA834" s="34"/>
      <c r="AB834" s="34"/>
      <c r="AC834" s="34"/>
      <c r="AD834" s="34"/>
      <c r="AE834" s="34"/>
      <c r="AR834" s="198" t="s">
        <v>241</v>
      </c>
      <c r="AT834" s="198" t="s">
        <v>307</v>
      </c>
      <c r="AU834" s="198" t="s">
        <v>83</v>
      </c>
      <c r="AY834" s="17" t="s">
        <v>157</v>
      </c>
      <c r="BE834" s="199">
        <f t="shared" si="54"/>
        <v>0</v>
      </c>
      <c r="BF834" s="199">
        <f t="shared" si="55"/>
        <v>0</v>
      </c>
      <c r="BG834" s="199">
        <f t="shared" si="56"/>
        <v>0</v>
      </c>
      <c r="BH834" s="199">
        <f t="shared" si="57"/>
        <v>0</v>
      </c>
      <c r="BI834" s="199">
        <f t="shared" si="58"/>
        <v>0</v>
      </c>
      <c r="BJ834" s="17" t="s">
        <v>164</v>
      </c>
      <c r="BK834" s="199">
        <f t="shared" si="59"/>
        <v>0</v>
      </c>
      <c r="BL834" s="17" t="s">
        <v>196</v>
      </c>
      <c r="BM834" s="198" t="s">
        <v>1261</v>
      </c>
    </row>
    <row r="835" spans="1:65" s="2" customFormat="1" ht="24.15" customHeight="1">
      <c r="A835" s="34"/>
      <c r="B835" s="35"/>
      <c r="C835" s="233" t="s">
        <v>1262</v>
      </c>
      <c r="D835" s="233" t="s">
        <v>307</v>
      </c>
      <c r="E835" s="234" t="s">
        <v>1263</v>
      </c>
      <c r="F835" s="235" t="s">
        <v>1264</v>
      </c>
      <c r="G835" s="236" t="s">
        <v>265</v>
      </c>
      <c r="H835" s="237">
        <v>8</v>
      </c>
      <c r="I835" s="238"/>
      <c r="J835" s="239">
        <f t="shared" si="50"/>
        <v>0</v>
      </c>
      <c r="K835" s="235" t="s">
        <v>1</v>
      </c>
      <c r="L835" s="240"/>
      <c r="M835" s="241" t="s">
        <v>1</v>
      </c>
      <c r="N835" s="242" t="s">
        <v>40</v>
      </c>
      <c r="O835" s="72"/>
      <c r="P835" s="196">
        <f t="shared" si="51"/>
        <v>0</v>
      </c>
      <c r="Q835" s="196">
        <v>0</v>
      </c>
      <c r="R835" s="196">
        <f t="shared" si="52"/>
        <v>0</v>
      </c>
      <c r="S835" s="196">
        <v>0</v>
      </c>
      <c r="T835" s="197">
        <f t="shared" si="53"/>
        <v>0</v>
      </c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34"/>
      <c r="AR835" s="198" t="s">
        <v>241</v>
      </c>
      <c r="AT835" s="198" t="s">
        <v>307</v>
      </c>
      <c r="AU835" s="198" t="s">
        <v>83</v>
      </c>
      <c r="AY835" s="17" t="s">
        <v>157</v>
      </c>
      <c r="BE835" s="199">
        <f t="shared" si="54"/>
        <v>0</v>
      </c>
      <c r="BF835" s="199">
        <f t="shared" si="55"/>
        <v>0</v>
      </c>
      <c r="BG835" s="199">
        <f t="shared" si="56"/>
        <v>0</v>
      </c>
      <c r="BH835" s="199">
        <f t="shared" si="57"/>
        <v>0</v>
      </c>
      <c r="BI835" s="199">
        <f t="shared" si="58"/>
        <v>0</v>
      </c>
      <c r="BJ835" s="17" t="s">
        <v>164</v>
      </c>
      <c r="BK835" s="199">
        <f t="shared" si="59"/>
        <v>0</v>
      </c>
      <c r="BL835" s="17" t="s">
        <v>196</v>
      </c>
      <c r="BM835" s="198" t="s">
        <v>1265</v>
      </c>
    </row>
    <row r="836" spans="1:65" s="2" customFormat="1" ht="24.15" customHeight="1">
      <c r="A836" s="34"/>
      <c r="B836" s="35"/>
      <c r="C836" s="233" t="s">
        <v>761</v>
      </c>
      <c r="D836" s="233" t="s">
        <v>307</v>
      </c>
      <c r="E836" s="234" t="s">
        <v>1266</v>
      </c>
      <c r="F836" s="235" t="s">
        <v>1267</v>
      </c>
      <c r="G836" s="236" t="s">
        <v>265</v>
      </c>
      <c r="H836" s="237">
        <v>2</v>
      </c>
      <c r="I836" s="238"/>
      <c r="J836" s="239">
        <f t="shared" si="50"/>
        <v>0</v>
      </c>
      <c r="K836" s="235" t="s">
        <v>1</v>
      </c>
      <c r="L836" s="240"/>
      <c r="M836" s="241" t="s">
        <v>1</v>
      </c>
      <c r="N836" s="242" t="s">
        <v>40</v>
      </c>
      <c r="O836" s="72"/>
      <c r="P836" s="196">
        <f t="shared" si="51"/>
        <v>0</v>
      </c>
      <c r="Q836" s="196">
        <v>0</v>
      </c>
      <c r="R836" s="196">
        <f t="shared" si="52"/>
        <v>0</v>
      </c>
      <c r="S836" s="196">
        <v>0</v>
      </c>
      <c r="T836" s="197">
        <f t="shared" si="53"/>
        <v>0</v>
      </c>
      <c r="U836" s="34"/>
      <c r="V836" s="34"/>
      <c r="W836" s="34"/>
      <c r="X836" s="34"/>
      <c r="Y836" s="34"/>
      <c r="Z836" s="34"/>
      <c r="AA836" s="34"/>
      <c r="AB836" s="34"/>
      <c r="AC836" s="34"/>
      <c r="AD836" s="34"/>
      <c r="AE836" s="34"/>
      <c r="AR836" s="198" t="s">
        <v>241</v>
      </c>
      <c r="AT836" s="198" t="s">
        <v>307</v>
      </c>
      <c r="AU836" s="198" t="s">
        <v>83</v>
      </c>
      <c r="AY836" s="17" t="s">
        <v>157</v>
      </c>
      <c r="BE836" s="199">
        <f t="shared" si="54"/>
        <v>0</v>
      </c>
      <c r="BF836" s="199">
        <f t="shared" si="55"/>
        <v>0</v>
      </c>
      <c r="BG836" s="199">
        <f t="shared" si="56"/>
        <v>0</v>
      </c>
      <c r="BH836" s="199">
        <f t="shared" si="57"/>
        <v>0</v>
      </c>
      <c r="BI836" s="199">
        <f t="shared" si="58"/>
        <v>0</v>
      </c>
      <c r="BJ836" s="17" t="s">
        <v>164</v>
      </c>
      <c r="BK836" s="199">
        <f t="shared" si="59"/>
        <v>0</v>
      </c>
      <c r="BL836" s="17" t="s">
        <v>196</v>
      </c>
      <c r="BM836" s="198" t="s">
        <v>1268</v>
      </c>
    </row>
    <row r="837" spans="1:65" s="2" customFormat="1" ht="24.15" customHeight="1">
      <c r="A837" s="34"/>
      <c r="B837" s="35"/>
      <c r="C837" s="233" t="s">
        <v>1269</v>
      </c>
      <c r="D837" s="233" t="s">
        <v>307</v>
      </c>
      <c r="E837" s="234" t="s">
        <v>1270</v>
      </c>
      <c r="F837" s="235" t="s">
        <v>1271</v>
      </c>
      <c r="G837" s="236" t="s">
        <v>265</v>
      </c>
      <c r="H837" s="237">
        <v>2</v>
      </c>
      <c r="I837" s="238"/>
      <c r="J837" s="239">
        <f t="shared" si="50"/>
        <v>0</v>
      </c>
      <c r="K837" s="235" t="s">
        <v>1</v>
      </c>
      <c r="L837" s="240"/>
      <c r="M837" s="241" t="s">
        <v>1</v>
      </c>
      <c r="N837" s="242" t="s">
        <v>40</v>
      </c>
      <c r="O837" s="72"/>
      <c r="P837" s="196">
        <f t="shared" si="51"/>
        <v>0</v>
      </c>
      <c r="Q837" s="196">
        <v>0</v>
      </c>
      <c r="R837" s="196">
        <f t="shared" si="52"/>
        <v>0</v>
      </c>
      <c r="S837" s="196">
        <v>0</v>
      </c>
      <c r="T837" s="197">
        <f t="shared" si="53"/>
        <v>0</v>
      </c>
      <c r="U837" s="34"/>
      <c r="V837" s="34"/>
      <c r="W837" s="34"/>
      <c r="X837" s="34"/>
      <c r="Y837" s="34"/>
      <c r="Z837" s="34"/>
      <c r="AA837" s="34"/>
      <c r="AB837" s="34"/>
      <c r="AC837" s="34"/>
      <c r="AD837" s="34"/>
      <c r="AE837" s="34"/>
      <c r="AR837" s="198" t="s">
        <v>241</v>
      </c>
      <c r="AT837" s="198" t="s">
        <v>307</v>
      </c>
      <c r="AU837" s="198" t="s">
        <v>83</v>
      </c>
      <c r="AY837" s="17" t="s">
        <v>157</v>
      </c>
      <c r="BE837" s="199">
        <f t="shared" si="54"/>
        <v>0</v>
      </c>
      <c r="BF837" s="199">
        <f t="shared" si="55"/>
        <v>0</v>
      </c>
      <c r="BG837" s="199">
        <f t="shared" si="56"/>
        <v>0</v>
      </c>
      <c r="BH837" s="199">
        <f t="shared" si="57"/>
        <v>0</v>
      </c>
      <c r="BI837" s="199">
        <f t="shared" si="58"/>
        <v>0</v>
      </c>
      <c r="BJ837" s="17" t="s">
        <v>164</v>
      </c>
      <c r="BK837" s="199">
        <f t="shared" si="59"/>
        <v>0</v>
      </c>
      <c r="BL837" s="17" t="s">
        <v>196</v>
      </c>
      <c r="BM837" s="198" t="s">
        <v>1272</v>
      </c>
    </row>
    <row r="838" spans="1:65" s="2" customFormat="1" ht="14.4" customHeight="1">
      <c r="A838" s="34"/>
      <c r="B838" s="35"/>
      <c r="C838" s="187" t="s">
        <v>765</v>
      </c>
      <c r="D838" s="187" t="s">
        <v>159</v>
      </c>
      <c r="E838" s="188" t="s">
        <v>1273</v>
      </c>
      <c r="F838" s="189" t="s">
        <v>1274</v>
      </c>
      <c r="G838" s="190" t="s">
        <v>162</v>
      </c>
      <c r="H838" s="191">
        <v>94</v>
      </c>
      <c r="I838" s="192"/>
      <c r="J838" s="193">
        <f t="shared" si="50"/>
        <v>0</v>
      </c>
      <c r="K838" s="189" t="s">
        <v>163</v>
      </c>
      <c r="L838" s="39"/>
      <c r="M838" s="194" t="s">
        <v>1</v>
      </c>
      <c r="N838" s="195" t="s">
        <v>40</v>
      </c>
      <c r="O838" s="72"/>
      <c r="P838" s="196">
        <f t="shared" si="51"/>
        <v>0</v>
      </c>
      <c r="Q838" s="196">
        <v>0</v>
      </c>
      <c r="R838" s="196">
        <f t="shared" si="52"/>
        <v>0</v>
      </c>
      <c r="S838" s="196">
        <v>0</v>
      </c>
      <c r="T838" s="197">
        <f t="shared" si="53"/>
        <v>0</v>
      </c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34"/>
      <c r="AR838" s="198" t="s">
        <v>196</v>
      </c>
      <c r="AT838" s="198" t="s">
        <v>159</v>
      </c>
      <c r="AU838" s="198" t="s">
        <v>83</v>
      </c>
      <c r="AY838" s="17" t="s">
        <v>157</v>
      </c>
      <c r="BE838" s="199">
        <f t="shared" si="54"/>
        <v>0</v>
      </c>
      <c r="BF838" s="199">
        <f t="shared" si="55"/>
        <v>0</v>
      </c>
      <c r="BG838" s="199">
        <f t="shared" si="56"/>
        <v>0</v>
      </c>
      <c r="BH838" s="199">
        <f t="shared" si="57"/>
        <v>0</v>
      </c>
      <c r="BI838" s="199">
        <f t="shared" si="58"/>
        <v>0</v>
      </c>
      <c r="BJ838" s="17" t="s">
        <v>164</v>
      </c>
      <c r="BK838" s="199">
        <f t="shared" si="59"/>
        <v>0</v>
      </c>
      <c r="BL838" s="17" t="s">
        <v>196</v>
      </c>
      <c r="BM838" s="198" t="s">
        <v>1275</v>
      </c>
    </row>
    <row r="839" spans="2:51" s="14" customFormat="1" ht="10.2">
      <c r="B839" s="211"/>
      <c r="C839" s="212"/>
      <c r="D839" s="202" t="s">
        <v>165</v>
      </c>
      <c r="E839" s="213" t="s">
        <v>1</v>
      </c>
      <c r="F839" s="214" t="s">
        <v>1276</v>
      </c>
      <c r="G839" s="212"/>
      <c r="H839" s="215">
        <v>94</v>
      </c>
      <c r="I839" s="216"/>
      <c r="J839" s="212"/>
      <c r="K839" s="212"/>
      <c r="L839" s="217"/>
      <c r="M839" s="218"/>
      <c r="N839" s="219"/>
      <c r="O839" s="219"/>
      <c r="P839" s="219"/>
      <c r="Q839" s="219"/>
      <c r="R839" s="219"/>
      <c r="S839" s="219"/>
      <c r="T839" s="220"/>
      <c r="AT839" s="221" t="s">
        <v>165</v>
      </c>
      <c r="AU839" s="221" t="s">
        <v>83</v>
      </c>
      <c r="AV839" s="14" t="s">
        <v>83</v>
      </c>
      <c r="AW839" s="14" t="s">
        <v>30</v>
      </c>
      <c r="AX839" s="14" t="s">
        <v>73</v>
      </c>
      <c r="AY839" s="221" t="s">
        <v>157</v>
      </c>
    </row>
    <row r="840" spans="2:51" s="15" customFormat="1" ht="10.2">
      <c r="B840" s="222"/>
      <c r="C840" s="223"/>
      <c r="D840" s="202" t="s">
        <v>165</v>
      </c>
      <c r="E840" s="224" t="s">
        <v>1</v>
      </c>
      <c r="F840" s="225" t="s">
        <v>168</v>
      </c>
      <c r="G840" s="223"/>
      <c r="H840" s="226">
        <v>94</v>
      </c>
      <c r="I840" s="227"/>
      <c r="J840" s="223"/>
      <c r="K840" s="223"/>
      <c r="L840" s="228"/>
      <c r="M840" s="229"/>
      <c r="N840" s="230"/>
      <c r="O840" s="230"/>
      <c r="P840" s="230"/>
      <c r="Q840" s="230"/>
      <c r="R840" s="230"/>
      <c r="S840" s="230"/>
      <c r="T840" s="231"/>
      <c r="AT840" s="232" t="s">
        <v>165</v>
      </c>
      <c r="AU840" s="232" t="s">
        <v>83</v>
      </c>
      <c r="AV840" s="15" t="s">
        <v>164</v>
      </c>
      <c r="AW840" s="15" t="s">
        <v>30</v>
      </c>
      <c r="AX840" s="15" t="s">
        <v>81</v>
      </c>
      <c r="AY840" s="232" t="s">
        <v>157</v>
      </c>
    </row>
    <row r="841" spans="1:65" s="2" customFormat="1" ht="24.15" customHeight="1">
      <c r="A841" s="34"/>
      <c r="B841" s="35"/>
      <c r="C841" s="187" t="s">
        <v>1277</v>
      </c>
      <c r="D841" s="187" t="s">
        <v>159</v>
      </c>
      <c r="E841" s="188" t="s">
        <v>1278</v>
      </c>
      <c r="F841" s="189" t="s">
        <v>1279</v>
      </c>
      <c r="G841" s="190" t="s">
        <v>162</v>
      </c>
      <c r="H841" s="191">
        <v>94</v>
      </c>
      <c r="I841" s="192"/>
      <c r="J841" s="193">
        <f>ROUND(I841*H841,2)</f>
        <v>0</v>
      </c>
      <c r="K841" s="189" t="s">
        <v>163</v>
      </c>
      <c r="L841" s="39"/>
      <c r="M841" s="194" t="s">
        <v>1</v>
      </c>
      <c r="N841" s="195" t="s">
        <v>40</v>
      </c>
      <c r="O841" s="72"/>
      <c r="P841" s="196">
        <f>O841*H841</f>
        <v>0</v>
      </c>
      <c r="Q841" s="196">
        <v>0.00012</v>
      </c>
      <c r="R841" s="196">
        <f>Q841*H841</f>
        <v>0.01128</v>
      </c>
      <c r="S841" s="196">
        <v>0</v>
      </c>
      <c r="T841" s="197">
        <f>S841*H841</f>
        <v>0</v>
      </c>
      <c r="U841" s="34"/>
      <c r="V841" s="34"/>
      <c r="W841" s="34"/>
      <c r="X841" s="34"/>
      <c r="Y841" s="34"/>
      <c r="Z841" s="34"/>
      <c r="AA841" s="34"/>
      <c r="AB841" s="34"/>
      <c r="AC841" s="34"/>
      <c r="AD841" s="34"/>
      <c r="AE841" s="34"/>
      <c r="AR841" s="198" t="s">
        <v>196</v>
      </c>
      <c r="AT841" s="198" t="s">
        <v>159</v>
      </c>
      <c r="AU841" s="198" t="s">
        <v>83</v>
      </c>
      <c r="AY841" s="17" t="s">
        <v>157</v>
      </c>
      <c r="BE841" s="199">
        <f>IF(N841="základní",J841,0)</f>
        <v>0</v>
      </c>
      <c r="BF841" s="199">
        <f>IF(N841="snížená",J841,0)</f>
        <v>0</v>
      </c>
      <c r="BG841" s="199">
        <f>IF(N841="zákl. přenesená",J841,0)</f>
        <v>0</v>
      </c>
      <c r="BH841" s="199">
        <f>IF(N841="sníž. přenesená",J841,0)</f>
        <v>0</v>
      </c>
      <c r="BI841" s="199">
        <f>IF(N841="nulová",J841,0)</f>
        <v>0</v>
      </c>
      <c r="BJ841" s="17" t="s">
        <v>164</v>
      </c>
      <c r="BK841" s="199">
        <f>ROUND(I841*H841,2)</f>
        <v>0</v>
      </c>
      <c r="BL841" s="17" t="s">
        <v>196</v>
      </c>
      <c r="BM841" s="198" t="s">
        <v>1280</v>
      </c>
    </row>
    <row r="842" spans="2:51" s="14" customFormat="1" ht="10.2">
      <c r="B842" s="211"/>
      <c r="C842" s="212"/>
      <c r="D842" s="202" t="s">
        <v>165</v>
      </c>
      <c r="E842" s="213" t="s">
        <v>1</v>
      </c>
      <c r="F842" s="214" t="s">
        <v>1276</v>
      </c>
      <c r="G842" s="212"/>
      <c r="H842" s="215">
        <v>94</v>
      </c>
      <c r="I842" s="216"/>
      <c r="J842" s="212"/>
      <c r="K842" s="212"/>
      <c r="L842" s="217"/>
      <c r="M842" s="218"/>
      <c r="N842" s="219"/>
      <c r="O842" s="219"/>
      <c r="P842" s="219"/>
      <c r="Q842" s="219"/>
      <c r="R842" s="219"/>
      <c r="S842" s="219"/>
      <c r="T842" s="220"/>
      <c r="AT842" s="221" t="s">
        <v>165</v>
      </c>
      <c r="AU842" s="221" t="s">
        <v>83</v>
      </c>
      <c r="AV842" s="14" t="s">
        <v>83</v>
      </c>
      <c r="AW842" s="14" t="s">
        <v>30</v>
      </c>
      <c r="AX842" s="14" t="s">
        <v>73</v>
      </c>
      <c r="AY842" s="221" t="s">
        <v>157</v>
      </c>
    </row>
    <row r="843" spans="2:51" s="15" customFormat="1" ht="10.2">
      <c r="B843" s="222"/>
      <c r="C843" s="223"/>
      <c r="D843" s="202" t="s">
        <v>165</v>
      </c>
      <c r="E843" s="224" t="s">
        <v>1</v>
      </c>
      <c r="F843" s="225" t="s">
        <v>168</v>
      </c>
      <c r="G843" s="223"/>
      <c r="H843" s="226">
        <v>94</v>
      </c>
      <c r="I843" s="227"/>
      <c r="J843" s="223"/>
      <c r="K843" s="223"/>
      <c r="L843" s="228"/>
      <c r="M843" s="229"/>
      <c r="N843" s="230"/>
      <c r="O843" s="230"/>
      <c r="P843" s="230"/>
      <c r="Q843" s="230"/>
      <c r="R843" s="230"/>
      <c r="S843" s="230"/>
      <c r="T843" s="231"/>
      <c r="AT843" s="232" t="s">
        <v>165</v>
      </c>
      <c r="AU843" s="232" t="s">
        <v>83</v>
      </c>
      <c r="AV843" s="15" t="s">
        <v>164</v>
      </c>
      <c r="AW843" s="15" t="s">
        <v>30</v>
      </c>
      <c r="AX843" s="15" t="s">
        <v>81</v>
      </c>
      <c r="AY843" s="232" t="s">
        <v>157</v>
      </c>
    </row>
    <row r="844" spans="1:65" s="2" customFormat="1" ht="24.15" customHeight="1">
      <c r="A844" s="34"/>
      <c r="B844" s="35"/>
      <c r="C844" s="187" t="s">
        <v>769</v>
      </c>
      <c r="D844" s="187" t="s">
        <v>159</v>
      </c>
      <c r="E844" s="188" t="s">
        <v>1281</v>
      </c>
      <c r="F844" s="189" t="s">
        <v>1282</v>
      </c>
      <c r="G844" s="190" t="s">
        <v>162</v>
      </c>
      <c r="H844" s="191">
        <v>140</v>
      </c>
      <c r="I844" s="192"/>
      <c r="J844" s="193">
        <f>ROUND(I844*H844,2)</f>
        <v>0</v>
      </c>
      <c r="K844" s="189" t="s">
        <v>163</v>
      </c>
      <c r="L844" s="39"/>
      <c r="M844" s="194" t="s">
        <v>1</v>
      </c>
      <c r="N844" s="195" t="s">
        <v>40</v>
      </c>
      <c r="O844" s="72"/>
      <c r="P844" s="196">
        <f>O844*H844</f>
        <v>0</v>
      </c>
      <c r="Q844" s="196">
        <v>4E-05</v>
      </c>
      <c r="R844" s="196">
        <f>Q844*H844</f>
        <v>0.005600000000000001</v>
      </c>
      <c r="S844" s="196">
        <v>0</v>
      </c>
      <c r="T844" s="197">
        <f>S844*H844</f>
        <v>0</v>
      </c>
      <c r="U844" s="34"/>
      <c r="V844" s="34"/>
      <c r="W844" s="34"/>
      <c r="X844" s="34"/>
      <c r="Y844" s="34"/>
      <c r="Z844" s="34"/>
      <c r="AA844" s="34"/>
      <c r="AB844" s="34"/>
      <c r="AC844" s="34"/>
      <c r="AD844" s="34"/>
      <c r="AE844" s="34"/>
      <c r="AR844" s="198" t="s">
        <v>196</v>
      </c>
      <c r="AT844" s="198" t="s">
        <v>159</v>
      </c>
      <c r="AU844" s="198" t="s">
        <v>83</v>
      </c>
      <c r="AY844" s="17" t="s">
        <v>157</v>
      </c>
      <c r="BE844" s="199">
        <f>IF(N844="základní",J844,0)</f>
        <v>0</v>
      </c>
      <c r="BF844" s="199">
        <f>IF(N844="snížená",J844,0)</f>
        <v>0</v>
      </c>
      <c r="BG844" s="199">
        <f>IF(N844="zákl. přenesená",J844,0)</f>
        <v>0</v>
      </c>
      <c r="BH844" s="199">
        <f>IF(N844="sníž. přenesená",J844,0)</f>
        <v>0</v>
      </c>
      <c r="BI844" s="199">
        <f>IF(N844="nulová",J844,0)</f>
        <v>0</v>
      </c>
      <c r="BJ844" s="17" t="s">
        <v>164</v>
      </c>
      <c r="BK844" s="199">
        <f>ROUND(I844*H844,2)</f>
        <v>0</v>
      </c>
      <c r="BL844" s="17" t="s">
        <v>196</v>
      </c>
      <c r="BM844" s="198" t="s">
        <v>1283</v>
      </c>
    </row>
    <row r="845" spans="2:51" s="14" customFormat="1" ht="10.2">
      <c r="B845" s="211"/>
      <c r="C845" s="212"/>
      <c r="D845" s="202" t="s">
        <v>165</v>
      </c>
      <c r="E845" s="213" t="s">
        <v>1</v>
      </c>
      <c r="F845" s="214" t="s">
        <v>1284</v>
      </c>
      <c r="G845" s="212"/>
      <c r="H845" s="215">
        <v>140</v>
      </c>
      <c r="I845" s="216"/>
      <c r="J845" s="212"/>
      <c r="K845" s="212"/>
      <c r="L845" s="217"/>
      <c r="M845" s="218"/>
      <c r="N845" s="219"/>
      <c r="O845" s="219"/>
      <c r="P845" s="219"/>
      <c r="Q845" s="219"/>
      <c r="R845" s="219"/>
      <c r="S845" s="219"/>
      <c r="T845" s="220"/>
      <c r="AT845" s="221" t="s">
        <v>165</v>
      </c>
      <c r="AU845" s="221" t="s">
        <v>83</v>
      </c>
      <c r="AV845" s="14" t="s">
        <v>83</v>
      </c>
      <c r="AW845" s="14" t="s">
        <v>30</v>
      </c>
      <c r="AX845" s="14" t="s">
        <v>73</v>
      </c>
      <c r="AY845" s="221" t="s">
        <v>157</v>
      </c>
    </row>
    <row r="846" spans="2:51" s="15" customFormat="1" ht="10.2">
      <c r="B846" s="222"/>
      <c r="C846" s="223"/>
      <c r="D846" s="202" t="s">
        <v>165</v>
      </c>
      <c r="E846" s="224" t="s">
        <v>1</v>
      </c>
      <c r="F846" s="225" t="s">
        <v>168</v>
      </c>
      <c r="G846" s="223"/>
      <c r="H846" s="226">
        <v>140</v>
      </c>
      <c r="I846" s="227"/>
      <c r="J846" s="223"/>
      <c r="K846" s="223"/>
      <c r="L846" s="228"/>
      <c r="M846" s="229"/>
      <c r="N846" s="230"/>
      <c r="O846" s="230"/>
      <c r="P846" s="230"/>
      <c r="Q846" s="230"/>
      <c r="R846" s="230"/>
      <c r="S846" s="230"/>
      <c r="T846" s="231"/>
      <c r="AT846" s="232" t="s">
        <v>165</v>
      </c>
      <c r="AU846" s="232" t="s">
        <v>83</v>
      </c>
      <c r="AV846" s="15" t="s">
        <v>164</v>
      </c>
      <c r="AW846" s="15" t="s">
        <v>30</v>
      </c>
      <c r="AX846" s="15" t="s">
        <v>81</v>
      </c>
      <c r="AY846" s="232" t="s">
        <v>157</v>
      </c>
    </row>
    <row r="847" spans="1:65" s="2" customFormat="1" ht="24.15" customHeight="1">
      <c r="A847" s="34"/>
      <c r="B847" s="35"/>
      <c r="C847" s="187" t="s">
        <v>1285</v>
      </c>
      <c r="D847" s="187" t="s">
        <v>159</v>
      </c>
      <c r="E847" s="188" t="s">
        <v>1286</v>
      </c>
      <c r="F847" s="189" t="s">
        <v>1287</v>
      </c>
      <c r="G847" s="190" t="s">
        <v>162</v>
      </c>
      <c r="H847" s="191">
        <v>4</v>
      </c>
      <c r="I847" s="192"/>
      <c r="J847" s="193">
        <f>ROUND(I847*H847,2)</f>
        <v>0</v>
      </c>
      <c r="K847" s="189" t="s">
        <v>163</v>
      </c>
      <c r="L847" s="39"/>
      <c r="M847" s="194" t="s">
        <v>1</v>
      </c>
      <c r="N847" s="195" t="s">
        <v>40</v>
      </c>
      <c r="O847" s="72"/>
      <c r="P847" s="196">
        <f>O847*H847</f>
        <v>0</v>
      </c>
      <c r="Q847" s="196">
        <v>4E-05</v>
      </c>
      <c r="R847" s="196">
        <f>Q847*H847</f>
        <v>0.00016</v>
      </c>
      <c r="S847" s="196">
        <v>0</v>
      </c>
      <c r="T847" s="197">
        <f>S847*H847</f>
        <v>0</v>
      </c>
      <c r="U847" s="34"/>
      <c r="V847" s="34"/>
      <c r="W847" s="34"/>
      <c r="X847" s="34"/>
      <c r="Y847" s="34"/>
      <c r="Z847" s="34"/>
      <c r="AA847" s="34"/>
      <c r="AB847" s="34"/>
      <c r="AC847" s="34"/>
      <c r="AD847" s="34"/>
      <c r="AE847" s="34"/>
      <c r="AR847" s="198" t="s">
        <v>196</v>
      </c>
      <c r="AT847" s="198" t="s">
        <v>159</v>
      </c>
      <c r="AU847" s="198" t="s">
        <v>83</v>
      </c>
      <c r="AY847" s="17" t="s">
        <v>157</v>
      </c>
      <c r="BE847" s="199">
        <f>IF(N847="základní",J847,0)</f>
        <v>0</v>
      </c>
      <c r="BF847" s="199">
        <f>IF(N847="snížená",J847,0)</f>
        <v>0</v>
      </c>
      <c r="BG847" s="199">
        <f>IF(N847="zákl. přenesená",J847,0)</f>
        <v>0</v>
      </c>
      <c r="BH847" s="199">
        <f>IF(N847="sníž. přenesená",J847,0)</f>
        <v>0</v>
      </c>
      <c r="BI847" s="199">
        <f>IF(N847="nulová",J847,0)</f>
        <v>0</v>
      </c>
      <c r="BJ847" s="17" t="s">
        <v>164</v>
      </c>
      <c r="BK847" s="199">
        <f>ROUND(I847*H847,2)</f>
        <v>0</v>
      </c>
      <c r="BL847" s="17" t="s">
        <v>196</v>
      </c>
      <c r="BM847" s="198" t="s">
        <v>1288</v>
      </c>
    </row>
    <row r="848" spans="2:51" s="14" customFormat="1" ht="10.2">
      <c r="B848" s="211"/>
      <c r="C848" s="212"/>
      <c r="D848" s="202" t="s">
        <v>165</v>
      </c>
      <c r="E848" s="213" t="s">
        <v>1</v>
      </c>
      <c r="F848" s="214" t="s">
        <v>1289</v>
      </c>
      <c r="G848" s="212"/>
      <c r="H848" s="215">
        <v>4</v>
      </c>
      <c r="I848" s="216"/>
      <c r="J848" s="212"/>
      <c r="K848" s="212"/>
      <c r="L848" s="217"/>
      <c r="M848" s="218"/>
      <c r="N848" s="219"/>
      <c r="O848" s="219"/>
      <c r="P848" s="219"/>
      <c r="Q848" s="219"/>
      <c r="R848" s="219"/>
      <c r="S848" s="219"/>
      <c r="T848" s="220"/>
      <c r="AT848" s="221" t="s">
        <v>165</v>
      </c>
      <c r="AU848" s="221" t="s">
        <v>83</v>
      </c>
      <c r="AV848" s="14" t="s">
        <v>83</v>
      </c>
      <c r="AW848" s="14" t="s">
        <v>30</v>
      </c>
      <c r="AX848" s="14" t="s">
        <v>73</v>
      </c>
      <c r="AY848" s="221" t="s">
        <v>157</v>
      </c>
    </row>
    <row r="849" spans="2:51" s="15" customFormat="1" ht="10.2">
      <c r="B849" s="222"/>
      <c r="C849" s="223"/>
      <c r="D849" s="202" t="s">
        <v>165</v>
      </c>
      <c r="E849" s="224" t="s">
        <v>1</v>
      </c>
      <c r="F849" s="225" t="s">
        <v>168</v>
      </c>
      <c r="G849" s="223"/>
      <c r="H849" s="226">
        <v>4</v>
      </c>
      <c r="I849" s="227"/>
      <c r="J849" s="223"/>
      <c r="K849" s="223"/>
      <c r="L849" s="228"/>
      <c r="M849" s="229"/>
      <c r="N849" s="230"/>
      <c r="O849" s="230"/>
      <c r="P849" s="230"/>
      <c r="Q849" s="230"/>
      <c r="R849" s="230"/>
      <c r="S849" s="230"/>
      <c r="T849" s="231"/>
      <c r="AT849" s="232" t="s">
        <v>165</v>
      </c>
      <c r="AU849" s="232" t="s">
        <v>83</v>
      </c>
      <c r="AV849" s="15" t="s">
        <v>164</v>
      </c>
      <c r="AW849" s="15" t="s">
        <v>30</v>
      </c>
      <c r="AX849" s="15" t="s">
        <v>81</v>
      </c>
      <c r="AY849" s="232" t="s">
        <v>157</v>
      </c>
    </row>
    <row r="850" spans="1:65" s="2" customFormat="1" ht="24.15" customHeight="1">
      <c r="A850" s="34"/>
      <c r="B850" s="35"/>
      <c r="C850" s="187" t="s">
        <v>773</v>
      </c>
      <c r="D850" s="187" t="s">
        <v>159</v>
      </c>
      <c r="E850" s="188" t="s">
        <v>1290</v>
      </c>
      <c r="F850" s="189" t="s">
        <v>1291</v>
      </c>
      <c r="G850" s="190" t="s">
        <v>216</v>
      </c>
      <c r="H850" s="191">
        <v>0.127</v>
      </c>
      <c r="I850" s="192"/>
      <c r="J850" s="193">
        <f>ROUND(I850*H850,2)</f>
        <v>0</v>
      </c>
      <c r="K850" s="189" t="s">
        <v>163</v>
      </c>
      <c r="L850" s="39"/>
      <c r="M850" s="194" t="s">
        <v>1</v>
      </c>
      <c r="N850" s="195" t="s">
        <v>40</v>
      </c>
      <c r="O850" s="72"/>
      <c r="P850" s="196">
        <f>O850*H850</f>
        <v>0</v>
      </c>
      <c r="Q850" s="196">
        <v>0</v>
      </c>
      <c r="R850" s="196">
        <f>Q850*H850</f>
        <v>0</v>
      </c>
      <c r="S850" s="196">
        <v>0</v>
      </c>
      <c r="T850" s="197">
        <f>S850*H850</f>
        <v>0</v>
      </c>
      <c r="U850" s="34"/>
      <c r="V850" s="34"/>
      <c r="W850" s="34"/>
      <c r="X850" s="34"/>
      <c r="Y850" s="34"/>
      <c r="Z850" s="34"/>
      <c r="AA850" s="34"/>
      <c r="AB850" s="34"/>
      <c r="AC850" s="34"/>
      <c r="AD850" s="34"/>
      <c r="AE850" s="34"/>
      <c r="AR850" s="198" t="s">
        <v>196</v>
      </c>
      <c r="AT850" s="198" t="s">
        <v>159</v>
      </c>
      <c r="AU850" s="198" t="s">
        <v>83</v>
      </c>
      <c r="AY850" s="17" t="s">
        <v>157</v>
      </c>
      <c r="BE850" s="199">
        <f>IF(N850="základní",J850,0)</f>
        <v>0</v>
      </c>
      <c r="BF850" s="199">
        <f>IF(N850="snížená",J850,0)</f>
        <v>0</v>
      </c>
      <c r="BG850" s="199">
        <f>IF(N850="zákl. přenesená",J850,0)</f>
        <v>0</v>
      </c>
      <c r="BH850" s="199">
        <f>IF(N850="sníž. přenesená",J850,0)</f>
        <v>0</v>
      </c>
      <c r="BI850" s="199">
        <f>IF(N850="nulová",J850,0)</f>
        <v>0</v>
      </c>
      <c r="BJ850" s="17" t="s">
        <v>164</v>
      </c>
      <c r="BK850" s="199">
        <f>ROUND(I850*H850,2)</f>
        <v>0</v>
      </c>
      <c r="BL850" s="17" t="s">
        <v>196</v>
      </c>
      <c r="BM850" s="198" t="s">
        <v>1292</v>
      </c>
    </row>
    <row r="851" spans="2:63" s="12" customFormat="1" ht="22.8" customHeight="1">
      <c r="B851" s="171"/>
      <c r="C851" s="172"/>
      <c r="D851" s="173" t="s">
        <v>72</v>
      </c>
      <c r="E851" s="185" t="s">
        <v>1293</v>
      </c>
      <c r="F851" s="185" t="s">
        <v>1294</v>
      </c>
      <c r="G851" s="172"/>
      <c r="H851" s="172"/>
      <c r="I851" s="175"/>
      <c r="J851" s="186">
        <f>BK851</f>
        <v>0</v>
      </c>
      <c r="K851" s="172"/>
      <c r="L851" s="177"/>
      <c r="M851" s="178"/>
      <c r="N851" s="179"/>
      <c r="O851" s="179"/>
      <c r="P851" s="180">
        <f>SUM(P852:P860)</f>
        <v>0</v>
      </c>
      <c r="Q851" s="179"/>
      <c r="R851" s="180">
        <f>SUM(R852:R860)</f>
        <v>0.01466</v>
      </c>
      <c r="S851" s="179"/>
      <c r="T851" s="181">
        <f>SUM(T852:T860)</f>
        <v>0</v>
      </c>
      <c r="AR851" s="182" t="s">
        <v>83</v>
      </c>
      <c r="AT851" s="183" t="s">
        <v>72</v>
      </c>
      <c r="AU851" s="183" t="s">
        <v>81</v>
      </c>
      <c r="AY851" s="182" t="s">
        <v>157</v>
      </c>
      <c r="BK851" s="184">
        <f>SUM(BK852:BK860)</f>
        <v>0</v>
      </c>
    </row>
    <row r="852" spans="1:65" s="2" customFormat="1" ht="24.15" customHeight="1">
      <c r="A852" s="34"/>
      <c r="B852" s="35"/>
      <c r="C852" s="187" t="s">
        <v>1295</v>
      </c>
      <c r="D852" s="187" t="s">
        <v>159</v>
      </c>
      <c r="E852" s="188" t="s">
        <v>1296</v>
      </c>
      <c r="F852" s="189" t="s">
        <v>1297</v>
      </c>
      <c r="G852" s="190" t="s">
        <v>265</v>
      </c>
      <c r="H852" s="191">
        <v>7</v>
      </c>
      <c r="I852" s="192"/>
      <c r="J852" s="193">
        <f aca="true" t="shared" si="60" ref="J852:J860">ROUND(I852*H852,2)</f>
        <v>0</v>
      </c>
      <c r="K852" s="189" t="s">
        <v>163</v>
      </c>
      <c r="L852" s="39"/>
      <c r="M852" s="194" t="s">
        <v>1</v>
      </c>
      <c r="N852" s="195" t="s">
        <v>40</v>
      </c>
      <c r="O852" s="72"/>
      <c r="P852" s="196">
        <f aca="true" t="shared" si="61" ref="P852:P860">O852*H852</f>
        <v>0</v>
      </c>
      <c r="Q852" s="196">
        <v>9E-05</v>
      </c>
      <c r="R852" s="196">
        <f aca="true" t="shared" si="62" ref="R852:R860">Q852*H852</f>
        <v>0.00063</v>
      </c>
      <c r="S852" s="196">
        <v>0</v>
      </c>
      <c r="T852" s="197">
        <f aca="true" t="shared" si="63" ref="T852:T860">S852*H852</f>
        <v>0</v>
      </c>
      <c r="U852" s="34"/>
      <c r="V852" s="34"/>
      <c r="W852" s="34"/>
      <c r="X852" s="34"/>
      <c r="Y852" s="34"/>
      <c r="Z852" s="34"/>
      <c r="AA852" s="34"/>
      <c r="AB852" s="34"/>
      <c r="AC852" s="34"/>
      <c r="AD852" s="34"/>
      <c r="AE852" s="34"/>
      <c r="AR852" s="198" t="s">
        <v>196</v>
      </c>
      <c r="AT852" s="198" t="s">
        <v>159</v>
      </c>
      <c r="AU852" s="198" t="s">
        <v>83</v>
      </c>
      <c r="AY852" s="17" t="s">
        <v>157</v>
      </c>
      <c r="BE852" s="199">
        <f aca="true" t="shared" si="64" ref="BE852:BE860">IF(N852="základní",J852,0)</f>
        <v>0</v>
      </c>
      <c r="BF852" s="199">
        <f aca="true" t="shared" si="65" ref="BF852:BF860">IF(N852="snížená",J852,0)</f>
        <v>0</v>
      </c>
      <c r="BG852" s="199">
        <f aca="true" t="shared" si="66" ref="BG852:BG860">IF(N852="zákl. přenesená",J852,0)</f>
        <v>0</v>
      </c>
      <c r="BH852" s="199">
        <f aca="true" t="shared" si="67" ref="BH852:BH860">IF(N852="sníž. přenesená",J852,0)</f>
        <v>0</v>
      </c>
      <c r="BI852" s="199">
        <f aca="true" t="shared" si="68" ref="BI852:BI860">IF(N852="nulová",J852,0)</f>
        <v>0</v>
      </c>
      <c r="BJ852" s="17" t="s">
        <v>164</v>
      </c>
      <c r="BK852" s="199">
        <f aca="true" t="shared" si="69" ref="BK852:BK860">ROUND(I852*H852,2)</f>
        <v>0</v>
      </c>
      <c r="BL852" s="17" t="s">
        <v>196</v>
      </c>
      <c r="BM852" s="198" t="s">
        <v>1298</v>
      </c>
    </row>
    <row r="853" spans="1:65" s="2" customFormat="1" ht="24.15" customHeight="1">
      <c r="A853" s="34"/>
      <c r="B853" s="35"/>
      <c r="C853" s="187" t="s">
        <v>776</v>
      </c>
      <c r="D853" s="187" t="s">
        <v>159</v>
      </c>
      <c r="E853" s="188" t="s">
        <v>1299</v>
      </c>
      <c r="F853" s="189" t="s">
        <v>1300</v>
      </c>
      <c r="G853" s="190" t="s">
        <v>265</v>
      </c>
      <c r="H853" s="191">
        <v>7</v>
      </c>
      <c r="I853" s="192"/>
      <c r="J853" s="193">
        <f t="shared" si="60"/>
        <v>0</v>
      </c>
      <c r="K853" s="189" t="s">
        <v>163</v>
      </c>
      <c r="L853" s="39"/>
      <c r="M853" s="194" t="s">
        <v>1</v>
      </c>
      <c r="N853" s="195" t="s">
        <v>40</v>
      </c>
      <c r="O853" s="72"/>
      <c r="P853" s="196">
        <f t="shared" si="61"/>
        <v>0</v>
      </c>
      <c r="Q853" s="196">
        <v>0.00037</v>
      </c>
      <c r="R853" s="196">
        <f t="shared" si="62"/>
        <v>0.00259</v>
      </c>
      <c r="S853" s="196">
        <v>0</v>
      </c>
      <c r="T853" s="197">
        <f t="shared" si="63"/>
        <v>0</v>
      </c>
      <c r="U853" s="34"/>
      <c r="V853" s="34"/>
      <c r="W853" s="34"/>
      <c r="X853" s="34"/>
      <c r="Y853" s="34"/>
      <c r="Z853" s="34"/>
      <c r="AA853" s="34"/>
      <c r="AB853" s="34"/>
      <c r="AC853" s="34"/>
      <c r="AD853" s="34"/>
      <c r="AE853" s="34"/>
      <c r="AR853" s="198" t="s">
        <v>196</v>
      </c>
      <c r="AT853" s="198" t="s">
        <v>159</v>
      </c>
      <c r="AU853" s="198" t="s">
        <v>83</v>
      </c>
      <c r="AY853" s="17" t="s">
        <v>157</v>
      </c>
      <c r="BE853" s="199">
        <f t="shared" si="64"/>
        <v>0</v>
      </c>
      <c r="BF853" s="199">
        <f t="shared" si="65"/>
        <v>0</v>
      </c>
      <c r="BG853" s="199">
        <f t="shared" si="66"/>
        <v>0</v>
      </c>
      <c r="BH853" s="199">
        <f t="shared" si="67"/>
        <v>0</v>
      </c>
      <c r="BI853" s="199">
        <f t="shared" si="68"/>
        <v>0</v>
      </c>
      <c r="BJ853" s="17" t="s">
        <v>164</v>
      </c>
      <c r="BK853" s="199">
        <f t="shared" si="69"/>
        <v>0</v>
      </c>
      <c r="BL853" s="17" t="s">
        <v>196</v>
      </c>
      <c r="BM853" s="198" t="s">
        <v>1301</v>
      </c>
    </row>
    <row r="854" spans="1:65" s="2" customFormat="1" ht="24.15" customHeight="1">
      <c r="A854" s="34"/>
      <c r="B854" s="35"/>
      <c r="C854" s="187" t="s">
        <v>1302</v>
      </c>
      <c r="D854" s="187" t="s">
        <v>159</v>
      </c>
      <c r="E854" s="188" t="s">
        <v>1303</v>
      </c>
      <c r="F854" s="189" t="s">
        <v>1304</v>
      </c>
      <c r="G854" s="190" t="s">
        <v>265</v>
      </c>
      <c r="H854" s="191">
        <v>7</v>
      </c>
      <c r="I854" s="192"/>
      <c r="J854" s="193">
        <f t="shared" si="60"/>
        <v>0</v>
      </c>
      <c r="K854" s="189" t="s">
        <v>163</v>
      </c>
      <c r="L854" s="39"/>
      <c r="M854" s="194" t="s">
        <v>1</v>
      </c>
      <c r="N854" s="195" t="s">
        <v>40</v>
      </c>
      <c r="O854" s="72"/>
      <c r="P854" s="196">
        <f t="shared" si="61"/>
        <v>0</v>
      </c>
      <c r="Q854" s="196">
        <v>0.0007</v>
      </c>
      <c r="R854" s="196">
        <f t="shared" si="62"/>
        <v>0.0049</v>
      </c>
      <c r="S854" s="196">
        <v>0</v>
      </c>
      <c r="T854" s="197">
        <f t="shared" si="63"/>
        <v>0</v>
      </c>
      <c r="U854" s="34"/>
      <c r="V854" s="34"/>
      <c r="W854" s="34"/>
      <c r="X854" s="34"/>
      <c r="Y854" s="34"/>
      <c r="Z854" s="34"/>
      <c r="AA854" s="34"/>
      <c r="AB854" s="34"/>
      <c r="AC854" s="34"/>
      <c r="AD854" s="34"/>
      <c r="AE854" s="34"/>
      <c r="AR854" s="198" t="s">
        <v>196</v>
      </c>
      <c r="AT854" s="198" t="s">
        <v>159</v>
      </c>
      <c r="AU854" s="198" t="s">
        <v>83</v>
      </c>
      <c r="AY854" s="17" t="s">
        <v>157</v>
      </c>
      <c r="BE854" s="199">
        <f t="shared" si="64"/>
        <v>0</v>
      </c>
      <c r="BF854" s="199">
        <f t="shared" si="65"/>
        <v>0</v>
      </c>
      <c r="BG854" s="199">
        <f t="shared" si="66"/>
        <v>0</v>
      </c>
      <c r="BH854" s="199">
        <f t="shared" si="67"/>
        <v>0</v>
      </c>
      <c r="BI854" s="199">
        <f t="shared" si="68"/>
        <v>0</v>
      </c>
      <c r="BJ854" s="17" t="s">
        <v>164</v>
      </c>
      <c r="BK854" s="199">
        <f t="shared" si="69"/>
        <v>0</v>
      </c>
      <c r="BL854" s="17" t="s">
        <v>196</v>
      </c>
      <c r="BM854" s="198" t="s">
        <v>1305</v>
      </c>
    </row>
    <row r="855" spans="1:65" s="2" customFormat="1" ht="24.15" customHeight="1">
      <c r="A855" s="34"/>
      <c r="B855" s="35"/>
      <c r="C855" s="187" t="s">
        <v>782</v>
      </c>
      <c r="D855" s="187" t="s">
        <v>159</v>
      </c>
      <c r="E855" s="188" t="s">
        <v>1306</v>
      </c>
      <c r="F855" s="189" t="s">
        <v>1307</v>
      </c>
      <c r="G855" s="190" t="s">
        <v>265</v>
      </c>
      <c r="H855" s="191">
        <v>10</v>
      </c>
      <c r="I855" s="192"/>
      <c r="J855" s="193">
        <f t="shared" si="60"/>
        <v>0</v>
      </c>
      <c r="K855" s="189" t="s">
        <v>163</v>
      </c>
      <c r="L855" s="39"/>
      <c r="M855" s="194" t="s">
        <v>1</v>
      </c>
      <c r="N855" s="195" t="s">
        <v>40</v>
      </c>
      <c r="O855" s="72"/>
      <c r="P855" s="196">
        <f t="shared" si="61"/>
        <v>0</v>
      </c>
      <c r="Q855" s="196">
        <v>0.00022</v>
      </c>
      <c r="R855" s="196">
        <f t="shared" si="62"/>
        <v>0.0022</v>
      </c>
      <c r="S855" s="196">
        <v>0</v>
      </c>
      <c r="T855" s="197">
        <f t="shared" si="63"/>
        <v>0</v>
      </c>
      <c r="U855" s="34"/>
      <c r="V855" s="34"/>
      <c r="W855" s="34"/>
      <c r="X855" s="34"/>
      <c r="Y855" s="34"/>
      <c r="Z855" s="34"/>
      <c r="AA855" s="34"/>
      <c r="AB855" s="34"/>
      <c r="AC855" s="34"/>
      <c r="AD855" s="34"/>
      <c r="AE855" s="34"/>
      <c r="AR855" s="198" t="s">
        <v>196</v>
      </c>
      <c r="AT855" s="198" t="s">
        <v>159</v>
      </c>
      <c r="AU855" s="198" t="s">
        <v>83</v>
      </c>
      <c r="AY855" s="17" t="s">
        <v>157</v>
      </c>
      <c r="BE855" s="199">
        <f t="shared" si="64"/>
        <v>0</v>
      </c>
      <c r="BF855" s="199">
        <f t="shared" si="65"/>
        <v>0</v>
      </c>
      <c r="BG855" s="199">
        <f t="shared" si="66"/>
        <v>0</v>
      </c>
      <c r="BH855" s="199">
        <f t="shared" si="67"/>
        <v>0</v>
      </c>
      <c r="BI855" s="199">
        <f t="shared" si="68"/>
        <v>0</v>
      </c>
      <c r="BJ855" s="17" t="s">
        <v>164</v>
      </c>
      <c r="BK855" s="199">
        <f t="shared" si="69"/>
        <v>0</v>
      </c>
      <c r="BL855" s="17" t="s">
        <v>196</v>
      </c>
      <c r="BM855" s="198" t="s">
        <v>1308</v>
      </c>
    </row>
    <row r="856" spans="1:65" s="2" customFormat="1" ht="14.4" customHeight="1">
      <c r="A856" s="34"/>
      <c r="B856" s="35"/>
      <c r="C856" s="187" t="s">
        <v>1309</v>
      </c>
      <c r="D856" s="187" t="s">
        <v>159</v>
      </c>
      <c r="E856" s="188" t="s">
        <v>1310</v>
      </c>
      <c r="F856" s="189" t="s">
        <v>1311</v>
      </c>
      <c r="G856" s="190" t="s">
        <v>265</v>
      </c>
      <c r="H856" s="191">
        <v>6</v>
      </c>
      <c r="I856" s="192"/>
      <c r="J856" s="193">
        <f t="shared" si="60"/>
        <v>0</v>
      </c>
      <c r="K856" s="189" t="s">
        <v>163</v>
      </c>
      <c r="L856" s="39"/>
      <c r="M856" s="194" t="s">
        <v>1</v>
      </c>
      <c r="N856" s="195" t="s">
        <v>40</v>
      </c>
      <c r="O856" s="72"/>
      <c r="P856" s="196">
        <f t="shared" si="61"/>
        <v>0</v>
      </c>
      <c r="Q856" s="196">
        <v>0.00034</v>
      </c>
      <c r="R856" s="196">
        <f t="shared" si="62"/>
        <v>0.00204</v>
      </c>
      <c r="S856" s="196">
        <v>0</v>
      </c>
      <c r="T856" s="197">
        <f t="shared" si="63"/>
        <v>0</v>
      </c>
      <c r="U856" s="34"/>
      <c r="V856" s="34"/>
      <c r="W856" s="34"/>
      <c r="X856" s="34"/>
      <c r="Y856" s="34"/>
      <c r="Z856" s="34"/>
      <c r="AA856" s="34"/>
      <c r="AB856" s="34"/>
      <c r="AC856" s="34"/>
      <c r="AD856" s="34"/>
      <c r="AE856" s="34"/>
      <c r="AR856" s="198" t="s">
        <v>196</v>
      </c>
      <c r="AT856" s="198" t="s">
        <v>159</v>
      </c>
      <c r="AU856" s="198" t="s">
        <v>83</v>
      </c>
      <c r="AY856" s="17" t="s">
        <v>157</v>
      </c>
      <c r="BE856" s="199">
        <f t="shared" si="64"/>
        <v>0</v>
      </c>
      <c r="BF856" s="199">
        <f t="shared" si="65"/>
        <v>0</v>
      </c>
      <c r="BG856" s="199">
        <f t="shared" si="66"/>
        <v>0</v>
      </c>
      <c r="BH856" s="199">
        <f t="shared" si="67"/>
        <v>0</v>
      </c>
      <c r="BI856" s="199">
        <f t="shared" si="68"/>
        <v>0</v>
      </c>
      <c r="BJ856" s="17" t="s">
        <v>164</v>
      </c>
      <c r="BK856" s="199">
        <f t="shared" si="69"/>
        <v>0</v>
      </c>
      <c r="BL856" s="17" t="s">
        <v>196</v>
      </c>
      <c r="BM856" s="198" t="s">
        <v>1312</v>
      </c>
    </row>
    <row r="857" spans="1:65" s="2" customFormat="1" ht="14.4" customHeight="1">
      <c r="A857" s="34"/>
      <c r="B857" s="35"/>
      <c r="C857" s="187" t="s">
        <v>789</v>
      </c>
      <c r="D857" s="187" t="s">
        <v>159</v>
      </c>
      <c r="E857" s="188" t="s">
        <v>1313</v>
      </c>
      <c r="F857" s="189" t="s">
        <v>1314</v>
      </c>
      <c r="G857" s="190" t="s">
        <v>265</v>
      </c>
      <c r="H857" s="191">
        <v>4</v>
      </c>
      <c r="I857" s="192"/>
      <c r="J857" s="193">
        <f t="shared" si="60"/>
        <v>0</v>
      </c>
      <c r="K857" s="189" t="s">
        <v>163</v>
      </c>
      <c r="L857" s="39"/>
      <c r="M857" s="194" t="s">
        <v>1</v>
      </c>
      <c r="N857" s="195" t="s">
        <v>40</v>
      </c>
      <c r="O857" s="72"/>
      <c r="P857" s="196">
        <f t="shared" si="61"/>
        <v>0</v>
      </c>
      <c r="Q857" s="196">
        <v>0.0005</v>
      </c>
      <c r="R857" s="196">
        <f t="shared" si="62"/>
        <v>0.002</v>
      </c>
      <c r="S857" s="196">
        <v>0</v>
      </c>
      <c r="T857" s="197">
        <f t="shared" si="63"/>
        <v>0</v>
      </c>
      <c r="U857" s="34"/>
      <c r="V857" s="34"/>
      <c r="W857" s="34"/>
      <c r="X857" s="34"/>
      <c r="Y857" s="34"/>
      <c r="Z857" s="34"/>
      <c r="AA857" s="34"/>
      <c r="AB857" s="34"/>
      <c r="AC857" s="34"/>
      <c r="AD857" s="34"/>
      <c r="AE857" s="34"/>
      <c r="AR857" s="198" t="s">
        <v>196</v>
      </c>
      <c r="AT857" s="198" t="s">
        <v>159</v>
      </c>
      <c r="AU857" s="198" t="s">
        <v>83</v>
      </c>
      <c r="AY857" s="17" t="s">
        <v>157</v>
      </c>
      <c r="BE857" s="199">
        <f t="shared" si="64"/>
        <v>0</v>
      </c>
      <c r="BF857" s="199">
        <f t="shared" si="65"/>
        <v>0</v>
      </c>
      <c r="BG857" s="199">
        <f t="shared" si="66"/>
        <v>0</v>
      </c>
      <c r="BH857" s="199">
        <f t="shared" si="67"/>
        <v>0</v>
      </c>
      <c r="BI857" s="199">
        <f t="shared" si="68"/>
        <v>0</v>
      </c>
      <c r="BJ857" s="17" t="s">
        <v>164</v>
      </c>
      <c r="BK857" s="199">
        <f t="shared" si="69"/>
        <v>0</v>
      </c>
      <c r="BL857" s="17" t="s">
        <v>196</v>
      </c>
      <c r="BM857" s="198" t="s">
        <v>1315</v>
      </c>
    </row>
    <row r="858" spans="1:65" s="2" customFormat="1" ht="14.4" customHeight="1">
      <c r="A858" s="34"/>
      <c r="B858" s="35"/>
      <c r="C858" s="187" t="s">
        <v>1316</v>
      </c>
      <c r="D858" s="187" t="s">
        <v>159</v>
      </c>
      <c r="E858" s="188" t="s">
        <v>1317</v>
      </c>
      <c r="F858" s="189" t="s">
        <v>1318</v>
      </c>
      <c r="G858" s="190" t="s">
        <v>265</v>
      </c>
      <c r="H858" s="191">
        <v>2</v>
      </c>
      <c r="I858" s="192"/>
      <c r="J858" s="193">
        <f t="shared" si="60"/>
        <v>0</v>
      </c>
      <c r="K858" s="189" t="s">
        <v>163</v>
      </c>
      <c r="L858" s="39"/>
      <c r="M858" s="194" t="s">
        <v>1</v>
      </c>
      <c r="N858" s="195" t="s">
        <v>40</v>
      </c>
      <c r="O858" s="72"/>
      <c r="P858" s="196">
        <f t="shared" si="61"/>
        <v>0</v>
      </c>
      <c r="Q858" s="196">
        <v>0.00015</v>
      </c>
      <c r="R858" s="196">
        <f t="shared" si="62"/>
        <v>0.0003</v>
      </c>
      <c r="S858" s="196">
        <v>0</v>
      </c>
      <c r="T858" s="197">
        <f t="shared" si="63"/>
        <v>0</v>
      </c>
      <c r="U858" s="34"/>
      <c r="V858" s="34"/>
      <c r="W858" s="34"/>
      <c r="X858" s="34"/>
      <c r="Y858" s="34"/>
      <c r="Z858" s="34"/>
      <c r="AA858" s="34"/>
      <c r="AB858" s="34"/>
      <c r="AC858" s="34"/>
      <c r="AD858" s="34"/>
      <c r="AE858" s="34"/>
      <c r="AR858" s="198" t="s">
        <v>196</v>
      </c>
      <c r="AT858" s="198" t="s">
        <v>159</v>
      </c>
      <c r="AU858" s="198" t="s">
        <v>83</v>
      </c>
      <c r="AY858" s="17" t="s">
        <v>157</v>
      </c>
      <c r="BE858" s="199">
        <f t="shared" si="64"/>
        <v>0</v>
      </c>
      <c r="BF858" s="199">
        <f t="shared" si="65"/>
        <v>0</v>
      </c>
      <c r="BG858" s="199">
        <f t="shared" si="66"/>
        <v>0</v>
      </c>
      <c r="BH858" s="199">
        <f t="shared" si="67"/>
        <v>0</v>
      </c>
      <c r="BI858" s="199">
        <f t="shared" si="68"/>
        <v>0</v>
      </c>
      <c r="BJ858" s="17" t="s">
        <v>164</v>
      </c>
      <c r="BK858" s="199">
        <f t="shared" si="69"/>
        <v>0</v>
      </c>
      <c r="BL858" s="17" t="s">
        <v>196</v>
      </c>
      <c r="BM858" s="198" t="s">
        <v>1319</v>
      </c>
    </row>
    <row r="859" spans="1:65" s="2" customFormat="1" ht="14.4" customHeight="1">
      <c r="A859" s="34"/>
      <c r="B859" s="35"/>
      <c r="C859" s="233" t="s">
        <v>796</v>
      </c>
      <c r="D859" s="233" t="s">
        <v>307</v>
      </c>
      <c r="E859" s="234" t="s">
        <v>1320</v>
      </c>
      <c r="F859" s="235" t="s">
        <v>1321</v>
      </c>
      <c r="G859" s="236" t="s">
        <v>265</v>
      </c>
      <c r="H859" s="237">
        <v>1</v>
      </c>
      <c r="I859" s="238"/>
      <c r="J859" s="239">
        <f t="shared" si="60"/>
        <v>0</v>
      </c>
      <c r="K859" s="235" t="s">
        <v>1</v>
      </c>
      <c r="L859" s="240"/>
      <c r="M859" s="241" t="s">
        <v>1</v>
      </c>
      <c r="N859" s="242" t="s">
        <v>40</v>
      </c>
      <c r="O859" s="72"/>
      <c r="P859" s="196">
        <f t="shared" si="61"/>
        <v>0</v>
      </c>
      <c r="Q859" s="196">
        <v>0</v>
      </c>
      <c r="R859" s="196">
        <f t="shared" si="62"/>
        <v>0</v>
      </c>
      <c r="S859" s="196">
        <v>0</v>
      </c>
      <c r="T859" s="197">
        <f t="shared" si="63"/>
        <v>0</v>
      </c>
      <c r="U859" s="34"/>
      <c r="V859" s="34"/>
      <c r="W859" s="34"/>
      <c r="X859" s="34"/>
      <c r="Y859" s="34"/>
      <c r="Z859" s="34"/>
      <c r="AA859" s="34"/>
      <c r="AB859" s="34"/>
      <c r="AC859" s="34"/>
      <c r="AD859" s="34"/>
      <c r="AE859" s="34"/>
      <c r="AR859" s="198" t="s">
        <v>241</v>
      </c>
      <c r="AT859" s="198" t="s">
        <v>307</v>
      </c>
      <c r="AU859" s="198" t="s">
        <v>83</v>
      </c>
      <c r="AY859" s="17" t="s">
        <v>157</v>
      </c>
      <c r="BE859" s="199">
        <f t="shared" si="64"/>
        <v>0</v>
      </c>
      <c r="BF859" s="199">
        <f t="shared" si="65"/>
        <v>0</v>
      </c>
      <c r="BG859" s="199">
        <f t="shared" si="66"/>
        <v>0</v>
      </c>
      <c r="BH859" s="199">
        <f t="shared" si="67"/>
        <v>0</v>
      </c>
      <c r="BI859" s="199">
        <f t="shared" si="68"/>
        <v>0</v>
      </c>
      <c r="BJ859" s="17" t="s">
        <v>164</v>
      </c>
      <c r="BK859" s="199">
        <f t="shared" si="69"/>
        <v>0</v>
      </c>
      <c r="BL859" s="17" t="s">
        <v>196</v>
      </c>
      <c r="BM859" s="198" t="s">
        <v>1322</v>
      </c>
    </row>
    <row r="860" spans="1:65" s="2" customFormat="1" ht="24.15" customHeight="1">
      <c r="A860" s="34"/>
      <c r="B860" s="35"/>
      <c r="C860" s="187" t="s">
        <v>1323</v>
      </c>
      <c r="D860" s="187" t="s">
        <v>159</v>
      </c>
      <c r="E860" s="188" t="s">
        <v>1324</v>
      </c>
      <c r="F860" s="189" t="s">
        <v>1325</v>
      </c>
      <c r="G860" s="190" t="s">
        <v>216</v>
      </c>
      <c r="H860" s="191">
        <v>0.015</v>
      </c>
      <c r="I860" s="192"/>
      <c r="J860" s="193">
        <f t="shared" si="60"/>
        <v>0</v>
      </c>
      <c r="K860" s="189" t="s">
        <v>163</v>
      </c>
      <c r="L860" s="39"/>
      <c r="M860" s="194" t="s">
        <v>1</v>
      </c>
      <c r="N860" s="195" t="s">
        <v>40</v>
      </c>
      <c r="O860" s="72"/>
      <c r="P860" s="196">
        <f t="shared" si="61"/>
        <v>0</v>
      </c>
      <c r="Q860" s="196">
        <v>0</v>
      </c>
      <c r="R860" s="196">
        <f t="shared" si="62"/>
        <v>0</v>
      </c>
      <c r="S860" s="196">
        <v>0</v>
      </c>
      <c r="T860" s="197">
        <f t="shared" si="63"/>
        <v>0</v>
      </c>
      <c r="U860" s="34"/>
      <c r="V860" s="34"/>
      <c r="W860" s="34"/>
      <c r="X860" s="34"/>
      <c r="Y860" s="34"/>
      <c r="Z860" s="34"/>
      <c r="AA860" s="34"/>
      <c r="AB860" s="34"/>
      <c r="AC860" s="34"/>
      <c r="AD860" s="34"/>
      <c r="AE860" s="34"/>
      <c r="AR860" s="198" t="s">
        <v>196</v>
      </c>
      <c r="AT860" s="198" t="s">
        <v>159</v>
      </c>
      <c r="AU860" s="198" t="s">
        <v>83</v>
      </c>
      <c r="AY860" s="17" t="s">
        <v>157</v>
      </c>
      <c r="BE860" s="199">
        <f t="shared" si="64"/>
        <v>0</v>
      </c>
      <c r="BF860" s="199">
        <f t="shared" si="65"/>
        <v>0</v>
      </c>
      <c r="BG860" s="199">
        <f t="shared" si="66"/>
        <v>0</v>
      </c>
      <c r="BH860" s="199">
        <f t="shared" si="67"/>
        <v>0</v>
      </c>
      <c r="BI860" s="199">
        <f t="shared" si="68"/>
        <v>0</v>
      </c>
      <c r="BJ860" s="17" t="s">
        <v>164</v>
      </c>
      <c r="BK860" s="199">
        <f t="shared" si="69"/>
        <v>0</v>
      </c>
      <c r="BL860" s="17" t="s">
        <v>196</v>
      </c>
      <c r="BM860" s="198" t="s">
        <v>1326</v>
      </c>
    </row>
    <row r="861" spans="2:63" s="12" customFormat="1" ht="22.8" customHeight="1">
      <c r="B861" s="171"/>
      <c r="C861" s="172"/>
      <c r="D861" s="173" t="s">
        <v>72</v>
      </c>
      <c r="E861" s="185" t="s">
        <v>1327</v>
      </c>
      <c r="F861" s="185" t="s">
        <v>1328</v>
      </c>
      <c r="G861" s="172"/>
      <c r="H861" s="172"/>
      <c r="I861" s="175"/>
      <c r="J861" s="186">
        <f>BK861</f>
        <v>0</v>
      </c>
      <c r="K861" s="172"/>
      <c r="L861" s="177"/>
      <c r="M861" s="178"/>
      <c r="N861" s="179"/>
      <c r="O861" s="179"/>
      <c r="P861" s="180">
        <f>SUM(P862:P873)</f>
        <v>0</v>
      </c>
      <c r="Q861" s="179"/>
      <c r="R861" s="180">
        <f>SUM(R862:R873)</f>
        <v>0.27107</v>
      </c>
      <c r="S861" s="179"/>
      <c r="T861" s="181">
        <f>SUM(T862:T873)</f>
        <v>0.1428</v>
      </c>
      <c r="AR861" s="182" t="s">
        <v>83</v>
      </c>
      <c r="AT861" s="183" t="s">
        <v>72</v>
      </c>
      <c r="AU861" s="183" t="s">
        <v>81</v>
      </c>
      <c r="AY861" s="182" t="s">
        <v>157</v>
      </c>
      <c r="BK861" s="184">
        <f>SUM(BK862:BK873)</f>
        <v>0</v>
      </c>
    </row>
    <row r="862" spans="1:65" s="2" customFormat="1" ht="24.15" customHeight="1">
      <c r="A862" s="34"/>
      <c r="B862" s="35"/>
      <c r="C862" s="187" t="s">
        <v>800</v>
      </c>
      <c r="D862" s="187" t="s">
        <v>159</v>
      </c>
      <c r="E862" s="188" t="s">
        <v>1329</v>
      </c>
      <c r="F862" s="189" t="s">
        <v>1330</v>
      </c>
      <c r="G862" s="190" t="s">
        <v>265</v>
      </c>
      <c r="H862" s="191">
        <v>7</v>
      </c>
      <c r="I862" s="192"/>
      <c r="J862" s="193">
        <f>ROUND(I862*H862,2)</f>
        <v>0</v>
      </c>
      <c r="K862" s="189" t="s">
        <v>163</v>
      </c>
      <c r="L862" s="39"/>
      <c r="M862" s="194" t="s">
        <v>1</v>
      </c>
      <c r="N862" s="195" t="s">
        <v>40</v>
      </c>
      <c r="O862" s="72"/>
      <c r="P862" s="196">
        <f>O862*H862</f>
        <v>0</v>
      </c>
      <c r="Q862" s="196">
        <v>0</v>
      </c>
      <c r="R862" s="196">
        <f>Q862*H862</f>
        <v>0</v>
      </c>
      <c r="S862" s="196">
        <v>0</v>
      </c>
      <c r="T862" s="197">
        <f>S862*H862</f>
        <v>0</v>
      </c>
      <c r="U862" s="34"/>
      <c r="V862" s="34"/>
      <c r="W862" s="34"/>
      <c r="X862" s="34"/>
      <c r="Y862" s="34"/>
      <c r="Z862" s="34"/>
      <c r="AA862" s="34"/>
      <c r="AB862" s="34"/>
      <c r="AC862" s="34"/>
      <c r="AD862" s="34"/>
      <c r="AE862" s="34"/>
      <c r="AR862" s="198" t="s">
        <v>196</v>
      </c>
      <c r="AT862" s="198" t="s">
        <v>159</v>
      </c>
      <c r="AU862" s="198" t="s">
        <v>83</v>
      </c>
      <c r="AY862" s="17" t="s">
        <v>157</v>
      </c>
      <c r="BE862" s="199">
        <f>IF(N862="základní",J862,0)</f>
        <v>0</v>
      </c>
      <c r="BF862" s="199">
        <f>IF(N862="snížená",J862,0)</f>
        <v>0</v>
      </c>
      <c r="BG862" s="199">
        <f>IF(N862="zákl. přenesená",J862,0)</f>
        <v>0</v>
      </c>
      <c r="BH862" s="199">
        <f>IF(N862="sníž. přenesená",J862,0)</f>
        <v>0</v>
      </c>
      <c r="BI862" s="199">
        <f>IF(N862="nulová",J862,0)</f>
        <v>0</v>
      </c>
      <c r="BJ862" s="17" t="s">
        <v>164</v>
      </c>
      <c r="BK862" s="199">
        <f>ROUND(I862*H862,2)</f>
        <v>0</v>
      </c>
      <c r="BL862" s="17" t="s">
        <v>196</v>
      </c>
      <c r="BM862" s="198" t="s">
        <v>1331</v>
      </c>
    </row>
    <row r="863" spans="1:65" s="2" customFormat="1" ht="14.4" customHeight="1">
      <c r="A863" s="34"/>
      <c r="B863" s="35"/>
      <c r="C863" s="187" t="s">
        <v>1332</v>
      </c>
      <c r="D863" s="187" t="s">
        <v>159</v>
      </c>
      <c r="E863" s="188" t="s">
        <v>1333</v>
      </c>
      <c r="F863" s="189" t="s">
        <v>1334</v>
      </c>
      <c r="G863" s="190" t="s">
        <v>208</v>
      </c>
      <c r="H863" s="191">
        <v>6</v>
      </c>
      <c r="I863" s="192"/>
      <c r="J863" s="193">
        <f>ROUND(I863*H863,2)</f>
        <v>0</v>
      </c>
      <c r="K863" s="189" t="s">
        <v>163</v>
      </c>
      <c r="L863" s="39"/>
      <c r="M863" s="194" t="s">
        <v>1</v>
      </c>
      <c r="N863" s="195" t="s">
        <v>40</v>
      </c>
      <c r="O863" s="72"/>
      <c r="P863" s="196">
        <f>O863*H863</f>
        <v>0</v>
      </c>
      <c r="Q863" s="196">
        <v>0</v>
      </c>
      <c r="R863" s="196">
        <f>Q863*H863</f>
        <v>0</v>
      </c>
      <c r="S863" s="196">
        <v>0.0238</v>
      </c>
      <c r="T863" s="197">
        <f>S863*H863</f>
        <v>0.1428</v>
      </c>
      <c r="U863" s="34"/>
      <c r="V863" s="34"/>
      <c r="W863" s="34"/>
      <c r="X863" s="34"/>
      <c r="Y863" s="34"/>
      <c r="Z863" s="34"/>
      <c r="AA863" s="34"/>
      <c r="AB863" s="34"/>
      <c r="AC863" s="34"/>
      <c r="AD863" s="34"/>
      <c r="AE863" s="34"/>
      <c r="AR863" s="198" t="s">
        <v>196</v>
      </c>
      <c r="AT863" s="198" t="s">
        <v>159</v>
      </c>
      <c r="AU863" s="198" t="s">
        <v>83</v>
      </c>
      <c r="AY863" s="17" t="s">
        <v>157</v>
      </c>
      <c r="BE863" s="199">
        <f>IF(N863="základní",J863,0)</f>
        <v>0</v>
      </c>
      <c r="BF863" s="199">
        <f>IF(N863="snížená",J863,0)</f>
        <v>0</v>
      </c>
      <c r="BG863" s="199">
        <f>IF(N863="zákl. přenesená",J863,0)</f>
        <v>0</v>
      </c>
      <c r="BH863" s="199">
        <f>IF(N863="sníž. přenesená",J863,0)</f>
        <v>0</v>
      </c>
      <c r="BI863" s="199">
        <f>IF(N863="nulová",J863,0)</f>
        <v>0</v>
      </c>
      <c r="BJ863" s="17" t="s">
        <v>164</v>
      </c>
      <c r="BK863" s="199">
        <f>ROUND(I863*H863,2)</f>
        <v>0</v>
      </c>
      <c r="BL863" s="17" t="s">
        <v>196</v>
      </c>
      <c r="BM863" s="198" t="s">
        <v>1335</v>
      </c>
    </row>
    <row r="864" spans="2:51" s="13" customFormat="1" ht="10.2">
      <c r="B864" s="200"/>
      <c r="C864" s="201"/>
      <c r="D864" s="202" t="s">
        <v>165</v>
      </c>
      <c r="E864" s="203" t="s">
        <v>1</v>
      </c>
      <c r="F864" s="204" t="s">
        <v>166</v>
      </c>
      <c r="G864" s="201"/>
      <c r="H864" s="203" t="s">
        <v>1</v>
      </c>
      <c r="I864" s="205"/>
      <c r="J864" s="201"/>
      <c r="K864" s="201"/>
      <c r="L864" s="206"/>
      <c r="M864" s="207"/>
      <c r="N864" s="208"/>
      <c r="O864" s="208"/>
      <c r="P864" s="208"/>
      <c r="Q864" s="208"/>
      <c r="R864" s="208"/>
      <c r="S864" s="208"/>
      <c r="T864" s="209"/>
      <c r="AT864" s="210" t="s">
        <v>165</v>
      </c>
      <c r="AU864" s="210" t="s">
        <v>83</v>
      </c>
      <c r="AV864" s="13" t="s">
        <v>81</v>
      </c>
      <c r="AW864" s="13" t="s">
        <v>30</v>
      </c>
      <c r="AX864" s="13" t="s">
        <v>73</v>
      </c>
      <c r="AY864" s="210" t="s">
        <v>157</v>
      </c>
    </row>
    <row r="865" spans="2:51" s="14" customFormat="1" ht="10.2">
      <c r="B865" s="211"/>
      <c r="C865" s="212"/>
      <c r="D865" s="202" t="s">
        <v>165</v>
      </c>
      <c r="E865" s="213" t="s">
        <v>1</v>
      </c>
      <c r="F865" s="214" t="s">
        <v>1336</v>
      </c>
      <c r="G865" s="212"/>
      <c r="H865" s="215">
        <v>6</v>
      </c>
      <c r="I865" s="216"/>
      <c r="J865" s="212"/>
      <c r="K865" s="212"/>
      <c r="L865" s="217"/>
      <c r="M865" s="218"/>
      <c r="N865" s="219"/>
      <c r="O865" s="219"/>
      <c r="P865" s="219"/>
      <c r="Q865" s="219"/>
      <c r="R865" s="219"/>
      <c r="S865" s="219"/>
      <c r="T865" s="220"/>
      <c r="AT865" s="221" t="s">
        <v>165</v>
      </c>
      <c r="AU865" s="221" t="s">
        <v>83</v>
      </c>
      <c r="AV865" s="14" t="s">
        <v>83</v>
      </c>
      <c r="AW865" s="14" t="s">
        <v>30</v>
      </c>
      <c r="AX865" s="14" t="s">
        <v>73</v>
      </c>
      <c r="AY865" s="221" t="s">
        <v>157</v>
      </c>
    </row>
    <row r="866" spans="2:51" s="15" customFormat="1" ht="10.2">
      <c r="B866" s="222"/>
      <c r="C866" s="223"/>
      <c r="D866" s="202" t="s">
        <v>165</v>
      </c>
      <c r="E866" s="224" t="s">
        <v>1</v>
      </c>
      <c r="F866" s="225" t="s">
        <v>168</v>
      </c>
      <c r="G866" s="223"/>
      <c r="H866" s="226">
        <v>6</v>
      </c>
      <c r="I866" s="227"/>
      <c r="J866" s="223"/>
      <c r="K866" s="223"/>
      <c r="L866" s="228"/>
      <c r="M866" s="229"/>
      <c r="N866" s="230"/>
      <c r="O866" s="230"/>
      <c r="P866" s="230"/>
      <c r="Q866" s="230"/>
      <c r="R866" s="230"/>
      <c r="S866" s="230"/>
      <c r="T866" s="231"/>
      <c r="AT866" s="232" t="s">
        <v>165</v>
      </c>
      <c r="AU866" s="232" t="s">
        <v>83</v>
      </c>
      <c r="AV866" s="15" t="s">
        <v>164</v>
      </c>
      <c r="AW866" s="15" t="s">
        <v>30</v>
      </c>
      <c r="AX866" s="15" t="s">
        <v>81</v>
      </c>
      <c r="AY866" s="232" t="s">
        <v>157</v>
      </c>
    </row>
    <row r="867" spans="1:65" s="2" customFormat="1" ht="37.8" customHeight="1">
      <c r="A867" s="34"/>
      <c r="B867" s="35"/>
      <c r="C867" s="187" t="s">
        <v>804</v>
      </c>
      <c r="D867" s="187" t="s">
        <v>159</v>
      </c>
      <c r="E867" s="188" t="s">
        <v>1337</v>
      </c>
      <c r="F867" s="189" t="s">
        <v>1338</v>
      </c>
      <c r="G867" s="190" t="s">
        <v>265</v>
      </c>
      <c r="H867" s="191">
        <v>1</v>
      </c>
      <c r="I867" s="192"/>
      <c r="J867" s="193">
        <f aca="true" t="shared" si="70" ref="J867:J873">ROUND(I867*H867,2)</f>
        <v>0</v>
      </c>
      <c r="K867" s="189" t="s">
        <v>163</v>
      </c>
      <c r="L867" s="39"/>
      <c r="M867" s="194" t="s">
        <v>1</v>
      </c>
      <c r="N867" s="195" t="s">
        <v>40</v>
      </c>
      <c r="O867" s="72"/>
      <c r="P867" s="196">
        <f aca="true" t="shared" si="71" ref="P867:P873">O867*H867</f>
        <v>0</v>
      </c>
      <c r="Q867" s="196">
        <v>0.01075</v>
      </c>
      <c r="R867" s="196">
        <f aca="true" t="shared" si="72" ref="R867:R873">Q867*H867</f>
        <v>0.01075</v>
      </c>
      <c r="S867" s="196">
        <v>0</v>
      </c>
      <c r="T867" s="197">
        <f aca="true" t="shared" si="73" ref="T867:T873">S867*H867</f>
        <v>0</v>
      </c>
      <c r="U867" s="34"/>
      <c r="V867" s="34"/>
      <c r="W867" s="34"/>
      <c r="X867" s="34"/>
      <c r="Y867" s="34"/>
      <c r="Z867" s="34"/>
      <c r="AA867" s="34"/>
      <c r="AB867" s="34"/>
      <c r="AC867" s="34"/>
      <c r="AD867" s="34"/>
      <c r="AE867" s="34"/>
      <c r="AR867" s="198" t="s">
        <v>196</v>
      </c>
      <c r="AT867" s="198" t="s">
        <v>159</v>
      </c>
      <c r="AU867" s="198" t="s">
        <v>83</v>
      </c>
      <c r="AY867" s="17" t="s">
        <v>157</v>
      </c>
      <c r="BE867" s="199">
        <f aca="true" t="shared" si="74" ref="BE867:BE873">IF(N867="základní",J867,0)</f>
        <v>0</v>
      </c>
      <c r="BF867" s="199">
        <f aca="true" t="shared" si="75" ref="BF867:BF873">IF(N867="snížená",J867,0)</f>
        <v>0</v>
      </c>
      <c r="BG867" s="199">
        <f aca="true" t="shared" si="76" ref="BG867:BG873">IF(N867="zákl. přenesená",J867,0)</f>
        <v>0</v>
      </c>
      <c r="BH867" s="199">
        <f aca="true" t="shared" si="77" ref="BH867:BH873">IF(N867="sníž. přenesená",J867,0)</f>
        <v>0</v>
      </c>
      <c r="BI867" s="199">
        <f aca="true" t="shared" si="78" ref="BI867:BI873">IF(N867="nulová",J867,0)</f>
        <v>0</v>
      </c>
      <c r="BJ867" s="17" t="s">
        <v>164</v>
      </c>
      <c r="BK867" s="199">
        <f aca="true" t="shared" si="79" ref="BK867:BK873">ROUND(I867*H867,2)</f>
        <v>0</v>
      </c>
      <c r="BL867" s="17" t="s">
        <v>196</v>
      </c>
      <c r="BM867" s="198" t="s">
        <v>1339</v>
      </c>
    </row>
    <row r="868" spans="1:65" s="2" customFormat="1" ht="37.8" customHeight="1">
      <c r="A868" s="34"/>
      <c r="B868" s="35"/>
      <c r="C868" s="187" t="s">
        <v>1340</v>
      </c>
      <c r="D868" s="187" t="s">
        <v>159</v>
      </c>
      <c r="E868" s="188" t="s">
        <v>1341</v>
      </c>
      <c r="F868" s="189" t="s">
        <v>1342</v>
      </c>
      <c r="G868" s="190" t="s">
        <v>265</v>
      </c>
      <c r="H868" s="191">
        <v>1</v>
      </c>
      <c r="I868" s="192"/>
      <c r="J868" s="193">
        <f t="shared" si="70"/>
        <v>0</v>
      </c>
      <c r="K868" s="189" t="s">
        <v>163</v>
      </c>
      <c r="L868" s="39"/>
      <c r="M868" s="194" t="s">
        <v>1</v>
      </c>
      <c r="N868" s="195" t="s">
        <v>40</v>
      </c>
      <c r="O868" s="72"/>
      <c r="P868" s="196">
        <f t="shared" si="71"/>
        <v>0</v>
      </c>
      <c r="Q868" s="196">
        <v>0.03196</v>
      </c>
      <c r="R868" s="196">
        <f t="shared" si="72"/>
        <v>0.03196</v>
      </c>
      <c r="S868" s="196">
        <v>0</v>
      </c>
      <c r="T868" s="197">
        <f t="shared" si="73"/>
        <v>0</v>
      </c>
      <c r="U868" s="34"/>
      <c r="V868" s="34"/>
      <c r="W868" s="34"/>
      <c r="X868" s="34"/>
      <c r="Y868" s="34"/>
      <c r="Z868" s="34"/>
      <c r="AA868" s="34"/>
      <c r="AB868" s="34"/>
      <c r="AC868" s="34"/>
      <c r="AD868" s="34"/>
      <c r="AE868" s="34"/>
      <c r="AR868" s="198" t="s">
        <v>196</v>
      </c>
      <c r="AT868" s="198" t="s">
        <v>159</v>
      </c>
      <c r="AU868" s="198" t="s">
        <v>83</v>
      </c>
      <c r="AY868" s="17" t="s">
        <v>157</v>
      </c>
      <c r="BE868" s="199">
        <f t="shared" si="74"/>
        <v>0</v>
      </c>
      <c r="BF868" s="199">
        <f t="shared" si="75"/>
        <v>0</v>
      </c>
      <c r="BG868" s="199">
        <f t="shared" si="76"/>
        <v>0</v>
      </c>
      <c r="BH868" s="199">
        <f t="shared" si="77"/>
        <v>0</v>
      </c>
      <c r="BI868" s="199">
        <f t="shared" si="78"/>
        <v>0</v>
      </c>
      <c r="BJ868" s="17" t="s">
        <v>164</v>
      </c>
      <c r="BK868" s="199">
        <f t="shared" si="79"/>
        <v>0</v>
      </c>
      <c r="BL868" s="17" t="s">
        <v>196</v>
      </c>
      <c r="BM868" s="198" t="s">
        <v>1343</v>
      </c>
    </row>
    <row r="869" spans="1:65" s="2" customFormat="1" ht="37.8" customHeight="1">
      <c r="A869" s="34"/>
      <c r="B869" s="35"/>
      <c r="C869" s="187" t="s">
        <v>808</v>
      </c>
      <c r="D869" s="187" t="s">
        <v>159</v>
      </c>
      <c r="E869" s="188" t="s">
        <v>1344</v>
      </c>
      <c r="F869" s="189" t="s">
        <v>1345</v>
      </c>
      <c r="G869" s="190" t="s">
        <v>265</v>
      </c>
      <c r="H869" s="191">
        <v>3</v>
      </c>
      <c r="I869" s="192"/>
      <c r="J869" s="193">
        <f t="shared" si="70"/>
        <v>0</v>
      </c>
      <c r="K869" s="189" t="s">
        <v>163</v>
      </c>
      <c r="L869" s="39"/>
      <c r="M869" s="194" t="s">
        <v>1</v>
      </c>
      <c r="N869" s="195" t="s">
        <v>40</v>
      </c>
      <c r="O869" s="72"/>
      <c r="P869" s="196">
        <f t="shared" si="71"/>
        <v>0</v>
      </c>
      <c r="Q869" s="196">
        <v>0.0348</v>
      </c>
      <c r="R869" s="196">
        <f t="shared" si="72"/>
        <v>0.10439999999999999</v>
      </c>
      <c r="S869" s="196">
        <v>0</v>
      </c>
      <c r="T869" s="197">
        <f t="shared" si="73"/>
        <v>0</v>
      </c>
      <c r="U869" s="34"/>
      <c r="V869" s="34"/>
      <c r="W869" s="34"/>
      <c r="X869" s="34"/>
      <c r="Y869" s="34"/>
      <c r="Z869" s="34"/>
      <c r="AA869" s="34"/>
      <c r="AB869" s="34"/>
      <c r="AC869" s="34"/>
      <c r="AD869" s="34"/>
      <c r="AE869" s="34"/>
      <c r="AR869" s="198" t="s">
        <v>196</v>
      </c>
      <c r="AT869" s="198" t="s">
        <v>159</v>
      </c>
      <c r="AU869" s="198" t="s">
        <v>83</v>
      </c>
      <c r="AY869" s="17" t="s">
        <v>157</v>
      </c>
      <c r="BE869" s="199">
        <f t="shared" si="74"/>
        <v>0</v>
      </c>
      <c r="BF869" s="199">
        <f t="shared" si="75"/>
        <v>0</v>
      </c>
      <c r="BG869" s="199">
        <f t="shared" si="76"/>
        <v>0</v>
      </c>
      <c r="BH869" s="199">
        <f t="shared" si="77"/>
        <v>0</v>
      </c>
      <c r="BI869" s="199">
        <f t="shared" si="78"/>
        <v>0</v>
      </c>
      <c r="BJ869" s="17" t="s">
        <v>164</v>
      </c>
      <c r="BK869" s="199">
        <f t="shared" si="79"/>
        <v>0</v>
      </c>
      <c r="BL869" s="17" t="s">
        <v>196</v>
      </c>
      <c r="BM869" s="198" t="s">
        <v>1346</v>
      </c>
    </row>
    <row r="870" spans="1:65" s="2" customFormat="1" ht="37.8" customHeight="1">
      <c r="A870" s="34"/>
      <c r="B870" s="35"/>
      <c r="C870" s="187" t="s">
        <v>1347</v>
      </c>
      <c r="D870" s="187" t="s">
        <v>159</v>
      </c>
      <c r="E870" s="188" t="s">
        <v>1348</v>
      </c>
      <c r="F870" s="189" t="s">
        <v>1349</v>
      </c>
      <c r="G870" s="190" t="s">
        <v>265</v>
      </c>
      <c r="H870" s="191">
        <v>2</v>
      </c>
      <c r="I870" s="192"/>
      <c r="J870" s="193">
        <f t="shared" si="70"/>
        <v>0</v>
      </c>
      <c r="K870" s="189" t="s">
        <v>163</v>
      </c>
      <c r="L870" s="39"/>
      <c r="M870" s="194" t="s">
        <v>1</v>
      </c>
      <c r="N870" s="195" t="s">
        <v>40</v>
      </c>
      <c r="O870" s="72"/>
      <c r="P870" s="196">
        <f t="shared" si="71"/>
        <v>0</v>
      </c>
      <c r="Q870" s="196">
        <v>0.06198</v>
      </c>
      <c r="R870" s="196">
        <f t="shared" si="72"/>
        <v>0.12396</v>
      </c>
      <c r="S870" s="196">
        <v>0</v>
      </c>
      <c r="T870" s="197">
        <f t="shared" si="73"/>
        <v>0</v>
      </c>
      <c r="U870" s="34"/>
      <c r="V870" s="34"/>
      <c r="W870" s="34"/>
      <c r="X870" s="34"/>
      <c r="Y870" s="34"/>
      <c r="Z870" s="34"/>
      <c r="AA870" s="34"/>
      <c r="AB870" s="34"/>
      <c r="AC870" s="34"/>
      <c r="AD870" s="34"/>
      <c r="AE870" s="34"/>
      <c r="AR870" s="198" t="s">
        <v>196</v>
      </c>
      <c r="AT870" s="198" t="s">
        <v>159</v>
      </c>
      <c r="AU870" s="198" t="s">
        <v>83</v>
      </c>
      <c r="AY870" s="17" t="s">
        <v>157</v>
      </c>
      <c r="BE870" s="199">
        <f t="shared" si="74"/>
        <v>0</v>
      </c>
      <c r="BF870" s="199">
        <f t="shared" si="75"/>
        <v>0</v>
      </c>
      <c r="BG870" s="199">
        <f t="shared" si="76"/>
        <v>0</v>
      </c>
      <c r="BH870" s="199">
        <f t="shared" si="77"/>
        <v>0</v>
      </c>
      <c r="BI870" s="199">
        <f t="shared" si="78"/>
        <v>0</v>
      </c>
      <c r="BJ870" s="17" t="s">
        <v>164</v>
      </c>
      <c r="BK870" s="199">
        <f t="shared" si="79"/>
        <v>0</v>
      </c>
      <c r="BL870" s="17" t="s">
        <v>196</v>
      </c>
      <c r="BM870" s="198" t="s">
        <v>1350</v>
      </c>
    </row>
    <row r="871" spans="1:65" s="2" customFormat="1" ht="14.4" customHeight="1">
      <c r="A871" s="34"/>
      <c r="B871" s="35"/>
      <c r="C871" s="187" t="s">
        <v>812</v>
      </c>
      <c r="D871" s="187" t="s">
        <v>159</v>
      </c>
      <c r="E871" s="188" t="s">
        <v>1351</v>
      </c>
      <c r="F871" s="189" t="s">
        <v>1352</v>
      </c>
      <c r="G871" s="190" t="s">
        <v>265</v>
      </c>
      <c r="H871" s="191">
        <v>7</v>
      </c>
      <c r="I871" s="192"/>
      <c r="J871" s="193">
        <f t="shared" si="70"/>
        <v>0</v>
      </c>
      <c r="K871" s="189" t="s">
        <v>163</v>
      </c>
      <c r="L871" s="39"/>
      <c r="M871" s="194" t="s">
        <v>1</v>
      </c>
      <c r="N871" s="195" t="s">
        <v>40</v>
      </c>
      <c r="O871" s="72"/>
      <c r="P871" s="196">
        <f t="shared" si="71"/>
        <v>0</v>
      </c>
      <c r="Q871" s="196">
        <v>0</v>
      </c>
      <c r="R871" s="196">
        <f t="shared" si="72"/>
        <v>0</v>
      </c>
      <c r="S871" s="196">
        <v>0</v>
      </c>
      <c r="T871" s="197">
        <f t="shared" si="73"/>
        <v>0</v>
      </c>
      <c r="U871" s="34"/>
      <c r="V871" s="34"/>
      <c r="W871" s="34"/>
      <c r="X871" s="34"/>
      <c r="Y871" s="34"/>
      <c r="Z871" s="34"/>
      <c r="AA871" s="34"/>
      <c r="AB871" s="34"/>
      <c r="AC871" s="34"/>
      <c r="AD871" s="34"/>
      <c r="AE871" s="34"/>
      <c r="AR871" s="198" t="s">
        <v>196</v>
      </c>
      <c r="AT871" s="198" t="s">
        <v>159</v>
      </c>
      <c r="AU871" s="198" t="s">
        <v>83</v>
      </c>
      <c r="AY871" s="17" t="s">
        <v>157</v>
      </c>
      <c r="BE871" s="199">
        <f t="shared" si="74"/>
        <v>0</v>
      </c>
      <c r="BF871" s="199">
        <f t="shared" si="75"/>
        <v>0</v>
      </c>
      <c r="BG871" s="199">
        <f t="shared" si="76"/>
        <v>0</v>
      </c>
      <c r="BH871" s="199">
        <f t="shared" si="77"/>
        <v>0</v>
      </c>
      <c r="BI871" s="199">
        <f t="shared" si="78"/>
        <v>0</v>
      </c>
      <c r="BJ871" s="17" t="s">
        <v>164</v>
      </c>
      <c r="BK871" s="199">
        <f t="shared" si="79"/>
        <v>0</v>
      </c>
      <c r="BL871" s="17" t="s">
        <v>196</v>
      </c>
      <c r="BM871" s="198" t="s">
        <v>1353</v>
      </c>
    </row>
    <row r="872" spans="1:65" s="2" customFormat="1" ht="14.4" customHeight="1">
      <c r="A872" s="34"/>
      <c r="B872" s="35"/>
      <c r="C872" s="187" t="s">
        <v>1354</v>
      </c>
      <c r="D872" s="187" t="s">
        <v>159</v>
      </c>
      <c r="E872" s="188" t="s">
        <v>1355</v>
      </c>
      <c r="F872" s="189" t="s">
        <v>1356</v>
      </c>
      <c r="G872" s="190" t="s">
        <v>208</v>
      </c>
      <c r="H872" s="191">
        <v>50</v>
      </c>
      <c r="I872" s="192"/>
      <c r="J872" s="193">
        <f t="shared" si="70"/>
        <v>0</v>
      </c>
      <c r="K872" s="189" t="s">
        <v>163</v>
      </c>
      <c r="L872" s="39"/>
      <c r="M872" s="194" t="s">
        <v>1</v>
      </c>
      <c r="N872" s="195" t="s">
        <v>40</v>
      </c>
      <c r="O872" s="72"/>
      <c r="P872" s="196">
        <f t="shared" si="71"/>
        <v>0</v>
      </c>
      <c r="Q872" s="196">
        <v>0</v>
      </c>
      <c r="R872" s="196">
        <f t="shared" si="72"/>
        <v>0</v>
      </c>
      <c r="S872" s="196">
        <v>0</v>
      </c>
      <c r="T872" s="197">
        <f t="shared" si="73"/>
        <v>0</v>
      </c>
      <c r="U872" s="34"/>
      <c r="V872" s="34"/>
      <c r="W872" s="34"/>
      <c r="X872" s="34"/>
      <c r="Y872" s="34"/>
      <c r="Z872" s="34"/>
      <c r="AA872" s="34"/>
      <c r="AB872" s="34"/>
      <c r="AC872" s="34"/>
      <c r="AD872" s="34"/>
      <c r="AE872" s="34"/>
      <c r="AR872" s="198" t="s">
        <v>196</v>
      </c>
      <c r="AT872" s="198" t="s">
        <v>159</v>
      </c>
      <c r="AU872" s="198" t="s">
        <v>83</v>
      </c>
      <c r="AY872" s="17" t="s">
        <v>157</v>
      </c>
      <c r="BE872" s="199">
        <f t="shared" si="74"/>
        <v>0</v>
      </c>
      <c r="BF872" s="199">
        <f t="shared" si="75"/>
        <v>0</v>
      </c>
      <c r="BG872" s="199">
        <f t="shared" si="76"/>
        <v>0</v>
      </c>
      <c r="BH872" s="199">
        <f t="shared" si="77"/>
        <v>0</v>
      </c>
      <c r="BI872" s="199">
        <f t="shared" si="78"/>
        <v>0</v>
      </c>
      <c r="BJ872" s="17" t="s">
        <v>164</v>
      </c>
      <c r="BK872" s="199">
        <f t="shared" si="79"/>
        <v>0</v>
      </c>
      <c r="BL872" s="17" t="s">
        <v>196</v>
      </c>
      <c r="BM872" s="198" t="s">
        <v>1357</v>
      </c>
    </row>
    <row r="873" spans="1:65" s="2" customFormat="1" ht="24.15" customHeight="1">
      <c r="A873" s="34"/>
      <c r="B873" s="35"/>
      <c r="C873" s="187" t="s">
        <v>816</v>
      </c>
      <c r="D873" s="187" t="s">
        <v>159</v>
      </c>
      <c r="E873" s="188" t="s">
        <v>1358</v>
      </c>
      <c r="F873" s="189" t="s">
        <v>1359</v>
      </c>
      <c r="G873" s="190" t="s">
        <v>216</v>
      </c>
      <c r="H873" s="191">
        <v>0.271</v>
      </c>
      <c r="I873" s="192"/>
      <c r="J873" s="193">
        <f t="shared" si="70"/>
        <v>0</v>
      </c>
      <c r="K873" s="189" t="s">
        <v>163</v>
      </c>
      <c r="L873" s="39"/>
      <c r="M873" s="194" t="s">
        <v>1</v>
      </c>
      <c r="N873" s="195" t="s">
        <v>40</v>
      </c>
      <c r="O873" s="72"/>
      <c r="P873" s="196">
        <f t="shared" si="71"/>
        <v>0</v>
      </c>
      <c r="Q873" s="196">
        <v>0</v>
      </c>
      <c r="R873" s="196">
        <f t="shared" si="72"/>
        <v>0</v>
      </c>
      <c r="S873" s="196">
        <v>0</v>
      </c>
      <c r="T873" s="197">
        <f t="shared" si="73"/>
        <v>0</v>
      </c>
      <c r="U873" s="34"/>
      <c r="V873" s="34"/>
      <c r="W873" s="34"/>
      <c r="X873" s="34"/>
      <c r="Y873" s="34"/>
      <c r="Z873" s="34"/>
      <c r="AA873" s="34"/>
      <c r="AB873" s="34"/>
      <c r="AC873" s="34"/>
      <c r="AD873" s="34"/>
      <c r="AE873" s="34"/>
      <c r="AR873" s="198" t="s">
        <v>196</v>
      </c>
      <c r="AT873" s="198" t="s">
        <v>159</v>
      </c>
      <c r="AU873" s="198" t="s">
        <v>83</v>
      </c>
      <c r="AY873" s="17" t="s">
        <v>157</v>
      </c>
      <c r="BE873" s="199">
        <f t="shared" si="74"/>
        <v>0</v>
      </c>
      <c r="BF873" s="199">
        <f t="shared" si="75"/>
        <v>0</v>
      </c>
      <c r="BG873" s="199">
        <f t="shared" si="76"/>
        <v>0</v>
      </c>
      <c r="BH873" s="199">
        <f t="shared" si="77"/>
        <v>0</v>
      </c>
      <c r="BI873" s="199">
        <f t="shared" si="78"/>
        <v>0</v>
      </c>
      <c r="BJ873" s="17" t="s">
        <v>164</v>
      </c>
      <c r="BK873" s="199">
        <f t="shared" si="79"/>
        <v>0</v>
      </c>
      <c r="BL873" s="17" t="s">
        <v>196</v>
      </c>
      <c r="BM873" s="198" t="s">
        <v>1360</v>
      </c>
    </row>
    <row r="874" spans="2:63" s="12" customFormat="1" ht="22.8" customHeight="1">
      <c r="B874" s="171"/>
      <c r="C874" s="172"/>
      <c r="D874" s="173" t="s">
        <v>72</v>
      </c>
      <c r="E874" s="185" t="s">
        <v>1361</v>
      </c>
      <c r="F874" s="185" t="s">
        <v>1362</v>
      </c>
      <c r="G874" s="172"/>
      <c r="H874" s="172"/>
      <c r="I874" s="175"/>
      <c r="J874" s="186">
        <f>BK874</f>
        <v>0</v>
      </c>
      <c r="K874" s="172"/>
      <c r="L874" s="177"/>
      <c r="M874" s="178"/>
      <c r="N874" s="179"/>
      <c r="O874" s="179"/>
      <c r="P874" s="180">
        <f>SUM(P875:P1089)</f>
        <v>0</v>
      </c>
      <c r="Q874" s="179"/>
      <c r="R874" s="180">
        <f>SUM(R875:R1089)</f>
        <v>0.27667699999999995</v>
      </c>
      <c r="S874" s="179"/>
      <c r="T874" s="181">
        <f>SUM(T875:T1089)</f>
        <v>0.79615</v>
      </c>
      <c r="AR874" s="182" t="s">
        <v>83</v>
      </c>
      <c r="AT874" s="183" t="s">
        <v>72</v>
      </c>
      <c r="AU874" s="183" t="s">
        <v>81</v>
      </c>
      <c r="AY874" s="182" t="s">
        <v>157</v>
      </c>
      <c r="BK874" s="184">
        <f>SUM(BK875:BK1089)</f>
        <v>0</v>
      </c>
    </row>
    <row r="875" spans="1:65" s="2" customFormat="1" ht="24.15" customHeight="1">
      <c r="A875" s="34"/>
      <c r="B875" s="35"/>
      <c r="C875" s="187" t="s">
        <v>1363</v>
      </c>
      <c r="D875" s="187" t="s">
        <v>159</v>
      </c>
      <c r="E875" s="188" t="s">
        <v>1364</v>
      </c>
      <c r="F875" s="189" t="s">
        <v>1365</v>
      </c>
      <c r="G875" s="190" t="s">
        <v>162</v>
      </c>
      <c r="H875" s="191">
        <v>24</v>
      </c>
      <c r="I875" s="192"/>
      <c r="J875" s="193">
        <f>ROUND(I875*H875,2)</f>
        <v>0</v>
      </c>
      <c r="K875" s="189" t="s">
        <v>163</v>
      </c>
      <c r="L875" s="39"/>
      <c r="M875" s="194" t="s">
        <v>1</v>
      </c>
      <c r="N875" s="195" t="s">
        <v>40</v>
      </c>
      <c r="O875" s="72"/>
      <c r="P875" s="196">
        <f>O875*H875</f>
        <v>0</v>
      </c>
      <c r="Q875" s="196">
        <v>0</v>
      </c>
      <c r="R875" s="196">
        <f>Q875*H875</f>
        <v>0</v>
      </c>
      <c r="S875" s="196">
        <v>0</v>
      </c>
      <c r="T875" s="197">
        <f>S875*H875</f>
        <v>0</v>
      </c>
      <c r="U875" s="34"/>
      <c r="V875" s="34"/>
      <c r="W875" s="34"/>
      <c r="X875" s="34"/>
      <c r="Y875" s="34"/>
      <c r="Z875" s="34"/>
      <c r="AA875" s="34"/>
      <c r="AB875" s="34"/>
      <c r="AC875" s="34"/>
      <c r="AD875" s="34"/>
      <c r="AE875" s="34"/>
      <c r="AR875" s="198" t="s">
        <v>196</v>
      </c>
      <c r="AT875" s="198" t="s">
        <v>159</v>
      </c>
      <c r="AU875" s="198" t="s">
        <v>83</v>
      </c>
      <c r="AY875" s="17" t="s">
        <v>157</v>
      </c>
      <c r="BE875" s="199">
        <f>IF(N875="základní",J875,0)</f>
        <v>0</v>
      </c>
      <c r="BF875" s="199">
        <f>IF(N875="snížená",J875,0)</f>
        <v>0</v>
      </c>
      <c r="BG875" s="199">
        <f>IF(N875="zákl. přenesená",J875,0)</f>
        <v>0</v>
      </c>
      <c r="BH875" s="199">
        <f>IF(N875="sníž. přenesená",J875,0)</f>
        <v>0</v>
      </c>
      <c r="BI875" s="199">
        <f>IF(N875="nulová",J875,0)</f>
        <v>0</v>
      </c>
      <c r="BJ875" s="17" t="s">
        <v>164</v>
      </c>
      <c r="BK875" s="199">
        <f>ROUND(I875*H875,2)</f>
        <v>0</v>
      </c>
      <c r="BL875" s="17" t="s">
        <v>196</v>
      </c>
      <c r="BM875" s="198" t="s">
        <v>1366</v>
      </c>
    </row>
    <row r="876" spans="1:65" s="2" customFormat="1" ht="14.4" customHeight="1">
      <c r="A876" s="34"/>
      <c r="B876" s="35"/>
      <c r="C876" s="233" t="s">
        <v>820</v>
      </c>
      <c r="D876" s="233" t="s">
        <v>307</v>
      </c>
      <c r="E876" s="234" t="s">
        <v>1367</v>
      </c>
      <c r="F876" s="235" t="s">
        <v>1368</v>
      </c>
      <c r="G876" s="236" t="s">
        <v>162</v>
      </c>
      <c r="H876" s="237">
        <v>25.2</v>
      </c>
      <c r="I876" s="238"/>
      <c r="J876" s="239">
        <f>ROUND(I876*H876,2)</f>
        <v>0</v>
      </c>
      <c r="K876" s="235" t="s">
        <v>163</v>
      </c>
      <c r="L876" s="240"/>
      <c r="M876" s="241" t="s">
        <v>1</v>
      </c>
      <c r="N876" s="242" t="s">
        <v>40</v>
      </c>
      <c r="O876" s="72"/>
      <c r="P876" s="196">
        <f>O876*H876</f>
        <v>0</v>
      </c>
      <c r="Q876" s="196">
        <v>0.00016</v>
      </c>
      <c r="R876" s="196">
        <f>Q876*H876</f>
        <v>0.004032</v>
      </c>
      <c r="S876" s="196">
        <v>0</v>
      </c>
      <c r="T876" s="197">
        <f>S876*H876</f>
        <v>0</v>
      </c>
      <c r="U876" s="34"/>
      <c r="V876" s="34"/>
      <c r="W876" s="34"/>
      <c r="X876" s="34"/>
      <c r="Y876" s="34"/>
      <c r="Z876" s="34"/>
      <c r="AA876" s="34"/>
      <c r="AB876" s="34"/>
      <c r="AC876" s="34"/>
      <c r="AD876" s="34"/>
      <c r="AE876" s="34"/>
      <c r="AR876" s="198" t="s">
        <v>241</v>
      </c>
      <c r="AT876" s="198" t="s">
        <v>307</v>
      </c>
      <c r="AU876" s="198" t="s">
        <v>83</v>
      </c>
      <c r="AY876" s="17" t="s">
        <v>157</v>
      </c>
      <c r="BE876" s="199">
        <f>IF(N876="základní",J876,0)</f>
        <v>0</v>
      </c>
      <c r="BF876" s="199">
        <f>IF(N876="snížená",J876,0)</f>
        <v>0</v>
      </c>
      <c r="BG876" s="199">
        <f>IF(N876="zákl. přenesená",J876,0)</f>
        <v>0</v>
      </c>
      <c r="BH876" s="199">
        <f>IF(N876="sníž. přenesená",J876,0)</f>
        <v>0</v>
      </c>
      <c r="BI876" s="199">
        <f>IF(N876="nulová",J876,0)</f>
        <v>0</v>
      </c>
      <c r="BJ876" s="17" t="s">
        <v>164</v>
      </c>
      <c r="BK876" s="199">
        <f>ROUND(I876*H876,2)</f>
        <v>0</v>
      </c>
      <c r="BL876" s="17" t="s">
        <v>196</v>
      </c>
      <c r="BM876" s="198" t="s">
        <v>1369</v>
      </c>
    </row>
    <row r="877" spans="2:51" s="14" customFormat="1" ht="10.2">
      <c r="B877" s="211"/>
      <c r="C877" s="212"/>
      <c r="D877" s="202" t="s">
        <v>165</v>
      </c>
      <c r="E877" s="213" t="s">
        <v>1</v>
      </c>
      <c r="F877" s="214" t="s">
        <v>1370</v>
      </c>
      <c r="G877" s="212"/>
      <c r="H877" s="215">
        <v>25.2</v>
      </c>
      <c r="I877" s="216"/>
      <c r="J877" s="212"/>
      <c r="K877" s="212"/>
      <c r="L877" s="217"/>
      <c r="M877" s="218"/>
      <c r="N877" s="219"/>
      <c r="O877" s="219"/>
      <c r="P877" s="219"/>
      <c r="Q877" s="219"/>
      <c r="R877" s="219"/>
      <c r="S877" s="219"/>
      <c r="T877" s="220"/>
      <c r="AT877" s="221" t="s">
        <v>165</v>
      </c>
      <c r="AU877" s="221" t="s">
        <v>83</v>
      </c>
      <c r="AV877" s="14" t="s">
        <v>83</v>
      </c>
      <c r="AW877" s="14" t="s">
        <v>30</v>
      </c>
      <c r="AX877" s="14" t="s">
        <v>73</v>
      </c>
      <c r="AY877" s="221" t="s">
        <v>157</v>
      </c>
    </row>
    <row r="878" spans="2:51" s="15" customFormat="1" ht="10.2">
      <c r="B878" s="222"/>
      <c r="C878" s="223"/>
      <c r="D878" s="202" t="s">
        <v>165</v>
      </c>
      <c r="E878" s="224" t="s">
        <v>1</v>
      </c>
      <c r="F878" s="225" t="s">
        <v>168</v>
      </c>
      <c r="G878" s="223"/>
      <c r="H878" s="226">
        <v>25.2</v>
      </c>
      <c r="I878" s="227"/>
      <c r="J878" s="223"/>
      <c r="K878" s="223"/>
      <c r="L878" s="228"/>
      <c r="M878" s="229"/>
      <c r="N878" s="230"/>
      <c r="O878" s="230"/>
      <c r="P878" s="230"/>
      <c r="Q878" s="230"/>
      <c r="R878" s="230"/>
      <c r="S878" s="230"/>
      <c r="T878" s="231"/>
      <c r="AT878" s="232" t="s">
        <v>165</v>
      </c>
      <c r="AU878" s="232" t="s">
        <v>83</v>
      </c>
      <c r="AV878" s="15" t="s">
        <v>164</v>
      </c>
      <c r="AW878" s="15" t="s">
        <v>30</v>
      </c>
      <c r="AX878" s="15" t="s">
        <v>81</v>
      </c>
      <c r="AY878" s="232" t="s">
        <v>157</v>
      </c>
    </row>
    <row r="879" spans="1:65" s="2" customFormat="1" ht="24.15" customHeight="1">
      <c r="A879" s="34"/>
      <c r="B879" s="35"/>
      <c r="C879" s="187" t="s">
        <v>1371</v>
      </c>
      <c r="D879" s="187" t="s">
        <v>159</v>
      </c>
      <c r="E879" s="188" t="s">
        <v>1372</v>
      </c>
      <c r="F879" s="189" t="s">
        <v>1373</v>
      </c>
      <c r="G879" s="190" t="s">
        <v>162</v>
      </c>
      <c r="H879" s="191">
        <v>30</v>
      </c>
      <c r="I879" s="192"/>
      <c r="J879" s="193">
        <f>ROUND(I879*H879,2)</f>
        <v>0</v>
      </c>
      <c r="K879" s="189" t="s">
        <v>163</v>
      </c>
      <c r="L879" s="39"/>
      <c r="M879" s="194" t="s">
        <v>1</v>
      </c>
      <c r="N879" s="195" t="s">
        <v>40</v>
      </c>
      <c r="O879" s="72"/>
      <c r="P879" s="196">
        <f>O879*H879</f>
        <v>0</v>
      </c>
      <c r="Q879" s="196">
        <v>0</v>
      </c>
      <c r="R879" s="196">
        <f>Q879*H879</f>
        <v>0</v>
      </c>
      <c r="S879" s="196">
        <v>0</v>
      </c>
      <c r="T879" s="197">
        <f>S879*H879</f>
        <v>0</v>
      </c>
      <c r="U879" s="34"/>
      <c r="V879" s="34"/>
      <c r="W879" s="34"/>
      <c r="X879" s="34"/>
      <c r="Y879" s="34"/>
      <c r="Z879" s="34"/>
      <c r="AA879" s="34"/>
      <c r="AB879" s="34"/>
      <c r="AC879" s="34"/>
      <c r="AD879" s="34"/>
      <c r="AE879" s="34"/>
      <c r="AR879" s="198" t="s">
        <v>196</v>
      </c>
      <c r="AT879" s="198" t="s">
        <v>159</v>
      </c>
      <c r="AU879" s="198" t="s">
        <v>83</v>
      </c>
      <c r="AY879" s="17" t="s">
        <v>157</v>
      </c>
      <c r="BE879" s="199">
        <f>IF(N879="základní",J879,0)</f>
        <v>0</v>
      </c>
      <c r="BF879" s="199">
        <f>IF(N879="snížená",J879,0)</f>
        <v>0</v>
      </c>
      <c r="BG879" s="199">
        <f>IF(N879="zákl. přenesená",J879,0)</f>
        <v>0</v>
      </c>
      <c r="BH879" s="199">
        <f>IF(N879="sníž. přenesená",J879,0)</f>
        <v>0</v>
      </c>
      <c r="BI879" s="199">
        <f>IF(N879="nulová",J879,0)</f>
        <v>0</v>
      </c>
      <c r="BJ879" s="17" t="s">
        <v>164</v>
      </c>
      <c r="BK879" s="199">
        <f>ROUND(I879*H879,2)</f>
        <v>0</v>
      </c>
      <c r="BL879" s="17" t="s">
        <v>196</v>
      </c>
      <c r="BM879" s="198" t="s">
        <v>1374</v>
      </c>
    </row>
    <row r="880" spans="1:65" s="2" customFormat="1" ht="14.4" customHeight="1">
      <c r="A880" s="34"/>
      <c r="B880" s="35"/>
      <c r="C880" s="233" t="s">
        <v>1375</v>
      </c>
      <c r="D880" s="233" t="s">
        <v>307</v>
      </c>
      <c r="E880" s="234" t="s">
        <v>1376</v>
      </c>
      <c r="F880" s="235" t="s">
        <v>1377</v>
      </c>
      <c r="G880" s="236" t="s">
        <v>162</v>
      </c>
      <c r="H880" s="237">
        <v>31.5</v>
      </c>
      <c r="I880" s="238"/>
      <c r="J880" s="239">
        <f>ROUND(I880*H880,2)</f>
        <v>0</v>
      </c>
      <c r="K880" s="235" t="s">
        <v>163</v>
      </c>
      <c r="L880" s="240"/>
      <c r="M880" s="241" t="s">
        <v>1</v>
      </c>
      <c r="N880" s="242" t="s">
        <v>40</v>
      </c>
      <c r="O880" s="72"/>
      <c r="P880" s="196">
        <f>O880*H880</f>
        <v>0</v>
      </c>
      <c r="Q880" s="196">
        <v>0.00015</v>
      </c>
      <c r="R880" s="196">
        <f>Q880*H880</f>
        <v>0.004724999999999999</v>
      </c>
      <c r="S880" s="196">
        <v>0</v>
      </c>
      <c r="T880" s="197">
        <f>S880*H880</f>
        <v>0</v>
      </c>
      <c r="U880" s="34"/>
      <c r="V880" s="34"/>
      <c r="W880" s="34"/>
      <c r="X880" s="34"/>
      <c r="Y880" s="34"/>
      <c r="Z880" s="34"/>
      <c r="AA880" s="34"/>
      <c r="AB880" s="34"/>
      <c r="AC880" s="34"/>
      <c r="AD880" s="34"/>
      <c r="AE880" s="34"/>
      <c r="AR880" s="198" t="s">
        <v>241</v>
      </c>
      <c r="AT880" s="198" t="s">
        <v>307</v>
      </c>
      <c r="AU880" s="198" t="s">
        <v>83</v>
      </c>
      <c r="AY880" s="17" t="s">
        <v>157</v>
      </c>
      <c r="BE880" s="199">
        <f>IF(N880="základní",J880,0)</f>
        <v>0</v>
      </c>
      <c r="BF880" s="199">
        <f>IF(N880="snížená",J880,0)</f>
        <v>0</v>
      </c>
      <c r="BG880" s="199">
        <f>IF(N880="zákl. přenesená",J880,0)</f>
        <v>0</v>
      </c>
      <c r="BH880" s="199">
        <f>IF(N880="sníž. přenesená",J880,0)</f>
        <v>0</v>
      </c>
      <c r="BI880" s="199">
        <f>IF(N880="nulová",J880,0)</f>
        <v>0</v>
      </c>
      <c r="BJ880" s="17" t="s">
        <v>164</v>
      </c>
      <c r="BK880" s="199">
        <f>ROUND(I880*H880,2)</f>
        <v>0</v>
      </c>
      <c r="BL880" s="17" t="s">
        <v>196</v>
      </c>
      <c r="BM880" s="198" t="s">
        <v>1378</v>
      </c>
    </row>
    <row r="881" spans="2:51" s="14" customFormat="1" ht="10.2">
      <c r="B881" s="211"/>
      <c r="C881" s="212"/>
      <c r="D881" s="202" t="s">
        <v>165</v>
      </c>
      <c r="E881" s="213" t="s">
        <v>1</v>
      </c>
      <c r="F881" s="214" t="s">
        <v>1379</v>
      </c>
      <c r="G881" s="212"/>
      <c r="H881" s="215">
        <v>31.5</v>
      </c>
      <c r="I881" s="216"/>
      <c r="J881" s="212"/>
      <c r="K881" s="212"/>
      <c r="L881" s="217"/>
      <c r="M881" s="218"/>
      <c r="N881" s="219"/>
      <c r="O881" s="219"/>
      <c r="P881" s="219"/>
      <c r="Q881" s="219"/>
      <c r="R881" s="219"/>
      <c r="S881" s="219"/>
      <c r="T881" s="220"/>
      <c r="AT881" s="221" t="s">
        <v>165</v>
      </c>
      <c r="AU881" s="221" t="s">
        <v>83</v>
      </c>
      <c r="AV881" s="14" t="s">
        <v>83</v>
      </c>
      <c r="AW881" s="14" t="s">
        <v>30</v>
      </c>
      <c r="AX881" s="14" t="s">
        <v>73</v>
      </c>
      <c r="AY881" s="221" t="s">
        <v>157</v>
      </c>
    </row>
    <row r="882" spans="2:51" s="15" customFormat="1" ht="10.2">
      <c r="B882" s="222"/>
      <c r="C882" s="223"/>
      <c r="D882" s="202" t="s">
        <v>165</v>
      </c>
      <c r="E882" s="224" t="s">
        <v>1</v>
      </c>
      <c r="F882" s="225" t="s">
        <v>168</v>
      </c>
      <c r="G882" s="223"/>
      <c r="H882" s="226">
        <v>31.5</v>
      </c>
      <c r="I882" s="227"/>
      <c r="J882" s="223"/>
      <c r="K882" s="223"/>
      <c r="L882" s="228"/>
      <c r="M882" s="229"/>
      <c r="N882" s="230"/>
      <c r="O882" s="230"/>
      <c r="P882" s="230"/>
      <c r="Q882" s="230"/>
      <c r="R882" s="230"/>
      <c r="S882" s="230"/>
      <c r="T882" s="231"/>
      <c r="AT882" s="232" t="s">
        <v>165</v>
      </c>
      <c r="AU882" s="232" t="s">
        <v>83</v>
      </c>
      <c r="AV882" s="15" t="s">
        <v>164</v>
      </c>
      <c r="AW882" s="15" t="s">
        <v>30</v>
      </c>
      <c r="AX882" s="15" t="s">
        <v>81</v>
      </c>
      <c r="AY882" s="232" t="s">
        <v>157</v>
      </c>
    </row>
    <row r="883" spans="1:65" s="2" customFormat="1" ht="14.4" customHeight="1">
      <c r="A883" s="34"/>
      <c r="B883" s="35"/>
      <c r="C883" s="187" t="s">
        <v>1380</v>
      </c>
      <c r="D883" s="187" t="s">
        <v>159</v>
      </c>
      <c r="E883" s="188" t="s">
        <v>1381</v>
      </c>
      <c r="F883" s="189" t="s">
        <v>1382</v>
      </c>
      <c r="G883" s="190" t="s">
        <v>265</v>
      </c>
      <c r="H883" s="191">
        <v>68</v>
      </c>
      <c r="I883" s="192"/>
      <c r="J883" s="193">
        <f>ROUND(I883*H883,2)</f>
        <v>0</v>
      </c>
      <c r="K883" s="189" t="s">
        <v>163</v>
      </c>
      <c r="L883" s="39"/>
      <c r="M883" s="194" t="s">
        <v>1</v>
      </c>
      <c r="N883" s="195" t="s">
        <v>40</v>
      </c>
      <c r="O883" s="72"/>
      <c r="P883" s="196">
        <f>O883*H883</f>
        <v>0</v>
      </c>
      <c r="Q883" s="196">
        <v>0</v>
      </c>
      <c r="R883" s="196">
        <f>Q883*H883</f>
        <v>0</v>
      </c>
      <c r="S883" s="196">
        <v>0</v>
      </c>
      <c r="T883" s="197">
        <f>S883*H883</f>
        <v>0</v>
      </c>
      <c r="U883" s="34"/>
      <c r="V883" s="34"/>
      <c r="W883" s="34"/>
      <c r="X883" s="34"/>
      <c r="Y883" s="34"/>
      <c r="Z883" s="34"/>
      <c r="AA883" s="34"/>
      <c r="AB883" s="34"/>
      <c r="AC883" s="34"/>
      <c r="AD883" s="34"/>
      <c r="AE883" s="34"/>
      <c r="AR883" s="198" t="s">
        <v>196</v>
      </c>
      <c r="AT883" s="198" t="s">
        <v>159</v>
      </c>
      <c r="AU883" s="198" t="s">
        <v>83</v>
      </c>
      <c r="AY883" s="17" t="s">
        <v>157</v>
      </c>
      <c r="BE883" s="199">
        <f>IF(N883="základní",J883,0)</f>
        <v>0</v>
      </c>
      <c r="BF883" s="199">
        <f>IF(N883="snížená",J883,0)</f>
        <v>0</v>
      </c>
      <c r="BG883" s="199">
        <f>IF(N883="zákl. přenesená",J883,0)</f>
        <v>0</v>
      </c>
      <c r="BH883" s="199">
        <f>IF(N883="sníž. přenesená",J883,0)</f>
        <v>0</v>
      </c>
      <c r="BI883" s="199">
        <f>IF(N883="nulová",J883,0)</f>
        <v>0</v>
      </c>
      <c r="BJ883" s="17" t="s">
        <v>164</v>
      </c>
      <c r="BK883" s="199">
        <f>ROUND(I883*H883,2)</f>
        <v>0</v>
      </c>
      <c r="BL883" s="17" t="s">
        <v>196</v>
      </c>
      <c r="BM883" s="198" t="s">
        <v>1383</v>
      </c>
    </row>
    <row r="884" spans="2:51" s="14" customFormat="1" ht="10.2">
      <c r="B884" s="211"/>
      <c r="C884" s="212"/>
      <c r="D884" s="202" t="s">
        <v>165</v>
      </c>
      <c r="E884" s="213" t="s">
        <v>1</v>
      </c>
      <c r="F884" s="214" t="s">
        <v>1384</v>
      </c>
      <c r="G884" s="212"/>
      <c r="H884" s="215">
        <v>68</v>
      </c>
      <c r="I884" s="216"/>
      <c r="J884" s="212"/>
      <c r="K884" s="212"/>
      <c r="L884" s="217"/>
      <c r="M884" s="218"/>
      <c r="N884" s="219"/>
      <c r="O884" s="219"/>
      <c r="P884" s="219"/>
      <c r="Q884" s="219"/>
      <c r="R884" s="219"/>
      <c r="S884" s="219"/>
      <c r="T884" s="220"/>
      <c r="AT884" s="221" t="s">
        <v>165</v>
      </c>
      <c r="AU884" s="221" t="s">
        <v>83</v>
      </c>
      <c r="AV884" s="14" t="s">
        <v>83</v>
      </c>
      <c r="AW884" s="14" t="s">
        <v>30</v>
      </c>
      <c r="AX884" s="14" t="s">
        <v>73</v>
      </c>
      <c r="AY884" s="221" t="s">
        <v>157</v>
      </c>
    </row>
    <row r="885" spans="2:51" s="15" customFormat="1" ht="10.2">
      <c r="B885" s="222"/>
      <c r="C885" s="223"/>
      <c r="D885" s="202" t="s">
        <v>165</v>
      </c>
      <c r="E885" s="224" t="s">
        <v>1</v>
      </c>
      <c r="F885" s="225" t="s">
        <v>168</v>
      </c>
      <c r="G885" s="223"/>
      <c r="H885" s="226">
        <v>68</v>
      </c>
      <c r="I885" s="227"/>
      <c r="J885" s="223"/>
      <c r="K885" s="223"/>
      <c r="L885" s="228"/>
      <c r="M885" s="229"/>
      <c r="N885" s="230"/>
      <c r="O885" s="230"/>
      <c r="P885" s="230"/>
      <c r="Q885" s="230"/>
      <c r="R885" s="230"/>
      <c r="S885" s="230"/>
      <c r="T885" s="231"/>
      <c r="AT885" s="232" t="s">
        <v>165</v>
      </c>
      <c r="AU885" s="232" t="s">
        <v>83</v>
      </c>
      <c r="AV885" s="15" t="s">
        <v>164</v>
      </c>
      <c r="AW885" s="15" t="s">
        <v>30</v>
      </c>
      <c r="AX885" s="15" t="s">
        <v>81</v>
      </c>
      <c r="AY885" s="232" t="s">
        <v>157</v>
      </c>
    </row>
    <row r="886" spans="1:65" s="2" customFormat="1" ht="14.4" customHeight="1">
      <c r="A886" s="34"/>
      <c r="B886" s="35"/>
      <c r="C886" s="233" t="s">
        <v>833</v>
      </c>
      <c r="D886" s="233" t="s">
        <v>307</v>
      </c>
      <c r="E886" s="234" t="s">
        <v>1385</v>
      </c>
      <c r="F886" s="235" t="s">
        <v>1386</v>
      </c>
      <c r="G886" s="236" t="s">
        <v>265</v>
      </c>
      <c r="H886" s="237">
        <v>10</v>
      </c>
      <c r="I886" s="238"/>
      <c r="J886" s="239">
        <f aca="true" t="shared" si="80" ref="J886:J893">ROUND(I886*H886,2)</f>
        <v>0</v>
      </c>
      <c r="K886" s="235" t="s">
        <v>1</v>
      </c>
      <c r="L886" s="240"/>
      <c r="M886" s="241" t="s">
        <v>1</v>
      </c>
      <c r="N886" s="242" t="s">
        <v>40</v>
      </c>
      <c r="O886" s="72"/>
      <c r="P886" s="196">
        <f aca="true" t="shared" si="81" ref="P886:P893">O886*H886</f>
        <v>0</v>
      </c>
      <c r="Q886" s="196">
        <v>0</v>
      </c>
      <c r="R886" s="196">
        <f aca="true" t="shared" si="82" ref="R886:R893">Q886*H886</f>
        <v>0</v>
      </c>
      <c r="S886" s="196">
        <v>0</v>
      </c>
      <c r="T886" s="197">
        <f aca="true" t="shared" si="83" ref="T886:T893">S886*H886</f>
        <v>0</v>
      </c>
      <c r="U886" s="34"/>
      <c r="V886" s="34"/>
      <c r="W886" s="34"/>
      <c r="X886" s="34"/>
      <c r="Y886" s="34"/>
      <c r="Z886" s="34"/>
      <c r="AA886" s="34"/>
      <c r="AB886" s="34"/>
      <c r="AC886" s="34"/>
      <c r="AD886" s="34"/>
      <c r="AE886" s="34"/>
      <c r="AR886" s="198" t="s">
        <v>241</v>
      </c>
      <c r="AT886" s="198" t="s">
        <v>307</v>
      </c>
      <c r="AU886" s="198" t="s">
        <v>83</v>
      </c>
      <c r="AY886" s="17" t="s">
        <v>157</v>
      </c>
      <c r="BE886" s="199">
        <f aca="true" t="shared" si="84" ref="BE886:BE893">IF(N886="základní",J886,0)</f>
        <v>0</v>
      </c>
      <c r="BF886" s="199">
        <f aca="true" t="shared" si="85" ref="BF886:BF893">IF(N886="snížená",J886,0)</f>
        <v>0</v>
      </c>
      <c r="BG886" s="199">
        <f aca="true" t="shared" si="86" ref="BG886:BG893">IF(N886="zákl. přenesená",J886,0)</f>
        <v>0</v>
      </c>
      <c r="BH886" s="199">
        <f aca="true" t="shared" si="87" ref="BH886:BH893">IF(N886="sníž. přenesená",J886,0)</f>
        <v>0</v>
      </c>
      <c r="BI886" s="199">
        <f aca="true" t="shared" si="88" ref="BI886:BI893">IF(N886="nulová",J886,0)</f>
        <v>0</v>
      </c>
      <c r="BJ886" s="17" t="s">
        <v>164</v>
      </c>
      <c r="BK886" s="199">
        <f aca="true" t="shared" si="89" ref="BK886:BK893">ROUND(I886*H886,2)</f>
        <v>0</v>
      </c>
      <c r="BL886" s="17" t="s">
        <v>196</v>
      </c>
      <c r="BM886" s="198" t="s">
        <v>1387</v>
      </c>
    </row>
    <row r="887" spans="1:65" s="2" customFormat="1" ht="14.4" customHeight="1">
      <c r="A887" s="34"/>
      <c r="B887" s="35"/>
      <c r="C887" s="233" t="s">
        <v>1388</v>
      </c>
      <c r="D887" s="233" t="s">
        <v>307</v>
      </c>
      <c r="E887" s="234" t="s">
        <v>1389</v>
      </c>
      <c r="F887" s="235" t="s">
        <v>1390</v>
      </c>
      <c r="G887" s="236" t="s">
        <v>265</v>
      </c>
      <c r="H887" s="237">
        <v>28</v>
      </c>
      <c r="I887" s="238"/>
      <c r="J887" s="239">
        <f t="shared" si="80"/>
        <v>0</v>
      </c>
      <c r="K887" s="235" t="s">
        <v>1</v>
      </c>
      <c r="L887" s="240"/>
      <c r="M887" s="241" t="s">
        <v>1</v>
      </c>
      <c r="N887" s="242" t="s">
        <v>40</v>
      </c>
      <c r="O887" s="72"/>
      <c r="P887" s="196">
        <f t="shared" si="81"/>
        <v>0</v>
      </c>
      <c r="Q887" s="196">
        <v>0</v>
      </c>
      <c r="R887" s="196">
        <f t="shared" si="82"/>
        <v>0</v>
      </c>
      <c r="S887" s="196">
        <v>0</v>
      </c>
      <c r="T887" s="197">
        <f t="shared" si="83"/>
        <v>0</v>
      </c>
      <c r="U887" s="34"/>
      <c r="V887" s="34"/>
      <c r="W887" s="34"/>
      <c r="X887" s="34"/>
      <c r="Y887" s="34"/>
      <c r="Z887" s="34"/>
      <c r="AA887" s="34"/>
      <c r="AB887" s="34"/>
      <c r="AC887" s="34"/>
      <c r="AD887" s="34"/>
      <c r="AE887" s="34"/>
      <c r="AR887" s="198" t="s">
        <v>241</v>
      </c>
      <c r="AT887" s="198" t="s">
        <v>307</v>
      </c>
      <c r="AU887" s="198" t="s">
        <v>83</v>
      </c>
      <c r="AY887" s="17" t="s">
        <v>157</v>
      </c>
      <c r="BE887" s="199">
        <f t="shared" si="84"/>
        <v>0</v>
      </c>
      <c r="BF887" s="199">
        <f t="shared" si="85"/>
        <v>0</v>
      </c>
      <c r="BG887" s="199">
        <f t="shared" si="86"/>
        <v>0</v>
      </c>
      <c r="BH887" s="199">
        <f t="shared" si="87"/>
        <v>0</v>
      </c>
      <c r="BI887" s="199">
        <f t="shared" si="88"/>
        <v>0</v>
      </c>
      <c r="BJ887" s="17" t="s">
        <v>164</v>
      </c>
      <c r="BK887" s="199">
        <f t="shared" si="89"/>
        <v>0</v>
      </c>
      <c r="BL887" s="17" t="s">
        <v>196</v>
      </c>
      <c r="BM887" s="198" t="s">
        <v>1391</v>
      </c>
    </row>
    <row r="888" spans="1:65" s="2" customFormat="1" ht="14.4" customHeight="1">
      <c r="A888" s="34"/>
      <c r="B888" s="35"/>
      <c r="C888" s="233" t="s">
        <v>837</v>
      </c>
      <c r="D888" s="233" t="s">
        <v>307</v>
      </c>
      <c r="E888" s="234" t="s">
        <v>1392</v>
      </c>
      <c r="F888" s="235" t="s">
        <v>1393</v>
      </c>
      <c r="G888" s="236" t="s">
        <v>265</v>
      </c>
      <c r="H888" s="237">
        <v>16</v>
      </c>
      <c r="I888" s="238"/>
      <c r="J888" s="239">
        <f t="shared" si="80"/>
        <v>0</v>
      </c>
      <c r="K888" s="235" t="s">
        <v>1</v>
      </c>
      <c r="L888" s="240"/>
      <c r="M888" s="241" t="s">
        <v>1</v>
      </c>
      <c r="N888" s="242" t="s">
        <v>40</v>
      </c>
      <c r="O888" s="72"/>
      <c r="P888" s="196">
        <f t="shared" si="81"/>
        <v>0</v>
      </c>
      <c r="Q888" s="196">
        <v>0</v>
      </c>
      <c r="R888" s="196">
        <f t="shared" si="82"/>
        <v>0</v>
      </c>
      <c r="S888" s="196">
        <v>0</v>
      </c>
      <c r="T888" s="197">
        <f t="shared" si="83"/>
        <v>0</v>
      </c>
      <c r="U888" s="34"/>
      <c r="V888" s="34"/>
      <c r="W888" s="34"/>
      <c r="X888" s="34"/>
      <c r="Y888" s="34"/>
      <c r="Z888" s="34"/>
      <c r="AA888" s="34"/>
      <c r="AB888" s="34"/>
      <c r="AC888" s="34"/>
      <c r="AD888" s="34"/>
      <c r="AE888" s="34"/>
      <c r="AR888" s="198" t="s">
        <v>241</v>
      </c>
      <c r="AT888" s="198" t="s">
        <v>307</v>
      </c>
      <c r="AU888" s="198" t="s">
        <v>83</v>
      </c>
      <c r="AY888" s="17" t="s">
        <v>157</v>
      </c>
      <c r="BE888" s="199">
        <f t="shared" si="84"/>
        <v>0</v>
      </c>
      <c r="BF888" s="199">
        <f t="shared" si="85"/>
        <v>0</v>
      </c>
      <c r="BG888" s="199">
        <f t="shared" si="86"/>
        <v>0</v>
      </c>
      <c r="BH888" s="199">
        <f t="shared" si="87"/>
        <v>0</v>
      </c>
      <c r="BI888" s="199">
        <f t="shared" si="88"/>
        <v>0</v>
      </c>
      <c r="BJ888" s="17" t="s">
        <v>164</v>
      </c>
      <c r="BK888" s="199">
        <f t="shared" si="89"/>
        <v>0</v>
      </c>
      <c r="BL888" s="17" t="s">
        <v>196</v>
      </c>
      <c r="BM888" s="198" t="s">
        <v>1394</v>
      </c>
    </row>
    <row r="889" spans="1:65" s="2" customFormat="1" ht="14.4" customHeight="1">
      <c r="A889" s="34"/>
      <c r="B889" s="35"/>
      <c r="C889" s="233" t="s">
        <v>1395</v>
      </c>
      <c r="D889" s="233" t="s">
        <v>307</v>
      </c>
      <c r="E889" s="234" t="s">
        <v>1396</v>
      </c>
      <c r="F889" s="235" t="s">
        <v>1397</v>
      </c>
      <c r="G889" s="236" t="s">
        <v>265</v>
      </c>
      <c r="H889" s="237">
        <v>14</v>
      </c>
      <c r="I889" s="238"/>
      <c r="J889" s="239">
        <f t="shared" si="80"/>
        <v>0</v>
      </c>
      <c r="K889" s="235" t="s">
        <v>1</v>
      </c>
      <c r="L889" s="240"/>
      <c r="M889" s="241" t="s">
        <v>1</v>
      </c>
      <c r="N889" s="242" t="s">
        <v>40</v>
      </c>
      <c r="O889" s="72"/>
      <c r="P889" s="196">
        <f t="shared" si="81"/>
        <v>0</v>
      </c>
      <c r="Q889" s="196">
        <v>0</v>
      </c>
      <c r="R889" s="196">
        <f t="shared" si="82"/>
        <v>0</v>
      </c>
      <c r="S889" s="196">
        <v>0</v>
      </c>
      <c r="T889" s="197">
        <f t="shared" si="83"/>
        <v>0</v>
      </c>
      <c r="U889" s="34"/>
      <c r="V889" s="34"/>
      <c r="W889" s="34"/>
      <c r="X889" s="34"/>
      <c r="Y889" s="34"/>
      <c r="Z889" s="34"/>
      <c r="AA889" s="34"/>
      <c r="AB889" s="34"/>
      <c r="AC889" s="34"/>
      <c r="AD889" s="34"/>
      <c r="AE889" s="34"/>
      <c r="AR889" s="198" t="s">
        <v>241</v>
      </c>
      <c r="AT889" s="198" t="s">
        <v>307</v>
      </c>
      <c r="AU889" s="198" t="s">
        <v>83</v>
      </c>
      <c r="AY889" s="17" t="s">
        <v>157</v>
      </c>
      <c r="BE889" s="199">
        <f t="shared" si="84"/>
        <v>0</v>
      </c>
      <c r="BF889" s="199">
        <f t="shared" si="85"/>
        <v>0</v>
      </c>
      <c r="BG889" s="199">
        <f t="shared" si="86"/>
        <v>0</v>
      </c>
      <c r="BH889" s="199">
        <f t="shared" si="87"/>
        <v>0</v>
      </c>
      <c r="BI889" s="199">
        <f t="shared" si="88"/>
        <v>0</v>
      </c>
      <c r="BJ889" s="17" t="s">
        <v>164</v>
      </c>
      <c r="BK889" s="199">
        <f t="shared" si="89"/>
        <v>0</v>
      </c>
      <c r="BL889" s="17" t="s">
        <v>196</v>
      </c>
      <c r="BM889" s="198" t="s">
        <v>1398</v>
      </c>
    </row>
    <row r="890" spans="1:65" s="2" customFormat="1" ht="14.4" customHeight="1">
      <c r="A890" s="34"/>
      <c r="B890" s="35"/>
      <c r="C890" s="187" t="s">
        <v>841</v>
      </c>
      <c r="D890" s="187" t="s">
        <v>159</v>
      </c>
      <c r="E890" s="188" t="s">
        <v>1399</v>
      </c>
      <c r="F890" s="189" t="s">
        <v>1400</v>
      </c>
      <c r="G890" s="190" t="s">
        <v>265</v>
      </c>
      <c r="H890" s="191">
        <v>46</v>
      </c>
      <c r="I890" s="192"/>
      <c r="J890" s="193">
        <f t="shared" si="80"/>
        <v>0</v>
      </c>
      <c r="K890" s="189" t="s">
        <v>163</v>
      </c>
      <c r="L890" s="39"/>
      <c r="M890" s="194" t="s">
        <v>1</v>
      </c>
      <c r="N890" s="195" t="s">
        <v>40</v>
      </c>
      <c r="O890" s="72"/>
      <c r="P890" s="196">
        <f t="shared" si="81"/>
        <v>0</v>
      </c>
      <c r="Q890" s="196">
        <v>0</v>
      </c>
      <c r="R890" s="196">
        <f t="shared" si="82"/>
        <v>0</v>
      </c>
      <c r="S890" s="196">
        <v>0</v>
      </c>
      <c r="T890" s="197">
        <f t="shared" si="83"/>
        <v>0</v>
      </c>
      <c r="U890" s="34"/>
      <c r="V890" s="34"/>
      <c r="W890" s="34"/>
      <c r="X890" s="34"/>
      <c r="Y890" s="34"/>
      <c r="Z890" s="34"/>
      <c r="AA890" s="34"/>
      <c r="AB890" s="34"/>
      <c r="AC890" s="34"/>
      <c r="AD890" s="34"/>
      <c r="AE890" s="34"/>
      <c r="AR890" s="198" t="s">
        <v>196</v>
      </c>
      <c r="AT890" s="198" t="s">
        <v>159</v>
      </c>
      <c r="AU890" s="198" t="s">
        <v>83</v>
      </c>
      <c r="AY890" s="17" t="s">
        <v>157</v>
      </c>
      <c r="BE890" s="199">
        <f t="shared" si="84"/>
        <v>0</v>
      </c>
      <c r="BF890" s="199">
        <f t="shared" si="85"/>
        <v>0</v>
      </c>
      <c r="BG890" s="199">
        <f t="shared" si="86"/>
        <v>0</v>
      </c>
      <c r="BH890" s="199">
        <f t="shared" si="87"/>
        <v>0</v>
      </c>
      <c r="BI890" s="199">
        <f t="shared" si="88"/>
        <v>0</v>
      </c>
      <c r="BJ890" s="17" t="s">
        <v>164</v>
      </c>
      <c r="BK890" s="199">
        <f t="shared" si="89"/>
        <v>0</v>
      </c>
      <c r="BL890" s="17" t="s">
        <v>196</v>
      </c>
      <c r="BM890" s="198" t="s">
        <v>1401</v>
      </c>
    </row>
    <row r="891" spans="1:65" s="2" customFormat="1" ht="14.4" customHeight="1">
      <c r="A891" s="34"/>
      <c r="B891" s="35"/>
      <c r="C891" s="233" t="s">
        <v>1402</v>
      </c>
      <c r="D891" s="233" t="s">
        <v>307</v>
      </c>
      <c r="E891" s="234" t="s">
        <v>1403</v>
      </c>
      <c r="F891" s="235" t="s">
        <v>1404</v>
      </c>
      <c r="G891" s="236" t="s">
        <v>265</v>
      </c>
      <c r="H891" s="237">
        <v>46</v>
      </c>
      <c r="I891" s="238"/>
      <c r="J891" s="239">
        <f t="shared" si="80"/>
        <v>0</v>
      </c>
      <c r="K891" s="235" t="s">
        <v>163</v>
      </c>
      <c r="L891" s="240"/>
      <c r="M891" s="241" t="s">
        <v>1</v>
      </c>
      <c r="N891" s="242" t="s">
        <v>40</v>
      </c>
      <c r="O891" s="72"/>
      <c r="P891" s="196">
        <f t="shared" si="81"/>
        <v>0</v>
      </c>
      <c r="Q891" s="196">
        <v>3E-05</v>
      </c>
      <c r="R891" s="196">
        <f t="shared" si="82"/>
        <v>0.00138</v>
      </c>
      <c r="S891" s="196">
        <v>0</v>
      </c>
      <c r="T891" s="197">
        <f t="shared" si="83"/>
        <v>0</v>
      </c>
      <c r="U891" s="34"/>
      <c r="V891" s="34"/>
      <c r="W891" s="34"/>
      <c r="X891" s="34"/>
      <c r="Y891" s="34"/>
      <c r="Z891" s="34"/>
      <c r="AA891" s="34"/>
      <c r="AB891" s="34"/>
      <c r="AC891" s="34"/>
      <c r="AD891" s="34"/>
      <c r="AE891" s="34"/>
      <c r="AR891" s="198" t="s">
        <v>241</v>
      </c>
      <c r="AT891" s="198" t="s">
        <v>307</v>
      </c>
      <c r="AU891" s="198" t="s">
        <v>83</v>
      </c>
      <c r="AY891" s="17" t="s">
        <v>157</v>
      </c>
      <c r="BE891" s="199">
        <f t="shared" si="84"/>
        <v>0</v>
      </c>
      <c r="BF891" s="199">
        <f t="shared" si="85"/>
        <v>0</v>
      </c>
      <c r="BG891" s="199">
        <f t="shared" si="86"/>
        <v>0</v>
      </c>
      <c r="BH891" s="199">
        <f t="shared" si="87"/>
        <v>0</v>
      </c>
      <c r="BI891" s="199">
        <f t="shared" si="88"/>
        <v>0</v>
      </c>
      <c r="BJ891" s="17" t="s">
        <v>164</v>
      </c>
      <c r="BK891" s="199">
        <f t="shared" si="89"/>
        <v>0</v>
      </c>
      <c r="BL891" s="17" t="s">
        <v>196</v>
      </c>
      <c r="BM891" s="198" t="s">
        <v>1405</v>
      </c>
    </row>
    <row r="892" spans="1:65" s="2" customFormat="1" ht="24.15" customHeight="1">
      <c r="A892" s="34"/>
      <c r="B892" s="35"/>
      <c r="C892" s="187" t="s">
        <v>847</v>
      </c>
      <c r="D892" s="187" t="s">
        <v>159</v>
      </c>
      <c r="E892" s="188" t="s">
        <v>1406</v>
      </c>
      <c r="F892" s="189" t="s">
        <v>1407</v>
      </c>
      <c r="G892" s="190" t="s">
        <v>162</v>
      </c>
      <c r="H892" s="191">
        <v>40</v>
      </c>
      <c r="I892" s="192"/>
      <c r="J892" s="193">
        <f t="shared" si="80"/>
        <v>0</v>
      </c>
      <c r="K892" s="189" t="s">
        <v>163</v>
      </c>
      <c r="L892" s="39"/>
      <c r="M892" s="194" t="s">
        <v>1</v>
      </c>
      <c r="N892" s="195" t="s">
        <v>40</v>
      </c>
      <c r="O892" s="72"/>
      <c r="P892" s="196">
        <f t="shared" si="81"/>
        <v>0</v>
      </c>
      <c r="Q892" s="196">
        <v>0</v>
      </c>
      <c r="R892" s="196">
        <f t="shared" si="82"/>
        <v>0</v>
      </c>
      <c r="S892" s="196">
        <v>0</v>
      </c>
      <c r="T892" s="197">
        <f t="shared" si="83"/>
        <v>0</v>
      </c>
      <c r="U892" s="34"/>
      <c r="V892" s="34"/>
      <c r="W892" s="34"/>
      <c r="X892" s="34"/>
      <c r="Y892" s="34"/>
      <c r="Z892" s="34"/>
      <c r="AA892" s="34"/>
      <c r="AB892" s="34"/>
      <c r="AC892" s="34"/>
      <c r="AD892" s="34"/>
      <c r="AE892" s="34"/>
      <c r="AR892" s="198" t="s">
        <v>196</v>
      </c>
      <c r="AT892" s="198" t="s">
        <v>159</v>
      </c>
      <c r="AU892" s="198" t="s">
        <v>83</v>
      </c>
      <c r="AY892" s="17" t="s">
        <v>157</v>
      </c>
      <c r="BE892" s="199">
        <f t="shared" si="84"/>
        <v>0</v>
      </c>
      <c r="BF892" s="199">
        <f t="shared" si="85"/>
        <v>0</v>
      </c>
      <c r="BG892" s="199">
        <f t="shared" si="86"/>
        <v>0</v>
      </c>
      <c r="BH892" s="199">
        <f t="shared" si="87"/>
        <v>0</v>
      </c>
      <c r="BI892" s="199">
        <f t="shared" si="88"/>
        <v>0</v>
      </c>
      <c r="BJ892" s="17" t="s">
        <v>164</v>
      </c>
      <c r="BK892" s="199">
        <f t="shared" si="89"/>
        <v>0</v>
      </c>
      <c r="BL892" s="17" t="s">
        <v>196</v>
      </c>
      <c r="BM892" s="198" t="s">
        <v>1408</v>
      </c>
    </row>
    <row r="893" spans="1:65" s="2" customFormat="1" ht="14.4" customHeight="1">
      <c r="A893" s="34"/>
      <c r="B893" s="35"/>
      <c r="C893" s="233" t="s">
        <v>1409</v>
      </c>
      <c r="D893" s="233" t="s">
        <v>307</v>
      </c>
      <c r="E893" s="234" t="s">
        <v>1410</v>
      </c>
      <c r="F893" s="235" t="s">
        <v>1411</v>
      </c>
      <c r="G893" s="236" t="s">
        <v>162</v>
      </c>
      <c r="H893" s="237">
        <v>48</v>
      </c>
      <c r="I893" s="238"/>
      <c r="J893" s="239">
        <f t="shared" si="80"/>
        <v>0</v>
      </c>
      <c r="K893" s="235" t="s">
        <v>163</v>
      </c>
      <c r="L893" s="240"/>
      <c r="M893" s="241" t="s">
        <v>1</v>
      </c>
      <c r="N893" s="242" t="s">
        <v>40</v>
      </c>
      <c r="O893" s="72"/>
      <c r="P893" s="196">
        <f t="shared" si="81"/>
        <v>0</v>
      </c>
      <c r="Q893" s="196">
        <v>5E-05</v>
      </c>
      <c r="R893" s="196">
        <f t="shared" si="82"/>
        <v>0.0024000000000000002</v>
      </c>
      <c r="S893" s="196">
        <v>0</v>
      </c>
      <c r="T893" s="197">
        <f t="shared" si="83"/>
        <v>0</v>
      </c>
      <c r="U893" s="34"/>
      <c r="V893" s="34"/>
      <c r="W893" s="34"/>
      <c r="X893" s="34"/>
      <c r="Y893" s="34"/>
      <c r="Z893" s="34"/>
      <c r="AA893" s="34"/>
      <c r="AB893" s="34"/>
      <c r="AC893" s="34"/>
      <c r="AD893" s="34"/>
      <c r="AE893" s="34"/>
      <c r="AR893" s="198" t="s">
        <v>241</v>
      </c>
      <c r="AT893" s="198" t="s">
        <v>307</v>
      </c>
      <c r="AU893" s="198" t="s">
        <v>83</v>
      </c>
      <c r="AY893" s="17" t="s">
        <v>157</v>
      </c>
      <c r="BE893" s="199">
        <f t="shared" si="84"/>
        <v>0</v>
      </c>
      <c r="BF893" s="199">
        <f t="shared" si="85"/>
        <v>0</v>
      </c>
      <c r="BG893" s="199">
        <f t="shared" si="86"/>
        <v>0</v>
      </c>
      <c r="BH893" s="199">
        <f t="shared" si="87"/>
        <v>0</v>
      </c>
      <c r="BI893" s="199">
        <f t="shared" si="88"/>
        <v>0</v>
      </c>
      <c r="BJ893" s="17" t="s">
        <v>164</v>
      </c>
      <c r="BK893" s="199">
        <f t="shared" si="89"/>
        <v>0</v>
      </c>
      <c r="BL893" s="17" t="s">
        <v>196</v>
      </c>
      <c r="BM893" s="198" t="s">
        <v>1412</v>
      </c>
    </row>
    <row r="894" spans="2:51" s="14" customFormat="1" ht="10.2">
      <c r="B894" s="211"/>
      <c r="C894" s="212"/>
      <c r="D894" s="202" t="s">
        <v>165</v>
      </c>
      <c r="E894" s="213" t="s">
        <v>1</v>
      </c>
      <c r="F894" s="214" t="s">
        <v>1413</v>
      </c>
      <c r="G894" s="212"/>
      <c r="H894" s="215">
        <v>48</v>
      </c>
      <c r="I894" s="216"/>
      <c r="J894" s="212"/>
      <c r="K894" s="212"/>
      <c r="L894" s="217"/>
      <c r="M894" s="218"/>
      <c r="N894" s="219"/>
      <c r="O894" s="219"/>
      <c r="P894" s="219"/>
      <c r="Q894" s="219"/>
      <c r="R894" s="219"/>
      <c r="S894" s="219"/>
      <c r="T894" s="220"/>
      <c r="AT894" s="221" t="s">
        <v>165</v>
      </c>
      <c r="AU894" s="221" t="s">
        <v>83</v>
      </c>
      <c r="AV894" s="14" t="s">
        <v>83</v>
      </c>
      <c r="AW894" s="14" t="s">
        <v>30</v>
      </c>
      <c r="AX894" s="14" t="s">
        <v>73</v>
      </c>
      <c r="AY894" s="221" t="s">
        <v>157</v>
      </c>
    </row>
    <row r="895" spans="2:51" s="15" customFormat="1" ht="10.2">
      <c r="B895" s="222"/>
      <c r="C895" s="223"/>
      <c r="D895" s="202" t="s">
        <v>165</v>
      </c>
      <c r="E895" s="224" t="s">
        <v>1</v>
      </c>
      <c r="F895" s="225" t="s">
        <v>168</v>
      </c>
      <c r="G895" s="223"/>
      <c r="H895" s="226">
        <v>48</v>
      </c>
      <c r="I895" s="227"/>
      <c r="J895" s="223"/>
      <c r="K895" s="223"/>
      <c r="L895" s="228"/>
      <c r="M895" s="229"/>
      <c r="N895" s="230"/>
      <c r="O895" s="230"/>
      <c r="P895" s="230"/>
      <c r="Q895" s="230"/>
      <c r="R895" s="230"/>
      <c r="S895" s="230"/>
      <c r="T895" s="231"/>
      <c r="AT895" s="232" t="s">
        <v>165</v>
      </c>
      <c r="AU895" s="232" t="s">
        <v>83</v>
      </c>
      <c r="AV895" s="15" t="s">
        <v>164</v>
      </c>
      <c r="AW895" s="15" t="s">
        <v>30</v>
      </c>
      <c r="AX895" s="15" t="s">
        <v>81</v>
      </c>
      <c r="AY895" s="232" t="s">
        <v>157</v>
      </c>
    </row>
    <row r="896" spans="1:65" s="2" customFormat="1" ht="24.15" customHeight="1">
      <c r="A896" s="34"/>
      <c r="B896" s="35"/>
      <c r="C896" s="187" t="s">
        <v>852</v>
      </c>
      <c r="D896" s="187" t="s">
        <v>159</v>
      </c>
      <c r="E896" s="188" t="s">
        <v>1414</v>
      </c>
      <c r="F896" s="189" t="s">
        <v>1415</v>
      </c>
      <c r="G896" s="190" t="s">
        <v>162</v>
      </c>
      <c r="H896" s="191">
        <v>35</v>
      </c>
      <c r="I896" s="192"/>
      <c r="J896" s="193">
        <f>ROUND(I896*H896,2)</f>
        <v>0</v>
      </c>
      <c r="K896" s="189" t="s">
        <v>163</v>
      </c>
      <c r="L896" s="39"/>
      <c r="M896" s="194" t="s">
        <v>1</v>
      </c>
      <c r="N896" s="195" t="s">
        <v>40</v>
      </c>
      <c r="O896" s="72"/>
      <c r="P896" s="196">
        <f>O896*H896</f>
        <v>0</v>
      </c>
      <c r="Q896" s="196">
        <v>0</v>
      </c>
      <c r="R896" s="196">
        <f>Q896*H896</f>
        <v>0</v>
      </c>
      <c r="S896" s="196">
        <v>0</v>
      </c>
      <c r="T896" s="197">
        <f>S896*H896</f>
        <v>0</v>
      </c>
      <c r="U896" s="34"/>
      <c r="V896" s="34"/>
      <c r="W896" s="34"/>
      <c r="X896" s="34"/>
      <c r="Y896" s="34"/>
      <c r="Z896" s="34"/>
      <c r="AA896" s="34"/>
      <c r="AB896" s="34"/>
      <c r="AC896" s="34"/>
      <c r="AD896" s="34"/>
      <c r="AE896" s="34"/>
      <c r="AR896" s="198" t="s">
        <v>196</v>
      </c>
      <c r="AT896" s="198" t="s">
        <v>159</v>
      </c>
      <c r="AU896" s="198" t="s">
        <v>83</v>
      </c>
      <c r="AY896" s="17" t="s">
        <v>157</v>
      </c>
      <c r="BE896" s="199">
        <f>IF(N896="základní",J896,0)</f>
        <v>0</v>
      </c>
      <c r="BF896" s="199">
        <f>IF(N896="snížená",J896,0)</f>
        <v>0</v>
      </c>
      <c r="BG896" s="199">
        <f>IF(N896="zákl. přenesená",J896,0)</f>
        <v>0</v>
      </c>
      <c r="BH896" s="199">
        <f>IF(N896="sníž. přenesená",J896,0)</f>
        <v>0</v>
      </c>
      <c r="BI896" s="199">
        <f>IF(N896="nulová",J896,0)</f>
        <v>0</v>
      </c>
      <c r="BJ896" s="17" t="s">
        <v>164</v>
      </c>
      <c r="BK896" s="199">
        <f>ROUND(I896*H896,2)</f>
        <v>0</v>
      </c>
      <c r="BL896" s="17" t="s">
        <v>196</v>
      </c>
      <c r="BM896" s="198" t="s">
        <v>1416</v>
      </c>
    </row>
    <row r="897" spans="1:65" s="2" customFormat="1" ht="14.4" customHeight="1">
      <c r="A897" s="34"/>
      <c r="B897" s="35"/>
      <c r="C897" s="233" t="s">
        <v>1417</v>
      </c>
      <c r="D897" s="233" t="s">
        <v>307</v>
      </c>
      <c r="E897" s="234" t="s">
        <v>1418</v>
      </c>
      <c r="F897" s="235" t="s">
        <v>1419</v>
      </c>
      <c r="G897" s="236" t="s">
        <v>162</v>
      </c>
      <c r="H897" s="237">
        <v>42</v>
      </c>
      <c r="I897" s="238"/>
      <c r="J897" s="239">
        <f>ROUND(I897*H897,2)</f>
        <v>0</v>
      </c>
      <c r="K897" s="235" t="s">
        <v>163</v>
      </c>
      <c r="L897" s="240"/>
      <c r="M897" s="241" t="s">
        <v>1</v>
      </c>
      <c r="N897" s="242" t="s">
        <v>40</v>
      </c>
      <c r="O897" s="72"/>
      <c r="P897" s="196">
        <f>O897*H897</f>
        <v>0</v>
      </c>
      <c r="Q897" s="196">
        <v>0.0001</v>
      </c>
      <c r="R897" s="196">
        <f>Q897*H897</f>
        <v>0.004200000000000001</v>
      </c>
      <c r="S897" s="196">
        <v>0</v>
      </c>
      <c r="T897" s="197">
        <f>S897*H897</f>
        <v>0</v>
      </c>
      <c r="U897" s="34"/>
      <c r="V897" s="34"/>
      <c r="W897" s="34"/>
      <c r="X897" s="34"/>
      <c r="Y897" s="34"/>
      <c r="Z897" s="34"/>
      <c r="AA897" s="34"/>
      <c r="AB897" s="34"/>
      <c r="AC897" s="34"/>
      <c r="AD897" s="34"/>
      <c r="AE897" s="34"/>
      <c r="AR897" s="198" t="s">
        <v>241</v>
      </c>
      <c r="AT897" s="198" t="s">
        <v>307</v>
      </c>
      <c r="AU897" s="198" t="s">
        <v>83</v>
      </c>
      <c r="AY897" s="17" t="s">
        <v>157</v>
      </c>
      <c r="BE897" s="199">
        <f>IF(N897="základní",J897,0)</f>
        <v>0</v>
      </c>
      <c r="BF897" s="199">
        <f>IF(N897="snížená",J897,0)</f>
        <v>0</v>
      </c>
      <c r="BG897" s="199">
        <f>IF(N897="zákl. přenesená",J897,0)</f>
        <v>0</v>
      </c>
      <c r="BH897" s="199">
        <f>IF(N897="sníž. přenesená",J897,0)</f>
        <v>0</v>
      </c>
      <c r="BI897" s="199">
        <f>IF(N897="nulová",J897,0)</f>
        <v>0</v>
      </c>
      <c r="BJ897" s="17" t="s">
        <v>164</v>
      </c>
      <c r="BK897" s="199">
        <f>ROUND(I897*H897,2)</f>
        <v>0</v>
      </c>
      <c r="BL897" s="17" t="s">
        <v>196</v>
      </c>
      <c r="BM897" s="198" t="s">
        <v>1420</v>
      </c>
    </row>
    <row r="898" spans="2:51" s="14" customFormat="1" ht="10.2">
      <c r="B898" s="211"/>
      <c r="C898" s="212"/>
      <c r="D898" s="202" t="s">
        <v>165</v>
      </c>
      <c r="E898" s="213" t="s">
        <v>1</v>
      </c>
      <c r="F898" s="214" t="s">
        <v>1421</v>
      </c>
      <c r="G898" s="212"/>
      <c r="H898" s="215">
        <v>42</v>
      </c>
      <c r="I898" s="216"/>
      <c r="J898" s="212"/>
      <c r="K898" s="212"/>
      <c r="L898" s="217"/>
      <c r="M898" s="218"/>
      <c r="N898" s="219"/>
      <c r="O898" s="219"/>
      <c r="P898" s="219"/>
      <c r="Q898" s="219"/>
      <c r="R898" s="219"/>
      <c r="S898" s="219"/>
      <c r="T898" s="220"/>
      <c r="AT898" s="221" t="s">
        <v>165</v>
      </c>
      <c r="AU898" s="221" t="s">
        <v>83</v>
      </c>
      <c r="AV898" s="14" t="s">
        <v>83</v>
      </c>
      <c r="AW898" s="14" t="s">
        <v>30</v>
      </c>
      <c r="AX898" s="14" t="s">
        <v>73</v>
      </c>
      <c r="AY898" s="221" t="s">
        <v>157</v>
      </c>
    </row>
    <row r="899" spans="2:51" s="15" customFormat="1" ht="10.2">
      <c r="B899" s="222"/>
      <c r="C899" s="223"/>
      <c r="D899" s="202" t="s">
        <v>165</v>
      </c>
      <c r="E899" s="224" t="s">
        <v>1</v>
      </c>
      <c r="F899" s="225" t="s">
        <v>168</v>
      </c>
      <c r="G899" s="223"/>
      <c r="H899" s="226">
        <v>42</v>
      </c>
      <c r="I899" s="227"/>
      <c r="J899" s="223"/>
      <c r="K899" s="223"/>
      <c r="L899" s="228"/>
      <c r="M899" s="229"/>
      <c r="N899" s="230"/>
      <c r="O899" s="230"/>
      <c r="P899" s="230"/>
      <c r="Q899" s="230"/>
      <c r="R899" s="230"/>
      <c r="S899" s="230"/>
      <c r="T899" s="231"/>
      <c r="AT899" s="232" t="s">
        <v>165</v>
      </c>
      <c r="AU899" s="232" t="s">
        <v>83</v>
      </c>
      <c r="AV899" s="15" t="s">
        <v>164</v>
      </c>
      <c r="AW899" s="15" t="s">
        <v>30</v>
      </c>
      <c r="AX899" s="15" t="s">
        <v>81</v>
      </c>
      <c r="AY899" s="232" t="s">
        <v>157</v>
      </c>
    </row>
    <row r="900" spans="1:65" s="2" customFormat="1" ht="24.15" customHeight="1">
      <c r="A900" s="34"/>
      <c r="B900" s="35"/>
      <c r="C900" s="187" t="s">
        <v>1422</v>
      </c>
      <c r="D900" s="187" t="s">
        <v>159</v>
      </c>
      <c r="E900" s="188" t="s">
        <v>1423</v>
      </c>
      <c r="F900" s="189" t="s">
        <v>1424</v>
      </c>
      <c r="G900" s="190" t="s">
        <v>162</v>
      </c>
      <c r="H900" s="191">
        <v>375</v>
      </c>
      <c r="I900" s="192"/>
      <c r="J900" s="193">
        <f>ROUND(I900*H900,2)</f>
        <v>0</v>
      </c>
      <c r="K900" s="189" t="s">
        <v>163</v>
      </c>
      <c r="L900" s="39"/>
      <c r="M900" s="194" t="s">
        <v>1</v>
      </c>
      <c r="N900" s="195" t="s">
        <v>40</v>
      </c>
      <c r="O900" s="72"/>
      <c r="P900" s="196">
        <f>O900*H900</f>
        <v>0</v>
      </c>
      <c r="Q900" s="196">
        <v>0</v>
      </c>
      <c r="R900" s="196">
        <f>Q900*H900</f>
        <v>0</v>
      </c>
      <c r="S900" s="196">
        <v>0</v>
      </c>
      <c r="T900" s="197">
        <f>S900*H900</f>
        <v>0</v>
      </c>
      <c r="U900" s="34"/>
      <c r="V900" s="34"/>
      <c r="W900" s="34"/>
      <c r="X900" s="34"/>
      <c r="Y900" s="34"/>
      <c r="Z900" s="34"/>
      <c r="AA900" s="34"/>
      <c r="AB900" s="34"/>
      <c r="AC900" s="34"/>
      <c r="AD900" s="34"/>
      <c r="AE900" s="34"/>
      <c r="AR900" s="198" t="s">
        <v>196</v>
      </c>
      <c r="AT900" s="198" t="s">
        <v>159</v>
      </c>
      <c r="AU900" s="198" t="s">
        <v>83</v>
      </c>
      <c r="AY900" s="17" t="s">
        <v>157</v>
      </c>
      <c r="BE900" s="199">
        <f>IF(N900="základní",J900,0)</f>
        <v>0</v>
      </c>
      <c r="BF900" s="199">
        <f>IF(N900="snížená",J900,0)</f>
        <v>0</v>
      </c>
      <c r="BG900" s="199">
        <f>IF(N900="zákl. přenesená",J900,0)</f>
        <v>0</v>
      </c>
      <c r="BH900" s="199">
        <f>IF(N900="sníž. přenesená",J900,0)</f>
        <v>0</v>
      </c>
      <c r="BI900" s="199">
        <f>IF(N900="nulová",J900,0)</f>
        <v>0</v>
      </c>
      <c r="BJ900" s="17" t="s">
        <v>164</v>
      </c>
      <c r="BK900" s="199">
        <f>ROUND(I900*H900,2)</f>
        <v>0</v>
      </c>
      <c r="BL900" s="17" t="s">
        <v>196</v>
      </c>
      <c r="BM900" s="198" t="s">
        <v>1425</v>
      </c>
    </row>
    <row r="901" spans="1:65" s="2" customFormat="1" ht="14.4" customHeight="1">
      <c r="A901" s="34"/>
      <c r="B901" s="35"/>
      <c r="C901" s="233" t="s">
        <v>1426</v>
      </c>
      <c r="D901" s="233" t="s">
        <v>307</v>
      </c>
      <c r="E901" s="234" t="s">
        <v>1427</v>
      </c>
      <c r="F901" s="235" t="s">
        <v>1428</v>
      </c>
      <c r="G901" s="236" t="s">
        <v>162</v>
      </c>
      <c r="H901" s="237">
        <v>450</v>
      </c>
      <c r="I901" s="238"/>
      <c r="J901" s="239">
        <f>ROUND(I901*H901,2)</f>
        <v>0</v>
      </c>
      <c r="K901" s="235" t="s">
        <v>163</v>
      </c>
      <c r="L901" s="240"/>
      <c r="M901" s="241" t="s">
        <v>1</v>
      </c>
      <c r="N901" s="242" t="s">
        <v>40</v>
      </c>
      <c r="O901" s="72"/>
      <c r="P901" s="196">
        <f>O901*H901</f>
        <v>0</v>
      </c>
      <c r="Q901" s="196">
        <v>0.00012</v>
      </c>
      <c r="R901" s="196">
        <f>Q901*H901</f>
        <v>0.054</v>
      </c>
      <c r="S901" s="196">
        <v>0</v>
      </c>
      <c r="T901" s="197">
        <f>S901*H901</f>
        <v>0</v>
      </c>
      <c r="U901" s="34"/>
      <c r="V901" s="34"/>
      <c r="W901" s="34"/>
      <c r="X901" s="34"/>
      <c r="Y901" s="34"/>
      <c r="Z901" s="34"/>
      <c r="AA901" s="34"/>
      <c r="AB901" s="34"/>
      <c r="AC901" s="34"/>
      <c r="AD901" s="34"/>
      <c r="AE901" s="34"/>
      <c r="AR901" s="198" t="s">
        <v>241</v>
      </c>
      <c r="AT901" s="198" t="s">
        <v>307</v>
      </c>
      <c r="AU901" s="198" t="s">
        <v>83</v>
      </c>
      <c r="AY901" s="17" t="s">
        <v>157</v>
      </c>
      <c r="BE901" s="199">
        <f>IF(N901="základní",J901,0)</f>
        <v>0</v>
      </c>
      <c r="BF901" s="199">
        <f>IF(N901="snížená",J901,0)</f>
        <v>0</v>
      </c>
      <c r="BG901" s="199">
        <f>IF(N901="zákl. přenesená",J901,0)</f>
        <v>0</v>
      </c>
      <c r="BH901" s="199">
        <f>IF(N901="sníž. přenesená",J901,0)</f>
        <v>0</v>
      </c>
      <c r="BI901" s="199">
        <f>IF(N901="nulová",J901,0)</f>
        <v>0</v>
      </c>
      <c r="BJ901" s="17" t="s">
        <v>164</v>
      </c>
      <c r="BK901" s="199">
        <f>ROUND(I901*H901,2)</f>
        <v>0</v>
      </c>
      <c r="BL901" s="17" t="s">
        <v>196</v>
      </c>
      <c r="BM901" s="198" t="s">
        <v>1429</v>
      </c>
    </row>
    <row r="902" spans="2:51" s="14" customFormat="1" ht="10.2">
      <c r="B902" s="211"/>
      <c r="C902" s="212"/>
      <c r="D902" s="202" t="s">
        <v>165</v>
      </c>
      <c r="E902" s="213" t="s">
        <v>1</v>
      </c>
      <c r="F902" s="214" t="s">
        <v>1430</v>
      </c>
      <c r="G902" s="212"/>
      <c r="H902" s="215">
        <v>450</v>
      </c>
      <c r="I902" s="216"/>
      <c r="J902" s="212"/>
      <c r="K902" s="212"/>
      <c r="L902" s="217"/>
      <c r="M902" s="218"/>
      <c r="N902" s="219"/>
      <c r="O902" s="219"/>
      <c r="P902" s="219"/>
      <c r="Q902" s="219"/>
      <c r="R902" s="219"/>
      <c r="S902" s="219"/>
      <c r="T902" s="220"/>
      <c r="AT902" s="221" t="s">
        <v>165</v>
      </c>
      <c r="AU902" s="221" t="s">
        <v>83</v>
      </c>
      <c r="AV902" s="14" t="s">
        <v>83</v>
      </c>
      <c r="AW902" s="14" t="s">
        <v>30</v>
      </c>
      <c r="AX902" s="14" t="s">
        <v>73</v>
      </c>
      <c r="AY902" s="221" t="s">
        <v>157</v>
      </c>
    </row>
    <row r="903" spans="2:51" s="15" customFormat="1" ht="10.2">
      <c r="B903" s="222"/>
      <c r="C903" s="223"/>
      <c r="D903" s="202" t="s">
        <v>165</v>
      </c>
      <c r="E903" s="224" t="s">
        <v>1</v>
      </c>
      <c r="F903" s="225" t="s">
        <v>168</v>
      </c>
      <c r="G903" s="223"/>
      <c r="H903" s="226">
        <v>450</v>
      </c>
      <c r="I903" s="227"/>
      <c r="J903" s="223"/>
      <c r="K903" s="223"/>
      <c r="L903" s="228"/>
      <c r="M903" s="229"/>
      <c r="N903" s="230"/>
      <c r="O903" s="230"/>
      <c r="P903" s="230"/>
      <c r="Q903" s="230"/>
      <c r="R903" s="230"/>
      <c r="S903" s="230"/>
      <c r="T903" s="231"/>
      <c r="AT903" s="232" t="s">
        <v>165</v>
      </c>
      <c r="AU903" s="232" t="s">
        <v>83</v>
      </c>
      <c r="AV903" s="15" t="s">
        <v>164</v>
      </c>
      <c r="AW903" s="15" t="s">
        <v>30</v>
      </c>
      <c r="AX903" s="15" t="s">
        <v>81</v>
      </c>
      <c r="AY903" s="232" t="s">
        <v>157</v>
      </c>
    </row>
    <row r="904" spans="1:65" s="2" customFormat="1" ht="24.15" customHeight="1">
      <c r="A904" s="34"/>
      <c r="B904" s="35"/>
      <c r="C904" s="187" t="s">
        <v>863</v>
      </c>
      <c r="D904" s="187" t="s">
        <v>159</v>
      </c>
      <c r="E904" s="188" t="s">
        <v>1431</v>
      </c>
      <c r="F904" s="189" t="s">
        <v>1432</v>
      </c>
      <c r="G904" s="190" t="s">
        <v>162</v>
      </c>
      <c r="H904" s="191">
        <v>310</v>
      </c>
      <c r="I904" s="192"/>
      <c r="J904" s="193">
        <f>ROUND(I904*H904,2)</f>
        <v>0</v>
      </c>
      <c r="K904" s="189" t="s">
        <v>163</v>
      </c>
      <c r="L904" s="39"/>
      <c r="M904" s="194" t="s">
        <v>1</v>
      </c>
      <c r="N904" s="195" t="s">
        <v>40</v>
      </c>
      <c r="O904" s="72"/>
      <c r="P904" s="196">
        <f>O904*H904</f>
        <v>0</v>
      </c>
      <c r="Q904" s="196">
        <v>0</v>
      </c>
      <c r="R904" s="196">
        <f>Q904*H904</f>
        <v>0</v>
      </c>
      <c r="S904" s="196">
        <v>0</v>
      </c>
      <c r="T904" s="197">
        <f>S904*H904</f>
        <v>0</v>
      </c>
      <c r="U904" s="34"/>
      <c r="V904" s="34"/>
      <c r="W904" s="34"/>
      <c r="X904" s="34"/>
      <c r="Y904" s="34"/>
      <c r="Z904" s="34"/>
      <c r="AA904" s="34"/>
      <c r="AB904" s="34"/>
      <c r="AC904" s="34"/>
      <c r="AD904" s="34"/>
      <c r="AE904" s="34"/>
      <c r="AR904" s="198" t="s">
        <v>196</v>
      </c>
      <c r="AT904" s="198" t="s">
        <v>159</v>
      </c>
      <c r="AU904" s="198" t="s">
        <v>83</v>
      </c>
      <c r="AY904" s="17" t="s">
        <v>157</v>
      </c>
      <c r="BE904" s="199">
        <f>IF(N904="základní",J904,0)</f>
        <v>0</v>
      </c>
      <c r="BF904" s="199">
        <f>IF(N904="snížená",J904,0)</f>
        <v>0</v>
      </c>
      <c r="BG904" s="199">
        <f>IF(N904="zákl. přenesená",J904,0)</f>
        <v>0</v>
      </c>
      <c r="BH904" s="199">
        <f>IF(N904="sníž. přenesená",J904,0)</f>
        <v>0</v>
      </c>
      <c r="BI904" s="199">
        <f>IF(N904="nulová",J904,0)</f>
        <v>0</v>
      </c>
      <c r="BJ904" s="17" t="s">
        <v>164</v>
      </c>
      <c r="BK904" s="199">
        <f>ROUND(I904*H904,2)</f>
        <v>0</v>
      </c>
      <c r="BL904" s="17" t="s">
        <v>196</v>
      </c>
      <c r="BM904" s="198" t="s">
        <v>1433</v>
      </c>
    </row>
    <row r="905" spans="1:65" s="2" customFormat="1" ht="14.4" customHeight="1">
      <c r="A905" s="34"/>
      <c r="B905" s="35"/>
      <c r="C905" s="233" t="s">
        <v>1434</v>
      </c>
      <c r="D905" s="233" t="s">
        <v>307</v>
      </c>
      <c r="E905" s="234" t="s">
        <v>1435</v>
      </c>
      <c r="F905" s="235" t="s">
        <v>1436</v>
      </c>
      <c r="G905" s="236" t="s">
        <v>162</v>
      </c>
      <c r="H905" s="237">
        <v>372</v>
      </c>
      <c r="I905" s="238"/>
      <c r="J905" s="239">
        <f>ROUND(I905*H905,2)</f>
        <v>0</v>
      </c>
      <c r="K905" s="235" t="s">
        <v>163</v>
      </c>
      <c r="L905" s="240"/>
      <c r="M905" s="241" t="s">
        <v>1</v>
      </c>
      <c r="N905" s="242" t="s">
        <v>40</v>
      </c>
      <c r="O905" s="72"/>
      <c r="P905" s="196">
        <f>O905*H905</f>
        <v>0</v>
      </c>
      <c r="Q905" s="196">
        <v>0.00017</v>
      </c>
      <c r="R905" s="196">
        <f>Q905*H905</f>
        <v>0.06324</v>
      </c>
      <c r="S905" s="196">
        <v>0</v>
      </c>
      <c r="T905" s="197">
        <f>S905*H905</f>
        <v>0</v>
      </c>
      <c r="U905" s="34"/>
      <c r="V905" s="34"/>
      <c r="W905" s="34"/>
      <c r="X905" s="34"/>
      <c r="Y905" s="34"/>
      <c r="Z905" s="34"/>
      <c r="AA905" s="34"/>
      <c r="AB905" s="34"/>
      <c r="AC905" s="34"/>
      <c r="AD905" s="34"/>
      <c r="AE905" s="34"/>
      <c r="AR905" s="198" t="s">
        <v>241</v>
      </c>
      <c r="AT905" s="198" t="s">
        <v>307</v>
      </c>
      <c r="AU905" s="198" t="s">
        <v>83</v>
      </c>
      <c r="AY905" s="17" t="s">
        <v>157</v>
      </c>
      <c r="BE905" s="199">
        <f>IF(N905="základní",J905,0)</f>
        <v>0</v>
      </c>
      <c r="BF905" s="199">
        <f>IF(N905="snížená",J905,0)</f>
        <v>0</v>
      </c>
      <c r="BG905" s="199">
        <f>IF(N905="zákl. přenesená",J905,0)</f>
        <v>0</v>
      </c>
      <c r="BH905" s="199">
        <f>IF(N905="sníž. přenesená",J905,0)</f>
        <v>0</v>
      </c>
      <c r="BI905" s="199">
        <f>IF(N905="nulová",J905,0)</f>
        <v>0</v>
      </c>
      <c r="BJ905" s="17" t="s">
        <v>164</v>
      </c>
      <c r="BK905" s="199">
        <f>ROUND(I905*H905,2)</f>
        <v>0</v>
      </c>
      <c r="BL905" s="17" t="s">
        <v>196</v>
      </c>
      <c r="BM905" s="198" t="s">
        <v>1437</v>
      </c>
    </row>
    <row r="906" spans="2:51" s="14" customFormat="1" ht="10.2">
      <c r="B906" s="211"/>
      <c r="C906" s="212"/>
      <c r="D906" s="202" t="s">
        <v>165</v>
      </c>
      <c r="E906" s="213" t="s">
        <v>1</v>
      </c>
      <c r="F906" s="214" t="s">
        <v>1438</v>
      </c>
      <c r="G906" s="212"/>
      <c r="H906" s="215">
        <v>372</v>
      </c>
      <c r="I906" s="216"/>
      <c r="J906" s="212"/>
      <c r="K906" s="212"/>
      <c r="L906" s="217"/>
      <c r="M906" s="218"/>
      <c r="N906" s="219"/>
      <c r="O906" s="219"/>
      <c r="P906" s="219"/>
      <c r="Q906" s="219"/>
      <c r="R906" s="219"/>
      <c r="S906" s="219"/>
      <c r="T906" s="220"/>
      <c r="AT906" s="221" t="s">
        <v>165</v>
      </c>
      <c r="AU906" s="221" t="s">
        <v>83</v>
      </c>
      <c r="AV906" s="14" t="s">
        <v>83</v>
      </c>
      <c r="AW906" s="14" t="s">
        <v>30</v>
      </c>
      <c r="AX906" s="14" t="s">
        <v>73</v>
      </c>
      <c r="AY906" s="221" t="s">
        <v>157</v>
      </c>
    </row>
    <row r="907" spans="2:51" s="15" customFormat="1" ht="10.2">
      <c r="B907" s="222"/>
      <c r="C907" s="223"/>
      <c r="D907" s="202" t="s">
        <v>165</v>
      </c>
      <c r="E907" s="224" t="s">
        <v>1</v>
      </c>
      <c r="F907" s="225" t="s">
        <v>168</v>
      </c>
      <c r="G907" s="223"/>
      <c r="H907" s="226">
        <v>372</v>
      </c>
      <c r="I907" s="227"/>
      <c r="J907" s="223"/>
      <c r="K907" s="223"/>
      <c r="L907" s="228"/>
      <c r="M907" s="229"/>
      <c r="N907" s="230"/>
      <c r="O907" s="230"/>
      <c r="P907" s="230"/>
      <c r="Q907" s="230"/>
      <c r="R907" s="230"/>
      <c r="S907" s="230"/>
      <c r="T907" s="231"/>
      <c r="AT907" s="232" t="s">
        <v>165</v>
      </c>
      <c r="AU907" s="232" t="s">
        <v>83</v>
      </c>
      <c r="AV907" s="15" t="s">
        <v>164</v>
      </c>
      <c r="AW907" s="15" t="s">
        <v>30</v>
      </c>
      <c r="AX907" s="15" t="s">
        <v>81</v>
      </c>
      <c r="AY907" s="232" t="s">
        <v>157</v>
      </c>
    </row>
    <row r="908" spans="1:65" s="2" customFormat="1" ht="24.15" customHeight="1">
      <c r="A908" s="34"/>
      <c r="B908" s="35"/>
      <c r="C908" s="187" t="s">
        <v>869</v>
      </c>
      <c r="D908" s="187" t="s">
        <v>159</v>
      </c>
      <c r="E908" s="188" t="s">
        <v>1439</v>
      </c>
      <c r="F908" s="189" t="s">
        <v>1440</v>
      </c>
      <c r="G908" s="190" t="s">
        <v>162</v>
      </c>
      <c r="H908" s="191">
        <v>50</v>
      </c>
      <c r="I908" s="192"/>
      <c r="J908" s="193">
        <f>ROUND(I908*H908,2)</f>
        <v>0</v>
      </c>
      <c r="K908" s="189" t="s">
        <v>163</v>
      </c>
      <c r="L908" s="39"/>
      <c r="M908" s="194" t="s">
        <v>1</v>
      </c>
      <c r="N908" s="195" t="s">
        <v>40</v>
      </c>
      <c r="O908" s="72"/>
      <c r="P908" s="196">
        <f>O908*H908</f>
        <v>0</v>
      </c>
      <c r="Q908" s="196">
        <v>0</v>
      </c>
      <c r="R908" s="196">
        <f>Q908*H908</f>
        <v>0</v>
      </c>
      <c r="S908" s="196">
        <v>0</v>
      </c>
      <c r="T908" s="197">
        <f>S908*H908</f>
        <v>0</v>
      </c>
      <c r="U908" s="34"/>
      <c r="V908" s="34"/>
      <c r="W908" s="34"/>
      <c r="X908" s="34"/>
      <c r="Y908" s="34"/>
      <c r="Z908" s="34"/>
      <c r="AA908" s="34"/>
      <c r="AB908" s="34"/>
      <c r="AC908" s="34"/>
      <c r="AD908" s="34"/>
      <c r="AE908" s="34"/>
      <c r="AR908" s="198" t="s">
        <v>196</v>
      </c>
      <c r="AT908" s="198" t="s">
        <v>159</v>
      </c>
      <c r="AU908" s="198" t="s">
        <v>83</v>
      </c>
      <c r="AY908" s="17" t="s">
        <v>157</v>
      </c>
      <c r="BE908" s="199">
        <f>IF(N908="základní",J908,0)</f>
        <v>0</v>
      </c>
      <c r="BF908" s="199">
        <f>IF(N908="snížená",J908,0)</f>
        <v>0</v>
      </c>
      <c r="BG908" s="199">
        <f>IF(N908="zákl. přenesená",J908,0)</f>
        <v>0</v>
      </c>
      <c r="BH908" s="199">
        <f>IF(N908="sníž. přenesená",J908,0)</f>
        <v>0</v>
      </c>
      <c r="BI908" s="199">
        <f>IF(N908="nulová",J908,0)</f>
        <v>0</v>
      </c>
      <c r="BJ908" s="17" t="s">
        <v>164</v>
      </c>
      <c r="BK908" s="199">
        <f>ROUND(I908*H908,2)</f>
        <v>0</v>
      </c>
      <c r="BL908" s="17" t="s">
        <v>196</v>
      </c>
      <c r="BM908" s="198" t="s">
        <v>1441</v>
      </c>
    </row>
    <row r="909" spans="1:65" s="2" customFormat="1" ht="14.4" customHeight="1">
      <c r="A909" s="34"/>
      <c r="B909" s="35"/>
      <c r="C909" s="233" t="s">
        <v>1442</v>
      </c>
      <c r="D909" s="233" t="s">
        <v>307</v>
      </c>
      <c r="E909" s="234" t="s">
        <v>1443</v>
      </c>
      <c r="F909" s="235" t="s">
        <v>1444</v>
      </c>
      <c r="G909" s="236" t="s">
        <v>162</v>
      </c>
      <c r="H909" s="237">
        <v>60</v>
      </c>
      <c r="I909" s="238"/>
      <c r="J909" s="239">
        <f>ROUND(I909*H909,2)</f>
        <v>0</v>
      </c>
      <c r="K909" s="235" t="s">
        <v>163</v>
      </c>
      <c r="L909" s="240"/>
      <c r="M909" s="241" t="s">
        <v>1</v>
      </c>
      <c r="N909" s="242" t="s">
        <v>40</v>
      </c>
      <c r="O909" s="72"/>
      <c r="P909" s="196">
        <f>O909*H909</f>
        <v>0</v>
      </c>
      <c r="Q909" s="196">
        <v>0.00053</v>
      </c>
      <c r="R909" s="196">
        <f>Q909*H909</f>
        <v>0.0318</v>
      </c>
      <c r="S909" s="196">
        <v>0</v>
      </c>
      <c r="T909" s="197">
        <f>S909*H909</f>
        <v>0</v>
      </c>
      <c r="U909" s="34"/>
      <c r="V909" s="34"/>
      <c r="W909" s="34"/>
      <c r="X909" s="34"/>
      <c r="Y909" s="34"/>
      <c r="Z909" s="34"/>
      <c r="AA909" s="34"/>
      <c r="AB909" s="34"/>
      <c r="AC909" s="34"/>
      <c r="AD909" s="34"/>
      <c r="AE909" s="34"/>
      <c r="AR909" s="198" t="s">
        <v>241</v>
      </c>
      <c r="AT909" s="198" t="s">
        <v>307</v>
      </c>
      <c r="AU909" s="198" t="s">
        <v>83</v>
      </c>
      <c r="AY909" s="17" t="s">
        <v>157</v>
      </c>
      <c r="BE909" s="199">
        <f>IF(N909="základní",J909,0)</f>
        <v>0</v>
      </c>
      <c r="BF909" s="199">
        <f>IF(N909="snížená",J909,0)</f>
        <v>0</v>
      </c>
      <c r="BG909" s="199">
        <f>IF(N909="zákl. přenesená",J909,0)</f>
        <v>0</v>
      </c>
      <c r="BH909" s="199">
        <f>IF(N909="sníž. přenesená",J909,0)</f>
        <v>0</v>
      </c>
      <c r="BI909" s="199">
        <f>IF(N909="nulová",J909,0)</f>
        <v>0</v>
      </c>
      <c r="BJ909" s="17" t="s">
        <v>164</v>
      </c>
      <c r="BK909" s="199">
        <f>ROUND(I909*H909,2)</f>
        <v>0</v>
      </c>
      <c r="BL909" s="17" t="s">
        <v>196</v>
      </c>
      <c r="BM909" s="198" t="s">
        <v>1445</v>
      </c>
    </row>
    <row r="910" spans="2:51" s="14" customFormat="1" ht="10.2">
      <c r="B910" s="211"/>
      <c r="C910" s="212"/>
      <c r="D910" s="202" t="s">
        <v>165</v>
      </c>
      <c r="E910" s="213" t="s">
        <v>1</v>
      </c>
      <c r="F910" s="214" t="s">
        <v>1446</v>
      </c>
      <c r="G910" s="212"/>
      <c r="H910" s="215">
        <v>60</v>
      </c>
      <c r="I910" s="216"/>
      <c r="J910" s="212"/>
      <c r="K910" s="212"/>
      <c r="L910" s="217"/>
      <c r="M910" s="218"/>
      <c r="N910" s="219"/>
      <c r="O910" s="219"/>
      <c r="P910" s="219"/>
      <c r="Q910" s="219"/>
      <c r="R910" s="219"/>
      <c r="S910" s="219"/>
      <c r="T910" s="220"/>
      <c r="AT910" s="221" t="s">
        <v>165</v>
      </c>
      <c r="AU910" s="221" t="s">
        <v>83</v>
      </c>
      <c r="AV910" s="14" t="s">
        <v>83</v>
      </c>
      <c r="AW910" s="14" t="s">
        <v>30</v>
      </c>
      <c r="AX910" s="14" t="s">
        <v>73</v>
      </c>
      <c r="AY910" s="221" t="s">
        <v>157</v>
      </c>
    </row>
    <row r="911" spans="2:51" s="15" customFormat="1" ht="10.2">
      <c r="B911" s="222"/>
      <c r="C911" s="223"/>
      <c r="D911" s="202" t="s">
        <v>165</v>
      </c>
      <c r="E911" s="224" t="s">
        <v>1</v>
      </c>
      <c r="F911" s="225" t="s">
        <v>168</v>
      </c>
      <c r="G911" s="223"/>
      <c r="H911" s="226">
        <v>60</v>
      </c>
      <c r="I911" s="227"/>
      <c r="J911" s="223"/>
      <c r="K911" s="223"/>
      <c r="L911" s="228"/>
      <c r="M911" s="229"/>
      <c r="N911" s="230"/>
      <c r="O911" s="230"/>
      <c r="P911" s="230"/>
      <c r="Q911" s="230"/>
      <c r="R911" s="230"/>
      <c r="S911" s="230"/>
      <c r="T911" s="231"/>
      <c r="AT911" s="232" t="s">
        <v>165</v>
      </c>
      <c r="AU911" s="232" t="s">
        <v>83</v>
      </c>
      <c r="AV911" s="15" t="s">
        <v>164</v>
      </c>
      <c r="AW911" s="15" t="s">
        <v>30</v>
      </c>
      <c r="AX911" s="15" t="s">
        <v>81</v>
      </c>
      <c r="AY911" s="232" t="s">
        <v>157</v>
      </c>
    </row>
    <row r="912" spans="1:65" s="2" customFormat="1" ht="37.8" customHeight="1">
      <c r="A912" s="34"/>
      <c r="B912" s="35"/>
      <c r="C912" s="187" t="s">
        <v>872</v>
      </c>
      <c r="D912" s="187" t="s">
        <v>159</v>
      </c>
      <c r="E912" s="188" t="s">
        <v>1447</v>
      </c>
      <c r="F912" s="189" t="s">
        <v>1448</v>
      </c>
      <c r="G912" s="190" t="s">
        <v>162</v>
      </c>
      <c r="H912" s="191">
        <v>880</v>
      </c>
      <c r="I912" s="192"/>
      <c r="J912" s="193">
        <f>ROUND(I912*H912,2)</f>
        <v>0</v>
      </c>
      <c r="K912" s="189" t="s">
        <v>163</v>
      </c>
      <c r="L912" s="39"/>
      <c r="M912" s="194" t="s">
        <v>1</v>
      </c>
      <c r="N912" s="195" t="s">
        <v>40</v>
      </c>
      <c r="O912" s="72"/>
      <c r="P912" s="196">
        <f>O912*H912</f>
        <v>0</v>
      </c>
      <c r="Q912" s="196">
        <v>0</v>
      </c>
      <c r="R912" s="196">
        <f>Q912*H912</f>
        <v>0</v>
      </c>
      <c r="S912" s="196">
        <v>0.0007</v>
      </c>
      <c r="T912" s="197">
        <f>S912*H912</f>
        <v>0.616</v>
      </c>
      <c r="U912" s="34"/>
      <c r="V912" s="34"/>
      <c r="W912" s="34"/>
      <c r="X912" s="34"/>
      <c r="Y912" s="34"/>
      <c r="Z912" s="34"/>
      <c r="AA912" s="34"/>
      <c r="AB912" s="34"/>
      <c r="AC912" s="34"/>
      <c r="AD912" s="34"/>
      <c r="AE912" s="34"/>
      <c r="AR912" s="198" t="s">
        <v>196</v>
      </c>
      <c r="AT912" s="198" t="s">
        <v>159</v>
      </c>
      <c r="AU912" s="198" t="s">
        <v>83</v>
      </c>
      <c r="AY912" s="17" t="s">
        <v>157</v>
      </c>
      <c r="BE912" s="199">
        <f>IF(N912="základní",J912,0)</f>
        <v>0</v>
      </c>
      <c r="BF912" s="199">
        <f>IF(N912="snížená",J912,0)</f>
        <v>0</v>
      </c>
      <c r="BG912" s="199">
        <f>IF(N912="zákl. přenesená",J912,0)</f>
        <v>0</v>
      </c>
      <c r="BH912" s="199">
        <f>IF(N912="sníž. přenesená",J912,0)</f>
        <v>0</v>
      </c>
      <c r="BI912" s="199">
        <f>IF(N912="nulová",J912,0)</f>
        <v>0</v>
      </c>
      <c r="BJ912" s="17" t="s">
        <v>164</v>
      </c>
      <c r="BK912" s="199">
        <f>ROUND(I912*H912,2)</f>
        <v>0</v>
      </c>
      <c r="BL912" s="17" t="s">
        <v>196</v>
      </c>
      <c r="BM912" s="198" t="s">
        <v>1449</v>
      </c>
    </row>
    <row r="913" spans="1:65" s="2" customFormat="1" ht="24.15" customHeight="1">
      <c r="A913" s="34"/>
      <c r="B913" s="35"/>
      <c r="C913" s="187" t="s">
        <v>1450</v>
      </c>
      <c r="D913" s="187" t="s">
        <v>159</v>
      </c>
      <c r="E913" s="188" t="s">
        <v>1451</v>
      </c>
      <c r="F913" s="189" t="s">
        <v>1452</v>
      </c>
      <c r="G913" s="190" t="s">
        <v>162</v>
      </c>
      <c r="H913" s="191">
        <v>30</v>
      </c>
      <c r="I913" s="192"/>
      <c r="J913" s="193">
        <f>ROUND(I913*H913,2)</f>
        <v>0</v>
      </c>
      <c r="K913" s="189" t="s">
        <v>163</v>
      </c>
      <c r="L913" s="39"/>
      <c r="M913" s="194" t="s">
        <v>1</v>
      </c>
      <c r="N913" s="195" t="s">
        <v>40</v>
      </c>
      <c r="O913" s="72"/>
      <c r="P913" s="196">
        <f>O913*H913</f>
        <v>0</v>
      </c>
      <c r="Q913" s="196">
        <v>0</v>
      </c>
      <c r="R913" s="196">
        <f>Q913*H913</f>
        <v>0</v>
      </c>
      <c r="S913" s="196">
        <v>0</v>
      </c>
      <c r="T913" s="197">
        <f>S913*H913</f>
        <v>0</v>
      </c>
      <c r="U913" s="34"/>
      <c r="V913" s="34"/>
      <c r="W913" s="34"/>
      <c r="X913" s="34"/>
      <c r="Y913" s="34"/>
      <c r="Z913" s="34"/>
      <c r="AA913" s="34"/>
      <c r="AB913" s="34"/>
      <c r="AC913" s="34"/>
      <c r="AD913" s="34"/>
      <c r="AE913" s="34"/>
      <c r="AR913" s="198" t="s">
        <v>196</v>
      </c>
      <c r="AT913" s="198" t="s">
        <v>159</v>
      </c>
      <c r="AU913" s="198" t="s">
        <v>83</v>
      </c>
      <c r="AY913" s="17" t="s">
        <v>157</v>
      </c>
      <c r="BE913" s="199">
        <f>IF(N913="základní",J913,0)</f>
        <v>0</v>
      </c>
      <c r="BF913" s="199">
        <f>IF(N913="snížená",J913,0)</f>
        <v>0</v>
      </c>
      <c r="BG913" s="199">
        <f>IF(N913="zákl. přenesená",J913,0)</f>
        <v>0</v>
      </c>
      <c r="BH913" s="199">
        <f>IF(N913="sníž. přenesená",J913,0)</f>
        <v>0</v>
      </c>
      <c r="BI913" s="199">
        <f>IF(N913="nulová",J913,0)</f>
        <v>0</v>
      </c>
      <c r="BJ913" s="17" t="s">
        <v>164</v>
      </c>
      <c r="BK913" s="199">
        <f>ROUND(I913*H913,2)</f>
        <v>0</v>
      </c>
      <c r="BL913" s="17" t="s">
        <v>196</v>
      </c>
      <c r="BM913" s="198" t="s">
        <v>1453</v>
      </c>
    </row>
    <row r="914" spans="2:51" s="14" customFormat="1" ht="10.2">
      <c r="B914" s="211"/>
      <c r="C914" s="212"/>
      <c r="D914" s="202" t="s">
        <v>165</v>
      </c>
      <c r="E914" s="213" t="s">
        <v>1</v>
      </c>
      <c r="F914" s="214" t="s">
        <v>1454</v>
      </c>
      <c r="G914" s="212"/>
      <c r="H914" s="215">
        <v>30</v>
      </c>
      <c r="I914" s="216"/>
      <c r="J914" s="212"/>
      <c r="K914" s="212"/>
      <c r="L914" s="217"/>
      <c r="M914" s="218"/>
      <c r="N914" s="219"/>
      <c r="O914" s="219"/>
      <c r="P914" s="219"/>
      <c r="Q914" s="219"/>
      <c r="R914" s="219"/>
      <c r="S914" s="219"/>
      <c r="T914" s="220"/>
      <c r="AT914" s="221" t="s">
        <v>165</v>
      </c>
      <c r="AU914" s="221" t="s">
        <v>83</v>
      </c>
      <c r="AV914" s="14" t="s">
        <v>83</v>
      </c>
      <c r="AW914" s="14" t="s">
        <v>30</v>
      </c>
      <c r="AX914" s="14" t="s">
        <v>73</v>
      </c>
      <c r="AY914" s="221" t="s">
        <v>157</v>
      </c>
    </row>
    <row r="915" spans="2:51" s="15" customFormat="1" ht="10.2">
      <c r="B915" s="222"/>
      <c r="C915" s="223"/>
      <c r="D915" s="202" t="s">
        <v>165</v>
      </c>
      <c r="E915" s="224" t="s">
        <v>1</v>
      </c>
      <c r="F915" s="225" t="s">
        <v>168</v>
      </c>
      <c r="G915" s="223"/>
      <c r="H915" s="226">
        <v>30</v>
      </c>
      <c r="I915" s="227"/>
      <c r="J915" s="223"/>
      <c r="K915" s="223"/>
      <c r="L915" s="228"/>
      <c r="M915" s="229"/>
      <c r="N915" s="230"/>
      <c r="O915" s="230"/>
      <c r="P915" s="230"/>
      <c r="Q915" s="230"/>
      <c r="R915" s="230"/>
      <c r="S915" s="230"/>
      <c r="T915" s="231"/>
      <c r="AT915" s="232" t="s">
        <v>165</v>
      </c>
      <c r="AU915" s="232" t="s">
        <v>83</v>
      </c>
      <c r="AV915" s="15" t="s">
        <v>164</v>
      </c>
      <c r="AW915" s="15" t="s">
        <v>30</v>
      </c>
      <c r="AX915" s="15" t="s">
        <v>81</v>
      </c>
      <c r="AY915" s="232" t="s">
        <v>157</v>
      </c>
    </row>
    <row r="916" spans="1:65" s="2" customFormat="1" ht="14.4" customHeight="1">
      <c r="A916" s="34"/>
      <c r="B916" s="35"/>
      <c r="C916" s="233" t="s">
        <v>876</v>
      </c>
      <c r="D916" s="233" t="s">
        <v>307</v>
      </c>
      <c r="E916" s="234" t="s">
        <v>1455</v>
      </c>
      <c r="F916" s="235" t="s">
        <v>1456</v>
      </c>
      <c r="G916" s="236" t="s">
        <v>162</v>
      </c>
      <c r="H916" s="237">
        <v>22</v>
      </c>
      <c r="I916" s="238"/>
      <c r="J916" s="239">
        <f>ROUND(I916*H916,2)</f>
        <v>0</v>
      </c>
      <c r="K916" s="235" t="s">
        <v>1</v>
      </c>
      <c r="L916" s="240"/>
      <c r="M916" s="241" t="s">
        <v>1</v>
      </c>
      <c r="N916" s="242" t="s">
        <v>40</v>
      </c>
      <c r="O916" s="72"/>
      <c r="P916" s="196">
        <f>O916*H916</f>
        <v>0</v>
      </c>
      <c r="Q916" s="196">
        <v>0</v>
      </c>
      <c r="R916" s="196">
        <f>Q916*H916</f>
        <v>0</v>
      </c>
      <c r="S916" s="196">
        <v>0</v>
      </c>
      <c r="T916" s="197">
        <f>S916*H916</f>
        <v>0</v>
      </c>
      <c r="U916" s="34"/>
      <c r="V916" s="34"/>
      <c r="W916" s="34"/>
      <c r="X916" s="34"/>
      <c r="Y916" s="34"/>
      <c r="Z916" s="34"/>
      <c r="AA916" s="34"/>
      <c r="AB916" s="34"/>
      <c r="AC916" s="34"/>
      <c r="AD916" s="34"/>
      <c r="AE916" s="34"/>
      <c r="AR916" s="198" t="s">
        <v>241</v>
      </c>
      <c r="AT916" s="198" t="s">
        <v>307</v>
      </c>
      <c r="AU916" s="198" t="s">
        <v>83</v>
      </c>
      <c r="AY916" s="17" t="s">
        <v>157</v>
      </c>
      <c r="BE916" s="199">
        <f>IF(N916="základní",J916,0)</f>
        <v>0</v>
      </c>
      <c r="BF916" s="199">
        <f>IF(N916="snížená",J916,0)</f>
        <v>0</v>
      </c>
      <c r="BG916" s="199">
        <f>IF(N916="zákl. přenesená",J916,0)</f>
        <v>0</v>
      </c>
      <c r="BH916" s="199">
        <f>IF(N916="sníž. přenesená",J916,0)</f>
        <v>0</v>
      </c>
      <c r="BI916" s="199">
        <f>IF(N916="nulová",J916,0)</f>
        <v>0</v>
      </c>
      <c r="BJ916" s="17" t="s">
        <v>164</v>
      </c>
      <c r="BK916" s="199">
        <f>ROUND(I916*H916,2)</f>
        <v>0</v>
      </c>
      <c r="BL916" s="17" t="s">
        <v>196</v>
      </c>
      <c r="BM916" s="198" t="s">
        <v>1457</v>
      </c>
    </row>
    <row r="917" spans="2:51" s="14" customFormat="1" ht="10.2">
      <c r="B917" s="211"/>
      <c r="C917" s="212"/>
      <c r="D917" s="202" t="s">
        <v>165</v>
      </c>
      <c r="E917" s="213" t="s">
        <v>1</v>
      </c>
      <c r="F917" s="214" t="s">
        <v>1458</v>
      </c>
      <c r="G917" s="212"/>
      <c r="H917" s="215">
        <v>22</v>
      </c>
      <c r="I917" s="216"/>
      <c r="J917" s="212"/>
      <c r="K917" s="212"/>
      <c r="L917" s="217"/>
      <c r="M917" s="218"/>
      <c r="N917" s="219"/>
      <c r="O917" s="219"/>
      <c r="P917" s="219"/>
      <c r="Q917" s="219"/>
      <c r="R917" s="219"/>
      <c r="S917" s="219"/>
      <c r="T917" s="220"/>
      <c r="AT917" s="221" t="s">
        <v>165</v>
      </c>
      <c r="AU917" s="221" t="s">
        <v>83</v>
      </c>
      <c r="AV917" s="14" t="s">
        <v>83</v>
      </c>
      <c r="AW917" s="14" t="s">
        <v>30</v>
      </c>
      <c r="AX917" s="14" t="s">
        <v>73</v>
      </c>
      <c r="AY917" s="221" t="s">
        <v>157</v>
      </c>
    </row>
    <row r="918" spans="2:51" s="15" customFormat="1" ht="10.2">
      <c r="B918" s="222"/>
      <c r="C918" s="223"/>
      <c r="D918" s="202" t="s">
        <v>165</v>
      </c>
      <c r="E918" s="224" t="s">
        <v>1</v>
      </c>
      <c r="F918" s="225" t="s">
        <v>168</v>
      </c>
      <c r="G918" s="223"/>
      <c r="H918" s="226">
        <v>22</v>
      </c>
      <c r="I918" s="227"/>
      <c r="J918" s="223"/>
      <c r="K918" s="223"/>
      <c r="L918" s="228"/>
      <c r="M918" s="229"/>
      <c r="N918" s="230"/>
      <c r="O918" s="230"/>
      <c r="P918" s="230"/>
      <c r="Q918" s="230"/>
      <c r="R918" s="230"/>
      <c r="S918" s="230"/>
      <c r="T918" s="231"/>
      <c r="AT918" s="232" t="s">
        <v>165</v>
      </c>
      <c r="AU918" s="232" t="s">
        <v>83</v>
      </c>
      <c r="AV918" s="15" t="s">
        <v>164</v>
      </c>
      <c r="AW918" s="15" t="s">
        <v>30</v>
      </c>
      <c r="AX918" s="15" t="s">
        <v>81</v>
      </c>
      <c r="AY918" s="232" t="s">
        <v>157</v>
      </c>
    </row>
    <row r="919" spans="1:65" s="2" customFormat="1" ht="14.4" customHeight="1">
      <c r="A919" s="34"/>
      <c r="B919" s="35"/>
      <c r="C919" s="233" t="s">
        <v>1459</v>
      </c>
      <c r="D919" s="233" t="s">
        <v>307</v>
      </c>
      <c r="E919" s="234" t="s">
        <v>1460</v>
      </c>
      <c r="F919" s="235" t="s">
        <v>1461</v>
      </c>
      <c r="G919" s="236" t="s">
        <v>162</v>
      </c>
      <c r="H919" s="237">
        <v>12</v>
      </c>
      <c r="I919" s="238"/>
      <c r="J919" s="239">
        <f>ROUND(I919*H919,2)</f>
        <v>0</v>
      </c>
      <c r="K919" s="235" t="s">
        <v>1</v>
      </c>
      <c r="L919" s="240"/>
      <c r="M919" s="241" t="s">
        <v>1</v>
      </c>
      <c r="N919" s="242" t="s">
        <v>40</v>
      </c>
      <c r="O919" s="72"/>
      <c r="P919" s="196">
        <f>O919*H919</f>
        <v>0</v>
      </c>
      <c r="Q919" s="196">
        <v>0</v>
      </c>
      <c r="R919" s="196">
        <f>Q919*H919</f>
        <v>0</v>
      </c>
      <c r="S919" s="196">
        <v>0</v>
      </c>
      <c r="T919" s="197">
        <f>S919*H919</f>
        <v>0</v>
      </c>
      <c r="U919" s="34"/>
      <c r="V919" s="34"/>
      <c r="W919" s="34"/>
      <c r="X919" s="34"/>
      <c r="Y919" s="34"/>
      <c r="Z919" s="34"/>
      <c r="AA919" s="34"/>
      <c r="AB919" s="34"/>
      <c r="AC919" s="34"/>
      <c r="AD919" s="34"/>
      <c r="AE919" s="34"/>
      <c r="AR919" s="198" t="s">
        <v>241</v>
      </c>
      <c r="AT919" s="198" t="s">
        <v>307</v>
      </c>
      <c r="AU919" s="198" t="s">
        <v>83</v>
      </c>
      <c r="AY919" s="17" t="s">
        <v>157</v>
      </c>
      <c r="BE919" s="199">
        <f>IF(N919="základní",J919,0)</f>
        <v>0</v>
      </c>
      <c r="BF919" s="199">
        <f>IF(N919="snížená",J919,0)</f>
        <v>0</v>
      </c>
      <c r="BG919" s="199">
        <f>IF(N919="zákl. přenesená",J919,0)</f>
        <v>0</v>
      </c>
      <c r="BH919" s="199">
        <f>IF(N919="sníž. přenesená",J919,0)</f>
        <v>0</v>
      </c>
      <c r="BI919" s="199">
        <f>IF(N919="nulová",J919,0)</f>
        <v>0</v>
      </c>
      <c r="BJ919" s="17" t="s">
        <v>164</v>
      </c>
      <c r="BK919" s="199">
        <f>ROUND(I919*H919,2)</f>
        <v>0</v>
      </c>
      <c r="BL919" s="17" t="s">
        <v>196</v>
      </c>
      <c r="BM919" s="198" t="s">
        <v>1462</v>
      </c>
    </row>
    <row r="920" spans="2:51" s="14" customFormat="1" ht="10.2">
      <c r="B920" s="211"/>
      <c r="C920" s="212"/>
      <c r="D920" s="202" t="s">
        <v>165</v>
      </c>
      <c r="E920" s="213" t="s">
        <v>1</v>
      </c>
      <c r="F920" s="214" t="s">
        <v>1463</v>
      </c>
      <c r="G920" s="212"/>
      <c r="H920" s="215">
        <v>12</v>
      </c>
      <c r="I920" s="216"/>
      <c r="J920" s="212"/>
      <c r="K920" s="212"/>
      <c r="L920" s="217"/>
      <c r="M920" s="218"/>
      <c r="N920" s="219"/>
      <c r="O920" s="219"/>
      <c r="P920" s="219"/>
      <c r="Q920" s="219"/>
      <c r="R920" s="219"/>
      <c r="S920" s="219"/>
      <c r="T920" s="220"/>
      <c r="AT920" s="221" t="s">
        <v>165</v>
      </c>
      <c r="AU920" s="221" t="s">
        <v>83</v>
      </c>
      <c r="AV920" s="14" t="s">
        <v>83</v>
      </c>
      <c r="AW920" s="14" t="s">
        <v>30</v>
      </c>
      <c r="AX920" s="14" t="s">
        <v>73</v>
      </c>
      <c r="AY920" s="221" t="s">
        <v>157</v>
      </c>
    </row>
    <row r="921" spans="2:51" s="15" customFormat="1" ht="10.2">
      <c r="B921" s="222"/>
      <c r="C921" s="223"/>
      <c r="D921" s="202" t="s">
        <v>165</v>
      </c>
      <c r="E921" s="224" t="s">
        <v>1</v>
      </c>
      <c r="F921" s="225" t="s">
        <v>168</v>
      </c>
      <c r="G921" s="223"/>
      <c r="H921" s="226">
        <v>12</v>
      </c>
      <c r="I921" s="227"/>
      <c r="J921" s="223"/>
      <c r="K921" s="223"/>
      <c r="L921" s="228"/>
      <c r="M921" s="229"/>
      <c r="N921" s="230"/>
      <c r="O921" s="230"/>
      <c r="P921" s="230"/>
      <c r="Q921" s="230"/>
      <c r="R921" s="230"/>
      <c r="S921" s="230"/>
      <c r="T921" s="231"/>
      <c r="AT921" s="232" t="s">
        <v>165</v>
      </c>
      <c r="AU921" s="232" t="s">
        <v>83</v>
      </c>
      <c r="AV921" s="15" t="s">
        <v>164</v>
      </c>
      <c r="AW921" s="15" t="s">
        <v>30</v>
      </c>
      <c r="AX921" s="15" t="s">
        <v>81</v>
      </c>
      <c r="AY921" s="232" t="s">
        <v>157</v>
      </c>
    </row>
    <row r="922" spans="1:65" s="2" customFormat="1" ht="24.15" customHeight="1">
      <c r="A922" s="34"/>
      <c r="B922" s="35"/>
      <c r="C922" s="187" t="s">
        <v>880</v>
      </c>
      <c r="D922" s="187" t="s">
        <v>159</v>
      </c>
      <c r="E922" s="188" t="s">
        <v>1464</v>
      </c>
      <c r="F922" s="189" t="s">
        <v>1465</v>
      </c>
      <c r="G922" s="190" t="s">
        <v>265</v>
      </c>
      <c r="H922" s="191">
        <v>5</v>
      </c>
      <c r="I922" s="192"/>
      <c r="J922" s="193">
        <f aca="true" t="shared" si="90" ref="J922:J945">ROUND(I922*H922,2)</f>
        <v>0</v>
      </c>
      <c r="K922" s="189" t="s">
        <v>163</v>
      </c>
      <c r="L922" s="39"/>
      <c r="M922" s="194" t="s">
        <v>1</v>
      </c>
      <c r="N922" s="195" t="s">
        <v>40</v>
      </c>
      <c r="O922" s="72"/>
      <c r="P922" s="196">
        <f aca="true" t="shared" si="91" ref="P922:P945">O922*H922</f>
        <v>0</v>
      </c>
      <c r="Q922" s="196">
        <v>0</v>
      </c>
      <c r="R922" s="196">
        <f aca="true" t="shared" si="92" ref="R922:R945">Q922*H922</f>
        <v>0</v>
      </c>
      <c r="S922" s="196">
        <v>0</v>
      </c>
      <c r="T922" s="197">
        <f aca="true" t="shared" si="93" ref="T922:T945">S922*H922</f>
        <v>0</v>
      </c>
      <c r="U922" s="34"/>
      <c r="V922" s="34"/>
      <c r="W922" s="34"/>
      <c r="X922" s="34"/>
      <c r="Y922" s="34"/>
      <c r="Z922" s="34"/>
      <c r="AA922" s="34"/>
      <c r="AB922" s="34"/>
      <c r="AC922" s="34"/>
      <c r="AD922" s="34"/>
      <c r="AE922" s="34"/>
      <c r="AR922" s="198" t="s">
        <v>196</v>
      </c>
      <c r="AT922" s="198" t="s">
        <v>159</v>
      </c>
      <c r="AU922" s="198" t="s">
        <v>83</v>
      </c>
      <c r="AY922" s="17" t="s">
        <v>157</v>
      </c>
      <c r="BE922" s="199">
        <f aca="true" t="shared" si="94" ref="BE922:BE945">IF(N922="základní",J922,0)</f>
        <v>0</v>
      </c>
      <c r="BF922" s="199">
        <f aca="true" t="shared" si="95" ref="BF922:BF945">IF(N922="snížená",J922,0)</f>
        <v>0</v>
      </c>
      <c r="BG922" s="199">
        <f aca="true" t="shared" si="96" ref="BG922:BG945">IF(N922="zákl. přenesená",J922,0)</f>
        <v>0</v>
      </c>
      <c r="BH922" s="199">
        <f aca="true" t="shared" si="97" ref="BH922:BH945">IF(N922="sníž. přenesená",J922,0)</f>
        <v>0</v>
      </c>
      <c r="BI922" s="199">
        <f aca="true" t="shared" si="98" ref="BI922:BI945">IF(N922="nulová",J922,0)</f>
        <v>0</v>
      </c>
      <c r="BJ922" s="17" t="s">
        <v>164</v>
      </c>
      <c r="BK922" s="199">
        <f aca="true" t="shared" si="99" ref="BK922:BK945">ROUND(I922*H922,2)</f>
        <v>0</v>
      </c>
      <c r="BL922" s="17" t="s">
        <v>196</v>
      </c>
      <c r="BM922" s="198" t="s">
        <v>1466</v>
      </c>
    </row>
    <row r="923" spans="1:65" s="2" customFormat="1" ht="14.4" customHeight="1">
      <c r="A923" s="34"/>
      <c r="B923" s="35"/>
      <c r="C923" s="233" t="s">
        <v>1467</v>
      </c>
      <c r="D923" s="233" t="s">
        <v>307</v>
      </c>
      <c r="E923" s="234" t="s">
        <v>1468</v>
      </c>
      <c r="F923" s="235" t="s">
        <v>1469</v>
      </c>
      <c r="G923" s="236" t="s">
        <v>265</v>
      </c>
      <c r="H923" s="237">
        <v>1</v>
      </c>
      <c r="I923" s="238"/>
      <c r="J923" s="239">
        <f t="shared" si="90"/>
        <v>0</v>
      </c>
      <c r="K923" s="235" t="s">
        <v>1</v>
      </c>
      <c r="L923" s="240"/>
      <c r="M923" s="241" t="s">
        <v>1</v>
      </c>
      <c r="N923" s="242" t="s">
        <v>40</v>
      </c>
      <c r="O923" s="72"/>
      <c r="P923" s="196">
        <f t="shared" si="91"/>
        <v>0</v>
      </c>
      <c r="Q923" s="196">
        <v>0</v>
      </c>
      <c r="R923" s="196">
        <f t="shared" si="92"/>
        <v>0</v>
      </c>
      <c r="S923" s="196">
        <v>0</v>
      </c>
      <c r="T923" s="197">
        <f t="shared" si="93"/>
        <v>0</v>
      </c>
      <c r="U923" s="34"/>
      <c r="V923" s="34"/>
      <c r="W923" s="34"/>
      <c r="X923" s="34"/>
      <c r="Y923" s="34"/>
      <c r="Z923" s="34"/>
      <c r="AA923" s="34"/>
      <c r="AB923" s="34"/>
      <c r="AC923" s="34"/>
      <c r="AD923" s="34"/>
      <c r="AE923" s="34"/>
      <c r="AR923" s="198" t="s">
        <v>241</v>
      </c>
      <c r="AT923" s="198" t="s">
        <v>307</v>
      </c>
      <c r="AU923" s="198" t="s">
        <v>83</v>
      </c>
      <c r="AY923" s="17" t="s">
        <v>157</v>
      </c>
      <c r="BE923" s="199">
        <f t="shared" si="94"/>
        <v>0</v>
      </c>
      <c r="BF923" s="199">
        <f t="shared" si="95"/>
        <v>0</v>
      </c>
      <c r="BG923" s="199">
        <f t="shared" si="96"/>
        <v>0</v>
      </c>
      <c r="BH923" s="199">
        <f t="shared" si="97"/>
        <v>0</v>
      </c>
      <c r="BI923" s="199">
        <f t="shared" si="98"/>
        <v>0</v>
      </c>
      <c r="BJ923" s="17" t="s">
        <v>164</v>
      </c>
      <c r="BK923" s="199">
        <f t="shared" si="99"/>
        <v>0</v>
      </c>
      <c r="BL923" s="17" t="s">
        <v>196</v>
      </c>
      <c r="BM923" s="198" t="s">
        <v>1470</v>
      </c>
    </row>
    <row r="924" spans="1:65" s="2" customFormat="1" ht="14.4" customHeight="1">
      <c r="A924" s="34"/>
      <c r="B924" s="35"/>
      <c r="C924" s="233" t="s">
        <v>884</v>
      </c>
      <c r="D924" s="233" t="s">
        <v>307</v>
      </c>
      <c r="E924" s="234" t="s">
        <v>1471</v>
      </c>
      <c r="F924" s="235" t="s">
        <v>1472</v>
      </c>
      <c r="G924" s="236" t="s">
        <v>265</v>
      </c>
      <c r="H924" s="237">
        <v>3</v>
      </c>
      <c r="I924" s="238"/>
      <c r="J924" s="239">
        <f t="shared" si="90"/>
        <v>0</v>
      </c>
      <c r="K924" s="235" t="s">
        <v>1</v>
      </c>
      <c r="L924" s="240"/>
      <c r="M924" s="241" t="s">
        <v>1</v>
      </c>
      <c r="N924" s="242" t="s">
        <v>40</v>
      </c>
      <c r="O924" s="72"/>
      <c r="P924" s="196">
        <f t="shared" si="91"/>
        <v>0</v>
      </c>
      <c r="Q924" s="196">
        <v>0</v>
      </c>
      <c r="R924" s="196">
        <f t="shared" si="92"/>
        <v>0</v>
      </c>
      <c r="S924" s="196">
        <v>0</v>
      </c>
      <c r="T924" s="197">
        <f t="shared" si="93"/>
        <v>0</v>
      </c>
      <c r="U924" s="34"/>
      <c r="V924" s="34"/>
      <c r="W924" s="34"/>
      <c r="X924" s="34"/>
      <c r="Y924" s="34"/>
      <c r="Z924" s="34"/>
      <c r="AA924" s="34"/>
      <c r="AB924" s="34"/>
      <c r="AC924" s="34"/>
      <c r="AD924" s="34"/>
      <c r="AE924" s="34"/>
      <c r="AR924" s="198" t="s">
        <v>241</v>
      </c>
      <c r="AT924" s="198" t="s">
        <v>307</v>
      </c>
      <c r="AU924" s="198" t="s">
        <v>83</v>
      </c>
      <c r="AY924" s="17" t="s">
        <v>157</v>
      </c>
      <c r="BE924" s="199">
        <f t="shared" si="94"/>
        <v>0</v>
      </c>
      <c r="BF924" s="199">
        <f t="shared" si="95"/>
        <v>0</v>
      </c>
      <c r="BG924" s="199">
        <f t="shared" si="96"/>
        <v>0</v>
      </c>
      <c r="BH924" s="199">
        <f t="shared" si="97"/>
        <v>0</v>
      </c>
      <c r="BI924" s="199">
        <f t="shared" si="98"/>
        <v>0</v>
      </c>
      <c r="BJ924" s="17" t="s">
        <v>164</v>
      </c>
      <c r="BK924" s="199">
        <f t="shared" si="99"/>
        <v>0</v>
      </c>
      <c r="BL924" s="17" t="s">
        <v>196</v>
      </c>
      <c r="BM924" s="198" t="s">
        <v>1473</v>
      </c>
    </row>
    <row r="925" spans="1:65" s="2" customFormat="1" ht="14.4" customHeight="1">
      <c r="A925" s="34"/>
      <c r="B925" s="35"/>
      <c r="C925" s="233" t="s">
        <v>1474</v>
      </c>
      <c r="D925" s="233" t="s">
        <v>307</v>
      </c>
      <c r="E925" s="234" t="s">
        <v>1475</v>
      </c>
      <c r="F925" s="235" t="s">
        <v>1476</v>
      </c>
      <c r="G925" s="236" t="s">
        <v>265</v>
      </c>
      <c r="H925" s="237">
        <v>1</v>
      </c>
      <c r="I925" s="238"/>
      <c r="J925" s="239">
        <f t="shared" si="90"/>
        <v>0</v>
      </c>
      <c r="K925" s="235" t="s">
        <v>1</v>
      </c>
      <c r="L925" s="240"/>
      <c r="M925" s="241" t="s">
        <v>1</v>
      </c>
      <c r="N925" s="242" t="s">
        <v>40</v>
      </c>
      <c r="O925" s="72"/>
      <c r="P925" s="196">
        <f t="shared" si="91"/>
        <v>0</v>
      </c>
      <c r="Q925" s="196">
        <v>0</v>
      </c>
      <c r="R925" s="196">
        <f t="shared" si="92"/>
        <v>0</v>
      </c>
      <c r="S925" s="196">
        <v>0</v>
      </c>
      <c r="T925" s="197">
        <f t="shared" si="93"/>
        <v>0</v>
      </c>
      <c r="U925" s="34"/>
      <c r="V925" s="34"/>
      <c r="W925" s="34"/>
      <c r="X925" s="34"/>
      <c r="Y925" s="34"/>
      <c r="Z925" s="34"/>
      <c r="AA925" s="34"/>
      <c r="AB925" s="34"/>
      <c r="AC925" s="34"/>
      <c r="AD925" s="34"/>
      <c r="AE925" s="34"/>
      <c r="AR925" s="198" t="s">
        <v>241</v>
      </c>
      <c r="AT925" s="198" t="s">
        <v>307</v>
      </c>
      <c r="AU925" s="198" t="s">
        <v>83</v>
      </c>
      <c r="AY925" s="17" t="s">
        <v>157</v>
      </c>
      <c r="BE925" s="199">
        <f t="shared" si="94"/>
        <v>0</v>
      </c>
      <c r="BF925" s="199">
        <f t="shared" si="95"/>
        <v>0</v>
      </c>
      <c r="BG925" s="199">
        <f t="shared" si="96"/>
        <v>0</v>
      </c>
      <c r="BH925" s="199">
        <f t="shared" si="97"/>
        <v>0</v>
      </c>
      <c r="BI925" s="199">
        <f t="shared" si="98"/>
        <v>0</v>
      </c>
      <c r="BJ925" s="17" t="s">
        <v>164</v>
      </c>
      <c r="BK925" s="199">
        <f t="shared" si="99"/>
        <v>0</v>
      </c>
      <c r="BL925" s="17" t="s">
        <v>196</v>
      </c>
      <c r="BM925" s="198" t="s">
        <v>1477</v>
      </c>
    </row>
    <row r="926" spans="1:65" s="2" customFormat="1" ht="14.4" customHeight="1">
      <c r="A926" s="34"/>
      <c r="B926" s="35"/>
      <c r="C926" s="187" t="s">
        <v>887</v>
      </c>
      <c r="D926" s="187" t="s">
        <v>159</v>
      </c>
      <c r="E926" s="188" t="s">
        <v>1478</v>
      </c>
      <c r="F926" s="189" t="s">
        <v>1479</v>
      </c>
      <c r="G926" s="190" t="s">
        <v>265</v>
      </c>
      <c r="H926" s="191">
        <v>1</v>
      </c>
      <c r="I926" s="192"/>
      <c r="J926" s="193">
        <f t="shared" si="90"/>
        <v>0</v>
      </c>
      <c r="K926" s="189" t="s">
        <v>1</v>
      </c>
      <c r="L926" s="39"/>
      <c r="M926" s="194" t="s">
        <v>1</v>
      </c>
      <c r="N926" s="195" t="s">
        <v>40</v>
      </c>
      <c r="O926" s="72"/>
      <c r="P926" s="196">
        <f t="shared" si="91"/>
        <v>0</v>
      </c>
      <c r="Q926" s="196">
        <v>0</v>
      </c>
      <c r="R926" s="196">
        <f t="shared" si="92"/>
        <v>0</v>
      </c>
      <c r="S926" s="196">
        <v>0</v>
      </c>
      <c r="T926" s="197">
        <f t="shared" si="93"/>
        <v>0</v>
      </c>
      <c r="U926" s="34"/>
      <c r="V926" s="34"/>
      <c r="W926" s="34"/>
      <c r="X926" s="34"/>
      <c r="Y926" s="34"/>
      <c r="Z926" s="34"/>
      <c r="AA926" s="34"/>
      <c r="AB926" s="34"/>
      <c r="AC926" s="34"/>
      <c r="AD926" s="34"/>
      <c r="AE926" s="34"/>
      <c r="AR926" s="198" t="s">
        <v>196</v>
      </c>
      <c r="AT926" s="198" t="s">
        <v>159</v>
      </c>
      <c r="AU926" s="198" t="s">
        <v>83</v>
      </c>
      <c r="AY926" s="17" t="s">
        <v>157</v>
      </c>
      <c r="BE926" s="199">
        <f t="shared" si="94"/>
        <v>0</v>
      </c>
      <c r="BF926" s="199">
        <f t="shared" si="95"/>
        <v>0</v>
      </c>
      <c r="BG926" s="199">
        <f t="shared" si="96"/>
        <v>0</v>
      </c>
      <c r="BH926" s="199">
        <f t="shared" si="97"/>
        <v>0</v>
      </c>
      <c r="BI926" s="199">
        <f t="shared" si="98"/>
        <v>0</v>
      </c>
      <c r="BJ926" s="17" t="s">
        <v>164</v>
      </c>
      <c r="BK926" s="199">
        <f t="shared" si="99"/>
        <v>0</v>
      </c>
      <c r="BL926" s="17" t="s">
        <v>196</v>
      </c>
      <c r="BM926" s="198" t="s">
        <v>1480</v>
      </c>
    </row>
    <row r="927" spans="1:65" s="2" customFormat="1" ht="14.4" customHeight="1">
      <c r="A927" s="34"/>
      <c r="B927" s="35"/>
      <c r="C927" s="233" t="s">
        <v>1481</v>
      </c>
      <c r="D927" s="233" t="s">
        <v>307</v>
      </c>
      <c r="E927" s="234" t="s">
        <v>1482</v>
      </c>
      <c r="F927" s="235" t="s">
        <v>1483</v>
      </c>
      <c r="G927" s="236" t="s">
        <v>265</v>
      </c>
      <c r="H927" s="237">
        <v>1</v>
      </c>
      <c r="I927" s="238"/>
      <c r="J927" s="239">
        <f t="shared" si="90"/>
        <v>0</v>
      </c>
      <c r="K927" s="235" t="s">
        <v>1</v>
      </c>
      <c r="L927" s="240"/>
      <c r="M927" s="241" t="s">
        <v>1</v>
      </c>
      <c r="N927" s="242" t="s">
        <v>40</v>
      </c>
      <c r="O927" s="72"/>
      <c r="P927" s="196">
        <f t="shared" si="91"/>
        <v>0</v>
      </c>
      <c r="Q927" s="196">
        <v>0</v>
      </c>
      <c r="R927" s="196">
        <f t="shared" si="92"/>
        <v>0</v>
      </c>
      <c r="S927" s="196">
        <v>0</v>
      </c>
      <c r="T927" s="197">
        <f t="shared" si="93"/>
        <v>0</v>
      </c>
      <c r="U927" s="34"/>
      <c r="V927" s="34"/>
      <c r="W927" s="34"/>
      <c r="X927" s="34"/>
      <c r="Y927" s="34"/>
      <c r="Z927" s="34"/>
      <c r="AA927" s="34"/>
      <c r="AB927" s="34"/>
      <c r="AC927" s="34"/>
      <c r="AD927" s="34"/>
      <c r="AE927" s="34"/>
      <c r="AR927" s="198" t="s">
        <v>241</v>
      </c>
      <c r="AT927" s="198" t="s">
        <v>307</v>
      </c>
      <c r="AU927" s="198" t="s">
        <v>83</v>
      </c>
      <c r="AY927" s="17" t="s">
        <v>157</v>
      </c>
      <c r="BE927" s="199">
        <f t="shared" si="94"/>
        <v>0</v>
      </c>
      <c r="BF927" s="199">
        <f t="shared" si="95"/>
        <v>0</v>
      </c>
      <c r="BG927" s="199">
        <f t="shared" si="96"/>
        <v>0</v>
      </c>
      <c r="BH927" s="199">
        <f t="shared" si="97"/>
        <v>0</v>
      </c>
      <c r="BI927" s="199">
        <f t="shared" si="98"/>
        <v>0</v>
      </c>
      <c r="BJ927" s="17" t="s">
        <v>164</v>
      </c>
      <c r="BK927" s="199">
        <f t="shared" si="99"/>
        <v>0</v>
      </c>
      <c r="BL927" s="17" t="s">
        <v>196</v>
      </c>
      <c r="BM927" s="198" t="s">
        <v>1484</v>
      </c>
    </row>
    <row r="928" spans="1:65" s="2" customFormat="1" ht="24.15" customHeight="1">
      <c r="A928" s="34"/>
      <c r="B928" s="35"/>
      <c r="C928" s="187" t="s">
        <v>891</v>
      </c>
      <c r="D928" s="187" t="s">
        <v>159</v>
      </c>
      <c r="E928" s="188" t="s">
        <v>1485</v>
      </c>
      <c r="F928" s="189" t="s">
        <v>1486</v>
      </c>
      <c r="G928" s="190" t="s">
        <v>265</v>
      </c>
      <c r="H928" s="191">
        <v>5</v>
      </c>
      <c r="I928" s="192"/>
      <c r="J928" s="193">
        <f t="shared" si="90"/>
        <v>0</v>
      </c>
      <c r="K928" s="189" t="s">
        <v>163</v>
      </c>
      <c r="L928" s="39"/>
      <c r="M928" s="194" t="s">
        <v>1</v>
      </c>
      <c r="N928" s="195" t="s">
        <v>40</v>
      </c>
      <c r="O928" s="72"/>
      <c r="P928" s="196">
        <f t="shared" si="91"/>
        <v>0</v>
      </c>
      <c r="Q928" s="196">
        <v>0</v>
      </c>
      <c r="R928" s="196">
        <f t="shared" si="92"/>
        <v>0</v>
      </c>
      <c r="S928" s="196">
        <v>0.02</v>
      </c>
      <c r="T928" s="197">
        <f t="shared" si="93"/>
        <v>0.1</v>
      </c>
      <c r="U928" s="34"/>
      <c r="V928" s="34"/>
      <c r="W928" s="34"/>
      <c r="X928" s="34"/>
      <c r="Y928" s="34"/>
      <c r="Z928" s="34"/>
      <c r="AA928" s="34"/>
      <c r="AB928" s="34"/>
      <c r="AC928" s="34"/>
      <c r="AD928" s="34"/>
      <c r="AE928" s="34"/>
      <c r="AR928" s="198" t="s">
        <v>196</v>
      </c>
      <c r="AT928" s="198" t="s">
        <v>159</v>
      </c>
      <c r="AU928" s="198" t="s">
        <v>83</v>
      </c>
      <c r="AY928" s="17" t="s">
        <v>157</v>
      </c>
      <c r="BE928" s="199">
        <f t="shared" si="94"/>
        <v>0</v>
      </c>
      <c r="BF928" s="199">
        <f t="shared" si="95"/>
        <v>0</v>
      </c>
      <c r="BG928" s="199">
        <f t="shared" si="96"/>
        <v>0</v>
      </c>
      <c r="BH928" s="199">
        <f t="shared" si="97"/>
        <v>0</v>
      </c>
      <c r="BI928" s="199">
        <f t="shared" si="98"/>
        <v>0</v>
      </c>
      <c r="BJ928" s="17" t="s">
        <v>164</v>
      </c>
      <c r="BK928" s="199">
        <f t="shared" si="99"/>
        <v>0</v>
      </c>
      <c r="BL928" s="17" t="s">
        <v>196</v>
      </c>
      <c r="BM928" s="198" t="s">
        <v>1487</v>
      </c>
    </row>
    <row r="929" spans="1:65" s="2" customFormat="1" ht="24.15" customHeight="1">
      <c r="A929" s="34"/>
      <c r="B929" s="35"/>
      <c r="C929" s="187" t="s">
        <v>1488</v>
      </c>
      <c r="D929" s="187" t="s">
        <v>159</v>
      </c>
      <c r="E929" s="188" t="s">
        <v>1489</v>
      </c>
      <c r="F929" s="189" t="s">
        <v>1490</v>
      </c>
      <c r="G929" s="190" t="s">
        <v>265</v>
      </c>
      <c r="H929" s="191">
        <v>5</v>
      </c>
      <c r="I929" s="192"/>
      <c r="J929" s="193">
        <f t="shared" si="90"/>
        <v>0</v>
      </c>
      <c r="K929" s="189" t="s">
        <v>163</v>
      </c>
      <c r="L929" s="39"/>
      <c r="M929" s="194" t="s">
        <v>1</v>
      </c>
      <c r="N929" s="195" t="s">
        <v>40</v>
      </c>
      <c r="O929" s="72"/>
      <c r="P929" s="196">
        <f t="shared" si="91"/>
        <v>0</v>
      </c>
      <c r="Q929" s="196">
        <v>0</v>
      </c>
      <c r="R929" s="196">
        <f t="shared" si="92"/>
        <v>0</v>
      </c>
      <c r="S929" s="196">
        <v>0</v>
      </c>
      <c r="T929" s="197">
        <f t="shared" si="93"/>
        <v>0</v>
      </c>
      <c r="U929" s="34"/>
      <c r="V929" s="34"/>
      <c r="W929" s="34"/>
      <c r="X929" s="34"/>
      <c r="Y929" s="34"/>
      <c r="Z929" s="34"/>
      <c r="AA929" s="34"/>
      <c r="AB929" s="34"/>
      <c r="AC929" s="34"/>
      <c r="AD929" s="34"/>
      <c r="AE929" s="34"/>
      <c r="AR929" s="198" t="s">
        <v>196</v>
      </c>
      <c r="AT929" s="198" t="s">
        <v>159</v>
      </c>
      <c r="AU929" s="198" t="s">
        <v>83</v>
      </c>
      <c r="AY929" s="17" t="s">
        <v>157</v>
      </c>
      <c r="BE929" s="199">
        <f t="shared" si="94"/>
        <v>0</v>
      </c>
      <c r="BF929" s="199">
        <f t="shared" si="95"/>
        <v>0</v>
      </c>
      <c r="BG929" s="199">
        <f t="shared" si="96"/>
        <v>0</v>
      </c>
      <c r="BH929" s="199">
        <f t="shared" si="97"/>
        <v>0</v>
      </c>
      <c r="BI929" s="199">
        <f t="shared" si="98"/>
        <v>0</v>
      </c>
      <c r="BJ929" s="17" t="s">
        <v>164</v>
      </c>
      <c r="BK929" s="199">
        <f t="shared" si="99"/>
        <v>0</v>
      </c>
      <c r="BL929" s="17" t="s">
        <v>196</v>
      </c>
      <c r="BM929" s="198" t="s">
        <v>1491</v>
      </c>
    </row>
    <row r="930" spans="1:65" s="2" customFormat="1" ht="14.4" customHeight="1">
      <c r="A930" s="34"/>
      <c r="B930" s="35"/>
      <c r="C930" s="233" t="s">
        <v>894</v>
      </c>
      <c r="D930" s="233" t="s">
        <v>307</v>
      </c>
      <c r="E930" s="234" t="s">
        <v>1492</v>
      </c>
      <c r="F930" s="235" t="s">
        <v>1493</v>
      </c>
      <c r="G930" s="236" t="s">
        <v>265</v>
      </c>
      <c r="H930" s="237">
        <v>5</v>
      </c>
      <c r="I930" s="238"/>
      <c r="J930" s="239">
        <f t="shared" si="90"/>
        <v>0</v>
      </c>
      <c r="K930" s="235" t="s">
        <v>163</v>
      </c>
      <c r="L930" s="240"/>
      <c r="M930" s="241" t="s">
        <v>1</v>
      </c>
      <c r="N930" s="242" t="s">
        <v>40</v>
      </c>
      <c r="O930" s="72"/>
      <c r="P930" s="196">
        <f t="shared" si="91"/>
        <v>0</v>
      </c>
      <c r="Q930" s="196">
        <v>5E-05</v>
      </c>
      <c r="R930" s="196">
        <f t="shared" si="92"/>
        <v>0.00025</v>
      </c>
      <c r="S930" s="196">
        <v>0</v>
      </c>
      <c r="T930" s="197">
        <f t="shared" si="93"/>
        <v>0</v>
      </c>
      <c r="U930" s="34"/>
      <c r="V930" s="34"/>
      <c r="W930" s="34"/>
      <c r="X930" s="34"/>
      <c r="Y930" s="34"/>
      <c r="Z930" s="34"/>
      <c r="AA930" s="34"/>
      <c r="AB930" s="34"/>
      <c r="AC930" s="34"/>
      <c r="AD930" s="34"/>
      <c r="AE930" s="34"/>
      <c r="AR930" s="198" t="s">
        <v>241</v>
      </c>
      <c r="AT930" s="198" t="s">
        <v>307</v>
      </c>
      <c r="AU930" s="198" t="s">
        <v>83</v>
      </c>
      <c r="AY930" s="17" t="s">
        <v>157</v>
      </c>
      <c r="BE930" s="199">
        <f t="shared" si="94"/>
        <v>0</v>
      </c>
      <c r="BF930" s="199">
        <f t="shared" si="95"/>
        <v>0</v>
      </c>
      <c r="BG930" s="199">
        <f t="shared" si="96"/>
        <v>0</v>
      </c>
      <c r="BH930" s="199">
        <f t="shared" si="97"/>
        <v>0</v>
      </c>
      <c r="BI930" s="199">
        <f t="shared" si="98"/>
        <v>0</v>
      </c>
      <c r="BJ930" s="17" t="s">
        <v>164</v>
      </c>
      <c r="BK930" s="199">
        <f t="shared" si="99"/>
        <v>0</v>
      </c>
      <c r="BL930" s="17" t="s">
        <v>196</v>
      </c>
      <c r="BM930" s="198" t="s">
        <v>1494</v>
      </c>
    </row>
    <row r="931" spans="1:65" s="2" customFormat="1" ht="24.15" customHeight="1">
      <c r="A931" s="34"/>
      <c r="B931" s="35"/>
      <c r="C931" s="187" t="s">
        <v>1495</v>
      </c>
      <c r="D931" s="187" t="s">
        <v>159</v>
      </c>
      <c r="E931" s="188" t="s">
        <v>1496</v>
      </c>
      <c r="F931" s="189" t="s">
        <v>1497</v>
      </c>
      <c r="G931" s="190" t="s">
        <v>265</v>
      </c>
      <c r="H931" s="191">
        <v>6</v>
      </c>
      <c r="I931" s="192"/>
      <c r="J931" s="193">
        <f t="shared" si="90"/>
        <v>0</v>
      </c>
      <c r="K931" s="189" t="s">
        <v>163</v>
      </c>
      <c r="L931" s="39"/>
      <c r="M931" s="194" t="s">
        <v>1</v>
      </c>
      <c r="N931" s="195" t="s">
        <v>40</v>
      </c>
      <c r="O931" s="72"/>
      <c r="P931" s="196">
        <f t="shared" si="91"/>
        <v>0</v>
      </c>
      <c r="Q931" s="196">
        <v>0</v>
      </c>
      <c r="R931" s="196">
        <f t="shared" si="92"/>
        <v>0</v>
      </c>
      <c r="S931" s="196">
        <v>0</v>
      </c>
      <c r="T931" s="197">
        <f t="shared" si="93"/>
        <v>0</v>
      </c>
      <c r="U931" s="34"/>
      <c r="V931" s="34"/>
      <c r="W931" s="34"/>
      <c r="X931" s="34"/>
      <c r="Y931" s="34"/>
      <c r="Z931" s="34"/>
      <c r="AA931" s="34"/>
      <c r="AB931" s="34"/>
      <c r="AC931" s="34"/>
      <c r="AD931" s="34"/>
      <c r="AE931" s="34"/>
      <c r="AR931" s="198" t="s">
        <v>196</v>
      </c>
      <c r="AT931" s="198" t="s">
        <v>159</v>
      </c>
      <c r="AU931" s="198" t="s">
        <v>83</v>
      </c>
      <c r="AY931" s="17" t="s">
        <v>157</v>
      </c>
      <c r="BE931" s="199">
        <f t="shared" si="94"/>
        <v>0</v>
      </c>
      <c r="BF931" s="199">
        <f t="shared" si="95"/>
        <v>0</v>
      </c>
      <c r="BG931" s="199">
        <f t="shared" si="96"/>
        <v>0</v>
      </c>
      <c r="BH931" s="199">
        <f t="shared" si="97"/>
        <v>0</v>
      </c>
      <c r="BI931" s="199">
        <f t="shared" si="98"/>
        <v>0</v>
      </c>
      <c r="BJ931" s="17" t="s">
        <v>164</v>
      </c>
      <c r="BK931" s="199">
        <f t="shared" si="99"/>
        <v>0</v>
      </c>
      <c r="BL931" s="17" t="s">
        <v>196</v>
      </c>
      <c r="BM931" s="198" t="s">
        <v>1498</v>
      </c>
    </row>
    <row r="932" spans="1:65" s="2" customFormat="1" ht="14.4" customHeight="1">
      <c r="A932" s="34"/>
      <c r="B932" s="35"/>
      <c r="C932" s="233" t="s">
        <v>898</v>
      </c>
      <c r="D932" s="233" t="s">
        <v>307</v>
      </c>
      <c r="E932" s="234" t="s">
        <v>1499</v>
      </c>
      <c r="F932" s="235" t="s">
        <v>1500</v>
      </c>
      <c r="G932" s="236" t="s">
        <v>265</v>
      </c>
      <c r="H932" s="237">
        <v>6</v>
      </c>
      <c r="I932" s="238"/>
      <c r="J932" s="239">
        <f t="shared" si="90"/>
        <v>0</v>
      </c>
      <c r="K932" s="235" t="s">
        <v>163</v>
      </c>
      <c r="L932" s="240"/>
      <c r="M932" s="241" t="s">
        <v>1</v>
      </c>
      <c r="N932" s="242" t="s">
        <v>40</v>
      </c>
      <c r="O932" s="72"/>
      <c r="P932" s="196">
        <f t="shared" si="91"/>
        <v>0</v>
      </c>
      <c r="Q932" s="196">
        <v>2E-05</v>
      </c>
      <c r="R932" s="196">
        <f t="shared" si="92"/>
        <v>0.00012000000000000002</v>
      </c>
      <c r="S932" s="196">
        <v>0</v>
      </c>
      <c r="T932" s="197">
        <f t="shared" si="93"/>
        <v>0</v>
      </c>
      <c r="U932" s="34"/>
      <c r="V932" s="34"/>
      <c r="W932" s="34"/>
      <c r="X932" s="34"/>
      <c r="Y932" s="34"/>
      <c r="Z932" s="34"/>
      <c r="AA932" s="34"/>
      <c r="AB932" s="34"/>
      <c r="AC932" s="34"/>
      <c r="AD932" s="34"/>
      <c r="AE932" s="34"/>
      <c r="AR932" s="198" t="s">
        <v>241</v>
      </c>
      <c r="AT932" s="198" t="s">
        <v>307</v>
      </c>
      <c r="AU932" s="198" t="s">
        <v>83</v>
      </c>
      <c r="AY932" s="17" t="s">
        <v>157</v>
      </c>
      <c r="BE932" s="199">
        <f t="shared" si="94"/>
        <v>0</v>
      </c>
      <c r="BF932" s="199">
        <f t="shared" si="95"/>
        <v>0</v>
      </c>
      <c r="BG932" s="199">
        <f t="shared" si="96"/>
        <v>0</v>
      </c>
      <c r="BH932" s="199">
        <f t="shared" si="97"/>
        <v>0</v>
      </c>
      <c r="BI932" s="199">
        <f t="shared" si="98"/>
        <v>0</v>
      </c>
      <c r="BJ932" s="17" t="s">
        <v>164</v>
      </c>
      <c r="BK932" s="199">
        <f t="shared" si="99"/>
        <v>0</v>
      </c>
      <c r="BL932" s="17" t="s">
        <v>196</v>
      </c>
      <c r="BM932" s="198" t="s">
        <v>1501</v>
      </c>
    </row>
    <row r="933" spans="1:65" s="2" customFormat="1" ht="24.15" customHeight="1">
      <c r="A933" s="34"/>
      <c r="B933" s="35"/>
      <c r="C933" s="187" t="s">
        <v>1502</v>
      </c>
      <c r="D933" s="187" t="s">
        <v>159</v>
      </c>
      <c r="E933" s="188" t="s">
        <v>1503</v>
      </c>
      <c r="F933" s="189" t="s">
        <v>1504</v>
      </c>
      <c r="G933" s="190" t="s">
        <v>265</v>
      </c>
      <c r="H933" s="191">
        <v>1</v>
      </c>
      <c r="I933" s="192"/>
      <c r="J933" s="193">
        <f t="shared" si="90"/>
        <v>0</v>
      </c>
      <c r="K933" s="189" t="s">
        <v>163</v>
      </c>
      <c r="L933" s="39"/>
      <c r="M933" s="194" t="s">
        <v>1</v>
      </c>
      <c r="N933" s="195" t="s">
        <v>40</v>
      </c>
      <c r="O933" s="72"/>
      <c r="P933" s="196">
        <f t="shared" si="91"/>
        <v>0</v>
      </c>
      <c r="Q933" s="196">
        <v>0</v>
      </c>
      <c r="R933" s="196">
        <f t="shared" si="92"/>
        <v>0</v>
      </c>
      <c r="S933" s="196">
        <v>0</v>
      </c>
      <c r="T933" s="197">
        <f t="shared" si="93"/>
        <v>0</v>
      </c>
      <c r="U933" s="34"/>
      <c r="V933" s="34"/>
      <c r="W933" s="34"/>
      <c r="X933" s="34"/>
      <c r="Y933" s="34"/>
      <c r="Z933" s="34"/>
      <c r="AA933" s="34"/>
      <c r="AB933" s="34"/>
      <c r="AC933" s="34"/>
      <c r="AD933" s="34"/>
      <c r="AE933" s="34"/>
      <c r="AR933" s="198" t="s">
        <v>196</v>
      </c>
      <c r="AT933" s="198" t="s">
        <v>159</v>
      </c>
      <c r="AU933" s="198" t="s">
        <v>83</v>
      </c>
      <c r="AY933" s="17" t="s">
        <v>157</v>
      </c>
      <c r="BE933" s="199">
        <f t="shared" si="94"/>
        <v>0</v>
      </c>
      <c r="BF933" s="199">
        <f t="shared" si="95"/>
        <v>0</v>
      </c>
      <c r="BG933" s="199">
        <f t="shared" si="96"/>
        <v>0</v>
      </c>
      <c r="BH933" s="199">
        <f t="shared" si="97"/>
        <v>0</v>
      </c>
      <c r="BI933" s="199">
        <f t="shared" si="98"/>
        <v>0</v>
      </c>
      <c r="BJ933" s="17" t="s">
        <v>164</v>
      </c>
      <c r="BK933" s="199">
        <f t="shared" si="99"/>
        <v>0</v>
      </c>
      <c r="BL933" s="17" t="s">
        <v>196</v>
      </c>
      <c r="BM933" s="198" t="s">
        <v>1505</v>
      </c>
    </row>
    <row r="934" spans="1:65" s="2" customFormat="1" ht="14.4" customHeight="1">
      <c r="A934" s="34"/>
      <c r="B934" s="35"/>
      <c r="C934" s="233" t="s">
        <v>901</v>
      </c>
      <c r="D934" s="233" t="s">
        <v>307</v>
      </c>
      <c r="E934" s="234" t="s">
        <v>1506</v>
      </c>
      <c r="F934" s="235" t="s">
        <v>1507</v>
      </c>
      <c r="G934" s="236" t="s">
        <v>265</v>
      </c>
      <c r="H934" s="237">
        <v>1</v>
      </c>
      <c r="I934" s="238"/>
      <c r="J934" s="239">
        <f t="shared" si="90"/>
        <v>0</v>
      </c>
      <c r="K934" s="235" t="s">
        <v>163</v>
      </c>
      <c r="L934" s="240"/>
      <c r="M934" s="241" t="s">
        <v>1</v>
      </c>
      <c r="N934" s="242" t="s">
        <v>40</v>
      </c>
      <c r="O934" s="72"/>
      <c r="P934" s="196">
        <f t="shared" si="91"/>
        <v>0</v>
      </c>
      <c r="Q934" s="196">
        <v>5E-05</v>
      </c>
      <c r="R934" s="196">
        <f t="shared" si="92"/>
        <v>5E-05</v>
      </c>
      <c r="S934" s="196">
        <v>0</v>
      </c>
      <c r="T934" s="197">
        <f t="shared" si="93"/>
        <v>0</v>
      </c>
      <c r="U934" s="34"/>
      <c r="V934" s="34"/>
      <c r="W934" s="34"/>
      <c r="X934" s="34"/>
      <c r="Y934" s="34"/>
      <c r="Z934" s="34"/>
      <c r="AA934" s="34"/>
      <c r="AB934" s="34"/>
      <c r="AC934" s="34"/>
      <c r="AD934" s="34"/>
      <c r="AE934" s="34"/>
      <c r="AR934" s="198" t="s">
        <v>241</v>
      </c>
      <c r="AT934" s="198" t="s">
        <v>307</v>
      </c>
      <c r="AU934" s="198" t="s">
        <v>83</v>
      </c>
      <c r="AY934" s="17" t="s">
        <v>157</v>
      </c>
      <c r="BE934" s="199">
        <f t="shared" si="94"/>
        <v>0</v>
      </c>
      <c r="BF934" s="199">
        <f t="shared" si="95"/>
        <v>0</v>
      </c>
      <c r="BG934" s="199">
        <f t="shared" si="96"/>
        <v>0</v>
      </c>
      <c r="BH934" s="199">
        <f t="shared" si="97"/>
        <v>0</v>
      </c>
      <c r="BI934" s="199">
        <f t="shared" si="98"/>
        <v>0</v>
      </c>
      <c r="BJ934" s="17" t="s">
        <v>164</v>
      </c>
      <c r="BK934" s="199">
        <f t="shared" si="99"/>
        <v>0</v>
      </c>
      <c r="BL934" s="17" t="s">
        <v>196</v>
      </c>
      <c r="BM934" s="198" t="s">
        <v>1508</v>
      </c>
    </row>
    <row r="935" spans="1:65" s="2" customFormat="1" ht="24.15" customHeight="1">
      <c r="A935" s="34"/>
      <c r="B935" s="35"/>
      <c r="C935" s="187" t="s">
        <v>1509</v>
      </c>
      <c r="D935" s="187" t="s">
        <v>159</v>
      </c>
      <c r="E935" s="188" t="s">
        <v>1510</v>
      </c>
      <c r="F935" s="189" t="s">
        <v>1511</v>
      </c>
      <c r="G935" s="190" t="s">
        <v>265</v>
      </c>
      <c r="H935" s="191">
        <v>10</v>
      </c>
      <c r="I935" s="192"/>
      <c r="J935" s="193">
        <f t="shared" si="90"/>
        <v>0</v>
      </c>
      <c r="K935" s="189" t="s">
        <v>163</v>
      </c>
      <c r="L935" s="39"/>
      <c r="M935" s="194" t="s">
        <v>1</v>
      </c>
      <c r="N935" s="195" t="s">
        <v>40</v>
      </c>
      <c r="O935" s="72"/>
      <c r="P935" s="196">
        <f t="shared" si="91"/>
        <v>0</v>
      </c>
      <c r="Q935" s="196">
        <v>0</v>
      </c>
      <c r="R935" s="196">
        <f t="shared" si="92"/>
        <v>0</v>
      </c>
      <c r="S935" s="196">
        <v>0</v>
      </c>
      <c r="T935" s="197">
        <f t="shared" si="93"/>
        <v>0</v>
      </c>
      <c r="U935" s="34"/>
      <c r="V935" s="34"/>
      <c r="W935" s="34"/>
      <c r="X935" s="34"/>
      <c r="Y935" s="34"/>
      <c r="Z935" s="34"/>
      <c r="AA935" s="34"/>
      <c r="AB935" s="34"/>
      <c r="AC935" s="34"/>
      <c r="AD935" s="34"/>
      <c r="AE935" s="34"/>
      <c r="AR935" s="198" t="s">
        <v>196</v>
      </c>
      <c r="AT935" s="198" t="s">
        <v>159</v>
      </c>
      <c r="AU935" s="198" t="s">
        <v>83</v>
      </c>
      <c r="AY935" s="17" t="s">
        <v>157</v>
      </c>
      <c r="BE935" s="199">
        <f t="shared" si="94"/>
        <v>0</v>
      </c>
      <c r="BF935" s="199">
        <f t="shared" si="95"/>
        <v>0</v>
      </c>
      <c r="BG935" s="199">
        <f t="shared" si="96"/>
        <v>0</v>
      </c>
      <c r="BH935" s="199">
        <f t="shared" si="97"/>
        <v>0</v>
      </c>
      <c r="BI935" s="199">
        <f t="shared" si="98"/>
        <v>0</v>
      </c>
      <c r="BJ935" s="17" t="s">
        <v>164</v>
      </c>
      <c r="BK935" s="199">
        <f t="shared" si="99"/>
        <v>0</v>
      </c>
      <c r="BL935" s="17" t="s">
        <v>196</v>
      </c>
      <c r="BM935" s="198" t="s">
        <v>1512</v>
      </c>
    </row>
    <row r="936" spans="1:65" s="2" customFormat="1" ht="14.4" customHeight="1">
      <c r="A936" s="34"/>
      <c r="B936" s="35"/>
      <c r="C936" s="233" t="s">
        <v>905</v>
      </c>
      <c r="D936" s="233" t="s">
        <v>307</v>
      </c>
      <c r="E936" s="234" t="s">
        <v>1513</v>
      </c>
      <c r="F936" s="235" t="s">
        <v>1514</v>
      </c>
      <c r="G936" s="236" t="s">
        <v>265</v>
      </c>
      <c r="H936" s="237">
        <v>10</v>
      </c>
      <c r="I936" s="238"/>
      <c r="J936" s="239">
        <f t="shared" si="90"/>
        <v>0</v>
      </c>
      <c r="K936" s="235" t="s">
        <v>163</v>
      </c>
      <c r="L936" s="240"/>
      <c r="M936" s="241" t="s">
        <v>1</v>
      </c>
      <c r="N936" s="242" t="s">
        <v>40</v>
      </c>
      <c r="O936" s="72"/>
      <c r="P936" s="196">
        <f t="shared" si="91"/>
        <v>0</v>
      </c>
      <c r="Q936" s="196">
        <v>5E-05</v>
      </c>
      <c r="R936" s="196">
        <f t="shared" si="92"/>
        <v>0.0005</v>
      </c>
      <c r="S936" s="196">
        <v>0</v>
      </c>
      <c r="T936" s="197">
        <f t="shared" si="93"/>
        <v>0</v>
      </c>
      <c r="U936" s="34"/>
      <c r="V936" s="34"/>
      <c r="W936" s="34"/>
      <c r="X936" s="34"/>
      <c r="Y936" s="34"/>
      <c r="Z936" s="34"/>
      <c r="AA936" s="34"/>
      <c r="AB936" s="34"/>
      <c r="AC936" s="34"/>
      <c r="AD936" s="34"/>
      <c r="AE936" s="34"/>
      <c r="AR936" s="198" t="s">
        <v>241</v>
      </c>
      <c r="AT936" s="198" t="s">
        <v>307</v>
      </c>
      <c r="AU936" s="198" t="s">
        <v>83</v>
      </c>
      <c r="AY936" s="17" t="s">
        <v>157</v>
      </c>
      <c r="BE936" s="199">
        <f t="shared" si="94"/>
        <v>0</v>
      </c>
      <c r="BF936" s="199">
        <f t="shared" si="95"/>
        <v>0</v>
      </c>
      <c r="BG936" s="199">
        <f t="shared" si="96"/>
        <v>0</v>
      </c>
      <c r="BH936" s="199">
        <f t="shared" si="97"/>
        <v>0</v>
      </c>
      <c r="BI936" s="199">
        <f t="shared" si="98"/>
        <v>0</v>
      </c>
      <c r="BJ936" s="17" t="s">
        <v>164</v>
      </c>
      <c r="BK936" s="199">
        <f t="shared" si="99"/>
        <v>0</v>
      </c>
      <c r="BL936" s="17" t="s">
        <v>196</v>
      </c>
      <c r="BM936" s="198" t="s">
        <v>1515</v>
      </c>
    </row>
    <row r="937" spans="1:65" s="2" customFormat="1" ht="24.15" customHeight="1">
      <c r="A937" s="34"/>
      <c r="B937" s="35"/>
      <c r="C937" s="187" t="s">
        <v>1516</v>
      </c>
      <c r="D937" s="187" t="s">
        <v>159</v>
      </c>
      <c r="E937" s="188" t="s">
        <v>1517</v>
      </c>
      <c r="F937" s="189" t="s">
        <v>1518</v>
      </c>
      <c r="G937" s="190" t="s">
        <v>265</v>
      </c>
      <c r="H937" s="191">
        <v>1</v>
      </c>
      <c r="I937" s="192"/>
      <c r="J937" s="193">
        <f t="shared" si="90"/>
        <v>0</v>
      </c>
      <c r="K937" s="189" t="s">
        <v>163</v>
      </c>
      <c r="L937" s="39"/>
      <c r="M937" s="194" t="s">
        <v>1</v>
      </c>
      <c r="N937" s="195" t="s">
        <v>40</v>
      </c>
      <c r="O937" s="72"/>
      <c r="P937" s="196">
        <f t="shared" si="91"/>
        <v>0</v>
      </c>
      <c r="Q937" s="196">
        <v>0</v>
      </c>
      <c r="R937" s="196">
        <f t="shared" si="92"/>
        <v>0</v>
      </c>
      <c r="S937" s="196">
        <v>0</v>
      </c>
      <c r="T937" s="197">
        <f t="shared" si="93"/>
        <v>0</v>
      </c>
      <c r="U937" s="34"/>
      <c r="V937" s="34"/>
      <c r="W937" s="34"/>
      <c r="X937" s="34"/>
      <c r="Y937" s="34"/>
      <c r="Z937" s="34"/>
      <c r="AA937" s="34"/>
      <c r="AB937" s="34"/>
      <c r="AC937" s="34"/>
      <c r="AD937" s="34"/>
      <c r="AE937" s="34"/>
      <c r="AR937" s="198" t="s">
        <v>196</v>
      </c>
      <c r="AT937" s="198" t="s">
        <v>159</v>
      </c>
      <c r="AU937" s="198" t="s">
        <v>83</v>
      </c>
      <c r="AY937" s="17" t="s">
        <v>157</v>
      </c>
      <c r="BE937" s="199">
        <f t="shared" si="94"/>
        <v>0</v>
      </c>
      <c r="BF937" s="199">
        <f t="shared" si="95"/>
        <v>0</v>
      </c>
      <c r="BG937" s="199">
        <f t="shared" si="96"/>
        <v>0</v>
      </c>
      <c r="BH937" s="199">
        <f t="shared" si="97"/>
        <v>0</v>
      </c>
      <c r="BI937" s="199">
        <f t="shared" si="98"/>
        <v>0</v>
      </c>
      <c r="BJ937" s="17" t="s">
        <v>164</v>
      </c>
      <c r="BK937" s="199">
        <f t="shared" si="99"/>
        <v>0</v>
      </c>
      <c r="BL937" s="17" t="s">
        <v>196</v>
      </c>
      <c r="BM937" s="198" t="s">
        <v>1519</v>
      </c>
    </row>
    <row r="938" spans="1:65" s="2" customFormat="1" ht="14.4" customHeight="1">
      <c r="A938" s="34"/>
      <c r="B938" s="35"/>
      <c r="C938" s="233" t="s">
        <v>908</v>
      </c>
      <c r="D938" s="233" t="s">
        <v>307</v>
      </c>
      <c r="E938" s="234" t="s">
        <v>1520</v>
      </c>
      <c r="F938" s="235" t="s">
        <v>1521</v>
      </c>
      <c r="G938" s="236" t="s">
        <v>265</v>
      </c>
      <c r="H938" s="237">
        <v>1</v>
      </c>
      <c r="I938" s="238"/>
      <c r="J938" s="239">
        <f t="shared" si="90"/>
        <v>0</v>
      </c>
      <c r="K938" s="235" t="s">
        <v>163</v>
      </c>
      <c r="L938" s="240"/>
      <c r="M938" s="241" t="s">
        <v>1</v>
      </c>
      <c r="N938" s="242" t="s">
        <v>40</v>
      </c>
      <c r="O938" s="72"/>
      <c r="P938" s="196">
        <f t="shared" si="91"/>
        <v>0</v>
      </c>
      <c r="Q938" s="196">
        <v>5E-05</v>
      </c>
      <c r="R938" s="196">
        <f t="shared" si="92"/>
        <v>5E-05</v>
      </c>
      <c r="S938" s="196">
        <v>0</v>
      </c>
      <c r="T938" s="197">
        <f t="shared" si="93"/>
        <v>0</v>
      </c>
      <c r="U938" s="34"/>
      <c r="V938" s="34"/>
      <c r="W938" s="34"/>
      <c r="X938" s="34"/>
      <c r="Y938" s="34"/>
      <c r="Z938" s="34"/>
      <c r="AA938" s="34"/>
      <c r="AB938" s="34"/>
      <c r="AC938" s="34"/>
      <c r="AD938" s="34"/>
      <c r="AE938" s="34"/>
      <c r="AR938" s="198" t="s">
        <v>241</v>
      </c>
      <c r="AT938" s="198" t="s">
        <v>307</v>
      </c>
      <c r="AU938" s="198" t="s">
        <v>83</v>
      </c>
      <c r="AY938" s="17" t="s">
        <v>157</v>
      </c>
      <c r="BE938" s="199">
        <f t="shared" si="94"/>
        <v>0</v>
      </c>
      <c r="BF938" s="199">
        <f t="shared" si="95"/>
        <v>0</v>
      </c>
      <c r="BG938" s="199">
        <f t="shared" si="96"/>
        <v>0</v>
      </c>
      <c r="BH938" s="199">
        <f t="shared" si="97"/>
        <v>0</v>
      </c>
      <c r="BI938" s="199">
        <f t="shared" si="98"/>
        <v>0</v>
      </c>
      <c r="BJ938" s="17" t="s">
        <v>164</v>
      </c>
      <c r="BK938" s="199">
        <f t="shared" si="99"/>
        <v>0</v>
      </c>
      <c r="BL938" s="17" t="s">
        <v>196</v>
      </c>
      <c r="BM938" s="198" t="s">
        <v>1522</v>
      </c>
    </row>
    <row r="939" spans="1:65" s="2" customFormat="1" ht="24.15" customHeight="1">
      <c r="A939" s="34"/>
      <c r="B939" s="35"/>
      <c r="C939" s="187" t="s">
        <v>1523</v>
      </c>
      <c r="D939" s="187" t="s">
        <v>159</v>
      </c>
      <c r="E939" s="188" t="s">
        <v>1524</v>
      </c>
      <c r="F939" s="189" t="s">
        <v>1525</v>
      </c>
      <c r="G939" s="190" t="s">
        <v>265</v>
      </c>
      <c r="H939" s="191">
        <v>5</v>
      </c>
      <c r="I939" s="192"/>
      <c r="J939" s="193">
        <f t="shared" si="90"/>
        <v>0</v>
      </c>
      <c r="K939" s="189" t="s">
        <v>163</v>
      </c>
      <c r="L939" s="39"/>
      <c r="M939" s="194" t="s">
        <v>1</v>
      </c>
      <c r="N939" s="195" t="s">
        <v>40</v>
      </c>
      <c r="O939" s="72"/>
      <c r="P939" s="196">
        <f t="shared" si="91"/>
        <v>0</v>
      </c>
      <c r="Q939" s="196">
        <v>0</v>
      </c>
      <c r="R939" s="196">
        <f t="shared" si="92"/>
        <v>0</v>
      </c>
      <c r="S939" s="196">
        <v>0</v>
      </c>
      <c r="T939" s="197">
        <f t="shared" si="93"/>
        <v>0</v>
      </c>
      <c r="U939" s="34"/>
      <c r="V939" s="34"/>
      <c r="W939" s="34"/>
      <c r="X939" s="34"/>
      <c r="Y939" s="34"/>
      <c r="Z939" s="34"/>
      <c r="AA939" s="34"/>
      <c r="AB939" s="34"/>
      <c r="AC939" s="34"/>
      <c r="AD939" s="34"/>
      <c r="AE939" s="34"/>
      <c r="AR939" s="198" t="s">
        <v>196</v>
      </c>
      <c r="AT939" s="198" t="s">
        <v>159</v>
      </c>
      <c r="AU939" s="198" t="s">
        <v>83</v>
      </c>
      <c r="AY939" s="17" t="s">
        <v>157</v>
      </c>
      <c r="BE939" s="199">
        <f t="shared" si="94"/>
        <v>0</v>
      </c>
      <c r="BF939" s="199">
        <f t="shared" si="95"/>
        <v>0</v>
      </c>
      <c r="BG939" s="199">
        <f t="shared" si="96"/>
        <v>0</v>
      </c>
      <c r="BH939" s="199">
        <f t="shared" si="97"/>
        <v>0</v>
      </c>
      <c r="BI939" s="199">
        <f t="shared" si="98"/>
        <v>0</v>
      </c>
      <c r="BJ939" s="17" t="s">
        <v>164</v>
      </c>
      <c r="BK939" s="199">
        <f t="shared" si="99"/>
        <v>0</v>
      </c>
      <c r="BL939" s="17" t="s">
        <v>196</v>
      </c>
      <c r="BM939" s="198" t="s">
        <v>1526</v>
      </c>
    </row>
    <row r="940" spans="1:65" s="2" customFormat="1" ht="14.4" customHeight="1">
      <c r="A940" s="34"/>
      <c r="B940" s="35"/>
      <c r="C940" s="233" t="s">
        <v>912</v>
      </c>
      <c r="D940" s="233" t="s">
        <v>307</v>
      </c>
      <c r="E940" s="234" t="s">
        <v>1527</v>
      </c>
      <c r="F940" s="235" t="s">
        <v>1528</v>
      </c>
      <c r="G940" s="236" t="s">
        <v>265</v>
      </c>
      <c r="H940" s="237">
        <v>5</v>
      </c>
      <c r="I940" s="238"/>
      <c r="J940" s="239">
        <f t="shared" si="90"/>
        <v>0</v>
      </c>
      <c r="K940" s="235" t="s">
        <v>1</v>
      </c>
      <c r="L940" s="240"/>
      <c r="M940" s="241" t="s">
        <v>1</v>
      </c>
      <c r="N940" s="242" t="s">
        <v>40</v>
      </c>
      <c r="O940" s="72"/>
      <c r="P940" s="196">
        <f t="shared" si="91"/>
        <v>0</v>
      </c>
      <c r="Q940" s="196">
        <v>0</v>
      </c>
      <c r="R940" s="196">
        <f t="shared" si="92"/>
        <v>0</v>
      </c>
      <c r="S940" s="196">
        <v>0</v>
      </c>
      <c r="T940" s="197">
        <f t="shared" si="93"/>
        <v>0</v>
      </c>
      <c r="U940" s="34"/>
      <c r="V940" s="34"/>
      <c r="W940" s="34"/>
      <c r="X940" s="34"/>
      <c r="Y940" s="34"/>
      <c r="Z940" s="34"/>
      <c r="AA940" s="34"/>
      <c r="AB940" s="34"/>
      <c r="AC940" s="34"/>
      <c r="AD940" s="34"/>
      <c r="AE940" s="34"/>
      <c r="AR940" s="198" t="s">
        <v>241</v>
      </c>
      <c r="AT940" s="198" t="s">
        <v>307</v>
      </c>
      <c r="AU940" s="198" t="s">
        <v>83</v>
      </c>
      <c r="AY940" s="17" t="s">
        <v>157</v>
      </c>
      <c r="BE940" s="199">
        <f t="shared" si="94"/>
        <v>0</v>
      </c>
      <c r="BF940" s="199">
        <f t="shared" si="95"/>
        <v>0</v>
      </c>
      <c r="BG940" s="199">
        <f t="shared" si="96"/>
        <v>0</v>
      </c>
      <c r="BH940" s="199">
        <f t="shared" si="97"/>
        <v>0</v>
      </c>
      <c r="BI940" s="199">
        <f t="shared" si="98"/>
        <v>0</v>
      </c>
      <c r="BJ940" s="17" t="s">
        <v>164</v>
      </c>
      <c r="BK940" s="199">
        <f t="shared" si="99"/>
        <v>0</v>
      </c>
      <c r="BL940" s="17" t="s">
        <v>196</v>
      </c>
      <c r="BM940" s="198" t="s">
        <v>1529</v>
      </c>
    </row>
    <row r="941" spans="1:65" s="2" customFormat="1" ht="24.15" customHeight="1">
      <c r="A941" s="34"/>
      <c r="B941" s="35"/>
      <c r="C941" s="187" t="s">
        <v>1530</v>
      </c>
      <c r="D941" s="187" t="s">
        <v>159</v>
      </c>
      <c r="E941" s="188" t="s">
        <v>1531</v>
      </c>
      <c r="F941" s="189" t="s">
        <v>1532</v>
      </c>
      <c r="G941" s="190" t="s">
        <v>265</v>
      </c>
      <c r="H941" s="191">
        <v>4</v>
      </c>
      <c r="I941" s="192"/>
      <c r="J941" s="193">
        <f t="shared" si="90"/>
        <v>0</v>
      </c>
      <c r="K941" s="189" t="s">
        <v>163</v>
      </c>
      <c r="L941" s="39"/>
      <c r="M941" s="194" t="s">
        <v>1</v>
      </c>
      <c r="N941" s="195" t="s">
        <v>40</v>
      </c>
      <c r="O941" s="72"/>
      <c r="P941" s="196">
        <f t="shared" si="91"/>
        <v>0</v>
      </c>
      <c r="Q941" s="196">
        <v>0</v>
      </c>
      <c r="R941" s="196">
        <f t="shared" si="92"/>
        <v>0</v>
      </c>
      <c r="S941" s="196">
        <v>0</v>
      </c>
      <c r="T941" s="197">
        <f t="shared" si="93"/>
        <v>0</v>
      </c>
      <c r="U941" s="34"/>
      <c r="V941" s="34"/>
      <c r="W941" s="34"/>
      <c r="X941" s="34"/>
      <c r="Y941" s="34"/>
      <c r="Z941" s="34"/>
      <c r="AA941" s="34"/>
      <c r="AB941" s="34"/>
      <c r="AC941" s="34"/>
      <c r="AD941" s="34"/>
      <c r="AE941" s="34"/>
      <c r="AR941" s="198" t="s">
        <v>196</v>
      </c>
      <c r="AT941" s="198" t="s">
        <v>159</v>
      </c>
      <c r="AU941" s="198" t="s">
        <v>83</v>
      </c>
      <c r="AY941" s="17" t="s">
        <v>157</v>
      </c>
      <c r="BE941" s="199">
        <f t="shared" si="94"/>
        <v>0</v>
      </c>
      <c r="BF941" s="199">
        <f t="shared" si="95"/>
        <v>0</v>
      </c>
      <c r="BG941" s="199">
        <f t="shared" si="96"/>
        <v>0</v>
      </c>
      <c r="BH941" s="199">
        <f t="shared" si="97"/>
        <v>0</v>
      </c>
      <c r="BI941" s="199">
        <f t="shared" si="98"/>
        <v>0</v>
      </c>
      <c r="BJ941" s="17" t="s">
        <v>164</v>
      </c>
      <c r="BK941" s="199">
        <f t="shared" si="99"/>
        <v>0</v>
      </c>
      <c r="BL941" s="17" t="s">
        <v>196</v>
      </c>
      <c r="BM941" s="198" t="s">
        <v>1533</v>
      </c>
    </row>
    <row r="942" spans="1:65" s="2" customFormat="1" ht="14.4" customHeight="1">
      <c r="A942" s="34"/>
      <c r="B942" s="35"/>
      <c r="C942" s="233" t="s">
        <v>915</v>
      </c>
      <c r="D942" s="233" t="s">
        <v>307</v>
      </c>
      <c r="E942" s="234" t="s">
        <v>1534</v>
      </c>
      <c r="F942" s="235" t="s">
        <v>1535</v>
      </c>
      <c r="G942" s="236" t="s">
        <v>265</v>
      </c>
      <c r="H942" s="237">
        <v>4</v>
      </c>
      <c r="I942" s="238"/>
      <c r="J942" s="239">
        <f t="shared" si="90"/>
        <v>0</v>
      </c>
      <c r="K942" s="235" t="s">
        <v>1</v>
      </c>
      <c r="L942" s="240"/>
      <c r="M942" s="241" t="s">
        <v>1</v>
      </c>
      <c r="N942" s="242" t="s">
        <v>40</v>
      </c>
      <c r="O942" s="72"/>
      <c r="P942" s="196">
        <f t="shared" si="91"/>
        <v>0</v>
      </c>
      <c r="Q942" s="196">
        <v>0</v>
      </c>
      <c r="R942" s="196">
        <f t="shared" si="92"/>
        <v>0</v>
      </c>
      <c r="S942" s="196">
        <v>0</v>
      </c>
      <c r="T942" s="197">
        <f t="shared" si="93"/>
        <v>0</v>
      </c>
      <c r="U942" s="34"/>
      <c r="V942" s="34"/>
      <c r="W942" s="34"/>
      <c r="X942" s="34"/>
      <c r="Y942" s="34"/>
      <c r="Z942" s="34"/>
      <c r="AA942" s="34"/>
      <c r="AB942" s="34"/>
      <c r="AC942" s="34"/>
      <c r="AD942" s="34"/>
      <c r="AE942" s="34"/>
      <c r="AR942" s="198" t="s">
        <v>241</v>
      </c>
      <c r="AT942" s="198" t="s">
        <v>307</v>
      </c>
      <c r="AU942" s="198" t="s">
        <v>83</v>
      </c>
      <c r="AY942" s="17" t="s">
        <v>157</v>
      </c>
      <c r="BE942" s="199">
        <f t="shared" si="94"/>
        <v>0</v>
      </c>
      <c r="BF942" s="199">
        <f t="shared" si="95"/>
        <v>0</v>
      </c>
      <c r="BG942" s="199">
        <f t="shared" si="96"/>
        <v>0</v>
      </c>
      <c r="BH942" s="199">
        <f t="shared" si="97"/>
        <v>0</v>
      </c>
      <c r="BI942" s="199">
        <f t="shared" si="98"/>
        <v>0</v>
      </c>
      <c r="BJ942" s="17" t="s">
        <v>164</v>
      </c>
      <c r="BK942" s="199">
        <f t="shared" si="99"/>
        <v>0</v>
      </c>
      <c r="BL942" s="17" t="s">
        <v>196</v>
      </c>
      <c r="BM942" s="198" t="s">
        <v>1536</v>
      </c>
    </row>
    <row r="943" spans="1:65" s="2" customFormat="1" ht="24.15" customHeight="1">
      <c r="A943" s="34"/>
      <c r="B943" s="35"/>
      <c r="C943" s="187" t="s">
        <v>1537</v>
      </c>
      <c r="D943" s="187" t="s">
        <v>159</v>
      </c>
      <c r="E943" s="188" t="s">
        <v>1538</v>
      </c>
      <c r="F943" s="189" t="s">
        <v>1539</v>
      </c>
      <c r="G943" s="190" t="s">
        <v>265</v>
      </c>
      <c r="H943" s="191">
        <v>1</v>
      </c>
      <c r="I943" s="192"/>
      <c r="J943" s="193">
        <f t="shared" si="90"/>
        <v>0</v>
      </c>
      <c r="K943" s="189" t="s">
        <v>163</v>
      </c>
      <c r="L943" s="39"/>
      <c r="M943" s="194" t="s">
        <v>1</v>
      </c>
      <c r="N943" s="195" t="s">
        <v>40</v>
      </c>
      <c r="O943" s="72"/>
      <c r="P943" s="196">
        <f t="shared" si="91"/>
        <v>0</v>
      </c>
      <c r="Q943" s="196">
        <v>0</v>
      </c>
      <c r="R943" s="196">
        <f t="shared" si="92"/>
        <v>0</v>
      </c>
      <c r="S943" s="196">
        <v>0</v>
      </c>
      <c r="T943" s="197">
        <f t="shared" si="93"/>
        <v>0</v>
      </c>
      <c r="U943" s="34"/>
      <c r="V943" s="34"/>
      <c r="W943" s="34"/>
      <c r="X943" s="34"/>
      <c r="Y943" s="34"/>
      <c r="Z943" s="34"/>
      <c r="AA943" s="34"/>
      <c r="AB943" s="34"/>
      <c r="AC943" s="34"/>
      <c r="AD943" s="34"/>
      <c r="AE943" s="34"/>
      <c r="AR943" s="198" t="s">
        <v>196</v>
      </c>
      <c r="AT943" s="198" t="s">
        <v>159</v>
      </c>
      <c r="AU943" s="198" t="s">
        <v>83</v>
      </c>
      <c r="AY943" s="17" t="s">
        <v>157</v>
      </c>
      <c r="BE943" s="199">
        <f t="shared" si="94"/>
        <v>0</v>
      </c>
      <c r="BF943" s="199">
        <f t="shared" si="95"/>
        <v>0</v>
      </c>
      <c r="BG943" s="199">
        <f t="shared" si="96"/>
        <v>0</v>
      </c>
      <c r="BH943" s="199">
        <f t="shared" si="97"/>
        <v>0</v>
      </c>
      <c r="BI943" s="199">
        <f t="shared" si="98"/>
        <v>0</v>
      </c>
      <c r="BJ943" s="17" t="s">
        <v>164</v>
      </c>
      <c r="BK943" s="199">
        <f t="shared" si="99"/>
        <v>0</v>
      </c>
      <c r="BL943" s="17" t="s">
        <v>196</v>
      </c>
      <c r="BM943" s="198" t="s">
        <v>1540</v>
      </c>
    </row>
    <row r="944" spans="1:65" s="2" customFormat="1" ht="14.4" customHeight="1">
      <c r="A944" s="34"/>
      <c r="B944" s="35"/>
      <c r="C944" s="233" t="s">
        <v>919</v>
      </c>
      <c r="D944" s="233" t="s">
        <v>307</v>
      </c>
      <c r="E944" s="234" t="s">
        <v>1541</v>
      </c>
      <c r="F944" s="235" t="s">
        <v>1542</v>
      </c>
      <c r="G944" s="236" t="s">
        <v>265</v>
      </c>
      <c r="H944" s="237">
        <v>1</v>
      </c>
      <c r="I944" s="238"/>
      <c r="J944" s="239">
        <f t="shared" si="90"/>
        <v>0</v>
      </c>
      <c r="K944" s="235" t="s">
        <v>1</v>
      </c>
      <c r="L944" s="240"/>
      <c r="M944" s="241" t="s">
        <v>1</v>
      </c>
      <c r="N944" s="242" t="s">
        <v>40</v>
      </c>
      <c r="O944" s="72"/>
      <c r="P944" s="196">
        <f t="shared" si="91"/>
        <v>0</v>
      </c>
      <c r="Q944" s="196">
        <v>0</v>
      </c>
      <c r="R944" s="196">
        <f t="shared" si="92"/>
        <v>0</v>
      </c>
      <c r="S944" s="196">
        <v>0</v>
      </c>
      <c r="T944" s="197">
        <f t="shared" si="93"/>
        <v>0</v>
      </c>
      <c r="U944" s="34"/>
      <c r="V944" s="34"/>
      <c r="W944" s="34"/>
      <c r="X944" s="34"/>
      <c r="Y944" s="34"/>
      <c r="Z944" s="34"/>
      <c r="AA944" s="34"/>
      <c r="AB944" s="34"/>
      <c r="AC944" s="34"/>
      <c r="AD944" s="34"/>
      <c r="AE944" s="34"/>
      <c r="AR944" s="198" t="s">
        <v>241</v>
      </c>
      <c r="AT944" s="198" t="s">
        <v>307</v>
      </c>
      <c r="AU944" s="198" t="s">
        <v>83</v>
      </c>
      <c r="AY944" s="17" t="s">
        <v>157</v>
      </c>
      <c r="BE944" s="199">
        <f t="shared" si="94"/>
        <v>0</v>
      </c>
      <c r="BF944" s="199">
        <f t="shared" si="95"/>
        <v>0</v>
      </c>
      <c r="BG944" s="199">
        <f t="shared" si="96"/>
        <v>0</v>
      </c>
      <c r="BH944" s="199">
        <f t="shared" si="97"/>
        <v>0</v>
      </c>
      <c r="BI944" s="199">
        <f t="shared" si="98"/>
        <v>0</v>
      </c>
      <c r="BJ944" s="17" t="s">
        <v>164</v>
      </c>
      <c r="BK944" s="199">
        <f t="shared" si="99"/>
        <v>0</v>
      </c>
      <c r="BL944" s="17" t="s">
        <v>196</v>
      </c>
      <c r="BM944" s="198" t="s">
        <v>1543</v>
      </c>
    </row>
    <row r="945" spans="1:65" s="2" customFormat="1" ht="14.4" customHeight="1">
      <c r="A945" s="34"/>
      <c r="B945" s="35"/>
      <c r="C945" s="187" t="s">
        <v>1544</v>
      </c>
      <c r="D945" s="187" t="s">
        <v>159</v>
      </c>
      <c r="E945" s="188" t="s">
        <v>1545</v>
      </c>
      <c r="F945" s="189" t="s">
        <v>1546</v>
      </c>
      <c r="G945" s="190" t="s">
        <v>265</v>
      </c>
      <c r="H945" s="191">
        <v>1</v>
      </c>
      <c r="I945" s="192"/>
      <c r="J945" s="193">
        <f t="shared" si="90"/>
        <v>0</v>
      </c>
      <c r="K945" s="189" t="s">
        <v>163</v>
      </c>
      <c r="L945" s="39"/>
      <c r="M945" s="194" t="s">
        <v>1</v>
      </c>
      <c r="N945" s="195" t="s">
        <v>40</v>
      </c>
      <c r="O945" s="72"/>
      <c r="P945" s="196">
        <f t="shared" si="91"/>
        <v>0</v>
      </c>
      <c r="Q945" s="196">
        <v>0</v>
      </c>
      <c r="R945" s="196">
        <f t="shared" si="92"/>
        <v>0</v>
      </c>
      <c r="S945" s="196">
        <v>0</v>
      </c>
      <c r="T945" s="197">
        <f t="shared" si="93"/>
        <v>0</v>
      </c>
      <c r="U945" s="34"/>
      <c r="V945" s="34"/>
      <c r="W945" s="34"/>
      <c r="X945" s="34"/>
      <c r="Y945" s="34"/>
      <c r="Z945" s="34"/>
      <c r="AA945" s="34"/>
      <c r="AB945" s="34"/>
      <c r="AC945" s="34"/>
      <c r="AD945" s="34"/>
      <c r="AE945" s="34"/>
      <c r="AR945" s="198" t="s">
        <v>196</v>
      </c>
      <c r="AT945" s="198" t="s">
        <v>159</v>
      </c>
      <c r="AU945" s="198" t="s">
        <v>83</v>
      </c>
      <c r="AY945" s="17" t="s">
        <v>157</v>
      </c>
      <c r="BE945" s="199">
        <f t="shared" si="94"/>
        <v>0</v>
      </c>
      <c r="BF945" s="199">
        <f t="shared" si="95"/>
        <v>0</v>
      </c>
      <c r="BG945" s="199">
        <f t="shared" si="96"/>
        <v>0</v>
      </c>
      <c r="BH945" s="199">
        <f t="shared" si="97"/>
        <v>0</v>
      </c>
      <c r="BI945" s="199">
        <f t="shared" si="98"/>
        <v>0</v>
      </c>
      <c r="BJ945" s="17" t="s">
        <v>164</v>
      </c>
      <c r="BK945" s="199">
        <f t="shared" si="99"/>
        <v>0</v>
      </c>
      <c r="BL945" s="17" t="s">
        <v>196</v>
      </c>
      <c r="BM945" s="198" t="s">
        <v>1547</v>
      </c>
    </row>
    <row r="946" spans="2:51" s="13" customFormat="1" ht="10.2">
      <c r="B946" s="200"/>
      <c r="C946" s="201"/>
      <c r="D946" s="202" t="s">
        <v>165</v>
      </c>
      <c r="E946" s="203" t="s">
        <v>1</v>
      </c>
      <c r="F946" s="204" t="s">
        <v>1548</v>
      </c>
      <c r="G946" s="201"/>
      <c r="H946" s="203" t="s">
        <v>1</v>
      </c>
      <c r="I946" s="205"/>
      <c r="J946" s="201"/>
      <c r="K946" s="201"/>
      <c r="L946" s="206"/>
      <c r="M946" s="207"/>
      <c r="N946" s="208"/>
      <c r="O946" s="208"/>
      <c r="P946" s="208"/>
      <c r="Q946" s="208"/>
      <c r="R946" s="208"/>
      <c r="S946" s="208"/>
      <c r="T946" s="209"/>
      <c r="AT946" s="210" t="s">
        <v>165</v>
      </c>
      <c r="AU946" s="210" t="s">
        <v>83</v>
      </c>
      <c r="AV946" s="13" t="s">
        <v>81</v>
      </c>
      <c r="AW946" s="13" t="s">
        <v>30</v>
      </c>
      <c r="AX946" s="13" t="s">
        <v>73</v>
      </c>
      <c r="AY946" s="210" t="s">
        <v>157</v>
      </c>
    </row>
    <row r="947" spans="2:51" s="14" customFormat="1" ht="10.2">
      <c r="B947" s="211"/>
      <c r="C947" s="212"/>
      <c r="D947" s="202" t="s">
        <v>165</v>
      </c>
      <c r="E947" s="213" t="s">
        <v>1</v>
      </c>
      <c r="F947" s="214" t="s">
        <v>81</v>
      </c>
      <c r="G947" s="212"/>
      <c r="H947" s="215">
        <v>1</v>
      </c>
      <c r="I947" s="216"/>
      <c r="J947" s="212"/>
      <c r="K947" s="212"/>
      <c r="L947" s="217"/>
      <c r="M947" s="218"/>
      <c r="N947" s="219"/>
      <c r="O947" s="219"/>
      <c r="P947" s="219"/>
      <c r="Q947" s="219"/>
      <c r="R947" s="219"/>
      <c r="S947" s="219"/>
      <c r="T947" s="220"/>
      <c r="AT947" s="221" t="s">
        <v>165</v>
      </c>
      <c r="AU947" s="221" t="s">
        <v>83</v>
      </c>
      <c r="AV947" s="14" t="s">
        <v>83</v>
      </c>
      <c r="AW947" s="14" t="s">
        <v>30</v>
      </c>
      <c r="AX947" s="14" t="s">
        <v>73</v>
      </c>
      <c r="AY947" s="221" t="s">
        <v>157</v>
      </c>
    </row>
    <row r="948" spans="2:51" s="15" customFormat="1" ht="10.2">
      <c r="B948" s="222"/>
      <c r="C948" s="223"/>
      <c r="D948" s="202" t="s">
        <v>165</v>
      </c>
      <c r="E948" s="224" t="s">
        <v>1</v>
      </c>
      <c r="F948" s="225" t="s">
        <v>168</v>
      </c>
      <c r="G948" s="223"/>
      <c r="H948" s="226">
        <v>1</v>
      </c>
      <c r="I948" s="227"/>
      <c r="J948" s="223"/>
      <c r="K948" s="223"/>
      <c r="L948" s="228"/>
      <c r="M948" s="229"/>
      <c r="N948" s="230"/>
      <c r="O948" s="230"/>
      <c r="P948" s="230"/>
      <c r="Q948" s="230"/>
      <c r="R948" s="230"/>
      <c r="S948" s="230"/>
      <c r="T948" s="231"/>
      <c r="AT948" s="232" t="s">
        <v>165</v>
      </c>
      <c r="AU948" s="232" t="s">
        <v>83</v>
      </c>
      <c r="AV948" s="15" t="s">
        <v>164</v>
      </c>
      <c r="AW948" s="15" t="s">
        <v>30</v>
      </c>
      <c r="AX948" s="15" t="s">
        <v>81</v>
      </c>
      <c r="AY948" s="232" t="s">
        <v>157</v>
      </c>
    </row>
    <row r="949" spans="1:65" s="2" customFormat="1" ht="14.4" customHeight="1">
      <c r="A949" s="34"/>
      <c r="B949" s="35"/>
      <c r="C949" s="233" t="s">
        <v>923</v>
      </c>
      <c r="D949" s="233" t="s">
        <v>307</v>
      </c>
      <c r="E949" s="234" t="s">
        <v>1549</v>
      </c>
      <c r="F949" s="235" t="s">
        <v>1550</v>
      </c>
      <c r="G949" s="236" t="s">
        <v>265</v>
      </c>
      <c r="H949" s="237">
        <v>1</v>
      </c>
      <c r="I949" s="238"/>
      <c r="J949" s="239">
        <f aca="true" t="shared" si="100" ref="J949:J954">ROUND(I949*H949,2)</f>
        <v>0</v>
      </c>
      <c r="K949" s="235" t="s">
        <v>1</v>
      </c>
      <c r="L949" s="240"/>
      <c r="M949" s="241" t="s">
        <v>1</v>
      </c>
      <c r="N949" s="242" t="s">
        <v>40</v>
      </c>
      <c r="O949" s="72"/>
      <c r="P949" s="196">
        <f aca="true" t="shared" si="101" ref="P949:P954">O949*H949</f>
        <v>0</v>
      </c>
      <c r="Q949" s="196">
        <v>0</v>
      </c>
      <c r="R949" s="196">
        <f aca="true" t="shared" si="102" ref="R949:R954">Q949*H949</f>
        <v>0</v>
      </c>
      <c r="S949" s="196">
        <v>0</v>
      </c>
      <c r="T949" s="197">
        <f aca="true" t="shared" si="103" ref="T949:T954">S949*H949</f>
        <v>0</v>
      </c>
      <c r="U949" s="34"/>
      <c r="V949" s="34"/>
      <c r="W949" s="34"/>
      <c r="X949" s="34"/>
      <c r="Y949" s="34"/>
      <c r="Z949" s="34"/>
      <c r="AA949" s="34"/>
      <c r="AB949" s="34"/>
      <c r="AC949" s="34"/>
      <c r="AD949" s="34"/>
      <c r="AE949" s="34"/>
      <c r="AR949" s="198" t="s">
        <v>241</v>
      </c>
      <c r="AT949" s="198" t="s">
        <v>307</v>
      </c>
      <c r="AU949" s="198" t="s">
        <v>83</v>
      </c>
      <c r="AY949" s="17" t="s">
        <v>157</v>
      </c>
      <c r="BE949" s="199">
        <f aca="true" t="shared" si="104" ref="BE949:BE954">IF(N949="základní",J949,0)</f>
        <v>0</v>
      </c>
      <c r="BF949" s="199">
        <f aca="true" t="shared" si="105" ref="BF949:BF954">IF(N949="snížená",J949,0)</f>
        <v>0</v>
      </c>
      <c r="BG949" s="199">
        <f aca="true" t="shared" si="106" ref="BG949:BG954">IF(N949="zákl. přenesená",J949,0)</f>
        <v>0</v>
      </c>
      <c r="BH949" s="199">
        <f aca="true" t="shared" si="107" ref="BH949:BH954">IF(N949="sníž. přenesená",J949,0)</f>
        <v>0</v>
      </c>
      <c r="BI949" s="199">
        <f aca="true" t="shared" si="108" ref="BI949:BI954">IF(N949="nulová",J949,0)</f>
        <v>0</v>
      </c>
      <c r="BJ949" s="17" t="s">
        <v>164</v>
      </c>
      <c r="BK949" s="199">
        <f aca="true" t="shared" si="109" ref="BK949:BK954">ROUND(I949*H949,2)</f>
        <v>0</v>
      </c>
      <c r="BL949" s="17" t="s">
        <v>196</v>
      </c>
      <c r="BM949" s="198" t="s">
        <v>1551</v>
      </c>
    </row>
    <row r="950" spans="1:65" s="2" customFormat="1" ht="14.4" customHeight="1">
      <c r="A950" s="34"/>
      <c r="B950" s="35"/>
      <c r="C950" s="187" t="s">
        <v>1552</v>
      </c>
      <c r="D950" s="187" t="s">
        <v>159</v>
      </c>
      <c r="E950" s="188" t="s">
        <v>1553</v>
      </c>
      <c r="F950" s="189" t="s">
        <v>1554</v>
      </c>
      <c r="G950" s="190" t="s">
        <v>265</v>
      </c>
      <c r="H950" s="191">
        <v>2</v>
      </c>
      <c r="I950" s="192"/>
      <c r="J950" s="193">
        <f t="shared" si="100"/>
        <v>0</v>
      </c>
      <c r="K950" s="189" t="s">
        <v>163</v>
      </c>
      <c r="L950" s="39"/>
      <c r="M950" s="194" t="s">
        <v>1</v>
      </c>
      <c r="N950" s="195" t="s">
        <v>40</v>
      </c>
      <c r="O950" s="72"/>
      <c r="P950" s="196">
        <f t="shared" si="101"/>
        <v>0</v>
      </c>
      <c r="Q950" s="196">
        <v>0</v>
      </c>
      <c r="R950" s="196">
        <f t="shared" si="102"/>
        <v>0</v>
      </c>
      <c r="S950" s="196">
        <v>0</v>
      </c>
      <c r="T950" s="197">
        <f t="shared" si="103"/>
        <v>0</v>
      </c>
      <c r="U950" s="34"/>
      <c r="V950" s="34"/>
      <c r="W950" s="34"/>
      <c r="X950" s="34"/>
      <c r="Y950" s="34"/>
      <c r="Z950" s="34"/>
      <c r="AA950" s="34"/>
      <c r="AB950" s="34"/>
      <c r="AC950" s="34"/>
      <c r="AD950" s="34"/>
      <c r="AE950" s="34"/>
      <c r="AR950" s="198" t="s">
        <v>196</v>
      </c>
      <c r="AT950" s="198" t="s">
        <v>159</v>
      </c>
      <c r="AU950" s="198" t="s">
        <v>83</v>
      </c>
      <c r="AY950" s="17" t="s">
        <v>157</v>
      </c>
      <c r="BE950" s="199">
        <f t="shared" si="104"/>
        <v>0</v>
      </c>
      <c r="BF950" s="199">
        <f t="shared" si="105"/>
        <v>0</v>
      </c>
      <c r="BG950" s="199">
        <f t="shared" si="106"/>
        <v>0</v>
      </c>
      <c r="BH950" s="199">
        <f t="shared" si="107"/>
        <v>0</v>
      </c>
      <c r="BI950" s="199">
        <f t="shared" si="108"/>
        <v>0</v>
      </c>
      <c r="BJ950" s="17" t="s">
        <v>164</v>
      </c>
      <c r="BK950" s="199">
        <f t="shared" si="109"/>
        <v>0</v>
      </c>
      <c r="BL950" s="17" t="s">
        <v>196</v>
      </c>
      <c r="BM950" s="198" t="s">
        <v>1555</v>
      </c>
    </row>
    <row r="951" spans="1:65" s="2" customFormat="1" ht="14.4" customHeight="1">
      <c r="A951" s="34"/>
      <c r="B951" s="35"/>
      <c r="C951" s="233" t="s">
        <v>927</v>
      </c>
      <c r="D951" s="233" t="s">
        <v>307</v>
      </c>
      <c r="E951" s="234" t="s">
        <v>1556</v>
      </c>
      <c r="F951" s="235" t="s">
        <v>1557</v>
      </c>
      <c r="G951" s="236" t="s">
        <v>265</v>
      </c>
      <c r="H951" s="237">
        <v>2</v>
      </c>
      <c r="I951" s="238"/>
      <c r="J951" s="239">
        <f t="shared" si="100"/>
        <v>0</v>
      </c>
      <c r="K951" s="235" t="s">
        <v>1</v>
      </c>
      <c r="L951" s="240"/>
      <c r="M951" s="241" t="s">
        <v>1</v>
      </c>
      <c r="N951" s="242" t="s">
        <v>40</v>
      </c>
      <c r="O951" s="72"/>
      <c r="P951" s="196">
        <f t="shared" si="101"/>
        <v>0</v>
      </c>
      <c r="Q951" s="196">
        <v>0</v>
      </c>
      <c r="R951" s="196">
        <f t="shared" si="102"/>
        <v>0</v>
      </c>
      <c r="S951" s="196">
        <v>0</v>
      </c>
      <c r="T951" s="197">
        <f t="shared" si="103"/>
        <v>0</v>
      </c>
      <c r="U951" s="34"/>
      <c r="V951" s="34"/>
      <c r="W951" s="34"/>
      <c r="X951" s="34"/>
      <c r="Y951" s="34"/>
      <c r="Z951" s="34"/>
      <c r="AA951" s="34"/>
      <c r="AB951" s="34"/>
      <c r="AC951" s="34"/>
      <c r="AD951" s="34"/>
      <c r="AE951" s="34"/>
      <c r="AR951" s="198" t="s">
        <v>241</v>
      </c>
      <c r="AT951" s="198" t="s">
        <v>307</v>
      </c>
      <c r="AU951" s="198" t="s">
        <v>83</v>
      </c>
      <c r="AY951" s="17" t="s">
        <v>157</v>
      </c>
      <c r="BE951" s="199">
        <f t="shared" si="104"/>
        <v>0</v>
      </c>
      <c r="BF951" s="199">
        <f t="shared" si="105"/>
        <v>0</v>
      </c>
      <c r="BG951" s="199">
        <f t="shared" si="106"/>
        <v>0</v>
      </c>
      <c r="BH951" s="199">
        <f t="shared" si="107"/>
        <v>0</v>
      </c>
      <c r="BI951" s="199">
        <f t="shared" si="108"/>
        <v>0</v>
      </c>
      <c r="BJ951" s="17" t="s">
        <v>164</v>
      </c>
      <c r="BK951" s="199">
        <f t="shared" si="109"/>
        <v>0</v>
      </c>
      <c r="BL951" s="17" t="s">
        <v>196</v>
      </c>
      <c r="BM951" s="198" t="s">
        <v>1558</v>
      </c>
    </row>
    <row r="952" spans="1:65" s="2" customFormat="1" ht="14.4" customHeight="1">
      <c r="A952" s="34"/>
      <c r="B952" s="35"/>
      <c r="C952" s="187" t="s">
        <v>1559</v>
      </c>
      <c r="D952" s="187" t="s">
        <v>159</v>
      </c>
      <c r="E952" s="188" t="s">
        <v>1560</v>
      </c>
      <c r="F952" s="189" t="s">
        <v>1561</v>
      </c>
      <c r="G952" s="190" t="s">
        <v>265</v>
      </c>
      <c r="H952" s="191">
        <v>3</v>
      </c>
      <c r="I952" s="192"/>
      <c r="J952" s="193">
        <f t="shared" si="100"/>
        <v>0</v>
      </c>
      <c r="K952" s="189" t="s">
        <v>163</v>
      </c>
      <c r="L952" s="39"/>
      <c r="M952" s="194" t="s">
        <v>1</v>
      </c>
      <c r="N952" s="195" t="s">
        <v>40</v>
      </c>
      <c r="O952" s="72"/>
      <c r="P952" s="196">
        <f t="shared" si="101"/>
        <v>0</v>
      </c>
      <c r="Q952" s="196">
        <v>0</v>
      </c>
      <c r="R952" s="196">
        <f t="shared" si="102"/>
        <v>0</v>
      </c>
      <c r="S952" s="196">
        <v>0</v>
      </c>
      <c r="T952" s="197">
        <f t="shared" si="103"/>
        <v>0</v>
      </c>
      <c r="U952" s="34"/>
      <c r="V952" s="34"/>
      <c r="W952" s="34"/>
      <c r="X952" s="34"/>
      <c r="Y952" s="34"/>
      <c r="Z952" s="34"/>
      <c r="AA952" s="34"/>
      <c r="AB952" s="34"/>
      <c r="AC952" s="34"/>
      <c r="AD952" s="34"/>
      <c r="AE952" s="34"/>
      <c r="AR952" s="198" t="s">
        <v>196</v>
      </c>
      <c r="AT952" s="198" t="s">
        <v>159</v>
      </c>
      <c r="AU952" s="198" t="s">
        <v>83</v>
      </c>
      <c r="AY952" s="17" t="s">
        <v>157</v>
      </c>
      <c r="BE952" s="199">
        <f t="shared" si="104"/>
        <v>0</v>
      </c>
      <c r="BF952" s="199">
        <f t="shared" si="105"/>
        <v>0</v>
      </c>
      <c r="BG952" s="199">
        <f t="shared" si="106"/>
        <v>0</v>
      </c>
      <c r="BH952" s="199">
        <f t="shared" si="107"/>
        <v>0</v>
      </c>
      <c r="BI952" s="199">
        <f t="shared" si="108"/>
        <v>0</v>
      </c>
      <c r="BJ952" s="17" t="s">
        <v>164</v>
      </c>
      <c r="BK952" s="199">
        <f t="shared" si="109"/>
        <v>0</v>
      </c>
      <c r="BL952" s="17" t="s">
        <v>196</v>
      </c>
      <c r="BM952" s="198" t="s">
        <v>1562</v>
      </c>
    </row>
    <row r="953" spans="1:65" s="2" customFormat="1" ht="14.4" customHeight="1">
      <c r="A953" s="34"/>
      <c r="B953" s="35"/>
      <c r="C953" s="233" t="s">
        <v>930</v>
      </c>
      <c r="D953" s="233" t="s">
        <v>307</v>
      </c>
      <c r="E953" s="234" t="s">
        <v>1563</v>
      </c>
      <c r="F953" s="235" t="s">
        <v>1564</v>
      </c>
      <c r="G953" s="236" t="s">
        <v>265</v>
      </c>
      <c r="H953" s="237">
        <v>3</v>
      </c>
      <c r="I953" s="238"/>
      <c r="J953" s="239">
        <f t="shared" si="100"/>
        <v>0</v>
      </c>
      <c r="K953" s="235" t="s">
        <v>1</v>
      </c>
      <c r="L953" s="240"/>
      <c r="M953" s="241" t="s">
        <v>1</v>
      </c>
      <c r="N953" s="242" t="s">
        <v>40</v>
      </c>
      <c r="O953" s="72"/>
      <c r="P953" s="196">
        <f t="shared" si="101"/>
        <v>0</v>
      </c>
      <c r="Q953" s="196">
        <v>0</v>
      </c>
      <c r="R953" s="196">
        <f t="shared" si="102"/>
        <v>0</v>
      </c>
      <c r="S953" s="196">
        <v>0</v>
      </c>
      <c r="T953" s="197">
        <f t="shared" si="103"/>
        <v>0</v>
      </c>
      <c r="U953" s="34"/>
      <c r="V953" s="34"/>
      <c r="W953" s="34"/>
      <c r="X953" s="34"/>
      <c r="Y953" s="34"/>
      <c r="Z953" s="34"/>
      <c r="AA953" s="34"/>
      <c r="AB953" s="34"/>
      <c r="AC953" s="34"/>
      <c r="AD953" s="34"/>
      <c r="AE953" s="34"/>
      <c r="AR953" s="198" t="s">
        <v>241</v>
      </c>
      <c r="AT953" s="198" t="s">
        <v>307</v>
      </c>
      <c r="AU953" s="198" t="s">
        <v>83</v>
      </c>
      <c r="AY953" s="17" t="s">
        <v>157</v>
      </c>
      <c r="BE953" s="199">
        <f t="shared" si="104"/>
        <v>0</v>
      </c>
      <c r="BF953" s="199">
        <f t="shared" si="105"/>
        <v>0</v>
      </c>
      <c r="BG953" s="199">
        <f t="shared" si="106"/>
        <v>0</v>
      </c>
      <c r="BH953" s="199">
        <f t="shared" si="107"/>
        <v>0</v>
      </c>
      <c r="BI953" s="199">
        <f t="shared" si="108"/>
        <v>0</v>
      </c>
      <c r="BJ953" s="17" t="s">
        <v>164</v>
      </c>
      <c r="BK953" s="199">
        <f t="shared" si="109"/>
        <v>0</v>
      </c>
      <c r="BL953" s="17" t="s">
        <v>196</v>
      </c>
      <c r="BM953" s="198" t="s">
        <v>1565</v>
      </c>
    </row>
    <row r="954" spans="1:65" s="2" customFormat="1" ht="24.15" customHeight="1">
      <c r="A954" s="34"/>
      <c r="B954" s="35"/>
      <c r="C954" s="187" t="s">
        <v>1566</v>
      </c>
      <c r="D954" s="187" t="s">
        <v>159</v>
      </c>
      <c r="E954" s="188" t="s">
        <v>1567</v>
      </c>
      <c r="F954" s="189" t="s">
        <v>1568</v>
      </c>
      <c r="G954" s="190" t="s">
        <v>265</v>
      </c>
      <c r="H954" s="191">
        <v>18</v>
      </c>
      <c r="I954" s="192"/>
      <c r="J954" s="193">
        <f t="shared" si="100"/>
        <v>0</v>
      </c>
      <c r="K954" s="189" t="s">
        <v>163</v>
      </c>
      <c r="L954" s="39"/>
      <c r="M954" s="194" t="s">
        <v>1</v>
      </c>
      <c r="N954" s="195" t="s">
        <v>40</v>
      </c>
      <c r="O954" s="72"/>
      <c r="P954" s="196">
        <f t="shared" si="101"/>
        <v>0</v>
      </c>
      <c r="Q954" s="196">
        <v>0</v>
      </c>
      <c r="R954" s="196">
        <f t="shared" si="102"/>
        <v>0</v>
      </c>
      <c r="S954" s="196">
        <v>0</v>
      </c>
      <c r="T954" s="197">
        <f t="shared" si="103"/>
        <v>0</v>
      </c>
      <c r="U954" s="34"/>
      <c r="V954" s="34"/>
      <c r="W954" s="34"/>
      <c r="X954" s="34"/>
      <c r="Y954" s="34"/>
      <c r="Z954" s="34"/>
      <c r="AA954" s="34"/>
      <c r="AB954" s="34"/>
      <c r="AC954" s="34"/>
      <c r="AD954" s="34"/>
      <c r="AE954" s="34"/>
      <c r="AR954" s="198" t="s">
        <v>196</v>
      </c>
      <c r="AT954" s="198" t="s">
        <v>159</v>
      </c>
      <c r="AU954" s="198" t="s">
        <v>83</v>
      </c>
      <c r="AY954" s="17" t="s">
        <v>157</v>
      </c>
      <c r="BE954" s="199">
        <f t="shared" si="104"/>
        <v>0</v>
      </c>
      <c r="BF954" s="199">
        <f t="shared" si="105"/>
        <v>0</v>
      </c>
      <c r="BG954" s="199">
        <f t="shared" si="106"/>
        <v>0</v>
      </c>
      <c r="BH954" s="199">
        <f t="shared" si="107"/>
        <v>0</v>
      </c>
      <c r="BI954" s="199">
        <f t="shared" si="108"/>
        <v>0</v>
      </c>
      <c r="BJ954" s="17" t="s">
        <v>164</v>
      </c>
      <c r="BK954" s="199">
        <f t="shared" si="109"/>
        <v>0</v>
      </c>
      <c r="BL954" s="17" t="s">
        <v>196</v>
      </c>
      <c r="BM954" s="198" t="s">
        <v>1569</v>
      </c>
    </row>
    <row r="955" spans="2:51" s="14" customFormat="1" ht="10.2">
      <c r="B955" s="211"/>
      <c r="C955" s="212"/>
      <c r="D955" s="202" t="s">
        <v>165</v>
      </c>
      <c r="E955" s="213" t="s">
        <v>1</v>
      </c>
      <c r="F955" s="214" t="s">
        <v>1570</v>
      </c>
      <c r="G955" s="212"/>
      <c r="H955" s="215">
        <v>18</v>
      </c>
      <c r="I955" s="216"/>
      <c r="J955" s="212"/>
      <c r="K955" s="212"/>
      <c r="L955" s="217"/>
      <c r="M955" s="218"/>
      <c r="N955" s="219"/>
      <c r="O955" s="219"/>
      <c r="P955" s="219"/>
      <c r="Q955" s="219"/>
      <c r="R955" s="219"/>
      <c r="S955" s="219"/>
      <c r="T955" s="220"/>
      <c r="AT955" s="221" t="s">
        <v>165</v>
      </c>
      <c r="AU955" s="221" t="s">
        <v>83</v>
      </c>
      <c r="AV955" s="14" t="s">
        <v>83</v>
      </c>
      <c r="AW955" s="14" t="s">
        <v>30</v>
      </c>
      <c r="AX955" s="14" t="s">
        <v>73</v>
      </c>
      <c r="AY955" s="221" t="s">
        <v>157</v>
      </c>
    </row>
    <row r="956" spans="2:51" s="15" customFormat="1" ht="10.2">
      <c r="B956" s="222"/>
      <c r="C956" s="223"/>
      <c r="D956" s="202" t="s">
        <v>165</v>
      </c>
      <c r="E956" s="224" t="s">
        <v>1</v>
      </c>
      <c r="F956" s="225" t="s">
        <v>168</v>
      </c>
      <c r="G956" s="223"/>
      <c r="H956" s="226">
        <v>18</v>
      </c>
      <c r="I956" s="227"/>
      <c r="J956" s="223"/>
      <c r="K956" s="223"/>
      <c r="L956" s="228"/>
      <c r="M956" s="229"/>
      <c r="N956" s="230"/>
      <c r="O956" s="230"/>
      <c r="P956" s="230"/>
      <c r="Q956" s="230"/>
      <c r="R956" s="230"/>
      <c r="S956" s="230"/>
      <c r="T956" s="231"/>
      <c r="AT956" s="232" t="s">
        <v>165</v>
      </c>
      <c r="AU956" s="232" t="s">
        <v>83</v>
      </c>
      <c r="AV956" s="15" t="s">
        <v>164</v>
      </c>
      <c r="AW956" s="15" t="s">
        <v>30</v>
      </c>
      <c r="AX956" s="15" t="s">
        <v>81</v>
      </c>
      <c r="AY956" s="232" t="s">
        <v>157</v>
      </c>
    </row>
    <row r="957" spans="1:65" s="2" customFormat="1" ht="14.4" customHeight="1">
      <c r="A957" s="34"/>
      <c r="B957" s="35"/>
      <c r="C957" s="233" t="s">
        <v>934</v>
      </c>
      <c r="D957" s="233" t="s">
        <v>307</v>
      </c>
      <c r="E957" s="234" t="s">
        <v>1571</v>
      </c>
      <c r="F957" s="235" t="s">
        <v>1572</v>
      </c>
      <c r="G957" s="236" t="s">
        <v>265</v>
      </c>
      <c r="H957" s="237">
        <v>15</v>
      </c>
      <c r="I957" s="238"/>
      <c r="J957" s="239">
        <f aca="true" t="shared" si="110" ref="J957:J967">ROUND(I957*H957,2)</f>
        <v>0</v>
      </c>
      <c r="K957" s="235" t="s">
        <v>163</v>
      </c>
      <c r="L957" s="240"/>
      <c r="M957" s="241" t="s">
        <v>1</v>
      </c>
      <c r="N957" s="242" t="s">
        <v>40</v>
      </c>
      <c r="O957" s="72"/>
      <c r="P957" s="196">
        <f aca="true" t="shared" si="111" ref="P957:P967">O957*H957</f>
        <v>0</v>
      </c>
      <c r="Q957" s="196">
        <v>6E-05</v>
      </c>
      <c r="R957" s="196">
        <f aca="true" t="shared" si="112" ref="R957:R967">Q957*H957</f>
        <v>0.0009</v>
      </c>
      <c r="S957" s="196">
        <v>0</v>
      </c>
      <c r="T957" s="197">
        <f aca="true" t="shared" si="113" ref="T957:T967">S957*H957</f>
        <v>0</v>
      </c>
      <c r="U957" s="34"/>
      <c r="V957" s="34"/>
      <c r="W957" s="34"/>
      <c r="X957" s="34"/>
      <c r="Y957" s="34"/>
      <c r="Z957" s="34"/>
      <c r="AA957" s="34"/>
      <c r="AB957" s="34"/>
      <c r="AC957" s="34"/>
      <c r="AD957" s="34"/>
      <c r="AE957" s="34"/>
      <c r="AR957" s="198" t="s">
        <v>241</v>
      </c>
      <c r="AT957" s="198" t="s">
        <v>307</v>
      </c>
      <c r="AU957" s="198" t="s">
        <v>83</v>
      </c>
      <c r="AY957" s="17" t="s">
        <v>157</v>
      </c>
      <c r="BE957" s="199">
        <f aca="true" t="shared" si="114" ref="BE957:BE967">IF(N957="základní",J957,0)</f>
        <v>0</v>
      </c>
      <c r="BF957" s="199">
        <f aca="true" t="shared" si="115" ref="BF957:BF967">IF(N957="snížená",J957,0)</f>
        <v>0</v>
      </c>
      <c r="BG957" s="199">
        <f aca="true" t="shared" si="116" ref="BG957:BG967">IF(N957="zákl. přenesená",J957,0)</f>
        <v>0</v>
      </c>
      <c r="BH957" s="199">
        <f aca="true" t="shared" si="117" ref="BH957:BH967">IF(N957="sníž. přenesená",J957,0)</f>
        <v>0</v>
      </c>
      <c r="BI957" s="199">
        <f aca="true" t="shared" si="118" ref="BI957:BI967">IF(N957="nulová",J957,0)</f>
        <v>0</v>
      </c>
      <c r="BJ957" s="17" t="s">
        <v>164</v>
      </c>
      <c r="BK957" s="199">
        <f aca="true" t="shared" si="119" ref="BK957:BK967">ROUND(I957*H957,2)</f>
        <v>0</v>
      </c>
      <c r="BL957" s="17" t="s">
        <v>196</v>
      </c>
      <c r="BM957" s="198" t="s">
        <v>1573</v>
      </c>
    </row>
    <row r="958" spans="1:65" s="2" customFormat="1" ht="14.4" customHeight="1">
      <c r="A958" s="34"/>
      <c r="B958" s="35"/>
      <c r="C958" s="233" t="s">
        <v>1574</v>
      </c>
      <c r="D958" s="233" t="s">
        <v>307</v>
      </c>
      <c r="E958" s="234" t="s">
        <v>1575</v>
      </c>
      <c r="F958" s="235" t="s">
        <v>1576</v>
      </c>
      <c r="G958" s="236" t="s">
        <v>265</v>
      </c>
      <c r="H958" s="237">
        <v>1</v>
      </c>
      <c r="I958" s="238"/>
      <c r="J958" s="239">
        <f t="shared" si="110"/>
        <v>0</v>
      </c>
      <c r="K958" s="235" t="s">
        <v>1</v>
      </c>
      <c r="L958" s="240"/>
      <c r="M958" s="241" t="s">
        <v>1</v>
      </c>
      <c r="N958" s="242" t="s">
        <v>40</v>
      </c>
      <c r="O958" s="72"/>
      <c r="P958" s="196">
        <f t="shared" si="111"/>
        <v>0</v>
      </c>
      <c r="Q958" s="196">
        <v>0</v>
      </c>
      <c r="R958" s="196">
        <f t="shared" si="112"/>
        <v>0</v>
      </c>
      <c r="S958" s="196">
        <v>0</v>
      </c>
      <c r="T958" s="197">
        <f t="shared" si="113"/>
        <v>0</v>
      </c>
      <c r="U958" s="34"/>
      <c r="V958" s="34"/>
      <c r="W958" s="34"/>
      <c r="X958" s="34"/>
      <c r="Y958" s="34"/>
      <c r="Z958" s="34"/>
      <c r="AA958" s="34"/>
      <c r="AB958" s="34"/>
      <c r="AC958" s="34"/>
      <c r="AD958" s="34"/>
      <c r="AE958" s="34"/>
      <c r="AR958" s="198" t="s">
        <v>241</v>
      </c>
      <c r="AT958" s="198" t="s">
        <v>307</v>
      </c>
      <c r="AU958" s="198" t="s">
        <v>83</v>
      </c>
      <c r="AY958" s="17" t="s">
        <v>157</v>
      </c>
      <c r="BE958" s="199">
        <f t="shared" si="114"/>
        <v>0</v>
      </c>
      <c r="BF958" s="199">
        <f t="shared" si="115"/>
        <v>0</v>
      </c>
      <c r="BG958" s="199">
        <f t="shared" si="116"/>
        <v>0</v>
      </c>
      <c r="BH958" s="199">
        <f t="shared" si="117"/>
        <v>0</v>
      </c>
      <c r="BI958" s="199">
        <f t="shared" si="118"/>
        <v>0</v>
      </c>
      <c r="BJ958" s="17" t="s">
        <v>164</v>
      </c>
      <c r="BK958" s="199">
        <f t="shared" si="119"/>
        <v>0</v>
      </c>
      <c r="BL958" s="17" t="s">
        <v>196</v>
      </c>
      <c r="BM958" s="198" t="s">
        <v>1577</v>
      </c>
    </row>
    <row r="959" spans="1:65" s="2" customFormat="1" ht="14.4" customHeight="1">
      <c r="A959" s="34"/>
      <c r="B959" s="35"/>
      <c r="C959" s="233" t="s">
        <v>937</v>
      </c>
      <c r="D959" s="233" t="s">
        <v>307</v>
      </c>
      <c r="E959" s="234" t="s">
        <v>1578</v>
      </c>
      <c r="F959" s="235" t="s">
        <v>1579</v>
      </c>
      <c r="G959" s="236" t="s">
        <v>265</v>
      </c>
      <c r="H959" s="237">
        <v>1</v>
      </c>
      <c r="I959" s="238"/>
      <c r="J959" s="239">
        <f t="shared" si="110"/>
        <v>0</v>
      </c>
      <c r="K959" s="235" t="s">
        <v>1</v>
      </c>
      <c r="L959" s="240"/>
      <c r="M959" s="241" t="s">
        <v>1</v>
      </c>
      <c r="N959" s="242" t="s">
        <v>40</v>
      </c>
      <c r="O959" s="72"/>
      <c r="P959" s="196">
        <f t="shared" si="111"/>
        <v>0</v>
      </c>
      <c r="Q959" s="196">
        <v>0</v>
      </c>
      <c r="R959" s="196">
        <f t="shared" si="112"/>
        <v>0</v>
      </c>
      <c r="S959" s="196">
        <v>0</v>
      </c>
      <c r="T959" s="197">
        <f t="shared" si="113"/>
        <v>0</v>
      </c>
      <c r="U959" s="34"/>
      <c r="V959" s="34"/>
      <c r="W959" s="34"/>
      <c r="X959" s="34"/>
      <c r="Y959" s="34"/>
      <c r="Z959" s="34"/>
      <c r="AA959" s="34"/>
      <c r="AB959" s="34"/>
      <c r="AC959" s="34"/>
      <c r="AD959" s="34"/>
      <c r="AE959" s="34"/>
      <c r="AR959" s="198" t="s">
        <v>241</v>
      </c>
      <c r="AT959" s="198" t="s">
        <v>307</v>
      </c>
      <c r="AU959" s="198" t="s">
        <v>83</v>
      </c>
      <c r="AY959" s="17" t="s">
        <v>157</v>
      </c>
      <c r="BE959" s="199">
        <f t="shared" si="114"/>
        <v>0</v>
      </c>
      <c r="BF959" s="199">
        <f t="shared" si="115"/>
        <v>0</v>
      </c>
      <c r="BG959" s="199">
        <f t="shared" si="116"/>
        <v>0</v>
      </c>
      <c r="BH959" s="199">
        <f t="shared" si="117"/>
        <v>0</v>
      </c>
      <c r="BI959" s="199">
        <f t="shared" si="118"/>
        <v>0</v>
      </c>
      <c r="BJ959" s="17" t="s">
        <v>164</v>
      </c>
      <c r="BK959" s="199">
        <f t="shared" si="119"/>
        <v>0</v>
      </c>
      <c r="BL959" s="17" t="s">
        <v>196</v>
      </c>
      <c r="BM959" s="198" t="s">
        <v>1580</v>
      </c>
    </row>
    <row r="960" spans="1:65" s="2" customFormat="1" ht="24.15" customHeight="1">
      <c r="A960" s="34"/>
      <c r="B960" s="35"/>
      <c r="C960" s="233" t="s">
        <v>1581</v>
      </c>
      <c r="D960" s="233" t="s">
        <v>307</v>
      </c>
      <c r="E960" s="234" t="s">
        <v>1582</v>
      </c>
      <c r="F960" s="235" t="s">
        <v>1583</v>
      </c>
      <c r="G960" s="236" t="s">
        <v>265</v>
      </c>
      <c r="H960" s="237">
        <v>2</v>
      </c>
      <c r="I960" s="238"/>
      <c r="J960" s="239">
        <f t="shared" si="110"/>
        <v>0</v>
      </c>
      <c r="K960" s="235" t="s">
        <v>1</v>
      </c>
      <c r="L960" s="240"/>
      <c r="M960" s="241" t="s">
        <v>1</v>
      </c>
      <c r="N960" s="242" t="s">
        <v>40</v>
      </c>
      <c r="O960" s="72"/>
      <c r="P960" s="196">
        <f t="shared" si="111"/>
        <v>0</v>
      </c>
      <c r="Q960" s="196">
        <v>0</v>
      </c>
      <c r="R960" s="196">
        <f t="shared" si="112"/>
        <v>0</v>
      </c>
      <c r="S960" s="196">
        <v>0</v>
      </c>
      <c r="T960" s="197">
        <f t="shared" si="113"/>
        <v>0</v>
      </c>
      <c r="U960" s="34"/>
      <c r="V960" s="34"/>
      <c r="W960" s="34"/>
      <c r="X960" s="34"/>
      <c r="Y960" s="34"/>
      <c r="Z960" s="34"/>
      <c r="AA960" s="34"/>
      <c r="AB960" s="34"/>
      <c r="AC960" s="34"/>
      <c r="AD960" s="34"/>
      <c r="AE960" s="34"/>
      <c r="AR960" s="198" t="s">
        <v>241</v>
      </c>
      <c r="AT960" s="198" t="s">
        <v>307</v>
      </c>
      <c r="AU960" s="198" t="s">
        <v>83</v>
      </c>
      <c r="AY960" s="17" t="s">
        <v>157</v>
      </c>
      <c r="BE960" s="199">
        <f t="shared" si="114"/>
        <v>0</v>
      </c>
      <c r="BF960" s="199">
        <f t="shared" si="115"/>
        <v>0</v>
      </c>
      <c r="BG960" s="199">
        <f t="shared" si="116"/>
        <v>0</v>
      </c>
      <c r="BH960" s="199">
        <f t="shared" si="117"/>
        <v>0</v>
      </c>
      <c r="BI960" s="199">
        <f t="shared" si="118"/>
        <v>0</v>
      </c>
      <c r="BJ960" s="17" t="s">
        <v>164</v>
      </c>
      <c r="BK960" s="199">
        <f t="shared" si="119"/>
        <v>0</v>
      </c>
      <c r="BL960" s="17" t="s">
        <v>196</v>
      </c>
      <c r="BM960" s="198" t="s">
        <v>1584</v>
      </c>
    </row>
    <row r="961" spans="1:65" s="2" customFormat="1" ht="24.15" customHeight="1">
      <c r="A961" s="34"/>
      <c r="B961" s="35"/>
      <c r="C961" s="233" t="s">
        <v>1585</v>
      </c>
      <c r="D961" s="233" t="s">
        <v>307</v>
      </c>
      <c r="E961" s="234" t="s">
        <v>1586</v>
      </c>
      <c r="F961" s="235" t="s">
        <v>1587</v>
      </c>
      <c r="G961" s="236" t="s">
        <v>265</v>
      </c>
      <c r="H961" s="237">
        <v>2</v>
      </c>
      <c r="I961" s="238"/>
      <c r="J961" s="239">
        <f t="shared" si="110"/>
        <v>0</v>
      </c>
      <c r="K961" s="235" t="s">
        <v>1</v>
      </c>
      <c r="L961" s="240"/>
      <c r="M961" s="241" t="s">
        <v>1</v>
      </c>
      <c r="N961" s="242" t="s">
        <v>40</v>
      </c>
      <c r="O961" s="72"/>
      <c r="P961" s="196">
        <f t="shared" si="111"/>
        <v>0</v>
      </c>
      <c r="Q961" s="196">
        <v>0</v>
      </c>
      <c r="R961" s="196">
        <f t="shared" si="112"/>
        <v>0</v>
      </c>
      <c r="S961" s="196">
        <v>0</v>
      </c>
      <c r="T961" s="197">
        <f t="shared" si="113"/>
        <v>0</v>
      </c>
      <c r="U961" s="34"/>
      <c r="V961" s="34"/>
      <c r="W961" s="34"/>
      <c r="X961" s="34"/>
      <c r="Y961" s="34"/>
      <c r="Z961" s="34"/>
      <c r="AA961" s="34"/>
      <c r="AB961" s="34"/>
      <c r="AC961" s="34"/>
      <c r="AD961" s="34"/>
      <c r="AE961" s="34"/>
      <c r="AR961" s="198" t="s">
        <v>241</v>
      </c>
      <c r="AT961" s="198" t="s">
        <v>307</v>
      </c>
      <c r="AU961" s="198" t="s">
        <v>83</v>
      </c>
      <c r="AY961" s="17" t="s">
        <v>157</v>
      </c>
      <c r="BE961" s="199">
        <f t="shared" si="114"/>
        <v>0</v>
      </c>
      <c r="BF961" s="199">
        <f t="shared" si="115"/>
        <v>0</v>
      </c>
      <c r="BG961" s="199">
        <f t="shared" si="116"/>
        <v>0</v>
      </c>
      <c r="BH961" s="199">
        <f t="shared" si="117"/>
        <v>0</v>
      </c>
      <c r="BI961" s="199">
        <f t="shared" si="118"/>
        <v>0</v>
      </c>
      <c r="BJ961" s="17" t="s">
        <v>164</v>
      </c>
      <c r="BK961" s="199">
        <f t="shared" si="119"/>
        <v>0</v>
      </c>
      <c r="BL961" s="17" t="s">
        <v>196</v>
      </c>
      <c r="BM961" s="198" t="s">
        <v>1588</v>
      </c>
    </row>
    <row r="962" spans="1:65" s="2" customFormat="1" ht="24.15" customHeight="1">
      <c r="A962" s="34"/>
      <c r="B962" s="35"/>
      <c r="C962" s="187" t="s">
        <v>1589</v>
      </c>
      <c r="D962" s="187" t="s">
        <v>159</v>
      </c>
      <c r="E962" s="188" t="s">
        <v>1590</v>
      </c>
      <c r="F962" s="189" t="s">
        <v>1591</v>
      </c>
      <c r="G962" s="190" t="s">
        <v>265</v>
      </c>
      <c r="H962" s="191">
        <v>5</v>
      </c>
      <c r="I962" s="192"/>
      <c r="J962" s="193">
        <f t="shared" si="110"/>
        <v>0</v>
      </c>
      <c r="K962" s="189" t="s">
        <v>163</v>
      </c>
      <c r="L962" s="39"/>
      <c r="M962" s="194" t="s">
        <v>1</v>
      </c>
      <c r="N962" s="195" t="s">
        <v>40</v>
      </c>
      <c r="O962" s="72"/>
      <c r="P962" s="196">
        <f t="shared" si="111"/>
        <v>0</v>
      </c>
      <c r="Q962" s="196">
        <v>0</v>
      </c>
      <c r="R962" s="196">
        <f t="shared" si="112"/>
        <v>0</v>
      </c>
      <c r="S962" s="196">
        <v>0</v>
      </c>
      <c r="T962" s="197">
        <f t="shared" si="113"/>
        <v>0</v>
      </c>
      <c r="U962" s="34"/>
      <c r="V962" s="34"/>
      <c r="W962" s="34"/>
      <c r="X962" s="34"/>
      <c r="Y962" s="34"/>
      <c r="Z962" s="34"/>
      <c r="AA962" s="34"/>
      <c r="AB962" s="34"/>
      <c r="AC962" s="34"/>
      <c r="AD962" s="34"/>
      <c r="AE962" s="34"/>
      <c r="AR962" s="198" t="s">
        <v>196</v>
      </c>
      <c r="AT962" s="198" t="s">
        <v>159</v>
      </c>
      <c r="AU962" s="198" t="s">
        <v>83</v>
      </c>
      <c r="AY962" s="17" t="s">
        <v>157</v>
      </c>
      <c r="BE962" s="199">
        <f t="shared" si="114"/>
        <v>0</v>
      </c>
      <c r="BF962" s="199">
        <f t="shared" si="115"/>
        <v>0</v>
      </c>
      <c r="BG962" s="199">
        <f t="shared" si="116"/>
        <v>0</v>
      </c>
      <c r="BH962" s="199">
        <f t="shared" si="117"/>
        <v>0</v>
      </c>
      <c r="BI962" s="199">
        <f t="shared" si="118"/>
        <v>0</v>
      </c>
      <c r="BJ962" s="17" t="s">
        <v>164</v>
      </c>
      <c r="BK962" s="199">
        <f t="shared" si="119"/>
        <v>0</v>
      </c>
      <c r="BL962" s="17" t="s">
        <v>196</v>
      </c>
      <c r="BM962" s="198" t="s">
        <v>1592</v>
      </c>
    </row>
    <row r="963" spans="1:65" s="2" customFormat="1" ht="14.4" customHeight="1">
      <c r="A963" s="34"/>
      <c r="B963" s="35"/>
      <c r="C963" s="233" t="s">
        <v>948</v>
      </c>
      <c r="D963" s="233" t="s">
        <v>307</v>
      </c>
      <c r="E963" s="234" t="s">
        <v>1593</v>
      </c>
      <c r="F963" s="235" t="s">
        <v>1594</v>
      </c>
      <c r="G963" s="236" t="s">
        <v>265</v>
      </c>
      <c r="H963" s="237">
        <v>4</v>
      </c>
      <c r="I963" s="238"/>
      <c r="J963" s="239">
        <f t="shared" si="110"/>
        <v>0</v>
      </c>
      <c r="K963" s="235" t="s">
        <v>163</v>
      </c>
      <c r="L963" s="240"/>
      <c r="M963" s="241" t="s">
        <v>1</v>
      </c>
      <c r="N963" s="242" t="s">
        <v>40</v>
      </c>
      <c r="O963" s="72"/>
      <c r="P963" s="196">
        <f t="shared" si="111"/>
        <v>0</v>
      </c>
      <c r="Q963" s="196">
        <v>6E-05</v>
      </c>
      <c r="R963" s="196">
        <f t="shared" si="112"/>
        <v>0.00024</v>
      </c>
      <c r="S963" s="196">
        <v>0</v>
      </c>
      <c r="T963" s="197">
        <f t="shared" si="113"/>
        <v>0</v>
      </c>
      <c r="U963" s="34"/>
      <c r="V963" s="34"/>
      <c r="W963" s="34"/>
      <c r="X963" s="34"/>
      <c r="Y963" s="34"/>
      <c r="Z963" s="34"/>
      <c r="AA963" s="34"/>
      <c r="AB963" s="34"/>
      <c r="AC963" s="34"/>
      <c r="AD963" s="34"/>
      <c r="AE963" s="34"/>
      <c r="AR963" s="198" t="s">
        <v>241</v>
      </c>
      <c r="AT963" s="198" t="s">
        <v>307</v>
      </c>
      <c r="AU963" s="198" t="s">
        <v>83</v>
      </c>
      <c r="AY963" s="17" t="s">
        <v>157</v>
      </c>
      <c r="BE963" s="199">
        <f t="shared" si="114"/>
        <v>0</v>
      </c>
      <c r="BF963" s="199">
        <f t="shared" si="115"/>
        <v>0</v>
      </c>
      <c r="BG963" s="199">
        <f t="shared" si="116"/>
        <v>0</v>
      </c>
      <c r="BH963" s="199">
        <f t="shared" si="117"/>
        <v>0</v>
      </c>
      <c r="BI963" s="199">
        <f t="shared" si="118"/>
        <v>0</v>
      </c>
      <c r="BJ963" s="17" t="s">
        <v>164</v>
      </c>
      <c r="BK963" s="199">
        <f t="shared" si="119"/>
        <v>0</v>
      </c>
      <c r="BL963" s="17" t="s">
        <v>196</v>
      </c>
      <c r="BM963" s="198" t="s">
        <v>1595</v>
      </c>
    </row>
    <row r="964" spans="1:65" s="2" customFormat="1" ht="14.4" customHeight="1">
      <c r="A964" s="34"/>
      <c r="B964" s="35"/>
      <c r="C964" s="233" t="s">
        <v>1596</v>
      </c>
      <c r="D964" s="233" t="s">
        <v>307</v>
      </c>
      <c r="E964" s="234" t="s">
        <v>1597</v>
      </c>
      <c r="F964" s="235" t="s">
        <v>1598</v>
      </c>
      <c r="G964" s="236" t="s">
        <v>265</v>
      </c>
      <c r="H964" s="237">
        <v>1</v>
      </c>
      <c r="I964" s="238"/>
      <c r="J964" s="239">
        <f t="shared" si="110"/>
        <v>0</v>
      </c>
      <c r="K964" s="235" t="s">
        <v>163</v>
      </c>
      <c r="L964" s="240"/>
      <c r="M964" s="241" t="s">
        <v>1</v>
      </c>
      <c r="N964" s="242" t="s">
        <v>40</v>
      </c>
      <c r="O964" s="72"/>
      <c r="P964" s="196">
        <f t="shared" si="111"/>
        <v>0</v>
      </c>
      <c r="Q964" s="196">
        <v>4E-05</v>
      </c>
      <c r="R964" s="196">
        <f t="shared" si="112"/>
        <v>4E-05</v>
      </c>
      <c r="S964" s="196">
        <v>0</v>
      </c>
      <c r="T964" s="197">
        <f t="shared" si="113"/>
        <v>0</v>
      </c>
      <c r="U964" s="34"/>
      <c r="V964" s="34"/>
      <c r="W964" s="34"/>
      <c r="X964" s="34"/>
      <c r="Y964" s="34"/>
      <c r="Z964" s="34"/>
      <c r="AA964" s="34"/>
      <c r="AB964" s="34"/>
      <c r="AC964" s="34"/>
      <c r="AD964" s="34"/>
      <c r="AE964" s="34"/>
      <c r="AR964" s="198" t="s">
        <v>241</v>
      </c>
      <c r="AT964" s="198" t="s">
        <v>307</v>
      </c>
      <c r="AU964" s="198" t="s">
        <v>83</v>
      </c>
      <c r="AY964" s="17" t="s">
        <v>157</v>
      </c>
      <c r="BE964" s="199">
        <f t="shared" si="114"/>
        <v>0</v>
      </c>
      <c r="BF964" s="199">
        <f t="shared" si="115"/>
        <v>0</v>
      </c>
      <c r="BG964" s="199">
        <f t="shared" si="116"/>
        <v>0</v>
      </c>
      <c r="BH964" s="199">
        <f t="shared" si="117"/>
        <v>0</v>
      </c>
      <c r="BI964" s="199">
        <f t="shared" si="118"/>
        <v>0</v>
      </c>
      <c r="BJ964" s="17" t="s">
        <v>164</v>
      </c>
      <c r="BK964" s="199">
        <f t="shared" si="119"/>
        <v>0</v>
      </c>
      <c r="BL964" s="17" t="s">
        <v>196</v>
      </c>
      <c r="BM964" s="198" t="s">
        <v>1599</v>
      </c>
    </row>
    <row r="965" spans="1:65" s="2" customFormat="1" ht="24.15" customHeight="1">
      <c r="A965" s="34"/>
      <c r="B965" s="35"/>
      <c r="C965" s="187" t="s">
        <v>953</v>
      </c>
      <c r="D965" s="187" t="s">
        <v>159</v>
      </c>
      <c r="E965" s="188" t="s">
        <v>1600</v>
      </c>
      <c r="F965" s="189" t="s">
        <v>1601</v>
      </c>
      <c r="G965" s="190" t="s">
        <v>265</v>
      </c>
      <c r="H965" s="191">
        <v>2</v>
      </c>
      <c r="I965" s="192"/>
      <c r="J965" s="193">
        <f t="shared" si="110"/>
        <v>0</v>
      </c>
      <c r="K965" s="189" t="s">
        <v>163</v>
      </c>
      <c r="L965" s="39"/>
      <c r="M965" s="194" t="s">
        <v>1</v>
      </c>
      <c r="N965" s="195" t="s">
        <v>40</v>
      </c>
      <c r="O965" s="72"/>
      <c r="P965" s="196">
        <f t="shared" si="111"/>
        <v>0</v>
      </c>
      <c r="Q965" s="196">
        <v>0</v>
      </c>
      <c r="R965" s="196">
        <f t="shared" si="112"/>
        <v>0</v>
      </c>
      <c r="S965" s="196">
        <v>0</v>
      </c>
      <c r="T965" s="197">
        <f t="shared" si="113"/>
        <v>0</v>
      </c>
      <c r="U965" s="34"/>
      <c r="V965" s="34"/>
      <c r="W965" s="34"/>
      <c r="X965" s="34"/>
      <c r="Y965" s="34"/>
      <c r="Z965" s="34"/>
      <c r="AA965" s="34"/>
      <c r="AB965" s="34"/>
      <c r="AC965" s="34"/>
      <c r="AD965" s="34"/>
      <c r="AE965" s="34"/>
      <c r="AR965" s="198" t="s">
        <v>196</v>
      </c>
      <c r="AT965" s="198" t="s">
        <v>159</v>
      </c>
      <c r="AU965" s="198" t="s">
        <v>83</v>
      </c>
      <c r="AY965" s="17" t="s">
        <v>157</v>
      </c>
      <c r="BE965" s="199">
        <f t="shared" si="114"/>
        <v>0</v>
      </c>
      <c r="BF965" s="199">
        <f t="shared" si="115"/>
        <v>0</v>
      </c>
      <c r="BG965" s="199">
        <f t="shared" si="116"/>
        <v>0</v>
      </c>
      <c r="BH965" s="199">
        <f t="shared" si="117"/>
        <v>0</v>
      </c>
      <c r="BI965" s="199">
        <f t="shared" si="118"/>
        <v>0</v>
      </c>
      <c r="BJ965" s="17" t="s">
        <v>164</v>
      </c>
      <c r="BK965" s="199">
        <f t="shared" si="119"/>
        <v>0</v>
      </c>
      <c r="BL965" s="17" t="s">
        <v>196</v>
      </c>
      <c r="BM965" s="198" t="s">
        <v>1602</v>
      </c>
    </row>
    <row r="966" spans="1:65" s="2" customFormat="1" ht="14.4" customHeight="1">
      <c r="A966" s="34"/>
      <c r="B966" s="35"/>
      <c r="C966" s="233" t="s">
        <v>1603</v>
      </c>
      <c r="D966" s="233" t="s">
        <v>307</v>
      </c>
      <c r="E966" s="234" t="s">
        <v>1604</v>
      </c>
      <c r="F966" s="235" t="s">
        <v>1605</v>
      </c>
      <c r="G966" s="236" t="s">
        <v>265</v>
      </c>
      <c r="H966" s="237">
        <v>2</v>
      </c>
      <c r="I966" s="238"/>
      <c r="J966" s="239">
        <f t="shared" si="110"/>
        <v>0</v>
      </c>
      <c r="K966" s="235" t="s">
        <v>163</v>
      </c>
      <c r="L966" s="240"/>
      <c r="M966" s="241" t="s">
        <v>1</v>
      </c>
      <c r="N966" s="242" t="s">
        <v>40</v>
      </c>
      <c r="O966" s="72"/>
      <c r="P966" s="196">
        <f t="shared" si="111"/>
        <v>0</v>
      </c>
      <c r="Q966" s="196">
        <v>0.00022</v>
      </c>
      <c r="R966" s="196">
        <f t="shared" si="112"/>
        <v>0.00044</v>
      </c>
      <c r="S966" s="196">
        <v>0</v>
      </c>
      <c r="T966" s="197">
        <f t="shared" si="113"/>
        <v>0</v>
      </c>
      <c r="U966" s="34"/>
      <c r="V966" s="34"/>
      <c r="W966" s="34"/>
      <c r="X966" s="34"/>
      <c r="Y966" s="34"/>
      <c r="Z966" s="34"/>
      <c r="AA966" s="34"/>
      <c r="AB966" s="34"/>
      <c r="AC966" s="34"/>
      <c r="AD966" s="34"/>
      <c r="AE966" s="34"/>
      <c r="AR966" s="198" t="s">
        <v>241</v>
      </c>
      <c r="AT966" s="198" t="s">
        <v>307</v>
      </c>
      <c r="AU966" s="198" t="s">
        <v>83</v>
      </c>
      <c r="AY966" s="17" t="s">
        <v>157</v>
      </c>
      <c r="BE966" s="199">
        <f t="shared" si="114"/>
        <v>0</v>
      </c>
      <c r="BF966" s="199">
        <f t="shared" si="115"/>
        <v>0</v>
      </c>
      <c r="BG966" s="199">
        <f t="shared" si="116"/>
        <v>0</v>
      </c>
      <c r="BH966" s="199">
        <f t="shared" si="117"/>
        <v>0</v>
      </c>
      <c r="BI966" s="199">
        <f t="shared" si="118"/>
        <v>0</v>
      </c>
      <c r="BJ966" s="17" t="s">
        <v>164</v>
      </c>
      <c r="BK966" s="199">
        <f t="shared" si="119"/>
        <v>0</v>
      </c>
      <c r="BL966" s="17" t="s">
        <v>196</v>
      </c>
      <c r="BM966" s="198" t="s">
        <v>1606</v>
      </c>
    </row>
    <row r="967" spans="1:65" s="2" customFormat="1" ht="14.4" customHeight="1">
      <c r="A967" s="34"/>
      <c r="B967" s="35"/>
      <c r="C967" s="187" t="s">
        <v>956</v>
      </c>
      <c r="D967" s="187" t="s">
        <v>159</v>
      </c>
      <c r="E967" s="188" t="s">
        <v>1607</v>
      </c>
      <c r="F967" s="189" t="s">
        <v>1608</v>
      </c>
      <c r="G967" s="190" t="s">
        <v>265</v>
      </c>
      <c r="H967" s="191">
        <v>24</v>
      </c>
      <c r="I967" s="192"/>
      <c r="J967" s="193">
        <f t="shared" si="110"/>
        <v>0</v>
      </c>
      <c r="K967" s="189" t="s">
        <v>163</v>
      </c>
      <c r="L967" s="39"/>
      <c r="M967" s="194" t="s">
        <v>1</v>
      </c>
      <c r="N967" s="195" t="s">
        <v>40</v>
      </c>
      <c r="O967" s="72"/>
      <c r="P967" s="196">
        <f t="shared" si="111"/>
        <v>0</v>
      </c>
      <c r="Q967" s="196">
        <v>0</v>
      </c>
      <c r="R967" s="196">
        <f t="shared" si="112"/>
        <v>0</v>
      </c>
      <c r="S967" s="196">
        <v>0</v>
      </c>
      <c r="T967" s="197">
        <f t="shared" si="113"/>
        <v>0</v>
      </c>
      <c r="U967" s="34"/>
      <c r="V967" s="34"/>
      <c r="W967" s="34"/>
      <c r="X967" s="34"/>
      <c r="Y967" s="34"/>
      <c r="Z967" s="34"/>
      <c r="AA967" s="34"/>
      <c r="AB967" s="34"/>
      <c r="AC967" s="34"/>
      <c r="AD967" s="34"/>
      <c r="AE967" s="34"/>
      <c r="AR967" s="198" t="s">
        <v>196</v>
      </c>
      <c r="AT967" s="198" t="s">
        <v>159</v>
      </c>
      <c r="AU967" s="198" t="s">
        <v>83</v>
      </c>
      <c r="AY967" s="17" t="s">
        <v>157</v>
      </c>
      <c r="BE967" s="199">
        <f t="shared" si="114"/>
        <v>0</v>
      </c>
      <c r="BF967" s="199">
        <f t="shared" si="115"/>
        <v>0</v>
      </c>
      <c r="BG967" s="199">
        <f t="shared" si="116"/>
        <v>0</v>
      </c>
      <c r="BH967" s="199">
        <f t="shared" si="117"/>
        <v>0</v>
      </c>
      <c r="BI967" s="199">
        <f t="shared" si="118"/>
        <v>0</v>
      </c>
      <c r="BJ967" s="17" t="s">
        <v>164</v>
      </c>
      <c r="BK967" s="199">
        <f t="shared" si="119"/>
        <v>0</v>
      </c>
      <c r="BL967" s="17" t="s">
        <v>196</v>
      </c>
      <c r="BM967" s="198" t="s">
        <v>1609</v>
      </c>
    </row>
    <row r="968" spans="2:51" s="13" customFormat="1" ht="10.2">
      <c r="B968" s="200"/>
      <c r="C968" s="201"/>
      <c r="D968" s="202" t="s">
        <v>165</v>
      </c>
      <c r="E968" s="203" t="s">
        <v>1</v>
      </c>
      <c r="F968" s="204" t="s">
        <v>1548</v>
      </c>
      <c r="G968" s="201"/>
      <c r="H968" s="203" t="s">
        <v>1</v>
      </c>
      <c r="I968" s="205"/>
      <c r="J968" s="201"/>
      <c r="K968" s="201"/>
      <c r="L968" s="206"/>
      <c r="M968" s="207"/>
      <c r="N968" s="208"/>
      <c r="O968" s="208"/>
      <c r="P968" s="208"/>
      <c r="Q968" s="208"/>
      <c r="R968" s="208"/>
      <c r="S968" s="208"/>
      <c r="T968" s="209"/>
      <c r="AT968" s="210" t="s">
        <v>165</v>
      </c>
      <c r="AU968" s="210" t="s">
        <v>83</v>
      </c>
      <c r="AV968" s="13" t="s">
        <v>81</v>
      </c>
      <c r="AW968" s="13" t="s">
        <v>30</v>
      </c>
      <c r="AX968" s="13" t="s">
        <v>73</v>
      </c>
      <c r="AY968" s="210" t="s">
        <v>157</v>
      </c>
    </row>
    <row r="969" spans="2:51" s="14" customFormat="1" ht="10.2">
      <c r="B969" s="211"/>
      <c r="C969" s="212"/>
      <c r="D969" s="202" t="s">
        <v>165</v>
      </c>
      <c r="E969" s="213" t="s">
        <v>1</v>
      </c>
      <c r="F969" s="214" t="s">
        <v>1610</v>
      </c>
      <c r="G969" s="212"/>
      <c r="H969" s="215">
        <v>4</v>
      </c>
      <c r="I969" s="216"/>
      <c r="J969" s="212"/>
      <c r="K969" s="212"/>
      <c r="L969" s="217"/>
      <c r="M969" s="218"/>
      <c r="N969" s="219"/>
      <c r="O969" s="219"/>
      <c r="P969" s="219"/>
      <c r="Q969" s="219"/>
      <c r="R969" s="219"/>
      <c r="S969" s="219"/>
      <c r="T969" s="220"/>
      <c r="AT969" s="221" t="s">
        <v>165</v>
      </c>
      <c r="AU969" s="221" t="s">
        <v>83</v>
      </c>
      <c r="AV969" s="14" t="s">
        <v>83</v>
      </c>
      <c r="AW969" s="14" t="s">
        <v>30</v>
      </c>
      <c r="AX969" s="14" t="s">
        <v>73</v>
      </c>
      <c r="AY969" s="221" t="s">
        <v>157</v>
      </c>
    </row>
    <row r="970" spans="2:51" s="13" customFormat="1" ht="10.2">
      <c r="B970" s="200"/>
      <c r="C970" s="201"/>
      <c r="D970" s="202" t="s">
        <v>165</v>
      </c>
      <c r="E970" s="203" t="s">
        <v>1</v>
      </c>
      <c r="F970" s="204" t="s">
        <v>1611</v>
      </c>
      <c r="G970" s="201"/>
      <c r="H970" s="203" t="s">
        <v>1</v>
      </c>
      <c r="I970" s="205"/>
      <c r="J970" s="201"/>
      <c r="K970" s="201"/>
      <c r="L970" s="206"/>
      <c r="M970" s="207"/>
      <c r="N970" s="208"/>
      <c r="O970" s="208"/>
      <c r="P970" s="208"/>
      <c r="Q970" s="208"/>
      <c r="R970" s="208"/>
      <c r="S970" s="208"/>
      <c r="T970" s="209"/>
      <c r="AT970" s="210" t="s">
        <v>165</v>
      </c>
      <c r="AU970" s="210" t="s">
        <v>83</v>
      </c>
      <c r="AV970" s="13" t="s">
        <v>81</v>
      </c>
      <c r="AW970" s="13" t="s">
        <v>30</v>
      </c>
      <c r="AX970" s="13" t="s">
        <v>73</v>
      </c>
      <c r="AY970" s="210" t="s">
        <v>157</v>
      </c>
    </row>
    <row r="971" spans="2:51" s="14" customFormat="1" ht="10.2">
      <c r="B971" s="211"/>
      <c r="C971" s="212"/>
      <c r="D971" s="202" t="s">
        <v>165</v>
      </c>
      <c r="E971" s="213" t="s">
        <v>1</v>
      </c>
      <c r="F971" s="214" t="s">
        <v>173</v>
      </c>
      <c r="G971" s="212"/>
      <c r="H971" s="215">
        <v>3</v>
      </c>
      <c r="I971" s="216"/>
      <c r="J971" s="212"/>
      <c r="K971" s="212"/>
      <c r="L971" s="217"/>
      <c r="M971" s="218"/>
      <c r="N971" s="219"/>
      <c r="O971" s="219"/>
      <c r="P971" s="219"/>
      <c r="Q971" s="219"/>
      <c r="R971" s="219"/>
      <c r="S971" s="219"/>
      <c r="T971" s="220"/>
      <c r="AT971" s="221" t="s">
        <v>165</v>
      </c>
      <c r="AU971" s="221" t="s">
        <v>83</v>
      </c>
      <c r="AV971" s="14" t="s">
        <v>83</v>
      </c>
      <c r="AW971" s="14" t="s">
        <v>30</v>
      </c>
      <c r="AX971" s="14" t="s">
        <v>73</v>
      </c>
      <c r="AY971" s="221" t="s">
        <v>157</v>
      </c>
    </row>
    <row r="972" spans="2:51" s="13" customFormat="1" ht="10.2">
      <c r="B972" s="200"/>
      <c r="C972" s="201"/>
      <c r="D972" s="202" t="s">
        <v>165</v>
      </c>
      <c r="E972" s="203" t="s">
        <v>1</v>
      </c>
      <c r="F972" s="204" t="s">
        <v>1612</v>
      </c>
      <c r="G972" s="201"/>
      <c r="H972" s="203" t="s">
        <v>1</v>
      </c>
      <c r="I972" s="205"/>
      <c r="J972" s="201"/>
      <c r="K972" s="201"/>
      <c r="L972" s="206"/>
      <c r="M972" s="207"/>
      <c r="N972" s="208"/>
      <c r="O972" s="208"/>
      <c r="P972" s="208"/>
      <c r="Q972" s="208"/>
      <c r="R972" s="208"/>
      <c r="S972" s="208"/>
      <c r="T972" s="209"/>
      <c r="AT972" s="210" t="s">
        <v>165</v>
      </c>
      <c r="AU972" s="210" t="s">
        <v>83</v>
      </c>
      <c r="AV972" s="13" t="s">
        <v>81</v>
      </c>
      <c r="AW972" s="13" t="s">
        <v>30</v>
      </c>
      <c r="AX972" s="13" t="s">
        <v>73</v>
      </c>
      <c r="AY972" s="210" t="s">
        <v>157</v>
      </c>
    </row>
    <row r="973" spans="2:51" s="14" customFormat="1" ht="10.2">
      <c r="B973" s="211"/>
      <c r="C973" s="212"/>
      <c r="D973" s="202" t="s">
        <v>165</v>
      </c>
      <c r="E973" s="213" t="s">
        <v>1</v>
      </c>
      <c r="F973" s="214" t="s">
        <v>1613</v>
      </c>
      <c r="G973" s="212"/>
      <c r="H973" s="215">
        <v>17</v>
      </c>
      <c r="I973" s="216"/>
      <c r="J973" s="212"/>
      <c r="K973" s="212"/>
      <c r="L973" s="217"/>
      <c r="M973" s="218"/>
      <c r="N973" s="219"/>
      <c r="O973" s="219"/>
      <c r="P973" s="219"/>
      <c r="Q973" s="219"/>
      <c r="R973" s="219"/>
      <c r="S973" s="219"/>
      <c r="T973" s="220"/>
      <c r="AT973" s="221" t="s">
        <v>165</v>
      </c>
      <c r="AU973" s="221" t="s">
        <v>83</v>
      </c>
      <c r="AV973" s="14" t="s">
        <v>83</v>
      </c>
      <c r="AW973" s="14" t="s">
        <v>30</v>
      </c>
      <c r="AX973" s="14" t="s">
        <v>73</v>
      </c>
      <c r="AY973" s="221" t="s">
        <v>157</v>
      </c>
    </row>
    <row r="974" spans="2:51" s="15" customFormat="1" ht="10.2">
      <c r="B974" s="222"/>
      <c r="C974" s="223"/>
      <c r="D974" s="202" t="s">
        <v>165</v>
      </c>
      <c r="E974" s="224" t="s">
        <v>1</v>
      </c>
      <c r="F974" s="225" t="s">
        <v>168</v>
      </c>
      <c r="G974" s="223"/>
      <c r="H974" s="226">
        <v>24</v>
      </c>
      <c r="I974" s="227"/>
      <c r="J974" s="223"/>
      <c r="K974" s="223"/>
      <c r="L974" s="228"/>
      <c r="M974" s="229"/>
      <c r="N974" s="230"/>
      <c r="O974" s="230"/>
      <c r="P974" s="230"/>
      <c r="Q974" s="230"/>
      <c r="R974" s="230"/>
      <c r="S974" s="230"/>
      <c r="T974" s="231"/>
      <c r="AT974" s="232" t="s">
        <v>165</v>
      </c>
      <c r="AU974" s="232" t="s">
        <v>83</v>
      </c>
      <c r="AV974" s="15" t="s">
        <v>164</v>
      </c>
      <c r="AW974" s="15" t="s">
        <v>30</v>
      </c>
      <c r="AX974" s="15" t="s">
        <v>81</v>
      </c>
      <c r="AY974" s="232" t="s">
        <v>157</v>
      </c>
    </row>
    <row r="975" spans="1:65" s="2" customFormat="1" ht="14.4" customHeight="1">
      <c r="A975" s="34"/>
      <c r="B975" s="35"/>
      <c r="C975" s="233" t="s">
        <v>1614</v>
      </c>
      <c r="D975" s="233" t="s">
        <v>307</v>
      </c>
      <c r="E975" s="234" t="s">
        <v>1615</v>
      </c>
      <c r="F975" s="235" t="s">
        <v>1616</v>
      </c>
      <c r="G975" s="236" t="s">
        <v>265</v>
      </c>
      <c r="H975" s="237">
        <v>4</v>
      </c>
      <c r="I975" s="238"/>
      <c r="J975" s="239">
        <f aca="true" t="shared" si="120" ref="J975:J980">ROUND(I975*H975,2)</f>
        <v>0</v>
      </c>
      <c r="K975" s="235" t="s">
        <v>163</v>
      </c>
      <c r="L975" s="240"/>
      <c r="M975" s="241" t="s">
        <v>1</v>
      </c>
      <c r="N975" s="242" t="s">
        <v>40</v>
      </c>
      <c r="O975" s="72"/>
      <c r="P975" s="196">
        <f aca="true" t="shared" si="121" ref="P975:P980">O975*H975</f>
        <v>0</v>
      </c>
      <c r="Q975" s="196">
        <v>0.0004</v>
      </c>
      <c r="R975" s="196">
        <f aca="true" t="shared" si="122" ref="R975:R980">Q975*H975</f>
        <v>0.0016</v>
      </c>
      <c r="S975" s="196">
        <v>0</v>
      </c>
      <c r="T975" s="197">
        <f aca="true" t="shared" si="123" ref="T975:T980">S975*H975</f>
        <v>0</v>
      </c>
      <c r="U975" s="34"/>
      <c r="V975" s="34"/>
      <c r="W975" s="34"/>
      <c r="X975" s="34"/>
      <c r="Y975" s="34"/>
      <c r="Z975" s="34"/>
      <c r="AA975" s="34"/>
      <c r="AB975" s="34"/>
      <c r="AC975" s="34"/>
      <c r="AD975" s="34"/>
      <c r="AE975" s="34"/>
      <c r="AR975" s="198" t="s">
        <v>241</v>
      </c>
      <c r="AT975" s="198" t="s">
        <v>307</v>
      </c>
      <c r="AU975" s="198" t="s">
        <v>83</v>
      </c>
      <c r="AY975" s="17" t="s">
        <v>157</v>
      </c>
      <c r="BE975" s="199">
        <f aca="true" t="shared" si="124" ref="BE975:BE980">IF(N975="základní",J975,0)</f>
        <v>0</v>
      </c>
      <c r="BF975" s="199">
        <f aca="true" t="shared" si="125" ref="BF975:BF980">IF(N975="snížená",J975,0)</f>
        <v>0</v>
      </c>
      <c r="BG975" s="199">
        <f aca="true" t="shared" si="126" ref="BG975:BG980">IF(N975="zákl. přenesená",J975,0)</f>
        <v>0</v>
      </c>
      <c r="BH975" s="199">
        <f aca="true" t="shared" si="127" ref="BH975:BH980">IF(N975="sníž. přenesená",J975,0)</f>
        <v>0</v>
      </c>
      <c r="BI975" s="199">
        <f aca="true" t="shared" si="128" ref="BI975:BI980">IF(N975="nulová",J975,0)</f>
        <v>0</v>
      </c>
      <c r="BJ975" s="17" t="s">
        <v>164</v>
      </c>
      <c r="BK975" s="199">
        <f aca="true" t="shared" si="129" ref="BK975:BK980">ROUND(I975*H975,2)</f>
        <v>0</v>
      </c>
      <c r="BL975" s="17" t="s">
        <v>196</v>
      </c>
      <c r="BM975" s="198" t="s">
        <v>1617</v>
      </c>
    </row>
    <row r="976" spans="1:65" s="2" customFormat="1" ht="14.4" customHeight="1">
      <c r="A976" s="34"/>
      <c r="B976" s="35"/>
      <c r="C976" s="233" t="s">
        <v>960</v>
      </c>
      <c r="D976" s="233" t="s">
        <v>307</v>
      </c>
      <c r="E976" s="234" t="s">
        <v>1618</v>
      </c>
      <c r="F976" s="235" t="s">
        <v>1619</v>
      </c>
      <c r="G976" s="236" t="s">
        <v>265</v>
      </c>
      <c r="H976" s="237">
        <v>5</v>
      </c>
      <c r="I976" s="238"/>
      <c r="J976" s="239">
        <f t="shared" si="120"/>
        <v>0</v>
      </c>
      <c r="K976" s="235" t="s">
        <v>163</v>
      </c>
      <c r="L976" s="240"/>
      <c r="M976" s="241" t="s">
        <v>1</v>
      </c>
      <c r="N976" s="242" t="s">
        <v>40</v>
      </c>
      <c r="O976" s="72"/>
      <c r="P976" s="196">
        <f t="shared" si="121"/>
        <v>0</v>
      </c>
      <c r="Q976" s="196">
        <v>0.0004</v>
      </c>
      <c r="R976" s="196">
        <f t="shared" si="122"/>
        <v>0.002</v>
      </c>
      <c r="S976" s="196">
        <v>0</v>
      </c>
      <c r="T976" s="197">
        <f t="shared" si="123"/>
        <v>0</v>
      </c>
      <c r="U976" s="34"/>
      <c r="V976" s="34"/>
      <c r="W976" s="34"/>
      <c r="X976" s="34"/>
      <c r="Y976" s="34"/>
      <c r="Z976" s="34"/>
      <c r="AA976" s="34"/>
      <c r="AB976" s="34"/>
      <c r="AC976" s="34"/>
      <c r="AD976" s="34"/>
      <c r="AE976" s="34"/>
      <c r="AR976" s="198" t="s">
        <v>241</v>
      </c>
      <c r="AT976" s="198" t="s">
        <v>307</v>
      </c>
      <c r="AU976" s="198" t="s">
        <v>83</v>
      </c>
      <c r="AY976" s="17" t="s">
        <v>157</v>
      </c>
      <c r="BE976" s="199">
        <f t="shared" si="124"/>
        <v>0</v>
      </c>
      <c r="BF976" s="199">
        <f t="shared" si="125"/>
        <v>0</v>
      </c>
      <c r="BG976" s="199">
        <f t="shared" si="126"/>
        <v>0</v>
      </c>
      <c r="BH976" s="199">
        <f t="shared" si="127"/>
        <v>0</v>
      </c>
      <c r="BI976" s="199">
        <f t="shared" si="128"/>
        <v>0</v>
      </c>
      <c r="BJ976" s="17" t="s">
        <v>164</v>
      </c>
      <c r="BK976" s="199">
        <f t="shared" si="129"/>
        <v>0</v>
      </c>
      <c r="BL976" s="17" t="s">
        <v>196</v>
      </c>
      <c r="BM976" s="198" t="s">
        <v>1620</v>
      </c>
    </row>
    <row r="977" spans="1:65" s="2" customFormat="1" ht="14.4" customHeight="1">
      <c r="A977" s="34"/>
      <c r="B977" s="35"/>
      <c r="C977" s="233" t="s">
        <v>1621</v>
      </c>
      <c r="D977" s="233" t="s">
        <v>307</v>
      </c>
      <c r="E977" s="234" t="s">
        <v>1622</v>
      </c>
      <c r="F977" s="235" t="s">
        <v>1623</v>
      </c>
      <c r="G977" s="236" t="s">
        <v>265</v>
      </c>
      <c r="H977" s="237">
        <v>8</v>
      </c>
      <c r="I977" s="238"/>
      <c r="J977" s="239">
        <f t="shared" si="120"/>
        <v>0</v>
      </c>
      <c r="K977" s="235" t="s">
        <v>163</v>
      </c>
      <c r="L977" s="240"/>
      <c r="M977" s="241" t="s">
        <v>1</v>
      </c>
      <c r="N977" s="242" t="s">
        <v>40</v>
      </c>
      <c r="O977" s="72"/>
      <c r="P977" s="196">
        <f t="shared" si="121"/>
        <v>0</v>
      </c>
      <c r="Q977" s="196">
        <v>0.00016</v>
      </c>
      <c r="R977" s="196">
        <f t="shared" si="122"/>
        <v>0.00128</v>
      </c>
      <c r="S977" s="196">
        <v>0</v>
      </c>
      <c r="T977" s="197">
        <f t="shared" si="123"/>
        <v>0</v>
      </c>
      <c r="U977" s="34"/>
      <c r="V977" s="34"/>
      <c r="W977" s="34"/>
      <c r="X977" s="34"/>
      <c r="Y977" s="34"/>
      <c r="Z977" s="34"/>
      <c r="AA977" s="34"/>
      <c r="AB977" s="34"/>
      <c r="AC977" s="34"/>
      <c r="AD977" s="34"/>
      <c r="AE977" s="34"/>
      <c r="AR977" s="198" t="s">
        <v>241</v>
      </c>
      <c r="AT977" s="198" t="s">
        <v>307</v>
      </c>
      <c r="AU977" s="198" t="s">
        <v>83</v>
      </c>
      <c r="AY977" s="17" t="s">
        <v>157</v>
      </c>
      <c r="BE977" s="199">
        <f t="shared" si="124"/>
        <v>0</v>
      </c>
      <c r="BF977" s="199">
        <f t="shared" si="125"/>
        <v>0</v>
      </c>
      <c r="BG977" s="199">
        <f t="shared" si="126"/>
        <v>0</v>
      </c>
      <c r="BH977" s="199">
        <f t="shared" si="127"/>
        <v>0</v>
      </c>
      <c r="BI977" s="199">
        <f t="shared" si="128"/>
        <v>0</v>
      </c>
      <c r="BJ977" s="17" t="s">
        <v>164</v>
      </c>
      <c r="BK977" s="199">
        <f t="shared" si="129"/>
        <v>0</v>
      </c>
      <c r="BL977" s="17" t="s">
        <v>196</v>
      </c>
      <c r="BM977" s="198" t="s">
        <v>1624</v>
      </c>
    </row>
    <row r="978" spans="1:65" s="2" customFormat="1" ht="14.4" customHeight="1">
      <c r="A978" s="34"/>
      <c r="B978" s="35"/>
      <c r="C978" s="233" t="s">
        <v>963</v>
      </c>
      <c r="D978" s="233" t="s">
        <v>307</v>
      </c>
      <c r="E978" s="234" t="s">
        <v>1625</v>
      </c>
      <c r="F978" s="235" t="s">
        <v>1626</v>
      </c>
      <c r="G978" s="236" t="s">
        <v>265</v>
      </c>
      <c r="H978" s="237">
        <v>6</v>
      </c>
      <c r="I978" s="238"/>
      <c r="J978" s="239">
        <f t="shared" si="120"/>
        <v>0</v>
      </c>
      <c r="K978" s="235" t="s">
        <v>163</v>
      </c>
      <c r="L978" s="240"/>
      <c r="M978" s="241" t="s">
        <v>1</v>
      </c>
      <c r="N978" s="242" t="s">
        <v>40</v>
      </c>
      <c r="O978" s="72"/>
      <c r="P978" s="196">
        <f t="shared" si="121"/>
        <v>0</v>
      </c>
      <c r="Q978" s="196">
        <v>0.0004</v>
      </c>
      <c r="R978" s="196">
        <f t="shared" si="122"/>
        <v>0.0024000000000000002</v>
      </c>
      <c r="S978" s="196">
        <v>0</v>
      </c>
      <c r="T978" s="197">
        <f t="shared" si="123"/>
        <v>0</v>
      </c>
      <c r="U978" s="34"/>
      <c r="V978" s="34"/>
      <c r="W978" s="34"/>
      <c r="X978" s="34"/>
      <c r="Y978" s="34"/>
      <c r="Z978" s="34"/>
      <c r="AA978" s="34"/>
      <c r="AB978" s="34"/>
      <c r="AC978" s="34"/>
      <c r="AD978" s="34"/>
      <c r="AE978" s="34"/>
      <c r="AR978" s="198" t="s">
        <v>241</v>
      </c>
      <c r="AT978" s="198" t="s">
        <v>307</v>
      </c>
      <c r="AU978" s="198" t="s">
        <v>83</v>
      </c>
      <c r="AY978" s="17" t="s">
        <v>157</v>
      </c>
      <c r="BE978" s="199">
        <f t="shared" si="124"/>
        <v>0</v>
      </c>
      <c r="BF978" s="199">
        <f t="shared" si="125"/>
        <v>0</v>
      </c>
      <c r="BG978" s="199">
        <f t="shared" si="126"/>
        <v>0</v>
      </c>
      <c r="BH978" s="199">
        <f t="shared" si="127"/>
        <v>0</v>
      </c>
      <c r="BI978" s="199">
        <f t="shared" si="128"/>
        <v>0</v>
      </c>
      <c r="BJ978" s="17" t="s">
        <v>164</v>
      </c>
      <c r="BK978" s="199">
        <f t="shared" si="129"/>
        <v>0</v>
      </c>
      <c r="BL978" s="17" t="s">
        <v>196</v>
      </c>
      <c r="BM978" s="198" t="s">
        <v>1627</v>
      </c>
    </row>
    <row r="979" spans="1:65" s="2" customFormat="1" ht="14.4" customHeight="1">
      <c r="A979" s="34"/>
      <c r="B979" s="35"/>
      <c r="C979" s="233" t="s">
        <v>1628</v>
      </c>
      <c r="D979" s="233" t="s">
        <v>307</v>
      </c>
      <c r="E979" s="234" t="s">
        <v>1629</v>
      </c>
      <c r="F979" s="235" t="s">
        <v>1630</v>
      </c>
      <c r="G979" s="236" t="s">
        <v>265</v>
      </c>
      <c r="H979" s="237">
        <v>1</v>
      </c>
      <c r="I979" s="238"/>
      <c r="J979" s="239">
        <f t="shared" si="120"/>
        <v>0</v>
      </c>
      <c r="K979" s="235" t="s">
        <v>1</v>
      </c>
      <c r="L979" s="240"/>
      <c r="M979" s="241" t="s">
        <v>1</v>
      </c>
      <c r="N979" s="242" t="s">
        <v>40</v>
      </c>
      <c r="O979" s="72"/>
      <c r="P979" s="196">
        <f t="shared" si="121"/>
        <v>0</v>
      </c>
      <c r="Q979" s="196">
        <v>0</v>
      </c>
      <c r="R979" s="196">
        <f t="shared" si="122"/>
        <v>0</v>
      </c>
      <c r="S979" s="196">
        <v>0</v>
      </c>
      <c r="T979" s="197">
        <f t="shared" si="123"/>
        <v>0</v>
      </c>
      <c r="U979" s="34"/>
      <c r="V979" s="34"/>
      <c r="W979" s="34"/>
      <c r="X979" s="34"/>
      <c r="Y979" s="34"/>
      <c r="Z979" s="34"/>
      <c r="AA979" s="34"/>
      <c r="AB979" s="34"/>
      <c r="AC979" s="34"/>
      <c r="AD979" s="34"/>
      <c r="AE979" s="34"/>
      <c r="AR979" s="198" t="s">
        <v>241</v>
      </c>
      <c r="AT979" s="198" t="s">
        <v>307</v>
      </c>
      <c r="AU979" s="198" t="s">
        <v>83</v>
      </c>
      <c r="AY979" s="17" t="s">
        <v>157</v>
      </c>
      <c r="BE979" s="199">
        <f t="shared" si="124"/>
        <v>0</v>
      </c>
      <c r="BF979" s="199">
        <f t="shared" si="125"/>
        <v>0</v>
      </c>
      <c r="BG979" s="199">
        <f t="shared" si="126"/>
        <v>0</v>
      </c>
      <c r="BH979" s="199">
        <f t="shared" si="127"/>
        <v>0</v>
      </c>
      <c r="BI979" s="199">
        <f t="shared" si="128"/>
        <v>0</v>
      </c>
      <c r="BJ979" s="17" t="s">
        <v>164</v>
      </c>
      <c r="BK979" s="199">
        <f t="shared" si="129"/>
        <v>0</v>
      </c>
      <c r="BL979" s="17" t="s">
        <v>196</v>
      </c>
      <c r="BM979" s="198" t="s">
        <v>1631</v>
      </c>
    </row>
    <row r="980" spans="1:65" s="2" customFormat="1" ht="14.4" customHeight="1">
      <c r="A980" s="34"/>
      <c r="B980" s="35"/>
      <c r="C980" s="187" t="s">
        <v>968</v>
      </c>
      <c r="D980" s="187" t="s">
        <v>159</v>
      </c>
      <c r="E980" s="188" t="s">
        <v>1632</v>
      </c>
      <c r="F980" s="189" t="s">
        <v>1633</v>
      </c>
      <c r="G980" s="190" t="s">
        <v>265</v>
      </c>
      <c r="H980" s="191">
        <v>4</v>
      </c>
      <c r="I980" s="192"/>
      <c r="J980" s="193">
        <f t="shared" si="120"/>
        <v>0</v>
      </c>
      <c r="K980" s="189" t="s">
        <v>163</v>
      </c>
      <c r="L980" s="39"/>
      <c r="M980" s="194" t="s">
        <v>1</v>
      </c>
      <c r="N980" s="195" t="s">
        <v>40</v>
      </c>
      <c r="O980" s="72"/>
      <c r="P980" s="196">
        <f t="shared" si="121"/>
        <v>0</v>
      </c>
      <c r="Q980" s="196">
        <v>0</v>
      </c>
      <c r="R980" s="196">
        <f t="shared" si="122"/>
        <v>0</v>
      </c>
      <c r="S980" s="196">
        <v>0</v>
      </c>
      <c r="T980" s="197">
        <f t="shared" si="123"/>
        <v>0</v>
      </c>
      <c r="U980" s="34"/>
      <c r="V980" s="34"/>
      <c r="W980" s="34"/>
      <c r="X980" s="34"/>
      <c r="Y980" s="34"/>
      <c r="Z980" s="34"/>
      <c r="AA980" s="34"/>
      <c r="AB980" s="34"/>
      <c r="AC980" s="34"/>
      <c r="AD980" s="34"/>
      <c r="AE980" s="34"/>
      <c r="AR980" s="198" t="s">
        <v>196</v>
      </c>
      <c r="AT980" s="198" t="s">
        <v>159</v>
      </c>
      <c r="AU980" s="198" t="s">
        <v>83</v>
      </c>
      <c r="AY980" s="17" t="s">
        <v>157</v>
      </c>
      <c r="BE980" s="199">
        <f t="shared" si="124"/>
        <v>0</v>
      </c>
      <c r="BF980" s="199">
        <f t="shared" si="125"/>
        <v>0</v>
      </c>
      <c r="BG980" s="199">
        <f t="shared" si="126"/>
        <v>0</v>
      </c>
      <c r="BH980" s="199">
        <f t="shared" si="127"/>
        <v>0</v>
      </c>
      <c r="BI980" s="199">
        <f t="shared" si="128"/>
        <v>0</v>
      </c>
      <c r="BJ980" s="17" t="s">
        <v>164</v>
      </c>
      <c r="BK980" s="199">
        <f t="shared" si="129"/>
        <v>0</v>
      </c>
      <c r="BL980" s="17" t="s">
        <v>196</v>
      </c>
      <c r="BM980" s="198" t="s">
        <v>1634</v>
      </c>
    </row>
    <row r="981" spans="2:51" s="13" customFormat="1" ht="10.2">
      <c r="B981" s="200"/>
      <c r="C981" s="201"/>
      <c r="D981" s="202" t="s">
        <v>165</v>
      </c>
      <c r="E981" s="203" t="s">
        <v>1</v>
      </c>
      <c r="F981" s="204" t="s">
        <v>1635</v>
      </c>
      <c r="G981" s="201"/>
      <c r="H981" s="203" t="s">
        <v>1</v>
      </c>
      <c r="I981" s="205"/>
      <c r="J981" s="201"/>
      <c r="K981" s="201"/>
      <c r="L981" s="206"/>
      <c r="M981" s="207"/>
      <c r="N981" s="208"/>
      <c r="O981" s="208"/>
      <c r="P981" s="208"/>
      <c r="Q981" s="208"/>
      <c r="R981" s="208"/>
      <c r="S981" s="208"/>
      <c r="T981" s="209"/>
      <c r="AT981" s="210" t="s">
        <v>165</v>
      </c>
      <c r="AU981" s="210" t="s">
        <v>83</v>
      </c>
      <c r="AV981" s="13" t="s">
        <v>81</v>
      </c>
      <c r="AW981" s="13" t="s">
        <v>30</v>
      </c>
      <c r="AX981" s="13" t="s">
        <v>73</v>
      </c>
      <c r="AY981" s="210" t="s">
        <v>157</v>
      </c>
    </row>
    <row r="982" spans="2:51" s="14" customFormat="1" ht="10.2">
      <c r="B982" s="211"/>
      <c r="C982" s="212"/>
      <c r="D982" s="202" t="s">
        <v>165</v>
      </c>
      <c r="E982" s="213" t="s">
        <v>1</v>
      </c>
      <c r="F982" s="214" t="s">
        <v>164</v>
      </c>
      <c r="G982" s="212"/>
      <c r="H982" s="215">
        <v>4</v>
      </c>
      <c r="I982" s="216"/>
      <c r="J982" s="212"/>
      <c r="K982" s="212"/>
      <c r="L982" s="217"/>
      <c r="M982" s="218"/>
      <c r="N982" s="219"/>
      <c r="O982" s="219"/>
      <c r="P982" s="219"/>
      <c r="Q982" s="219"/>
      <c r="R982" s="219"/>
      <c r="S982" s="219"/>
      <c r="T982" s="220"/>
      <c r="AT982" s="221" t="s">
        <v>165</v>
      </c>
      <c r="AU982" s="221" t="s">
        <v>83</v>
      </c>
      <c r="AV982" s="14" t="s">
        <v>83</v>
      </c>
      <c r="AW982" s="14" t="s">
        <v>30</v>
      </c>
      <c r="AX982" s="14" t="s">
        <v>73</v>
      </c>
      <c r="AY982" s="221" t="s">
        <v>157</v>
      </c>
    </row>
    <row r="983" spans="2:51" s="15" customFormat="1" ht="10.2">
      <c r="B983" s="222"/>
      <c r="C983" s="223"/>
      <c r="D983" s="202" t="s">
        <v>165</v>
      </c>
      <c r="E983" s="224" t="s">
        <v>1</v>
      </c>
      <c r="F983" s="225" t="s">
        <v>168</v>
      </c>
      <c r="G983" s="223"/>
      <c r="H983" s="226">
        <v>4</v>
      </c>
      <c r="I983" s="227"/>
      <c r="J983" s="223"/>
      <c r="K983" s="223"/>
      <c r="L983" s="228"/>
      <c r="M983" s="229"/>
      <c r="N983" s="230"/>
      <c r="O983" s="230"/>
      <c r="P983" s="230"/>
      <c r="Q983" s="230"/>
      <c r="R983" s="230"/>
      <c r="S983" s="230"/>
      <c r="T983" s="231"/>
      <c r="AT983" s="232" t="s">
        <v>165</v>
      </c>
      <c r="AU983" s="232" t="s">
        <v>83</v>
      </c>
      <c r="AV983" s="15" t="s">
        <v>164</v>
      </c>
      <c r="AW983" s="15" t="s">
        <v>30</v>
      </c>
      <c r="AX983" s="15" t="s">
        <v>81</v>
      </c>
      <c r="AY983" s="232" t="s">
        <v>157</v>
      </c>
    </row>
    <row r="984" spans="1:65" s="2" customFormat="1" ht="14.4" customHeight="1">
      <c r="A984" s="34"/>
      <c r="B984" s="35"/>
      <c r="C984" s="233" t="s">
        <v>1636</v>
      </c>
      <c r="D984" s="233" t="s">
        <v>307</v>
      </c>
      <c r="E984" s="234" t="s">
        <v>1637</v>
      </c>
      <c r="F984" s="235" t="s">
        <v>1638</v>
      </c>
      <c r="G984" s="236" t="s">
        <v>265</v>
      </c>
      <c r="H984" s="237">
        <v>4</v>
      </c>
      <c r="I984" s="238"/>
      <c r="J984" s="239">
        <f>ROUND(I984*H984,2)</f>
        <v>0</v>
      </c>
      <c r="K984" s="235" t="s">
        <v>163</v>
      </c>
      <c r="L984" s="240"/>
      <c r="M984" s="241" t="s">
        <v>1</v>
      </c>
      <c r="N984" s="242" t="s">
        <v>40</v>
      </c>
      <c r="O984" s="72"/>
      <c r="P984" s="196">
        <f>O984*H984</f>
        <v>0</v>
      </c>
      <c r="Q984" s="196">
        <v>0.0004</v>
      </c>
      <c r="R984" s="196">
        <f>Q984*H984</f>
        <v>0.0016</v>
      </c>
      <c r="S984" s="196">
        <v>0</v>
      </c>
      <c r="T984" s="197">
        <f>S984*H984</f>
        <v>0</v>
      </c>
      <c r="U984" s="34"/>
      <c r="V984" s="34"/>
      <c r="W984" s="34"/>
      <c r="X984" s="34"/>
      <c r="Y984" s="34"/>
      <c r="Z984" s="34"/>
      <c r="AA984" s="34"/>
      <c r="AB984" s="34"/>
      <c r="AC984" s="34"/>
      <c r="AD984" s="34"/>
      <c r="AE984" s="34"/>
      <c r="AR984" s="198" t="s">
        <v>241</v>
      </c>
      <c r="AT984" s="198" t="s">
        <v>307</v>
      </c>
      <c r="AU984" s="198" t="s">
        <v>83</v>
      </c>
      <c r="AY984" s="17" t="s">
        <v>157</v>
      </c>
      <c r="BE984" s="199">
        <f>IF(N984="základní",J984,0)</f>
        <v>0</v>
      </c>
      <c r="BF984" s="199">
        <f>IF(N984="snížená",J984,0)</f>
        <v>0</v>
      </c>
      <c r="BG984" s="199">
        <f>IF(N984="zákl. přenesená",J984,0)</f>
        <v>0</v>
      </c>
      <c r="BH984" s="199">
        <f>IF(N984="sníž. přenesená",J984,0)</f>
        <v>0</v>
      </c>
      <c r="BI984" s="199">
        <f>IF(N984="nulová",J984,0)</f>
        <v>0</v>
      </c>
      <c r="BJ984" s="17" t="s">
        <v>164</v>
      </c>
      <c r="BK984" s="199">
        <f>ROUND(I984*H984,2)</f>
        <v>0</v>
      </c>
      <c r="BL984" s="17" t="s">
        <v>196</v>
      </c>
      <c r="BM984" s="198" t="s">
        <v>1639</v>
      </c>
    </row>
    <row r="985" spans="1:65" s="2" customFormat="1" ht="24.15" customHeight="1">
      <c r="A985" s="34"/>
      <c r="B985" s="35"/>
      <c r="C985" s="187" t="s">
        <v>972</v>
      </c>
      <c r="D985" s="187" t="s">
        <v>159</v>
      </c>
      <c r="E985" s="188" t="s">
        <v>1640</v>
      </c>
      <c r="F985" s="189" t="s">
        <v>1641</v>
      </c>
      <c r="G985" s="190" t="s">
        <v>265</v>
      </c>
      <c r="H985" s="191">
        <v>19</v>
      </c>
      <c r="I985" s="192"/>
      <c r="J985" s="193">
        <f>ROUND(I985*H985,2)</f>
        <v>0</v>
      </c>
      <c r="K985" s="189" t="s">
        <v>163</v>
      </c>
      <c r="L985" s="39"/>
      <c r="M985" s="194" t="s">
        <v>1</v>
      </c>
      <c r="N985" s="195" t="s">
        <v>40</v>
      </c>
      <c r="O985" s="72"/>
      <c r="P985" s="196">
        <f>O985*H985</f>
        <v>0</v>
      </c>
      <c r="Q985" s="196">
        <v>0</v>
      </c>
      <c r="R985" s="196">
        <f>Q985*H985</f>
        <v>0</v>
      </c>
      <c r="S985" s="196">
        <v>0</v>
      </c>
      <c r="T985" s="197">
        <f>S985*H985</f>
        <v>0</v>
      </c>
      <c r="U985" s="34"/>
      <c r="V985" s="34"/>
      <c r="W985" s="34"/>
      <c r="X985" s="34"/>
      <c r="Y985" s="34"/>
      <c r="Z985" s="34"/>
      <c r="AA985" s="34"/>
      <c r="AB985" s="34"/>
      <c r="AC985" s="34"/>
      <c r="AD985" s="34"/>
      <c r="AE985" s="34"/>
      <c r="AR985" s="198" t="s">
        <v>196</v>
      </c>
      <c r="AT985" s="198" t="s">
        <v>159</v>
      </c>
      <c r="AU985" s="198" t="s">
        <v>83</v>
      </c>
      <c r="AY985" s="17" t="s">
        <v>157</v>
      </c>
      <c r="BE985" s="199">
        <f>IF(N985="základní",J985,0)</f>
        <v>0</v>
      </c>
      <c r="BF985" s="199">
        <f>IF(N985="snížená",J985,0)</f>
        <v>0</v>
      </c>
      <c r="BG985" s="199">
        <f>IF(N985="zákl. přenesená",J985,0)</f>
        <v>0</v>
      </c>
      <c r="BH985" s="199">
        <f>IF(N985="sníž. přenesená",J985,0)</f>
        <v>0</v>
      </c>
      <c r="BI985" s="199">
        <f>IF(N985="nulová",J985,0)</f>
        <v>0</v>
      </c>
      <c r="BJ985" s="17" t="s">
        <v>164</v>
      </c>
      <c r="BK985" s="199">
        <f>ROUND(I985*H985,2)</f>
        <v>0</v>
      </c>
      <c r="BL985" s="17" t="s">
        <v>196</v>
      </c>
      <c r="BM985" s="198" t="s">
        <v>1642</v>
      </c>
    </row>
    <row r="986" spans="2:51" s="13" customFormat="1" ht="10.2">
      <c r="B986" s="200"/>
      <c r="C986" s="201"/>
      <c r="D986" s="202" t="s">
        <v>165</v>
      </c>
      <c r="E986" s="203" t="s">
        <v>1</v>
      </c>
      <c r="F986" s="204" t="s">
        <v>1548</v>
      </c>
      <c r="G986" s="201"/>
      <c r="H986" s="203" t="s">
        <v>1</v>
      </c>
      <c r="I986" s="205"/>
      <c r="J986" s="201"/>
      <c r="K986" s="201"/>
      <c r="L986" s="206"/>
      <c r="M986" s="207"/>
      <c r="N986" s="208"/>
      <c r="O986" s="208"/>
      <c r="P986" s="208"/>
      <c r="Q986" s="208"/>
      <c r="R986" s="208"/>
      <c r="S986" s="208"/>
      <c r="T986" s="209"/>
      <c r="AT986" s="210" t="s">
        <v>165</v>
      </c>
      <c r="AU986" s="210" t="s">
        <v>83</v>
      </c>
      <c r="AV986" s="13" t="s">
        <v>81</v>
      </c>
      <c r="AW986" s="13" t="s">
        <v>30</v>
      </c>
      <c r="AX986" s="13" t="s">
        <v>73</v>
      </c>
      <c r="AY986" s="210" t="s">
        <v>157</v>
      </c>
    </row>
    <row r="987" spans="2:51" s="14" customFormat="1" ht="10.2">
      <c r="B987" s="211"/>
      <c r="C987" s="212"/>
      <c r="D987" s="202" t="s">
        <v>165</v>
      </c>
      <c r="E987" s="213" t="s">
        <v>1</v>
      </c>
      <c r="F987" s="214" t="s">
        <v>164</v>
      </c>
      <c r="G987" s="212"/>
      <c r="H987" s="215">
        <v>4</v>
      </c>
      <c r="I987" s="216"/>
      <c r="J987" s="212"/>
      <c r="K987" s="212"/>
      <c r="L987" s="217"/>
      <c r="M987" s="218"/>
      <c r="N987" s="219"/>
      <c r="O987" s="219"/>
      <c r="P987" s="219"/>
      <c r="Q987" s="219"/>
      <c r="R987" s="219"/>
      <c r="S987" s="219"/>
      <c r="T987" s="220"/>
      <c r="AT987" s="221" t="s">
        <v>165</v>
      </c>
      <c r="AU987" s="221" t="s">
        <v>83</v>
      </c>
      <c r="AV987" s="14" t="s">
        <v>83</v>
      </c>
      <c r="AW987" s="14" t="s">
        <v>30</v>
      </c>
      <c r="AX987" s="14" t="s">
        <v>73</v>
      </c>
      <c r="AY987" s="221" t="s">
        <v>157</v>
      </c>
    </row>
    <row r="988" spans="2:51" s="13" customFormat="1" ht="10.2">
      <c r="B988" s="200"/>
      <c r="C988" s="201"/>
      <c r="D988" s="202" t="s">
        <v>165</v>
      </c>
      <c r="E988" s="203" t="s">
        <v>1</v>
      </c>
      <c r="F988" s="204" t="s">
        <v>1611</v>
      </c>
      <c r="G988" s="201"/>
      <c r="H988" s="203" t="s">
        <v>1</v>
      </c>
      <c r="I988" s="205"/>
      <c r="J988" s="201"/>
      <c r="K988" s="201"/>
      <c r="L988" s="206"/>
      <c r="M988" s="207"/>
      <c r="N988" s="208"/>
      <c r="O988" s="208"/>
      <c r="P988" s="208"/>
      <c r="Q988" s="208"/>
      <c r="R988" s="208"/>
      <c r="S988" s="208"/>
      <c r="T988" s="209"/>
      <c r="AT988" s="210" t="s">
        <v>165</v>
      </c>
      <c r="AU988" s="210" t="s">
        <v>83</v>
      </c>
      <c r="AV988" s="13" t="s">
        <v>81</v>
      </c>
      <c r="AW988" s="13" t="s">
        <v>30</v>
      </c>
      <c r="AX988" s="13" t="s">
        <v>73</v>
      </c>
      <c r="AY988" s="210" t="s">
        <v>157</v>
      </c>
    </row>
    <row r="989" spans="2:51" s="14" customFormat="1" ht="10.2">
      <c r="B989" s="211"/>
      <c r="C989" s="212"/>
      <c r="D989" s="202" t="s">
        <v>165</v>
      </c>
      <c r="E989" s="213" t="s">
        <v>1</v>
      </c>
      <c r="F989" s="214" t="s">
        <v>1643</v>
      </c>
      <c r="G989" s="212"/>
      <c r="H989" s="215">
        <v>9</v>
      </c>
      <c r="I989" s="216"/>
      <c r="J989" s="212"/>
      <c r="K989" s="212"/>
      <c r="L989" s="217"/>
      <c r="M989" s="218"/>
      <c r="N989" s="219"/>
      <c r="O989" s="219"/>
      <c r="P989" s="219"/>
      <c r="Q989" s="219"/>
      <c r="R989" s="219"/>
      <c r="S989" s="219"/>
      <c r="T989" s="220"/>
      <c r="AT989" s="221" t="s">
        <v>165</v>
      </c>
      <c r="AU989" s="221" t="s">
        <v>83</v>
      </c>
      <c r="AV989" s="14" t="s">
        <v>83</v>
      </c>
      <c r="AW989" s="14" t="s">
        <v>30</v>
      </c>
      <c r="AX989" s="14" t="s">
        <v>73</v>
      </c>
      <c r="AY989" s="221" t="s">
        <v>157</v>
      </c>
    </row>
    <row r="990" spans="2:51" s="13" customFormat="1" ht="10.2">
      <c r="B990" s="200"/>
      <c r="C990" s="201"/>
      <c r="D990" s="202" t="s">
        <v>165</v>
      </c>
      <c r="E990" s="203" t="s">
        <v>1</v>
      </c>
      <c r="F990" s="204" t="s">
        <v>1612</v>
      </c>
      <c r="G990" s="201"/>
      <c r="H990" s="203" t="s">
        <v>1</v>
      </c>
      <c r="I990" s="205"/>
      <c r="J990" s="201"/>
      <c r="K990" s="201"/>
      <c r="L990" s="206"/>
      <c r="M990" s="207"/>
      <c r="N990" s="208"/>
      <c r="O990" s="208"/>
      <c r="P990" s="208"/>
      <c r="Q990" s="208"/>
      <c r="R990" s="208"/>
      <c r="S990" s="208"/>
      <c r="T990" s="209"/>
      <c r="AT990" s="210" t="s">
        <v>165</v>
      </c>
      <c r="AU990" s="210" t="s">
        <v>83</v>
      </c>
      <c r="AV990" s="13" t="s">
        <v>81</v>
      </c>
      <c r="AW990" s="13" t="s">
        <v>30</v>
      </c>
      <c r="AX990" s="13" t="s">
        <v>73</v>
      </c>
      <c r="AY990" s="210" t="s">
        <v>157</v>
      </c>
    </row>
    <row r="991" spans="2:51" s="14" customFormat="1" ht="10.2">
      <c r="B991" s="211"/>
      <c r="C991" s="212"/>
      <c r="D991" s="202" t="s">
        <v>165</v>
      </c>
      <c r="E991" s="213" t="s">
        <v>1</v>
      </c>
      <c r="F991" s="214" t="s">
        <v>1644</v>
      </c>
      <c r="G991" s="212"/>
      <c r="H991" s="215">
        <v>6</v>
      </c>
      <c r="I991" s="216"/>
      <c r="J991" s="212"/>
      <c r="K991" s="212"/>
      <c r="L991" s="217"/>
      <c r="M991" s="218"/>
      <c r="N991" s="219"/>
      <c r="O991" s="219"/>
      <c r="P991" s="219"/>
      <c r="Q991" s="219"/>
      <c r="R991" s="219"/>
      <c r="S991" s="219"/>
      <c r="T991" s="220"/>
      <c r="AT991" s="221" t="s">
        <v>165</v>
      </c>
      <c r="AU991" s="221" t="s">
        <v>83</v>
      </c>
      <c r="AV991" s="14" t="s">
        <v>83</v>
      </c>
      <c r="AW991" s="14" t="s">
        <v>30</v>
      </c>
      <c r="AX991" s="14" t="s">
        <v>73</v>
      </c>
      <c r="AY991" s="221" t="s">
        <v>157</v>
      </c>
    </row>
    <row r="992" spans="2:51" s="15" customFormat="1" ht="10.2">
      <c r="B992" s="222"/>
      <c r="C992" s="223"/>
      <c r="D992" s="202" t="s">
        <v>165</v>
      </c>
      <c r="E992" s="224" t="s">
        <v>1</v>
      </c>
      <c r="F992" s="225" t="s">
        <v>168</v>
      </c>
      <c r="G992" s="223"/>
      <c r="H992" s="226">
        <v>19</v>
      </c>
      <c r="I992" s="227"/>
      <c r="J992" s="223"/>
      <c r="K992" s="223"/>
      <c r="L992" s="228"/>
      <c r="M992" s="229"/>
      <c r="N992" s="230"/>
      <c r="O992" s="230"/>
      <c r="P992" s="230"/>
      <c r="Q992" s="230"/>
      <c r="R992" s="230"/>
      <c r="S992" s="230"/>
      <c r="T992" s="231"/>
      <c r="AT992" s="232" t="s">
        <v>165</v>
      </c>
      <c r="AU992" s="232" t="s">
        <v>83</v>
      </c>
      <c r="AV992" s="15" t="s">
        <v>164</v>
      </c>
      <c r="AW992" s="15" t="s">
        <v>30</v>
      </c>
      <c r="AX992" s="15" t="s">
        <v>81</v>
      </c>
      <c r="AY992" s="232" t="s">
        <v>157</v>
      </c>
    </row>
    <row r="993" spans="1:65" s="2" customFormat="1" ht="14.4" customHeight="1">
      <c r="A993" s="34"/>
      <c r="B993" s="35"/>
      <c r="C993" s="233" t="s">
        <v>1645</v>
      </c>
      <c r="D993" s="233" t="s">
        <v>307</v>
      </c>
      <c r="E993" s="234" t="s">
        <v>1646</v>
      </c>
      <c r="F993" s="235" t="s">
        <v>1647</v>
      </c>
      <c r="G993" s="236" t="s">
        <v>265</v>
      </c>
      <c r="H993" s="237">
        <v>2</v>
      </c>
      <c r="I993" s="238"/>
      <c r="J993" s="239">
        <f>ROUND(I993*H993,2)</f>
        <v>0</v>
      </c>
      <c r="K993" s="235" t="s">
        <v>1</v>
      </c>
      <c r="L993" s="240"/>
      <c r="M993" s="241" t="s">
        <v>1</v>
      </c>
      <c r="N993" s="242" t="s">
        <v>40</v>
      </c>
      <c r="O993" s="72"/>
      <c r="P993" s="196">
        <f>O993*H993</f>
        <v>0</v>
      </c>
      <c r="Q993" s="196">
        <v>0</v>
      </c>
      <c r="R993" s="196">
        <f>Q993*H993</f>
        <v>0</v>
      </c>
      <c r="S993" s="196">
        <v>0</v>
      </c>
      <c r="T993" s="197">
        <f>S993*H993</f>
        <v>0</v>
      </c>
      <c r="U993" s="34"/>
      <c r="V993" s="34"/>
      <c r="W993" s="34"/>
      <c r="X993" s="34"/>
      <c r="Y993" s="34"/>
      <c r="Z993" s="34"/>
      <c r="AA993" s="34"/>
      <c r="AB993" s="34"/>
      <c r="AC993" s="34"/>
      <c r="AD993" s="34"/>
      <c r="AE993" s="34"/>
      <c r="AR993" s="198" t="s">
        <v>241</v>
      </c>
      <c r="AT993" s="198" t="s">
        <v>307</v>
      </c>
      <c r="AU993" s="198" t="s">
        <v>83</v>
      </c>
      <c r="AY993" s="17" t="s">
        <v>157</v>
      </c>
      <c r="BE993" s="199">
        <f>IF(N993="základní",J993,0)</f>
        <v>0</v>
      </c>
      <c r="BF993" s="199">
        <f>IF(N993="snížená",J993,0)</f>
        <v>0</v>
      </c>
      <c r="BG993" s="199">
        <f>IF(N993="zákl. přenesená",J993,0)</f>
        <v>0</v>
      </c>
      <c r="BH993" s="199">
        <f>IF(N993="sníž. přenesená",J993,0)</f>
        <v>0</v>
      </c>
      <c r="BI993" s="199">
        <f>IF(N993="nulová",J993,0)</f>
        <v>0</v>
      </c>
      <c r="BJ993" s="17" t="s">
        <v>164</v>
      </c>
      <c r="BK993" s="199">
        <f>ROUND(I993*H993,2)</f>
        <v>0</v>
      </c>
      <c r="BL993" s="17" t="s">
        <v>196</v>
      </c>
      <c r="BM993" s="198" t="s">
        <v>1648</v>
      </c>
    </row>
    <row r="994" spans="1:65" s="2" customFormat="1" ht="14.4" customHeight="1">
      <c r="A994" s="34"/>
      <c r="B994" s="35"/>
      <c r="C994" s="233" t="s">
        <v>976</v>
      </c>
      <c r="D994" s="233" t="s">
        <v>307</v>
      </c>
      <c r="E994" s="234" t="s">
        <v>1649</v>
      </c>
      <c r="F994" s="235" t="s">
        <v>1650</v>
      </c>
      <c r="G994" s="236" t="s">
        <v>265</v>
      </c>
      <c r="H994" s="237">
        <v>13</v>
      </c>
      <c r="I994" s="238"/>
      <c r="J994" s="239">
        <f>ROUND(I994*H994,2)</f>
        <v>0</v>
      </c>
      <c r="K994" s="235" t="s">
        <v>1</v>
      </c>
      <c r="L994" s="240"/>
      <c r="M994" s="241" t="s">
        <v>1</v>
      </c>
      <c r="N994" s="242" t="s">
        <v>40</v>
      </c>
      <c r="O994" s="72"/>
      <c r="P994" s="196">
        <f>O994*H994</f>
        <v>0</v>
      </c>
      <c r="Q994" s="196">
        <v>0</v>
      </c>
      <c r="R994" s="196">
        <f>Q994*H994</f>
        <v>0</v>
      </c>
      <c r="S994" s="196">
        <v>0</v>
      </c>
      <c r="T994" s="197">
        <f>S994*H994</f>
        <v>0</v>
      </c>
      <c r="U994" s="34"/>
      <c r="V994" s="34"/>
      <c r="W994" s="34"/>
      <c r="X994" s="34"/>
      <c r="Y994" s="34"/>
      <c r="Z994" s="34"/>
      <c r="AA994" s="34"/>
      <c r="AB994" s="34"/>
      <c r="AC994" s="34"/>
      <c r="AD994" s="34"/>
      <c r="AE994" s="34"/>
      <c r="AR994" s="198" t="s">
        <v>241</v>
      </c>
      <c r="AT994" s="198" t="s">
        <v>307</v>
      </c>
      <c r="AU994" s="198" t="s">
        <v>83</v>
      </c>
      <c r="AY994" s="17" t="s">
        <v>157</v>
      </c>
      <c r="BE994" s="199">
        <f>IF(N994="základní",J994,0)</f>
        <v>0</v>
      </c>
      <c r="BF994" s="199">
        <f>IF(N994="snížená",J994,0)</f>
        <v>0</v>
      </c>
      <c r="BG994" s="199">
        <f>IF(N994="zákl. přenesená",J994,0)</f>
        <v>0</v>
      </c>
      <c r="BH994" s="199">
        <f>IF(N994="sníž. přenesená",J994,0)</f>
        <v>0</v>
      </c>
      <c r="BI994" s="199">
        <f>IF(N994="nulová",J994,0)</f>
        <v>0</v>
      </c>
      <c r="BJ994" s="17" t="s">
        <v>164</v>
      </c>
      <c r="BK994" s="199">
        <f>ROUND(I994*H994,2)</f>
        <v>0</v>
      </c>
      <c r="BL994" s="17" t="s">
        <v>196</v>
      </c>
      <c r="BM994" s="198" t="s">
        <v>1651</v>
      </c>
    </row>
    <row r="995" spans="1:65" s="2" customFormat="1" ht="14.4" customHeight="1">
      <c r="A995" s="34"/>
      <c r="B995" s="35"/>
      <c r="C995" s="233" t="s">
        <v>1652</v>
      </c>
      <c r="D995" s="233" t="s">
        <v>307</v>
      </c>
      <c r="E995" s="234" t="s">
        <v>1653</v>
      </c>
      <c r="F995" s="235" t="s">
        <v>1654</v>
      </c>
      <c r="G995" s="236" t="s">
        <v>265</v>
      </c>
      <c r="H995" s="237">
        <v>4</v>
      </c>
      <c r="I995" s="238"/>
      <c r="J995" s="239">
        <f>ROUND(I995*H995,2)</f>
        <v>0</v>
      </c>
      <c r="K995" s="235" t="s">
        <v>1</v>
      </c>
      <c r="L995" s="240"/>
      <c r="M995" s="241" t="s">
        <v>1</v>
      </c>
      <c r="N995" s="242" t="s">
        <v>40</v>
      </c>
      <c r="O995" s="72"/>
      <c r="P995" s="196">
        <f>O995*H995</f>
        <v>0</v>
      </c>
      <c r="Q995" s="196">
        <v>0</v>
      </c>
      <c r="R995" s="196">
        <f>Q995*H995</f>
        <v>0</v>
      </c>
      <c r="S995" s="196">
        <v>0</v>
      </c>
      <c r="T995" s="197">
        <f>S995*H995</f>
        <v>0</v>
      </c>
      <c r="U995" s="34"/>
      <c r="V995" s="34"/>
      <c r="W995" s="34"/>
      <c r="X995" s="34"/>
      <c r="Y995" s="34"/>
      <c r="Z995" s="34"/>
      <c r="AA995" s="34"/>
      <c r="AB995" s="34"/>
      <c r="AC995" s="34"/>
      <c r="AD995" s="34"/>
      <c r="AE995" s="34"/>
      <c r="AR995" s="198" t="s">
        <v>241</v>
      </c>
      <c r="AT995" s="198" t="s">
        <v>307</v>
      </c>
      <c r="AU995" s="198" t="s">
        <v>83</v>
      </c>
      <c r="AY995" s="17" t="s">
        <v>157</v>
      </c>
      <c r="BE995" s="199">
        <f>IF(N995="základní",J995,0)</f>
        <v>0</v>
      </c>
      <c r="BF995" s="199">
        <f>IF(N995="snížená",J995,0)</f>
        <v>0</v>
      </c>
      <c r="BG995" s="199">
        <f>IF(N995="zákl. přenesená",J995,0)</f>
        <v>0</v>
      </c>
      <c r="BH995" s="199">
        <f>IF(N995="sníž. přenesená",J995,0)</f>
        <v>0</v>
      </c>
      <c r="BI995" s="199">
        <f>IF(N995="nulová",J995,0)</f>
        <v>0</v>
      </c>
      <c r="BJ995" s="17" t="s">
        <v>164</v>
      </c>
      <c r="BK995" s="199">
        <f>ROUND(I995*H995,2)</f>
        <v>0</v>
      </c>
      <c r="BL995" s="17" t="s">
        <v>196</v>
      </c>
      <c r="BM995" s="198" t="s">
        <v>1655</v>
      </c>
    </row>
    <row r="996" spans="1:65" s="2" customFormat="1" ht="24.15" customHeight="1">
      <c r="A996" s="34"/>
      <c r="B996" s="35"/>
      <c r="C996" s="187" t="s">
        <v>980</v>
      </c>
      <c r="D996" s="187" t="s">
        <v>159</v>
      </c>
      <c r="E996" s="188" t="s">
        <v>1656</v>
      </c>
      <c r="F996" s="189" t="s">
        <v>1657</v>
      </c>
      <c r="G996" s="190" t="s">
        <v>265</v>
      </c>
      <c r="H996" s="191">
        <v>5</v>
      </c>
      <c r="I996" s="192"/>
      <c r="J996" s="193">
        <f>ROUND(I996*H996,2)</f>
        <v>0</v>
      </c>
      <c r="K996" s="189" t="s">
        <v>163</v>
      </c>
      <c r="L996" s="39"/>
      <c r="M996" s="194" t="s">
        <v>1</v>
      </c>
      <c r="N996" s="195" t="s">
        <v>40</v>
      </c>
      <c r="O996" s="72"/>
      <c r="P996" s="196">
        <f>O996*H996</f>
        <v>0</v>
      </c>
      <c r="Q996" s="196">
        <v>0</v>
      </c>
      <c r="R996" s="196">
        <f>Q996*H996</f>
        <v>0</v>
      </c>
      <c r="S996" s="196">
        <v>0</v>
      </c>
      <c r="T996" s="197">
        <f>S996*H996</f>
        <v>0</v>
      </c>
      <c r="U996" s="34"/>
      <c r="V996" s="34"/>
      <c r="W996" s="34"/>
      <c r="X996" s="34"/>
      <c r="Y996" s="34"/>
      <c r="Z996" s="34"/>
      <c r="AA996" s="34"/>
      <c r="AB996" s="34"/>
      <c r="AC996" s="34"/>
      <c r="AD996" s="34"/>
      <c r="AE996" s="34"/>
      <c r="AR996" s="198" t="s">
        <v>196</v>
      </c>
      <c r="AT996" s="198" t="s">
        <v>159</v>
      </c>
      <c r="AU996" s="198" t="s">
        <v>83</v>
      </c>
      <c r="AY996" s="17" t="s">
        <v>157</v>
      </c>
      <c r="BE996" s="199">
        <f>IF(N996="základní",J996,0)</f>
        <v>0</v>
      </c>
      <c r="BF996" s="199">
        <f>IF(N996="snížená",J996,0)</f>
        <v>0</v>
      </c>
      <c r="BG996" s="199">
        <f>IF(N996="zákl. přenesená",J996,0)</f>
        <v>0</v>
      </c>
      <c r="BH996" s="199">
        <f>IF(N996="sníž. přenesená",J996,0)</f>
        <v>0</v>
      </c>
      <c r="BI996" s="199">
        <f>IF(N996="nulová",J996,0)</f>
        <v>0</v>
      </c>
      <c r="BJ996" s="17" t="s">
        <v>164</v>
      </c>
      <c r="BK996" s="199">
        <f>ROUND(I996*H996,2)</f>
        <v>0</v>
      </c>
      <c r="BL996" s="17" t="s">
        <v>196</v>
      </c>
      <c r="BM996" s="198" t="s">
        <v>1658</v>
      </c>
    </row>
    <row r="997" spans="2:51" s="13" customFormat="1" ht="10.2">
      <c r="B997" s="200"/>
      <c r="C997" s="201"/>
      <c r="D997" s="202" t="s">
        <v>165</v>
      </c>
      <c r="E997" s="203" t="s">
        <v>1</v>
      </c>
      <c r="F997" s="204" t="s">
        <v>1548</v>
      </c>
      <c r="G997" s="201"/>
      <c r="H997" s="203" t="s">
        <v>1</v>
      </c>
      <c r="I997" s="205"/>
      <c r="J997" s="201"/>
      <c r="K997" s="201"/>
      <c r="L997" s="206"/>
      <c r="M997" s="207"/>
      <c r="N997" s="208"/>
      <c r="O997" s="208"/>
      <c r="P997" s="208"/>
      <c r="Q997" s="208"/>
      <c r="R997" s="208"/>
      <c r="S997" s="208"/>
      <c r="T997" s="209"/>
      <c r="AT997" s="210" t="s">
        <v>165</v>
      </c>
      <c r="AU997" s="210" t="s">
        <v>83</v>
      </c>
      <c r="AV997" s="13" t="s">
        <v>81</v>
      </c>
      <c r="AW997" s="13" t="s">
        <v>30</v>
      </c>
      <c r="AX997" s="13" t="s">
        <v>73</v>
      </c>
      <c r="AY997" s="210" t="s">
        <v>157</v>
      </c>
    </row>
    <row r="998" spans="2:51" s="14" customFormat="1" ht="10.2">
      <c r="B998" s="211"/>
      <c r="C998" s="212"/>
      <c r="D998" s="202" t="s">
        <v>165</v>
      </c>
      <c r="E998" s="213" t="s">
        <v>1</v>
      </c>
      <c r="F998" s="214" t="s">
        <v>81</v>
      </c>
      <c r="G998" s="212"/>
      <c r="H998" s="215">
        <v>1</v>
      </c>
      <c r="I998" s="216"/>
      <c r="J998" s="212"/>
      <c r="K998" s="212"/>
      <c r="L998" s="217"/>
      <c r="M998" s="218"/>
      <c r="N998" s="219"/>
      <c r="O998" s="219"/>
      <c r="P998" s="219"/>
      <c r="Q998" s="219"/>
      <c r="R998" s="219"/>
      <c r="S998" s="219"/>
      <c r="T998" s="220"/>
      <c r="AT998" s="221" t="s">
        <v>165</v>
      </c>
      <c r="AU998" s="221" t="s">
        <v>83</v>
      </c>
      <c r="AV998" s="14" t="s">
        <v>83</v>
      </c>
      <c r="AW998" s="14" t="s">
        <v>30</v>
      </c>
      <c r="AX998" s="14" t="s">
        <v>73</v>
      </c>
      <c r="AY998" s="221" t="s">
        <v>157</v>
      </c>
    </row>
    <row r="999" spans="2:51" s="13" customFormat="1" ht="10.2">
      <c r="B999" s="200"/>
      <c r="C999" s="201"/>
      <c r="D999" s="202" t="s">
        <v>165</v>
      </c>
      <c r="E999" s="203" t="s">
        <v>1</v>
      </c>
      <c r="F999" s="204" t="s">
        <v>1611</v>
      </c>
      <c r="G999" s="201"/>
      <c r="H999" s="203" t="s">
        <v>1</v>
      </c>
      <c r="I999" s="205"/>
      <c r="J999" s="201"/>
      <c r="K999" s="201"/>
      <c r="L999" s="206"/>
      <c r="M999" s="207"/>
      <c r="N999" s="208"/>
      <c r="O999" s="208"/>
      <c r="P999" s="208"/>
      <c r="Q999" s="208"/>
      <c r="R999" s="208"/>
      <c r="S999" s="208"/>
      <c r="T999" s="209"/>
      <c r="AT999" s="210" t="s">
        <v>165</v>
      </c>
      <c r="AU999" s="210" t="s">
        <v>83</v>
      </c>
      <c r="AV999" s="13" t="s">
        <v>81</v>
      </c>
      <c r="AW999" s="13" t="s">
        <v>30</v>
      </c>
      <c r="AX999" s="13" t="s">
        <v>73</v>
      </c>
      <c r="AY999" s="210" t="s">
        <v>157</v>
      </c>
    </row>
    <row r="1000" spans="2:51" s="14" customFormat="1" ht="10.2">
      <c r="B1000" s="211"/>
      <c r="C1000" s="212"/>
      <c r="D1000" s="202" t="s">
        <v>165</v>
      </c>
      <c r="E1000" s="213" t="s">
        <v>1</v>
      </c>
      <c r="F1000" s="214" t="s">
        <v>173</v>
      </c>
      <c r="G1000" s="212"/>
      <c r="H1000" s="215">
        <v>3</v>
      </c>
      <c r="I1000" s="216"/>
      <c r="J1000" s="212"/>
      <c r="K1000" s="212"/>
      <c r="L1000" s="217"/>
      <c r="M1000" s="218"/>
      <c r="N1000" s="219"/>
      <c r="O1000" s="219"/>
      <c r="P1000" s="219"/>
      <c r="Q1000" s="219"/>
      <c r="R1000" s="219"/>
      <c r="S1000" s="219"/>
      <c r="T1000" s="220"/>
      <c r="AT1000" s="221" t="s">
        <v>165</v>
      </c>
      <c r="AU1000" s="221" t="s">
        <v>83</v>
      </c>
      <c r="AV1000" s="14" t="s">
        <v>83</v>
      </c>
      <c r="AW1000" s="14" t="s">
        <v>30</v>
      </c>
      <c r="AX1000" s="14" t="s">
        <v>73</v>
      </c>
      <c r="AY1000" s="221" t="s">
        <v>157</v>
      </c>
    </row>
    <row r="1001" spans="2:51" s="13" customFormat="1" ht="10.2">
      <c r="B1001" s="200"/>
      <c r="C1001" s="201"/>
      <c r="D1001" s="202" t="s">
        <v>165</v>
      </c>
      <c r="E1001" s="203" t="s">
        <v>1</v>
      </c>
      <c r="F1001" s="204" t="s">
        <v>1612</v>
      </c>
      <c r="G1001" s="201"/>
      <c r="H1001" s="203" t="s">
        <v>1</v>
      </c>
      <c r="I1001" s="205"/>
      <c r="J1001" s="201"/>
      <c r="K1001" s="201"/>
      <c r="L1001" s="206"/>
      <c r="M1001" s="207"/>
      <c r="N1001" s="208"/>
      <c r="O1001" s="208"/>
      <c r="P1001" s="208"/>
      <c r="Q1001" s="208"/>
      <c r="R1001" s="208"/>
      <c r="S1001" s="208"/>
      <c r="T1001" s="209"/>
      <c r="AT1001" s="210" t="s">
        <v>165</v>
      </c>
      <c r="AU1001" s="210" t="s">
        <v>83</v>
      </c>
      <c r="AV1001" s="13" t="s">
        <v>81</v>
      </c>
      <c r="AW1001" s="13" t="s">
        <v>30</v>
      </c>
      <c r="AX1001" s="13" t="s">
        <v>73</v>
      </c>
      <c r="AY1001" s="210" t="s">
        <v>157</v>
      </c>
    </row>
    <row r="1002" spans="2:51" s="14" customFormat="1" ht="10.2">
      <c r="B1002" s="211"/>
      <c r="C1002" s="212"/>
      <c r="D1002" s="202" t="s">
        <v>165</v>
      </c>
      <c r="E1002" s="213" t="s">
        <v>1</v>
      </c>
      <c r="F1002" s="214" t="s">
        <v>81</v>
      </c>
      <c r="G1002" s="212"/>
      <c r="H1002" s="215">
        <v>1</v>
      </c>
      <c r="I1002" s="216"/>
      <c r="J1002" s="212"/>
      <c r="K1002" s="212"/>
      <c r="L1002" s="217"/>
      <c r="M1002" s="218"/>
      <c r="N1002" s="219"/>
      <c r="O1002" s="219"/>
      <c r="P1002" s="219"/>
      <c r="Q1002" s="219"/>
      <c r="R1002" s="219"/>
      <c r="S1002" s="219"/>
      <c r="T1002" s="220"/>
      <c r="AT1002" s="221" t="s">
        <v>165</v>
      </c>
      <c r="AU1002" s="221" t="s">
        <v>83</v>
      </c>
      <c r="AV1002" s="14" t="s">
        <v>83</v>
      </c>
      <c r="AW1002" s="14" t="s">
        <v>30</v>
      </c>
      <c r="AX1002" s="14" t="s">
        <v>73</v>
      </c>
      <c r="AY1002" s="221" t="s">
        <v>157</v>
      </c>
    </row>
    <row r="1003" spans="2:51" s="15" customFormat="1" ht="10.2">
      <c r="B1003" s="222"/>
      <c r="C1003" s="223"/>
      <c r="D1003" s="202" t="s">
        <v>165</v>
      </c>
      <c r="E1003" s="224" t="s">
        <v>1</v>
      </c>
      <c r="F1003" s="225" t="s">
        <v>168</v>
      </c>
      <c r="G1003" s="223"/>
      <c r="H1003" s="226">
        <v>5</v>
      </c>
      <c r="I1003" s="227"/>
      <c r="J1003" s="223"/>
      <c r="K1003" s="223"/>
      <c r="L1003" s="228"/>
      <c r="M1003" s="229"/>
      <c r="N1003" s="230"/>
      <c r="O1003" s="230"/>
      <c r="P1003" s="230"/>
      <c r="Q1003" s="230"/>
      <c r="R1003" s="230"/>
      <c r="S1003" s="230"/>
      <c r="T1003" s="231"/>
      <c r="AT1003" s="232" t="s">
        <v>165</v>
      </c>
      <c r="AU1003" s="232" t="s">
        <v>83</v>
      </c>
      <c r="AV1003" s="15" t="s">
        <v>164</v>
      </c>
      <c r="AW1003" s="15" t="s">
        <v>30</v>
      </c>
      <c r="AX1003" s="15" t="s">
        <v>81</v>
      </c>
      <c r="AY1003" s="232" t="s">
        <v>157</v>
      </c>
    </row>
    <row r="1004" spans="1:65" s="2" customFormat="1" ht="14.4" customHeight="1">
      <c r="A1004" s="34"/>
      <c r="B1004" s="35"/>
      <c r="C1004" s="233" t="s">
        <v>1659</v>
      </c>
      <c r="D1004" s="233" t="s">
        <v>307</v>
      </c>
      <c r="E1004" s="234" t="s">
        <v>1660</v>
      </c>
      <c r="F1004" s="235" t="s">
        <v>1661</v>
      </c>
      <c r="G1004" s="236" t="s">
        <v>265</v>
      </c>
      <c r="H1004" s="237">
        <v>1</v>
      </c>
      <c r="I1004" s="238"/>
      <c r="J1004" s="239">
        <f>ROUND(I1004*H1004,2)</f>
        <v>0</v>
      </c>
      <c r="K1004" s="235" t="s">
        <v>1</v>
      </c>
      <c r="L1004" s="240"/>
      <c r="M1004" s="241" t="s">
        <v>1</v>
      </c>
      <c r="N1004" s="242" t="s">
        <v>40</v>
      </c>
      <c r="O1004" s="72"/>
      <c r="P1004" s="196">
        <f>O1004*H1004</f>
        <v>0</v>
      </c>
      <c r="Q1004" s="196">
        <v>0</v>
      </c>
      <c r="R1004" s="196">
        <f>Q1004*H1004</f>
        <v>0</v>
      </c>
      <c r="S1004" s="196">
        <v>0</v>
      </c>
      <c r="T1004" s="197">
        <f>S1004*H1004</f>
        <v>0</v>
      </c>
      <c r="U1004" s="34"/>
      <c r="V1004" s="34"/>
      <c r="W1004" s="34"/>
      <c r="X1004" s="34"/>
      <c r="Y1004" s="34"/>
      <c r="Z1004" s="34"/>
      <c r="AA1004" s="34"/>
      <c r="AB1004" s="34"/>
      <c r="AC1004" s="34"/>
      <c r="AD1004" s="34"/>
      <c r="AE1004" s="34"/>
      <c r="AR1004" s="198" t="s">
        <v>241</v>
      </c>
      <c r="AT1004" s="198" t="s">
        <v>307</v>
      </c>
      <c r="AU1004" s="198" t="s">
        <v>83</v>
      </c>
      <c r="AY1004" s="17" t="s">
        <v>157</v>
      </c>
      <c r="BE1004" s="199">
        <f>IF(N1004="základní",J1004,0)</f>
        <v>0</v>
      </c>
      <c r="BF1004" s="199">
        <f>IF(N1004="snížená",J1004,0)</f>
        <v>0</v>
      </c>
      <c r="BG1004" s="199">
        <f>IF(N1004="zákl. přenesená",J1004,0)</f>
        <v>0</v>
      </c>
      <c r="BH1004" s="199">
        <f>IF(N1004="sníž. přenesená",J1004,0)</f>
        <v>0</v>
      </c>
      <c r="BI1004" s="199">
        <f>IF(N1004="nulová",J1004,0)</f>
        <v>0</v>
      </c>
      <c r="BJ1004" s="17" t="s">
        <v>164</v>
      </c>
      <c r="BK1004" s="199">
        <f>ROUND(I1004*H1004,2)</f>
        <v>0</v>
      </c>
      <c r="BL1004" s="17" t="s">
        <v>196</v>
      </c>
      <c r="BM1004" s="198" t="s">
        <v>944</v>
      </c>
    </row>
    <row r="1005" spans="1:65" s="2" customFormat="1" ht="14.4" customHeight="1">
      <c r="A1005" s="34"/>
      <c r="B1005" s="35"/>
      <c r="C1005" s="233" t="s">
        <v>984</v>
      </c>
      <c r="D1005" s="233" t="s">
        <v>307</v>
      </c>
      <c r="E1005" s="234" t="s">
        <v>1662</v>
      </c>
      <c r="F1005" s="235" t="s">
        <v>1663</v>
      </c>
      <c r="G1005" s="236" t="s">
        <v>265</v>
      </c>
      <c r="H1005" s="237">
        <v>3</v>
      </c>
      <c r="I1005" s="238"/>
      <c r="J1005" s="239">
        <f>ROUND(I1005*H1005,2)</f>
        <v>0</v>
      </c>
      <c r="K1005" s="235" t="s">
        <v>1</v>
      </c>
      <c r="L1005" s="240"/>
      <c r="M1005" s="241" t="s">
        <v>1</v>
      </c>
      <c r="N1005" s="242" t="s">
        <v>40</v>
      </c>
      <c r="O1005" s="72"/>
      <c r="P1005" s="196">
        <f>O1005*H1005</f>
        <v>0</v>
      </c>
      <c r="Q1005" s="196">
        <v>0</v>
      </c>
      <c r="R1005" s="196">
        <f>Q1005*H1005</f>
        <v>0</v>
      </c>
      <c r="S1005" s="196">
        <v>0</v>
      </c>
      <c r="T1005" s="197">
        <f>S1005*H1005</f>
        <v>0</v>
      </c>
      <c r="U1005" s="34"/>
      <c r="V1005" s="34"/>
      <c r="W1005" s="34"/>
      <c r="X1005" s="34"/>
      <c r="Y1005" s="34"/>
      <c r="Z1005" s="34"/>
      <c r="AA1005" s="34"/>
      <c r="AB1005" s="34"/>
      <c r="AC1005" s="34"/>
      <c r="AD1005" s="34"/>
      <c r="AE1005" s="34"/>
      <c r="AR1005" s="198" t="s">
        <v>241</v>
      </c>
      <c r="AT1005" s="198" t="s">
        <v>307</v>
      </c>
      <c r="AU1005" s="198" t="s">
        <v>83</v>
      </c>
      <c r="AY1005" s="17" t="s">
        <v>157</v>
      </c>
      <c r="BE1005" s="199">
        <f>IF(N1005="základní",J1005,0)</f>
        <v>0</v>
      </c>
      <c r="BF1005" s="199">
        <f>IF(N1005="snížená",J1005,0)</f>
        <v>0</v>
      </c>
      <c r="BG1005" s="199">
        <f>IF(N1005="zákl. přenesená",J1005,0)</f>
        <v>0</v>
      </c>
      <c r="BH1005" s="199">
        <f>IF(N1005="sníž. přenesená",J1005,0)</f>
        <v>0</v>
      </c>
      <c r="BI1005" s="199">
        <f>IF(N1005="nulová",J1005,0)</f>
        <v>0</v>
      </c>
      <c r="BJ1005" s="17" t="s">
        <v>164</v>
      </c>
      <c r="BK1005" s="199">
        <f>ROUND(I1005*H1005,2)</f>
        <v>0</v>
      </c>
      <c r="BL1005" s="17" t="s">
        <v>196</v>
      </c>
      <c r="BM1005" s="198" t="s">
        <v>1664</v>
      </c>
    </row>
    <row r="1006" spans="1:65" s="2" customFormat="1" ht="14.4" customHeight="1">
      <c r="A1006" s="34"/>
      <c r="B1006" s="35"/>
      <c r="C1006" s="233" t="s">
        <v>1665</v>
      </c>
      <c r="D1006" s="233" t="s">
        <v>307</v>
      </c>
      <c r="E1006" s="234" t="s">
        <v>1666</v>
      </c>
      <c r="F1006" s="235" t="s">
        <v>1667</v>
      </c>
      <c r="G1006" s="236" t="s">
        <v>265</v>
      </c>
      <c r="H1006" s="237">
        <v>1</v>
      </c>
      <c r="I1006" s="238"/>
      <c r="J1006" s="239">
        <f>ROUND(I1006*H1006,2)</f>
        <v>0</v>
      </c>
      <c r="K1006" s="235" t="s">
        <v>1</v>
      </c>
      <c r="L1006" s="240"/>
      <c r="M1006" s="241" t="s">
        <v>1</v>
      </c>
      <c r="N1006" s="242" t="s">
        <v>40</v>
      </c>
      <c r="O1006" s="72"/>
      <c r="P1006" s="196">
        <f>O1006*H1006</f>
        <v>0</v>
      </c>
      <c r="Q1006" s="196">
        <v>0</v>
      </c>
      <c r="R1006" s="196">
        <f>Q1006*H1006</f>
        <v>0</v>
      </c>
      <c r="S1006" s="196">
        <v>0</v>
      </c>
      <c r="T1006" s="197">
        <f>S1006*H1006</f>
        <v>0</v>
      </c>
      <c r="U1006" s="34"/>
      <c r="V1006" s="34"/>
      <c r="W1006" s="34"/>
      <c r="X1006" s="34"/>
      <c r="Y1006" s="34"/>
      <c r="Z1006" s="34"/>
      <c r="AA1006" s="34"/>
      <c r="AB1006" s="34"/>
      <c r="AC1006" s="34"/>
      <c r="AD1006" s="34"/>
      <c r="AE1006" s="34"/>
      <c r="AR1006" s="198" t="s">
        <v>241</v>
      </c>
      <c r="AT1006" s="198" t="s">
        <v>307</v>
      </c>
      <c r="AU1006" s="198" t="s">
        <v>83</v>
      </c>
      <c r="AY1006" s="17" t="s">
        <v>157</v>
      </c>
      <c r="BE1006" s="199">
        <f>IF(N1006="základní",J1006,0)</f>
        <v>0</v>
      </c>
      <c r="BF1006" s="199">
        <f>IF(N1006="snížená",J1006,0)</f>
        <v>0</v>
      </c>
      <c r="BG1006" s="199">
        <f>IF(N1006="zákl. přenesená",J1006,0)</f>
        <v>0</v>
      </c>
      <c r="BH1006" s="199">
        <f>IF(N1006="sníž. přenesená",J1006,0)</f>
        <v>0</v>
      </c>
      <c r="BI1006" s="199">
        <f>IF(N1006="nulová",J1006,0)</f>
        <v>0</v>
      </c>
      <c r="BJ1006" s="17" t="s">
        <v>164</v>
      </c>
      <c r="BK1006" s="199">
        <f>ROUND(I1006*H1006,2)</f>
        <v>0</v>
      </c>
      <c r="BL1006" s="17" t="s">
        <v>196</v>
      </c>
      <c r="BM1006" s="198" t="s">
        <v>1668</v>
      </c>
    </row>
    <row r="1007" spans="1:65" s="2" customFormat="1" ht="24.15" customHeight="1">
      <c r="A1007" s="34"/>
      <c r="B1007" s="35"/>
      <c r="C1007" s="187" t="s">
        <v>988</v>
      </c>
      <c r="D1007" s="187" t="s">
        <v>159</v>
      </c>
      <c r="E1007" s="188" t="s">
        <v>1669</v>
      </c>
      <c r="F1007" s="189" t="s">
        <v>1670</v>
      </c>
      <c r="G1007" s="190" t="s">
        <v>265</v>
      </c>
      <c r="H1007" s="191">
        <v>5</v>
      </c>
      <c r="I1007" s="192"/>
      <c r="J1007" s="193">
        <f>ROUND(I1007*H1007,2)</f>
        <v>0</v>
      </c>
      <c r="K1007" s="189" t="s">
        <v>163</v>
      </c>
      <c r="L1007" s="39"/>
      <c r="M1007" s="194" t="s">
        <v>1</v>
      </c>
      <c r="N1007" s="195" t="s">
        <v>40</v>
      </c>
      <c r="O1007" s="72"/>
      <c r="P1007" s="196">
        <f>O1007*H1007</f>
        <v>0</v>
      </c>
      <c r="Q1007" s="196">
        <v>0</v>
      </c>
      <c r="R1007" s="196">
        <f>Q1007*H1007</f>
        <v>0</v>
      </c>
      <c r="S1007" s="196">
        <v>0</v>
      </c>
      <c r="T1007" s="197">
        <f>S1007*H1007</f>
        <v>0</v>
      </c>
      <c r="U1007" s="34"/>
      <c r="V1007" s="34"/>
      <c r="W1007" s="34"/>
      <c r="X1007" s="34"/>
      <c r="Y1007" s="34"/>
      <c r="Z1007" s="34"/>
      <c r="AA1007" s="34"/>
      <c r="AB1007" s="34"/>
      <c r="AC1007" s="34"/>
      <c r="AD1007" s="34"/>
      <c r="AE1007" s="34"/>
      <c r="AR1007" s="198" t="s">
        <v>196</v>
      </c>
      <c r="AT1007" s="198" t="s">
        <v>159</v>
      </c>
      <c r="AU1007" s="198" t="s">
        <v>83</v>
      </c>
      <c r="AY1007" s="17" t="s">
        <v>157</v>
      </c>
      <c r="BE1007" s="199">
        <f>IF(N1007="základní",J1007,0)</f>
        <v>0</v>
      </c>
      <c r="BF1007" s="199">
        <f>IF(N1007="snížená",J1007,0)</f>
        <v>0</v>
      </c>
      <c r="BG1007" s="199">
        <f>IF(N1007="zákl. přenesená",J1007,0)</f>
        <v>0</v>
      </c>
      <c r="BH1007" s="199">
        <f>IF(N1007="sníž. přenesená",J1007,0)</f>
        <v>0</v>
      </c>
      <c r="BI1007" s="199">
        <f>IF(N1007="nulová",J1007,0)</f>
        <v>0</v>
      </c>
      <c r="BJ1007" s="17" t="s">
        <v>164</v>
      </c>
      <c r="BK1007" s="199">
        <f>ROUND(I1007*H1007,2)</f>
        <v>0</v>
      </c>
      <c r="BL1007" s="17" t="s">
        <v>196</v>
      </c>
      <c r="BM1007" s="198" t="s">
        <v>1671</v>
      </c>
    </row>
    <row r="1008" spans="2:51" s="13" customFormat="1" ht="10.2">
      <c r="B1008" s="200"/>
      <c r="C1008" s="201"/>
      <c r="D1008" s="202" t="s">
        <v>165</v>
      </c>
      <c r="E1008" s="203" t="s">
        <v>1</v>
      </c>
      <c r="F1008" s="204" t="s">
        <v>1548</v>
      </c>
      <c r="G1008" s="201"/>
      <c r="H1008" s="203" t="s">
        <v>1</v>
      </c>
      <c r="I1008" s="205"/>
      <c r="J1008" s="201"/>
      <c r="K1008" s="201"/>
      <c r="L1008" s="206"/>
      <c r="M1008" s="207"/>
      <c r="N1008" s="208"/>
      <c r="O1008" s="208"/>
      <c r="P1008" s="208"/>
      <c r="Q1008" s="208"/>
      <c r="R1008" s="208"/>
      <c r="S1008" s="208"/>
      <c r="T1008" s="209"/>
      <c r="AT1008" s="210" t="s">
        <v>165</v>
      </c>
      <c r="AU1008" s="210" t="s">
        <v>83</v>
      </c>
      <c r="AV1008" s="13" t="s">
        <v>81</v>
      </c>
      <c r="AW1008" s="13" t="s">
        <v>30</v>
      </c>
      <c r="AX1008" s="13" t="s">
        <v>73</v>
      </c>
      <c r="AY1008" s="210" t="s">
        <v>157</v>
      </c>
    </row>
    <row r="1009" spans="2:51" s="14" customFormat="1" ht="10.2">
      <c r="B1009" s="211"/>
      <c r="C1009" s="212"/>
      <c r="D1009" s="202" t="s">
        <v>165</v>
      </c>
      <c r="E1009" s="213" t="s">
        <v>1</v>
      </c>
      <c r="F1009" s="214" t="s">
        <v>81</v>
      </c>
      <c r="G1009" s="212"/>
      <c r="H1009" s="215">
        <v>1</v>
      </c>
      <c r="I1009" s="216"/>
      <c r="J1009" s="212"/>
      <c r="K1009" s="212"/>
      <c r="L1009" s="217"/>
      <c r="M1009" s="218"/>
      <c r="N1009" s="219"/>
      <c r="O1009" s="219"/>
      <c r="P1009" s="219"/>
      <c r="Q1009" s="219"/>
      <c r="R1009" s="219"/>
      <c r="S1009" s="219"/>
      <c r="T1009" s="220"/>
      <c r="AT1009" s="221" t="s">
        <v>165</v>
      </c>
      <c r="AU1009" s="221" t="s">
        <v>83</v>
      </c>
      <c r="AV1009" s="14" t="s">
        <v>83</v>
      </c>
      <c r="AW1009" s="14" t="s">
        <v>30</v>
      </c>
      <c r="AX1009" s="14" t="s">
        <v>73</v>
      </c>
      <c r="AY1009" s="221" t="s">
        <v>157</v>
      </c>
    </row>
    <row r="1010" spans="2:51" s="13" customFormat="1" ht="10.2">
      <c r="B1010" s="200"/>
      <c r="C1010" s="201"/>
      <c r="D1010" s="202" t="s">
        <v>165</v>
      </c>
      <c r="E1010" s="203" t="s">
        <v>1</v>
      </c>
      <c r="F1010" s="204" t="s">
        <v>1611</v>
      </c>
      <c r="G1010" s="201"/>
      <c r="H1010" s="203" t="s">
        <v>1</v>
      </c>
      <c r="I1010" s="205"/>
      <c r="J1010" s="201"/>
      <c r="K1010" s="201"/>
      <c r="L1010" s="206"/>
      <c r="M1010" s="207"/>
      <c r="N1010" s="208"/>
      <c r="O1010" s="208"/>
      <c r="P1010" s="208"/>
      <c r="Q1010" s="208"/>
      <c r="R1010" s="208"/>
      <c r="S1010" s="208"/>
      <c r="T1010" s="209"/>
      <c r="AT1010" s="210" t="s">
        <v>165</v>
      </c>
      <c r="AU1010" s="210" t="s">
        <v>83</v>
      </c>
      <c r="AV1010" s="13" t="s">
        <v>81</v>
      </c>
      <c r="AW1010" s="13" t="s">
        <v>30</v>
      </c>
      <c r="AX1010" s="13" t="s">
        <v>73</v>
      </c>
      <c r="AY1010" s="210" t="s">
        <v>157</v>
      </c>
    </row>
    <row r="1011" spans="2:51" s="14" customFormat="1" ht="10.2">
      <c r="B1011" s="211"/>
      <c r="C1011" s="212"/>
      <c r="D1011" s="202" t="s">
        <v>165</v>
      </c>
      <c r="E1011" s="213" t="s">
        <v>1</v>
      </c>
      <c r="F1011" s="214" t="s">
        <v>173</v>
      </c>
      <c r="G1011" s="212"/>
      <c r="H1011" s="215">
        <v>3</v>
      </c>
      <c r="I1011" s="216"/>
      <c r="J1011" s="212"/>
      <c r="K1011" s="212"/>
      <c r="L1011" s="217"/>
      <c r="M1011" s="218"/>
      <c r="N1011" s="219"/>
      <c r="O1011" s="219"/>
      <c r="P1011" s="219"/>
      <c r="Q1011" s="219"/>
      <c r="R1011" s="219"/>
      <c r="S1011" s="219"/>
      <c r="T1011" s="220"/>
      <c r="AT1011" s="221" t="s">
        <v>165</v>
      </c>
      <c r="AU1011" s="221" t="s">
        <v>83</v>
      </c>
      <c r="AV1011" s="14" t="s">
        <v>83</v>
      </c>
      <c r="AW1011" s="14" t="s">
        <v>30</v>
      </c>
      <c r="AX1011" s="14" t="s">
        <v>73</v>
      </c>
      <c r="AY1011" s="221" t="s">
        <v>157</v>
      </c>
    </row>
    <row r="1012" spans="2:51" s="13" customFormat="1" ht="10.2">
      <c r="B1012" s="200"/>
      <c r="C1012" s="201"/>
      <c r="D1012" s="202" t="s">
        <v>165</v>
      </c>
      <c r="E1012" s="203" t="s">
        <v>1</v>
      </c>
      <c r="F1012" s="204" t="s">
        <v>1612</v>
      </c>
      <c r="G1012" s="201"/>
      <c r="H1012" s="203" t="s">
        <v>1</v>
      </c>
      <c r="I1012" s="205"/>
      <c r="J1012" s="201"/>
      <c r="K1012" s="201"/>
      <c r="L1012" s="206"/>
      <c r="M1012" s="207"/>
      <c r="N1012" s="208"/>
      <c r="O1012" s="208"/>
      <c r="P1012" s="208"/>
      <c r="Q1012" s="208"/>
      <c r="R1012" s="208"/>
      <c r="S1012" s="208"/>
      <c r="T1012" s="209"/>
      <c r="AT1012" s="210" t="s">
        <v>165</v>
      </c>
      <c r="AU1012" s="210" t="s">
        <v>83</v>
      </c>
      <c r="AV1012" s="13" t="s">
        <v>81</v>
      </c>
      <c r="AW1012" s="13" t="s">
        <v>30</v>
      </c>
      <c r="AX1012" s="13" t="s">
        <v>73</v>
      </c>
      <c r="AY1012" s="210" t="s">
        <v>157</v>
      </c>
    </row>
    <row r="1013" spans="2:51" s="14" customFormat="1" ht="10.2">
      <c r="B1013" s="211"/>
      <c r="C1013" s="212"/>
      <c r="D1013" s="202" t="s">
        <v>165</v>
      </c>
      <c r="E1013" s="213" t="s">
        <v>1</v>
      </c>
      <c r="F1013" s="214" t="s">
        <v>81</v>
      </c>
      <c r="G1013" s="212"/>
      <c r="H1013" s="215">
        <v>1</v>
      </c>
      <c r="I1013" s="216"/>
      <c r="J1013" s="212"/>
      <c r="K1013" s="212"/>
      <c r="L1013" s="217"/>
      <c r="M1013" s="218"/>
      <c r="N1013" s="219"/>
      <c r="O1013" s="219"/>
      <c r="P1013" s="219"/>
      <c r="Q1013" s="219"/>
      <c r="R1013" s="219"/>
      <c r="S1013" s="219"/>
      <c r="T1013" s="220"/>
      <c r="AT1013" s="221" t="s">
        <v>165</v>
      </c>
      <c r="AU1013" s="221" t="s">
        <v>83</v>
      </c>
      <c r="AV1013" s="14" t="s">
        <v>83</v>
      </c>
      <c r="AW1013" s="14" t="s">
        <v>30</v>
      </c>
      <c r="AX1013" s="14" t="s">
        <v>73</v>
      </c>
      <c r="AY1013" s="221" t="s">
        <v>157</v>
      </c>
    </row>
    <row r="1014" spans="2:51" s="15" customFormat="1" ht="10.2">
      <c r="B1014" s="222"/>
      <c r="C1014" s="223"/>
      <c r="D1014" s="202" t="s">
        <v>165</v>
      </c>
      <c r="E1014" s="224" t="s">
        <v>1</v>
      </c>
      <c r="F1014" s="225" t="s">
        <v>168</v>
      </c>
      <c r="G1014" s="223"/>
      <c r="H1014" s="226">
        <v>5</v>
      </c>
      <c r="I1014" s="227"/>
      <c r="J1014" s="223"/>
      <c r="K1014" s="223"/>
      <c r="L1014" s="228"/>
      <c r="M1014" s="229"/>
      <c r="N1014" s="230"/>
      <c r="O1014" s="230"/>
      <c r="P1014" s="230"/>
      <c r="Q1014" s="230"/>
      <c r="R1014" s="230"/>
      <c r="S1014" s="230"/>
      <c r="T1014" s="231"/>
      <c r="AT1014" s="232" t="s">
        <v>165</v>
      </c>
      <c r="AU1014" s="232" t="s">
        <v>83</v>
      </c>
      <c r="AV1014" s="15" t="s">
        <v>164</v>
      </c>
      <c r="AW1014" s="15" t="s">
        <v>30</v>
      </c>
      <c r="AX1014" s="15" t="s">
        <v>81</v>
      </c>
      <c r="AY1014" s="232" t="s">
        <v>157</v>
      </c>
    </row>
    <row r="1015" spans="1:65" s="2" customFormat="1" ht="14.4" customHeight="1">
      <c r="A1015" s="34"/>
      <c r="B1015" s="35"/>
      <c r="C1015" s="233" t="s">
        <v>1672</v>
      </c>
      <c r="D1015" s="233" t="s">
        <v>307</v>
      </c>
      <c r="E1015" s="234" t="s">
        <v>1673</v>
      </c>
      <c r="F1015" s="235" t="s">
        <v>1674</v>
      </c>
      <c r="G1015" s="236" t="s">
        <v>265</v>
      </c>
      <c r="H1015" s="237">
        <v>5</v>
      </c>
      <c r="I1015" s="238"/>
      <c r="J1015" s="239">
        <f>ROUND(I1015*H1015,2)</f>
        <v>0</v>
      </c>
      <c r="K1015" s="235" t="s">
        <v>1</v>
      </c>
      <c r="L1015" s="240"/>
      <c r="M1015" s="241" t="s">
        <v>1</v>
      </c>
      <c r="N1015" s="242" t="s">
        <v>40</v>
      </c>
      <c r="O1015" s="72"/>
      <c r="P1015" s="196">
        <f>O1015*H1015</f>
        <v>0</v>
      </c>
      <c r="Q1015" s="196">
        <v>0</v>
      </c>
      <c r="R1015" s="196">
        <f>Q1015*H1015</f>
        <v>0</v>
      </c>
      <c r="S1015" s="196">
        <v>0</v>
      </c>
      <c r="T1015" s="197">
        <f>S1015*H1015</f>
        <v>0</v>
      </c>
      <c r="U1015" s="34"/>
      <c r="V1015" s="34"/>
      <c r="W1015" s="34"/>
      <c r="X1015" s="34"/>
      <c r="Y1015" s="34"/>
      <c r="Z1015" s="34"/>
      <c r="AA1015" s="34"/>
      <c r="AB1015" s="34"/>
      <c r="AC1015" s="34"/>
      <c r="AD1015" s="34"/>
      <c r="AE1015" s="34"/>
      <c r="AR1015" s="198" t="s">
        <v>241</v>
      </c>
      <c r="AT1015" s="198" t="s">
        <v>307</v>
      </c>
      <c r="AU1015" s="198" t="s">
        <v>83</v>
      </c>
      <c r="AY1015" s="17" t="s">
        <v>157</v>
      </c>
      <c r="BE1015" s="199">
        <f>IF(N1015="základní",J1015,0)</f>
        <v>0</v>
      </c>
      <c r="BF1015" s="199">
        <f>IF(N1015="snížená",J1015,0)</f>
        <v>0</v>
      </c>
      <c r="BG1015" s="199">
        <f>IF(N1015="zákl. přenesená",J1015,0)</f>
        <v>0</v>
      </c>
      <c r="BH1015" s="199">
        <f>IF(N1015="sníž. přenesená",J1015,0)</f>
        <v>0</v>
      </c>
      <c r="BI1015" s="199">
        <f>IF(N1015="nulová",J1015,0)</f>
        <v>0</v>
      </c>
      <c r="BJ1015" s="17" t="s">
        <v>164</v>
      </c>
      <c r="BK1015" s="199">
        <f>ROUND(I1015*H1015,2)</f>
        <v>0</v>
      </c>
      <c r="BL1015" s="17" t="s">
        <v>196</v>
      </c>
      <c r="BM1015" s="198" t="s">
        <v>1675</v>
      </c>
    </row>
    <row r="1016" spans="1:65" s="2" customFormat="1" ht="14.4" customHeight="1">
      <c r="A1016" s="34"/>
      <c r="B1016" s="35"/>
      <c r="C1016" s="187" t="s">
        <v>992</v>
      </c>
      <c r="D1016" s="187" t="s">
        <v>159</v>
      </c>
      <c r="E1016" s="188" t="s">
        <v>1676</v>
      </c>
      <c r="F1016" s="189" t="s">
        <v>1677</v>
      </c>
      <c r="G1016" s="190" t="s">
        <v>265</v>
      </c>
      <c r="H1016" s="191">
        <v>2</v>
      </c>
      <c r="I1016" s="192"/>
      <c r="J1016" s="193">
        <f>ROUND(I1016*H1016,2)</f>
        <v>0</v>
      </c>
      <c r="K1016" s="189" t="s">
        <v>163</v>
      </c>
      <c r="L1016" s="39"/>
      <c r="M1016" s="194" t="s">
        <v>1</v>
      </c>
      <c r="N1016" s="195" t="s">
        <v>40</v>
      </c>
      <c r="O1016" s="72"/>
      <c r="P1016" s="196">
        <f>O1016*H1016</f>
        <v>0</v>
      </c>
      <c r="Q1016" s="196">
        <v>0</v>
      </c>
      <c r="R1016" s="196">
        <f>Q1016*H1016</f>
        <v>0</v>
      </c>
      <c r="S1016" s="196">
        <v>0</v>
      </c>
      <c r="T1016" s="197">
        <f>S1016*H1016</f>
        <v>0</v>
      </c>
      <c r="U1016" s="34"/>
      <c r="V1016" s="34"/>
      <c r="W1016" s="34"/>
      <c r="X1016" s="34"/>
      <c r="Y1016" s="34"/>
      <c r="Z1016" s="34"/>
      <c r="AA1016" s="34"/>
      <c r="AB1016" s="34"/>
      <c r="AC1016" s="34"/>
      <c r="AD1016" s="34"/>
      <c r="AE1016" s="34"/>
      <c r="AR1016" s="198" t="s">
        <v>196</v>
      </c>
      <c r="AT1016" s="198" t="s">
        <v>159</v>
      </c>
      <c r="AU1016" s="198" t="s">
        <v>83</v>
      </c>
      <c r="AY1016" s="17" t="s">
        <v>157</v>
      </c>
      <c r="BE1016" s="199">
        <f>IF(N1016="základní",J1016,0)</f>
        <v>0</v>
      </c>
      <c r="BF1016" s="199">
        <f>IF(N1016="snížená",J1016,0)</f>
        <v>0</v>
      </c>
      <c r="BG1016" s="199">
        <f>IF(N1016="zákl. přenesená",J1016,0)</f>
        <v>0</v>
      </c>
      <c r="BH1016" s="199">
        <f>IF(N1016="sníž. přenesená",J1016,0)</f>
        <v>0</v>
      </c>
      <c r="BI1016" s="199">
        <f>IF(N1016="nulová",J1016,0)</f>
        <v>0</v>
      </c>
      <c r="BJ1016" s="17" t="s">
        <v>164</v>
      </c>
      <c r="BK1016" s="199">
        <f>ROUND(I1016*H1016,2)</f>
        <v>0</v>
      </c>
      <c r="BL1016" s="17" t="s">
        <v>196</v>
      </c>
      <c r="BM1016" s="198" t="s">
        <v>1181</v>
      </c>
    </row>
    <row r="1017" spans="2:51" s="13" customFormat="1" ht="10.2">
      <c r="B1017" s="200"/>
      <c r="C1017" s="201"/>
      <c r="D1017" s="202" t="s">
        <v>165</v>
      </c>
      <c r="E1017" s="203" t="s">
        <v>1</v>
      </c>
      <c r="F1017" s="204" t="s">
        <v>1612</v>
      </c>
      <c r="G1017" s="201"/>
      <c r="H1017" s="203" t="s">
        <v>1</v>
      </c>
      <c r="I1017" s="205"/>
      <c r="J1017" s="201"/>
      <c r="K1017" s="201"/>
      <c r="L1017" s="206"/>
      <c r="M1017" s="207"/>
      <c r="N1017" s="208"/>
      <c r="O1017" s="208"/>
      <c r="P1017" s="208"/>
      <c r="Q1017" s="208"/>
      <c r="R1017" s="208"/>
      <c r="S1017" s="208"/>
      <c r="T1017" s="209"/>
      <c r="AT1017" s="210" t="s">
        <v>165</v>
      </c>
      <c r="AU1017" s="210" t="s">
        <v>83</v>
      </c>
      <c r="AV1017" s="13" t="s">
        <v>81</v>
      </c>
      <c r="AW1017" s="13" t="s">
        <v>30</v>
      </c>
      <c r="AX1017" s="13" t="s">
        <v>73</v>
      </c>
      <c r="AY1017" s="210" t="s">
        <v>157</v>
      </c>
    </row>
    <row r="1018" spans="2:51" s="14" customFormat="1" ht="10.2">
      <c r="B1018" s="211"/>
      <c r="C1018" s="212"/>
      <c r="D1018" s="202" t="s">
        <v>165</v>
      </c>
      <c r="E1018" s="213" t="s">
        <v>1</v>
      </c>
      <c r="F1018" s="214" t="s">
        <v>83</v>
      </c>
      <c r="G1018" s="212"/>
      <c r="H1018" s="215">
        <v>2</v>
      </c>
      <c r="I1018" s="216"/>
      <c r="J1018" s="212"/>
      <c r="K1018" s="212"/>
      <c r="L1018" s="217"/>
      <c r="M1018" s="218"/>
      <c r="N1018" s="219"/>
      <c r="O1018" s="219"/>
      <c r="P1018" s="219"/>
      <c r="Q1018" s="219"/>
      <c r="R1018" s="219"/>
      <c r="S1018" s="219"/>
      <c r="T1018" s="220"/>
      <c r="AT1018" s="221" t="s">
        <v>165</v>
      </c>
      <c r="AU1018" s="221" t="s">
        <v>83</v>
      </c>
      <c r="AV1018" s="14" t="s">
        <v>83</v>
      </c>
      <c r="AW1018" s="14" t="s">
        <v>30</v>
      </c>
      <c r="AX1018" s="14" t="s">
        <v>73</v>
      </c>
      <c r="AY1018" s="221" t="s">
        <v>157</v>
      </c>
    </row>
    <row r="1019" spans="2:51" s="15" customFormat="1" ht="10.2">
      <c r="B1019" s="222"/>
      <c r="C1019" s="223"/>
      <c r="D1019" s="202" t="s">
        <v>165</v>
      </c>
      <c r="E1019" s="224" t="s">
        <v>1</v>
      </c>
      <c r="F1019" s="225" t="s">
        <v>168</v>
      </c>
      <c r="G1019" s="223"/>
      <c r="H1019" s="226">
        <v>2</v>
      </c>
      <c r="I1019" s="227"/>
      <c r="J1019" s="223"/>
      <c r="K1019" s="223"/>
      <c r="L1019" s="228"/>
      <c r="M1019" s="229"/>
      <c r="N1019" s="230"/>
      <c r="O1019" s="230"/>
      <c r="P1019" s="230"/>
      <c r="Q1019" s="230"/>
      <c r="R1019" s="230"/>
      <c r="S1019" s="230"/>
      <c r="T1019" s="231"/>
      <c r="AT1019" s="232" t="s">
        <v>165</v>
      </c>
      <c r="AU1019" s="232" t="s">
        <v>83</v>
      </c>
      <c r="AV1019" s="15" t="s">
        <v>164</v>
      </c>
      <c r="AW1019" s="15" t="s">
        <v>30</v>
      </c>
      <c r="AX1019" s="15" t="s">
        <v>81</v>
      </c>
      <c r="AY1019" s="232" t="s">
        <v>157</v>
      </c>
    </row>
    <row r="1020" spans="1:65" s="2" customFormat="1" ht="14.4" customHeight="1">
      <c r="A1020" s="34"/>
      <c r="B1020" s="35"/>
      <c r="C1020" s="233" t="s">
        <v>1678</v>
      </c>
      <c r="D1020" s="233" t="s">
        <v>307</v>
      </c>
      <c r="E1020" s="234" t="s">
        <v>1679</v>
      </c>
      <c r="F1020" s="235" t="s">
        <v>1680</v>
      </c>
      <c r="G1020" s="236" t="s">
        <v>265</v>
      </c>
      <c r="H1020" s="237">
        <v>2</v>
      </c>
      <c r="I1020" s="238"/>
      <c r="J1020" s="239">
        <f>ROUND(I1020*H1020,2)</f>
        <v>0</v>
      </c>
      <c r="K1020" s="235" t="s">
        <v>1</v>
      </c>
      <c r="L1020" s="240"/>
      <c r="M1020" s="241" t="s">
        <v>1</v>
      </c>
      <c r="N1020" s="242" t="s">
        <v>40</v>
      </c>
      <c r="O1020" s="72"/>
      <c r="P1020" s="196">
        <f>O1020*H1020</f>
        <v>0</v>
      </c>
      <c r="Q1020" s="196">
        <v>0</v>
      </c>
      <c r="R1020" s="196">
        <f>Q1020*H1020</f>
        <v>0</v>
      </c>
      <c r="S1020" s="196">
        <v>0</v>
      </c>
      <c r="T1020" s="197">
        <f>S1020*H1020</f>
        <v>0</v>
      </c>
      <c r="U1020" s="34"/>
      <c r="V1020" s="34"/>
      <c r="W1020" s="34"/>
      <c r="X1020" s="34"/>
      <c r="Y1020" s="34"/>
      <c r="Z1020" s="34"/>
      <c r="AA1020" s="34"/>
      <c r="AB1020" s="34"/>
      <c r="AC1020" s="34"/>
      <c r="AD1020" s="34"/>
      <c r="AE1020" s="34"/>
      <c r="AR1020" s="198" t="s">
        <v>241</v>
      </c>
      <c r="AT1020" s="198" t="s">
        <v>307</v>
      </c>
      <c r="AU1020" s="198" t="s">
        <v>83</v>
      </c>
      <c r="AY1020" s="17" t="s">
        <v>157</v>
      </c>
      <c r="BE1020" s="199">
        <f>IF(N1020="základní",J1020,0)</f>
        <v>0</v>
      </c>
      <c r="BF1020" s="199">
        <f>IF(N1020="snížená",J1020,0)</f>
        <v>0</v>
      </c>
      <c r="BG1020" s="199">
        <f>IF(N1020="zákl. přenesená",J1020,0)</f>
        <v>0</v>
      </c>
      <c r="BH1020" s="199">
        <f>IF(N1020="sníž. přenesená",J1020,0)</f>
        <v>0</v>
      </c>
      <c r="BI1020" s="199">
        <f>IF(N1020="nulová",J1020,0)</f>
        <v>0</v>
      </c>
      <c r="BJ1020" s="17" t="s">
        <v>164</v>
      </c>
      <c r="BK1020" s="199">
        <f>ROUND(I1020*H1020,2)</f>
        <v>0</v>
      </c>
      <c r="BL1020" s="17" t="s">
        <v>196</v>
      </c>
      <c r="BM1020" s="198" t="s">
        <v>1293</v>
      </c>
    </row>
    <row r="1021" spans="1:65" s="2" customFormat="1" ht="14.4" customHeight="1">
      <c r="A1021" s="34"/>
      <c r="B1021" s="35"/>
      <c r="C1021" s="187" t="s">
        <v>995</v>
      </c>
      <c r="D1021" s="187" t="s">
        <v>159</v>
      </c>
      <c r="E1021" s="188" t="s">
        <v>1681</v>
      </c>
      <c r="F1021" s="189" t="s">
        <v>1682</v>
      </c>
      <c r="G1021" s="190" t="s">
        <v>265</v>
      </c>
      <c r="H1021" s="191">
        <v>1</v>
      </c>
      <c r="I1021" s="192"/>
      <c r="J1021" s="193">
        <f>ROUND(I1021*H1021,2)</f>
        <v>0</v>
      </c>
      <c r="K1021" s="189" t="s">
        <v>163</v>
      </c>
      <c r="L1021" s="39"/>
      <c r="M1021" s="194" t="s">
        <v>1</v>
      </c>
      <c r="N1021" s="195" t="s">
        <v>40</v>
      </c>
      <c r="O1021" s="72"/>
      <c r="P1021" s="196">
        <f>O1021*H1021</f>
        <v>0</v>
      </c>
      <c r="Q1021" s="196">
        <v>0</v>
      </c>
      <c r="R1021" s="196">
        <f>Q1021*H1021</f>
        <v>0</v>
      </c>
      <c r="S1021" s="196">
        <v>0</v>
      </c>
      <c r="T1021" s="197">
        <f>S1021*H1021</f>
        <v>0</v>
      </c>
      <c r="U1021" s="34"/>
      <c r="V1021" s="34"/>
      <c r="W1021" s="34"/>
      <c r="X1021" s="34"/>
      <c r="Y1021" s="34"/>
      <c r="Z1021" s="34"/>
      <c r="AA1021" s="34"/>
      <c r="AB1021" s="34"/>
      <c r="AC1021" s="34"/>
      <c r="AD1021" s="34"/>
      <c r="AE1021" s="34"/>
      <c r="AR1021" s="198" t="s">
        <v>196</v>
      </c>
      <c r="AT1021" s="198" t="s">
        <v>159</v>
      </c>
      <c r="AU1021" s="198" t="s">
        <v>83</v>
      </c>
      <c r="AY1021" s="17" t="s">
        <v>157</v>
      </c>
      <c r="BE1021" s="199">
        <f>IF(N1021="základní",J1021,0)</f>
        <v>0</v>
      </c>
      <c r="BF1021" s="199">
        <f>IF(N1021="snížená",J1021,0)</f>
        <v>0</v>
      </c>
      <c r="BG1021" s="199">
        <f>IF(N1021="zákl. přenesená",J1021,0)</f>
        <v>0</v>
      </c>
      <c r="BH1021" s="199">
        <f>IF(N1021="sníž. přenesená",J1021,0)</f>
        <v>0</v>
      </c>
      <c r="BI1021" s="199">
        <f>IF(N1021="nulová",J1021,0)</f>
        <v>0</v>
      </c>
      <c r="BJ1021" s="17" t="s">
        <v>164</v>
      </c>
      <c r="BK1021" s="199">
        <f>ROUND(I1021*H1021,2)</f>
        <v>0</v>
      </c>
      <c r="BL1021" s="17" t="s">
        <v>196</v>
      </c>
      <c r="BM1021" s="198" t="s">
        <v>1683</v>
      </c>
    </row>
    <row r="1022" spans="1:65" s="2" customFormat="1" ht="14.4" customHeight="1">
      <c r="A1022" s="34"/>
      <c r="B1022" s="35"/>
      <c r="C1022" s="233" t="s">
        <v>1684</v>
      </c>
      <c r="D1022" s="233" t="s">
        <v>307</v>
      </c>
      <c r="E1022" s="234" t="s">
        <v>1685</v>
      </c>
      <c r="F1022" s="235" t="s">
        <v>1686</v>
      </c>
      <c r="G1022" s="236" t="s">
        <v>265</v>
      </c>
      <c r="H1022" s="237">
        <v>1</v>
      </c>
      <c r="I1022" s="238"/>
      <c r="J1022" s="239">
        <f>ROUND(I1022*H1022,2)</f>
        <v>0</v>
      </c>
      <c r="K1022" s="235" t="s">
        <v>1</v>
      </c>
      <c r="L1022" s="240"/>
      <c r="M1022" s="241" t="s">
        <v>1</v>
      </c>
      <c r="N1022" s="242" t="s">
        <v>40</v>
      </c>
      <c r="O1022" s="72"/>
      <c r="P1022" s="196">
        <f>O1022*H1022</f>
        <v>0</v>
      </c>
      <c r="Q1022" s="196">
        <v>0</v>
      </c>
      <c r="R1022" s="196">
        <f>Q1022*H1022</f>
        <v>0</v>
      </c>
      <c r="S1022" s="196">
        <v>0</v>
      </c>
      <c r="T1022" s="197">
        <f>S1022*H1022</f>
        <v>0</v>
      </c>
      <c r="U1022" s="34"/>
      <c r="V1022" s="34"/>
      <c r="W1022" s="34"/>
      <c r="X1022" s="34"/>
      <c r="Y1022" s="34"/>
      <c r="Z1022" s="34"/>
      <c r="AA1022" s="34"/>
      <c r="AB1022" s="34"/>
      <c r="AC1022" s="34"/>
      <c r="AD1022" s="34"/>
      <c r="AE1022" s="34"/>
      <c r="AR1022" s="198" t="s">
        <v>241</v>
      </c>
      <c r="AT1022" s="198" t="s">
        <v>307</v>
      </c>
      <c r="AU1022" s="198" t="s">
        <v>83</v>
      </c>
      <c r="AY1022" s="17" t="s">
        <v>157</v>
      </c>
      <c r="BE1022" s="199">
        <f>IF(N1022="základní",J1022,0)</f>
        <v>0</v>
      </c>
      <c r="BF1022" s="199">
        <f>IF(N1022="snížená",J1022,0)</f>
        <v>0</v>
      </c>
      <c r="BG1022" s="199">
        <f>IF(N1022="zákl. přenesená",J1022,0)</f>
        <v>0</v>
      </c>
      <c r="BH1022" s="199">
        <f>IF(N1022="sníž. přenesená",J1022,0)</f>
        <v>0</v>
      </c>
      <c r="BI1022" s="199">
        <f>IF(N1022="nulová",J1022,0)</f>
        <v>0</v>
      </c>
      <c r="BJ1022" s="17" t="s">
        <v>164</v>
      </c>
      <c r="BK1022" s="199">
        <f>ROUND(I1022*H1022,2)</f>
        <v>0</v>
      </c>
      <c r="BL1022" s="17" t="s">
        <v>196</v>
      </c>
      <c r="BM1022" s="198" t="s">
        <v>1687</v>
      </c>
    </row>
    <row r="1023" spans="1:65" s="2" customFormat="1" ht="24.15" customHeight="1">
      <c r="A1023" s="34"/>
      <c r="B1023" s="35"/>
      <c r="C1023" s="187" t="s">
        <v>999</v>
      </c>
      <c r="D1023" s="187" t="s">
        <v>159</v>
      </c>
      <c r="E1023" s="188" t="s">
        <v>1688</v>
      </c>
      <c r="F1023" s="189" t="s">
        <v>1689</v>
      </c>
      <c r="G1023" s="190" t="s">
        <v>265</v>
      </c>
      <c r="H1023" s="191">
        <v>6</v>
      </c>
      <c r="I1023" s="192"/>
      <c r="J1023" s="193">
        <f>ROUND(I1023*H1023,2)</f>
        <v>0</v>
      </c>
      <c r="K1023" s="189" t="s">
        <v>163</v>
      </c>
      <c r="L1023" s="39"/>
      <c r="M1023" s="194" t="s">
        <v>1</v>
      </c>
      <c r="N1023" s="195" t="s">
        <v>40</v>
      </c>
      <c r="O1023" s="72"/>
      <c r="P1023" s="196">
        <f>O1023*H1023</f>
        <v>0</v>
      </c>
      <c r="Q1023" s="196">
        <v>0</v>
      </c>
      <c r="R1023" s="196">
        <f>Q1023*H1023</f>
        <v>0</v>
      </c>
      <c r="S1023" s="196">
        <v>0</v>
      </c>
      <c r="T1023" s="197">
        <f>S1023*H1023</f>
        <v>0</v>
      </c>
      <c r="U1023" s="34"/>
      <c r="V1023" s="34"/>
      <c r="W1023" s="34"/>
      <c r="X1023" s="34"/>
      <c r="Y1023" s="34"/>
      <c r="Z1023" s="34"/>
      <c r="AA1023" s="34"/>
      <c r="AB1023" s="34"/>
      <c r="AC1023" s="34"/>
      <c r="AD1023" s="34"/>
      <c r="AE1023" s="34"/>
      <c r="AR1023" s="198" t="s">
        <v>196</v>
      </c>
      <c r="AT1023" s="198" t="s">
        <v>159</v>
      </c>
      <c r="AU1023" s="198" t="s">
        <v>83</v>
      </c>
      <c r="AY1023" s="17" t="s">
        <v>157</v>
      </c>
      <c r="BE1023" s="199">
        <f>IF(N1023="základní",J1023,0)</f>
        <v>0</v>
      </c>
      <c r="BF1023" s="199">
        <f>IF(N1023="snížená",J1023,0)</f>
        <v>0</v>
      </c>
      <c r="BG1023" s="199">
        <f>IF(N1023="zákl. přenesená",J1023,0)</f>
        <v>0</v>
      </c>
      <c r="BH1023" s="199">
        <f>IF(N1023="sníž. přenesená",J1023,0)</f>
        <v>0</v>
      </c>
      <c r="BI1023" s="199">
        <f>IF(N1023="nulová",J1023,0)</f>
        <v>0</v>
      </c>
      <c r="BJ1023" s="17" t="s">
        <v>164</v>
      </c>
      <c r="BK1023" s="199">
        <f>ROUND(I1023*H1023,2)</f>
        <v>0</v>
      </c>
      <c r="BL1023" s="17" t="s">
        <v>196</v>
      </c>
      <c r="BM1023" s="198" t="s">
        <v>1690</v>
      </c>
    </row>
    <row r="1024" spans="2:51" s="13" customFormat="1" ht="10.2">
      <c r="B1024" s="200"/>
      <c r="C1024" s="201"/>
      <c r="D1024" s="202" t="s">
        <v>165</v>
      </c>
      <c r="E1024" s="203" t="s">
        <v>1</v>
      </c>
      <c r="F1024" s="204" t="s">
        <v>1612</v>
      </c>
      <c r="G1024" s="201"/>
      <c r="H1024" s="203" t="s">
        <v>1</v>
      </c>
      <c r="I1024" s="205"/>
      <c r="J1024" s="201"/>
      <c r="K1024" s="201"/>
      <c r="L1024" s="206"/>
      <c r="M1024" s="207"/>
      <c r="N1024" s="208"/>
      <c r="O1024" s="208"/>
      <c r="P1024" s="208"/>
      <c r="Q1024" s="208"/>
      <c r="R1024" s="208"/>
      <c r="S1024" s="208"/>
      <c r="T1024" s="209"/>
      <c r="AT1024" s="210" t="s">
        <v>165</v>
      </c>
      <c r="AU1024" s="210" t="s">
        <v>83</v>
      </c>
      <c r="AV1024" s="13" t="s">
        <v>81</v>
      </c>
      <c r="AW1024" s="13" t="s">
        <v>30</v>
      </c>
      <c r="AX1024" s="13" t="s">
        <v>73</v>
      </c>
      <c r="AY1024" s="210" t="s">
        <v>157</v>
      </c>
    </row>
    <row r="1025" spans="2:51" s="14" customFormat="1" ht="10.2">
      <c r="B1025" s="211"/>
      <c r="C1025" s="212"/>
      <c r="D1025" s="202" t="s">
        <v>165</v>
      </c>
      <c r="E1025" s="213" t="s">
        <v>1</v>
      </c>
      <c r="F1025" s="214" t="s">
        <v>1691</v>
      </c>
      <c r="G1025" s="212"/>
      <c r="H1025" s="215">
        <v>6</v>
      </c>
      <c r="I1025" s="216"/>
      <c r="J1025" s="212"/>
      <c r="K1025" s="212"/>
      <c r="L1025" s="217"/>
      <c r="M1025" s="218"/>
      <c r="N1025" s="219"/>
      <c r="O1025" s="219"/>
      <c r="P1025" s="219"/>
      <c r="Q1025" s="219"/>
      <c r="R1025" s="219"/>
      <c r="S1025" s="219"/>
      <c r="T1025" s="220"/>
      <c r="AT1025" s="221" t="s">
        <v>165</v>
      </c>
      <c r="AU1025" s="221" t="s">
        <v>83</v>
      </c>
      <c r="AV1025" s="14" t="s">
        <v>83</v>
      </c>
      <c r="AW1025" s="14" t="s">
        <v>30</v>
      </c>
      <c r="AX1025" s="14" t="s">
        <v>73</v>
      </c>
      <c r="AY1025" s="221" t="s">
        <v>157</v>
      </c>
    </row>
    <row r="1026" spans="2:51" s="15" customFormat="1" ht="10.2">
      <c r="B1026" s="222"/>
      <c r="C1026" s="223"/>
      <c r="D1026" s="202" t="s">
        <v>165</v>
      </c>
      <c r="E1026" s="224" t="s">
        <v>1</v>
      </c>
      <c r="F1026" s="225" t="s">
        <v>168</v>
      </c>
      <c r="G1026" s="223"/>
      <c r="H1026" s="226">
        <v>6</v>
      </c>
      <c r="I1026" s="227"/>
      <c r="J1026" s="223"/>
      <c r="K1026" s="223"/>
      <c r="L1026" s="228"/>
      <c r="M1026" s="229"/>
      <c r="N1026" s="230"/>
      <c r="O1026" s="230"/>
      <c r="P1026" s="230"/>
      <c r="Q1026" s="230"/>
      <c r="R1026" s="230"/>
      <c r="S1026" s="230"/>
      <c r="T1026" s="231"/>
      <c r="AT1026" s="232" t="s">
        <v>165</v>
      </c>
      <c r="AU1026" s="232" t="s">
        <v>83</v>
      </c>
      <c r="AV1026" s="15" t="s">
        <v>164</v>
      </c>
      <c r="AW1026" s="15" t="s">
        <v>30</v>
      </c>
      <c r="AX1026" s="15" t="s">
        <v>81</v>
      </c>
      <c r="AY1026" s="232" t="s">
        <v>157</v>
      </c>
    </row>
    <row r="1027" spans="1:65" s="2" customFormat="1" ht="14.4" customHeight="1">
      <c r="A1027" s="34"/>
      <c r="B1027" s="35"/>
      <c r="C1027" s="233" t="s">
        <v>1692</v>
      </c>
      <c r="D1027" s="233" t="s">
        <v>307</v>
      </c>
      <c r="E1027" s="234" t="s">
        <v>1693</v>
      </c>
      <c r="F1027" s="235" t="s">
        <v>1694</v>
      </c>
      <c r="G1027" s="236" t="s">
        <v>265</v>
      </c>
      <c r="H1027" s="237">
        <v>3</v>
      </c>
      <c r="I1027" s="238"/>
      <c r="J1027" s="239">
        <f aca="true" t="shared" si="130" ref="J1027:J1034">ROUND(I1027*H1027,2)</f>
        <v>0</v>
      </c>
      <c r="K1027" s="235" t="s">
        <v>1</v>
      </c>
      <c r="L1027" s="240"/>
      <c r="M1027" s="241" t="s">
        <v>1</v>
      </c>
      <c r="N1027" s="242" t="s">
        <v>40</v>
      </c>
      <c r="O1027" s="72"/>
      <c r="P1027" s="196">
        <f aca="true" t="shared" si="131" ref="P1027:P1034">O1027*H1027</f>
        <v>0</v>
      </c>
      <c r="Q1027" s="196">
        <v>0</v>
      </c>
      <c r="R1027" s="196">
        <f aca="true" t="shared" si="132" ref="R1027:R1034">Q1027*H1027</f>
        <v>0</v>
      </c>
      <c r="S1027" s="196">
        <v>0</v>
      </c>
      <c r="T1027" s="197">
        <f aca="true" t="shared" si="133" ref="T1027:T1034">S1027*H1027</f>
        <v>0</v>
      </c>
      <c r="U1027" s="34"/>
      <c r="V1027" s="34"/>
      <c r="W1027" s="34"/>
      <c r="X1027" s="34"/>
      <c r="Y1027" s="34"/>
      <c r="Z1027" s="34"/>
      <c r="AA1027" s="34"/>
      <c r="AB1027" s="34"/>
      <c r="AC1027" s="34"/>
      <c r="AD1027" s="34"/>
      <c r="AE1027" s="34"/>
      <c r="AR1027" s="198" t="s">
        <v>241</v>
      </c>
      <c r="AT1027" s="198" t="s">
        <v>307</v>
      </c>
      <c r="AU1027" s="198" t="s">
        <v>83</v>
      </c>
      <c r="AY1027" s="17" t="s">
        <v>157</v>
      </c>
      <c r="BE1027" s="199">
        <f aca="true" t="shared" si="134" ref="BE1027:BE1034">IF(N1027="základní",J1027,0)</f>
        <v>0</v>
      </c>
      <c r="BF1027" s="199">
        <f aca="true" t="shared" si="135" ref="BF1027:BF1034">IF(N1027="snížená",J1027,0)</f>
        <v>0</v>
      </c>
      <c r="BG1027" s="199">
        <f aca="true" t="shared" si="136" ref="BG1027:BG1034">IF(N1027="zákl. přenesená",J1027,0)</f>
        <v>0</v>
      </c>
      <c r="BH1027" s="199">
        <f aca="true" t="shared" si="137" ref="BH1027:BH1034">IF(N1027="sníž. přenesená",J1027,0)</f>
        <v>0</v>
      </c>
      <c r="BI1027" s="199">
        <f aca="true" t="shared" si="138" ref="BI1027:BI1034">IF(N1027="nulová",J1027,0)</f>
        <v>0</v>
      </c>
      <c r="BJ1027" s="17" t="s">
        <v>164</v>
      </c>
      <c r="BK1027" s="199">
        <f aca="true" t="shared" si="139" ref="BK1027:BK1034">ROUND(I1027*H1027,2)</f>
        <v>0</v>
      </c>
      <c r="BL1027" s="17" t="s">
        <v>196</v>
      </c>
      <c r="BM1027" s="198" t="s">
        <v>1695</v>
      </c>
    </row>
    <row r="1028" spans="1:65" s="2" customFormat="1" ht="14.4" customHeight="1">
      <c r="A1028" s="34"/>
      <c r="B1028" s="35"/>
      <c r="C1028" s="233" t="s">
        <v>1002</v>
      </c>
      <c r="D1028" s="233" t="s">
        <v>307</v>
      </c>
      <c r="E1028" s="234" t="s">
        <v>1696</v>
      </c>
      <c r="F1028" s="235" t="s">
        <v>1697</v>
      </c>
      <c r="G1028" s="236" t="s">
        <v>265</v>
      </c>
      <c r="H1028" s="237">
        <v>3</v>
      </c>
      <c r="I1028" s="238"/>
      <c r="J1028" s="239">
        <f t="shared" si="130"/>
        <v>0</v>
      </c>
      <c r="K1028" s="235" t="s">
        <v>1</v>
      </c>
      <c r="L1028" s="240"/>
      <c r="M1028" s="241" t="s">
        <v>1</v>
      </c>
      <c r="N1028" s="242" t="s">
        <v>40</v>
      </c>
      <c r="O1028" s="72"/>
      <c r="P1028" s="196">
        <f t="shared" si="131"/>
        <v>0</v>
      </c>
      <c r="Q1028" s="196">
        <v>0</v>
      </c>
      <c r="R1028" s="196">
        <f t="shared" si="132"/>
        <v>0</v>
      </c>
      <c r="S1028" s="196">
        <v>0</v>
      </c>
      <c r="T1028" s="197">
        <f t="shared" si="133"/>
        <v>0</v>
      </c>
      <c r="U1028" s="34"/>
      <c r="V1028" s="34"/>
      <c r="W1028" s="34"/>
      <c r="X1028" s="34"/>
      <c r="Y1028" s="34"/>
      <c r="Z1028" s="34"/>
      <c r="AA1028" s="34"/>
      <c r="AB1028" s="34"/>
      <c r="AC1028" s="34"/>
      <c r="AD1028" s="34"/>
      <c r="AE1028" s="34"/>
      <c r="AR1028" s="198" t="s">
        <v>241</v>
      </c>
      <c r="AT1028" s="198" t="s">
        <v>307</v>
      </c>
      <c r="AU1028" s="198" t="s">
        <v>83</v>
      </c>
      <c r="AY1028" s="17" t="s">
        <v>157</v>
      </c>
      <c r="BE1028" s="199">
        <f t="shared" si="134"/>
        <v>0</v>
      </c>
      <c r="BF1028" s="199">
        <f t="shared" si="135"/>
        <v>0</v>
      </c>
      <c r="BG1028" s="199">
        <f t="shared" si="136"/>
        <v>0</v>
      </c>
      <c r="BH1028" s="199">
        <f t="shared" si="137"/>
        <v>0</v>
      </c>
      <c r="BI1028" s="199">
        <f t="shared" si="138"/>
        <v>0</v>
      </c>
      <c r="BJ1028" s="17" t="s">
        <v>164</v>
      </c>
      <c r="BK1028" s="199">
        <f t="shared" si="139"/>
        <v>0</v>
      </c>
      <c r="BL1028" s="17" t="s">
        <v>196</v>
      </c>
      <c r="BM1028" s="198" t="s">
        <v>1698</v>
      </c>
    </row>
    <row r="1029" spans="1:65" s="2" customFormat="1" ht="24.15" customHeight="1">
      <c r="A1029" s="34"/>
      <c r="B1029" s="35"/>
      <c r="C1029" s="187" t="s">
        <v>1699</v>
      </c>
      <c r="D1029" s="187" t="s">
        <v>159</v>
      </c>
      <c r="E1029" s="188" t="s">
        <v>1700</v>
      </c>
      <c r="F1029" s="189" t="s">
        <v>1701</v>
      </c>
      <c r="G1029" s="190" t="s">
        <v>265</v>
      </c>
      <c r="H1029" s="191">
        <v>1</v>
      </c>
      <c r="I1029" s="192"/>
      <c r="J1029" s="193">
        <f t="shared" si="130"/>
        <v>0</v>
      </c>
      <c r="K1029" s="189" t="s">
        <v>163</v>
      </c>
      <c r="L1029" s="39"/>
      <c r="M1029" s="194" t="s">
        <v>1</v>
      </c>
      <c r="N1029" s="195" t="s">
        <v>40</v>
      </c>
      <c r="O1029" s="72"/>
      <c r="P1029" s="196">
        <f t="shared" si="131"/>
        <v>0</v>
      </c>
      <c r="Q1029" s="196">
        <v>0</v>
      </c>
      <c r="R1029" s="196">
        <f t="shared" si="132"/>
        <v>0</v>
      </c>
      <c r="S1029" s="196">
        <v>0</v>
      </c>
      <c r="T1029" s="197">
        <f t="shared" si="133"/>
        <v>0</v>
      </c>
      <c r="U1029" s="34"/>
      <c r="V1029" s="34"/>
      <c r="W1029" s="34"/>
      <c r="X1029" s="34"/>
      <c r="Y1029" s="34"/>
      <c r="Z1029" s="34"/>
      <c r="AA1029" s="34"/>
      <c r="AB1029" s="34"/>
      <c r="AC1029" s="34"/>
      <c r="AD1029" s="34"/>
      <c r="AE1029" s="34"/>
      <c r="AR1029" s="198" t="s">
        <v>196</v>
      </c>
      <c r="AT1029" s="198" t="s">
        <v>159</v>
      </c>
      <c r="AU1029" s="198" t="s">
        <v>83</v>
      </c>
      <c r="AY1029" s="17" t="s">
        <v>157</v>
      </c>
      <c r="BE1029" s="199">
        <f t="shared" si="134"/>
        <v>0</v>
      </c>
      <c r="BF1029" s="199">
        <f t="shared" si="135"/>
        <v>0</v>
      </c>
      <c r="BG1029" s="199">
        <f t="shared" si="136"/>
        <v>0</v>
      </c>
      <c r="BH1029" s="199">
        <f t="shared" si="137"/>
        <v>0</v>
      </c>
      <c r="BI1029" s="199">
        <f t="shared" si="138"/>
        <v>0</v>
      </c>
      <c r="BJ1029" s="17" t="s">
        <v>164</v>
      </c>
      <c r="BK1029" s="199">
        <f t="shared" si="139"/>
        <v>0</v>
      </c>
      <c r="BL1029" s="17" t="s">
        <v>196</v>
      </c>
      <c r="BM1029" s="198" t="s">
        <v>1702</v>
      </c>
    </row>
    <row r="1030" spans="1:65" s="2" customFormat="1" ht="14.4" customHeight="1">
      <c r="A1030" s="34"/>
      <c r="B1030" s="35"/>
      <c r="C1030" s="233" t="s">
        <v>1006</v>
      </c>
      <c r="D1030" s="233" t="s">
        <v>307</v>
      </c>
      <c r="E1030" s="234" t="s">
        <v>1703</v>
      </c>
      <c r="F1030" s="235" t="s">
        <v>1704</v>
      </c>
      <c r="G1030" s="236" t="s">
        <v>265</v>
      </c>
      <c r="H1030" s="237">
        <v>1</v>
      </c>
      <c r="I1030" s="238"/>
      <c r="J1030" s="239">
        <f t="shared" si="130"/>
        <v>0</v>
      </c>
      <c r="K1030" s="235" t="s">
        <v>1</v>
      </c>
      <c r="L1030" s="240"/>
      <c r="M1030" s="241" t="s">
        <v>1</v>
      </c>
      <c r="N1030" s="242" t="s">
        <v>40</v>
      </c>
      <c r="O1030" s="72"/>
      <c r="P1030" s="196">
        <f t="shared" si="131"/>
        <v>0</v>
      </c>
      <c r="Q1030" s="196">
        <v>0</v>
      </c>
      <c r="R1030" s="196">
        <f t="shared" si="132"/>
        <v>0</v>
      </c>
      <c r="S1030" s="196">
        <v>0</v>
      </c>
      <c r="T1030" s="197">
        <f t="shared" si="133"/>
        <v>0</v>
      </c>
      <c r="U1030" s="34"/>
      <c r="V1030" s="34"/>
      <c r="W1030" s="34"/>
      <c r="X1030" s="34"/>
      <c r="Y1030" s="34"/>
      <c r="Z1030" s="34"/>
      <c r="AA1030" s="34"/>
      <c r="AB1030" s="34"/>
      <c r="AC1030" s="34"/>
      <c r="AD1030" s="34"/>
      <c r="AE1030" s="34"/>
      <c r="AR1030" s="198" t="s">
        <v>241</v>
      </c>
      <c r="AT1030" s="198" t="s">
        <v>307</v>
      </c>
      <c r="AU1030" s="198" t="s">
        <v>83</v>
      </c>
      <c r="AY1030" s="17" t="s">
        <v>157</v>
      </c>
      <c r="BE1030" s="199">
        <f t="shared" si="134"/>
        <v>0</v>
      </c>
      <c r="BF1030" s="199">
        <f t="shared" si="135"/>
        <v>0</v>
      </c>
      <c r="BG1030" s="199">
        <f t="shared" si="136"/>
        <v>0</v>
      </c>
      <c r="BH1030" s="199">
        <f t="shared" si="137"/>
        <v>0</v>
      </c>
      <c r="BI1030" s="199">
        <f t="shared" si="138"/>
        <v>0</v>
      </c>
      <c r="BJ1030" s="17" t="s">
        <v>164</v>
      </c>
      <c r="BK1030" s="199">
        <f t="shared" si="139"/>
        <v>0</v>
      </c>
      <c r="BL1030" s="17" t="s">
        <v>196</v>
      </c>
      <c r="BM1030" s="198" t="s">
        <v>1705</v>
      </c>
    </row>
    <row r="1031" spans="1:65" s="2" customFormat="1" ht="24.15" customHeight="1">
      <c r="A1031" s="34"/>
      <c r="B1031" s="35"/>
      <c r="C1031" s="187" t="s">
        <v>1706</v>
      </c>
      <c r="D1031" s="187" t="s">
        <v>159</v>
      </c>
      <c r="E1031" s="188" t="s">
        <v>1707</v>
      </c>
      <c r="F1031" s="189" t="s">
        <v>1708</v>
      </c>
      <c r="G1031" s="190" t="s">
        <v>265</v>
      </c>
      <c r="H1031" s="191">
        <v>1</v>
      </c>
      <c r="I1031" s="192"/>
      <c r="J1031" s="193">
        <f t="shared" si="130"/>
        <v>0</v>
      </c>
      <c r="K1031" s="189" t="s">
        <v>163</v>
      </c>
      <c r="L1031" s="39"/>
      <c r="M1031" s="194" t="s">
        <v>1</v>
      </c>
      <c r="N1031" s="195" t="s">
        <v>40</v>
      </c>
      <c r="O1031" s="72"/>
      <c r="P1031" s="196">
        <f t="shared" si="131"/>
        <v>0</v>
      </c>
      <c r="Q1031" s="196">
        <v>0</v>
      </c>
      <c r="R1031" s="196">
        <f t="shared" si="132"/>
        <v>0</v>
      </c>
      <c r="S1031" s="196">
        <v>0</v>
      </c>
      <c r="T1031" s="197">
        <f t="shared" si="133"/>
        <v>0</v>
      </c>
      <c r="U1031" s="34"/>
      <c r="V1031" s="34"/>
      <c r="W1031" s="34"/>
      <c r="X1031" s="34"/>
      <c r="Y1031" s="34"/>
      <c r="Z1031" s="34"/>
      <c r="AA1031" s="34"/>
      <c r="AB1031" s="34"/>
      <c r="AC1031" s="34"/>
      <c r="AD1031" s="34"/>
      <c r="AE1031" s="34"/>
      <c r="AR1031" s="198" t="s">
        <v>196</v>
      </c>
      <c r="AT1031" s="198" t="s">
        <v>159</v>
      </c>
      <c r="AU1031" s="198" t="s">
        <v>83</v>
      </c>
      <c r="AY1031" s="17" t="s">
        <v>157</v>
      </c>
      <c r="BE1031" s="199">
        <f t="shared" si="134"/>
        <v>0</v>
      </c>
      <c r="BF1031" s="199">
        <f t="shared" si="135"/>
        <v>0</v>
      </c>
      <c r="BG1031" s="199">
        <f t="shared" si="136"/>
        <v>0</v>
      </c>
      <c r="BH1031" s="199">
        <f t="shared" si="137"/>
        <v>0</v>
      </c>
      <c r="BI1031" s="199">
        <f t="shared" si="138"/>
        <v>0</v>
      </c>
      <c r="BJ1031" s="17" t="s">
        <v>164</v>
      </c>
      <c r="BK1031" s="199">
        <f t="shared" si="139"/>
        <v>0</v>
      </c>
      <c r="BL1031" s="17" t="s">
        <v>196</v>
      </c>
      <c r="BM1031" s="198" t="s">
        <v>1709</v>
      </c>
    </row>
    <row r="1032" spans="1:65" s="2" customFormat="1" ht="14.4" customHeight="1">
      <c r="A1032" s="34"/>
      <c r="B1032" s="35"/>
      <c r="C1032" s="233" t="s">
        <v>1009</v>
      </c>
      <c r="D1032" s="233" t="s">
        <v>307</v>
      </c>
      <c r="E1032" s="234" t="s">
        <v>1710</v>
      </c>
      <c r="F1032" s="235" t="s">
        <v>1711</v>
      </c>
      <c r="G1032" s="236" t="s">
        <v>265</v>
      </c>
      <c r="H1032" s="237">
        <v>1</v>
      </c>
      <c r="I1032" s="238"/>
      <c r="J1032" s="239">
        <f t="shared" si="130"/>
        <v>0</v>
      </c>
      <c r="K1032" s="235" t="s">
        <v>1</v>
      </c>
      <c r="L1032" s="240"/>
      <c r="M1032" s="241" t="s">
        <v>1</v>
      </c>
      <c r="N1032" s="242" t="s">
        <v>40</v>
      </c>
      <c r="O1032" s="72"/>
      <c r="P1032" s="196">
        <f t="shared" si="131"/>
        <v>0</v>
      </c>
      <c r="Q1032" s="196">
        <v>0</v>
      </c>
      <c r="R1032" s="196">
        <f t="shared" si="132"/>
        <v>0</v>
      </c>
      <c r="S1032" s="196">
        <v>0</v>
      </c>
      <c r="T1032" s="197">
        <f t="shared" si="133"/>
        <v>0</v>
      </c>
      <c r="U1032" s="34"/>
      <c r="V1032" s="34"/>
      <c r="W1032" s="34"/>
      <c r="X1032" s="34"/>
      <c r="Y1032" s="34"/>
      <c r="Z1032" s="34"/>
      <c r="AA1032" s="34"/>
      <c r="AB1032" s="34"/>
      <c r="AC1032" s="34"/>
      <c r="AD1032" s="34"/>
      <c r="AE1032" s="34"/>
      <c r="AR1032" s="198" t="s">
        <v>241</v>
      </c>
      <c r="AT1032" s="198" t="s">
        <v>307</v>
      </c>
      <c r="AU1032" s="198" t="s">
        <v>83</v>
      </c>
      <c r="AY1032" s="17" t="s">
        <v>157</v>
      </c>
      <c r="BE1032" s="199">
        <f t="shared" si="134"/>
        <v>0</v>
      </c>
      <c r="BF1032" s="199">
        <f t="shared" si="135"/>
        <v>0</v>
      </c>
      <c r="BG1032" s="199">
        <f t="shared" si="136"/>
        <v>0</v>
      </c>
      <c r="BH1032" s="199">
        <f t="shared" si="137"/>
        <v>0</v>
      </c>
      <c r="BI1032" s="199">
        <f t="shared" si="138"/>
        <v>0</v>
      </c>
      <c r="BJ1032" s="17" t="s">
        <v>164</v>
      </c>
      <c r="BK1032" s="199">
        <f t="shared" si="139"/>
        <v>0</v>
      </c>
      <c r="BL1032" s="17" t="s">
        <v>196</v>
      </c>
      <c r="BM1032" s="198" t="s">
        <v>1712</v>
      </c>
    </row>
    <row r="1033" spans="1:65" s="2" customFormat="1" ht="37.8" customHeight="1">
      <c r="A1033" s="34"/>
      <c r="B1033" s="35"/>
      <c r="C1033" s="187" t="s">
        <v>1713</v>
      </c>
      <c r="D1033" s="187" t="s">
        <v>159</v>
      </c>
      <c r="E1033" s="188" t="s">
        <v>1714</v>
      </c>
      <c r="F1033" s="189" t="s">
        <v>1715</v>
      </c>
      <c r="G1033" s="190" t="s">
        <v>265</v>
      </c>
      <c r="H1033" s="191">
        <v>4</v>
      </c>
      <c r="I1033" s="192"/>
      <c r="J1033" s="193">
        <f t="shared" si="130"/>
        <v>0</v>
      </c>
      <c r="K1033" s="189" t="s">
        <v>163</v>
      </c>
      <c r="L1033" s="39"/>
      <c r="M1033" s="194" t="s">
        <v>1</v>
      </c>
      <c r="N1033" s="195" t="s">
        <v>40</v>
      </c>
      <c r="O1033" s="72"/>
      <c r="P1033" s="196">
        <f t="shared" si="131"/>
        <v>0</v>
      </c>
      <c r="Q1033" s="196">
        <v>0</v>
      </c>
      <c r="R1033" s="196">
        <f t="shared" si="132"/>
        <v>0</v>
      </c>
      <c r="S1033" s="196">
        <v>0.001</v>
      </c>
      <c r="T1033" s="197">
        <f t="shared" si="133"/>
        <v>0.004</v>
      </c>
      <c r="U1033" s="34"/>
      <c r="V1033" s="34"/>
      <c r="W1033" s="34"/>
      <c r="X1033" s="34"/>
      <c r="Y1033" s="34"/>
      <c r="Z1033" s="34"/>
      <c r="AA1033" s="34"/>
      <c r="AB1033" s="34"/>
      <c r="AC1033" s="34"/>
      <c r="AD1033" s="34"/>
      <c r="AE1033" s="34"/>
      <c r="AR1033" s="198" t="s">
        <v>196</v>
      </c>
      <c r="AT1033" s="198" t="s">
        <v>159</v>
      </c>
      <c r="AU1033" s="198" t="s">
        <v>83</v>
      </c>
      <c r="AY1033" s="17" t="s">
        <v>157</v>
      </c>
      <c r="BE1033" s="199">
        <f t="shared" si="134"/>
        <v>0</v>
      </c>
      <c r="BF1033" s="199">
        <f t="shared" si="135"/>
        <v>0</v>
      </c>
      <c r="BG1033" s="199">
        <f t="shared" si="136"/>
        <v>0</v>
      </c>
      <c r="BH1033" s="199">
        <f t="shared" si="137"/>
        <v>0</v>
      </c>
      <c r="BI1033" s="199">
        <f t="shared" si="138"/>
        <v>0</v>
      </c>
      <c r="BJ1033" s="17" t="s">
        <v>164</v>
      </c>
      <c r="BK1033" s="199">
        <f t="shared" si="139"/>
        <v>0</v>
      </c>
      <c r="BL1033" s="17" t="s">
        <v>196</v>
      </c>
      <c r="BM1033" s="198" t="s">
        <v>1716</v>
      </c>
    </row>
    <row r="1034" spans="1:65" s="2" customFormat="1" ht="24.15" customHeight="1">
      <c r="A1034" s="34"/>
      <c r="B1034" s="35"/>
      <c r="C1034" s="187" t="s">
        <v>1013</v>
      </c>
      <c r="D1034" s="187" t="s">
        <v>159</v>
      </c>
      <c r="E1034" s="188" t="s">
        <v>1717</v>
      </c>
      <c r="F1034" s="189" t="s">
        <v>1718</v>
      </c>
      <c r="G1034" s="190" t="s">
        <v>265</v>
      </c>
      <c r="H1034" s="191">
        <v>44</v>
      </c>
      <c r="I1034" s="192"/>
      <c r="J1034" s="193">
        <f t="shared" si="130"/>
        <v>0</v>
      </c>
      <c r="K1034" s="189" t="s">
        <v>163</v>
      </c>
      <c r="L1034" s="39"/>
      <c r="M1034" s="194" t="s">
        <v>1</v>
      </c>
      <c r="N1034" s="195" t="s">
        <v>40</v>
      </c>
      <c r="O1034" s="72"/>
      <c r="P1034" s="196">
        <f t="shared" si="131"/>
        <v>0</v>
      </c>
      <c r="Q1034" s="196">
        <v>0</v>
      </c>
      <c r="R1034" s="196">
        <f t="shared" si="132"/>
        <v>0</v>
      </c>
      <c r="S1034" s="196">
        <v>0</v>
      </c>
      <c r="T1034" s="197">
        <f t="shared" si="133"/>
        <v>0</v>
      </c>
      <c r="U1034" s="34"/>
      <c r="V1034" s="34"/>
      <c r="W1034" s="34"/>
      <c r="X1034" s="34"/>
      <c r="Y1034" s="34"/>
      <c r="Z1034" s="34"/>
      <c r="AA1034" s="34"/>
      <c r="AB1034" s="34"/>
      <c r="AC1034" s="34"/>
      <c r="AD1034" s="34"/>
      <c r="AE1034" s="34"/>
      <c r="AR1034" s="198" t="s">
        <v>196</v>
      </c>
      <c r="AT1034" s="198" t="s">
        <v>159</v>
      </c>
      <c r="AU1034" s="198" t="s">
        <v>83</v>
      </c>
      <c r="AY1034" s="17" t="s">
        <v>157</v>
      </c>
      <c r="BE1034" s="199">
        <f t="shared" si="134"/>
        <v>0</v>
      </c>
      <c r="BF1034" s="199">
        <f t="shared" si="135"/>
        <v>0</v>
      </c>
      <c r="BG1034" s="199">
        <f t="shared" si="136"/>
        <v>0</v>
      </c>
      <c r="BH1034" s="199">
        <f t="shared" si="137"/>
        <v>0</v>
      </c>
      <c r="BI1034" s="199">
        <f t="shared" si="138"/>
        <v>0</v>
      </c>
      <c r="BJ1034" s="17" t="s">
        <v>164</v>
      </c>
      <c r="BK1034" s="199">
        <f t="shared" si="139"/>
        <v>0</v>
      </c>
      <c r="BL1034" s="17" t="s">
        <v>196</v>
      </c>
      <c r="BM1034" s="198" t="s">
        <v>1719</v>
      </c>
    </row>
    <row r="1035" spans="2:51" s="14" customFormat="1" ht="10.2">
      <c r="B1035" s="211"/>
      <c r="C1035" s="212"/>
      <c r="D1035" s="202" t="s">
        <v>165</v>
      </c>
      <c r="E1035" s="213" t="s">
        <v>1</v>
      </c>
      <c r="F1035" s="214" t="s">
        <v>1720</v>
      </c>
      <c r="G1035" s="212"/>
      <c r="H1035" s="215">
        <v>44</v>
      </c>
      <c r="I1035" s="216"/>
      <c r="J1035" s="212"/>
      <c r="K1035" s="212"/>
      <c r="L1035" s="217"/>
      <c r="M1035" s="218"/>
      <c r="N1035" s="219"/>
      <c r="O1035" s="219"/>
      <c r="P1035" s="219"/>
      <c r="Q1035" s="219"/>
      <c r="R1035" s="219"/>
      <c r="S1035" s="219"/>
      <c r="T1035" s="220"/>
      <c r="AT1035" s="221" t="s">
        <v>165</v>
      </c>
      <c r="AU1035" s="221" t="s">
        <v>83</v>
      </c>
      <c r="AV1035" s="14" t="s">
        <v>83</v>
      </c>
      <c r="AW1035" s="14" t="s">
        <v>30</v>
      </c>
      <c r="AX1035" s="14" t="s">
        <v>73</v>
      </c>
      <c r="AY1035" s="221" t="s">
        <v>157</v>
      </c>
    </row>
    <row r="1036" spans="2:51" s="15" customFormat="1" ht="10.2">
      <c r="B1036" s="222"/>
      <c r="C1036" s="223"/>
      <c r="D1036" s="202" t="s">
        <v>165</v>
      </c>
      <c r="E1036" s="224" t="s">
        <v>1</v>
      </c>
      <c r="F1036" s="225" t="s">
        <v>168</v>
      </c>
      <c r="G1036" s="223"/>
      <c r="H1036" s="226">
        <v>44</v>
      </c>
      <c r="I1036" s="227"/>
      <c r="J1036" s="223"/>
      <c r="K1036" s="223"/>
      <c r="L1036" s="228"/>
      <c r="M1036" s="229"/>
      <c r="N1036" s="230"/>
      <c r="O1036" s="230"/>
      <c r="P1036" s="230"/>
      <c r="Q1036" s="230"/>
      <c r="R1036" s="230"/>
      <c r="S1036" s="230"/>
      <c r="T1036" s="231"/>
      <c r="AT1036" s="232" t="s">
        <v>165</v>
      </c>
      <c r="AU1036" s="232" t="s">
        <v>83</v>
      </c>
      <c r="AV1036" s="15" t="s">
        <v>164</v>
      </c>
      <c r="AW1036" s="15" t="s">
        <v>30</v>
      </c>
      <c r="AX1036" s="15" t="s">
        <v>81</v>
      </c>
      <c r="AY1036" s="232" t="s">
        <v>157</v>
      </c>
    </row>
    <row r="1037" spans="1:65" s="2" customFormat="1" ht="14.4" customHeight="1">
      <c r="A1037" s="34"/>
      <c r="B1037" s="35"/>
      <c r="C1037" s="233" t="s">
        <v>1721</v>
      </c>
      <c r="D1037" s="233" t="s">
        <v>307</v>
      </c>
      <c r="E1037" s="234" t="s">
        <v>1722</v>
      </c>
      <c r="F1037" s="235" t="s">
        <v>1723</v>
      </c>
      <c r="G1037" s="236" t="s">
        <v>265</v>
      </c>
      <c r="H1037" s="237">
        <v>10</v>
      </c>
      <c r="I1037" s="238"/>
      <c r="J1037" s="239">
        <f aca="true" t="shared" si="140" ref="J1037:J1045">ROUND(I1037*H1037,2)</f>
        <v>0</v>
      </c>
      <c r="K1037" s="235" t="s">
        <v>1</v>
      </c>
      <c r="L1037" s="240"/>
      <c r="M1037" s="241" t="s">
        <v>1</v>
      </c>
      <c r="N1037" s="242" t="s">
        <v>40</v>
      </c>
      <c r="O1037" s="72"/>
      <c r="P1037" s="196">
        <f aca="true" t="shared" si="141" ref="P1037:P1045">O1037*H1037</f>
        <v>0</v>
      </c>
      <c r="Q1037" s="196">
        <v>0</v>
      </c>
      <c r="R1037" s="196">
        <f aca="true" t="shared" si="142" ref="R1037:R1045">Q1037*H1037</f>
        <v>0</v>
      </c>
      <c r="S1037" s="196">
        <v>0</v>
      </c>
      <c r="T1037" s="197">
        <f aca="true" t="shared" si="143" ref="T1037:T1045">S1037*H1037</f>
        <v>0</v>
      </c>
      <c r="U1037" s="34"/>
      <c r="V1037" s="34"/>
      <c r="W1037" s="34"/>
      <c r="X1037" s="34"/>
      <c r="Y1037" s="34"/>
      <c r="Z1037" s="34"/>
      <c r="AA1037" s="34"/>
      <c r="AB1037" s="34"/>
      <c r="AC1037" s="34"/>
      <c r="AD1037" s="34"/>
      <c r="AE1037" s="34"/>
      <c r="AR1037" s="198" t="s">
        <v>241</v>
      </c>
      <c r="AT1037" s="198" t="s">
        <v>307</v>
      </c>
      <c r="AU1037" s="198" t="s">
        <v>83</v>
      </c>
      <c r="AY1037" s="17" t="s">
        <v>157</v>
      </c>
      <c r="BE1037" s="199">
        <f aca="true" t="shared" si="144" ref="BE1037:BE1045">IF(N1037="základní",J1037,0)</f>
        <v>0</v>
      </c>
      <c r="BF1037" s="199">
        <f aca="true" t="shared" si="145" ref="BF1037:BF1045">IF(N1037="snížená",J1037,0)</f>
        <v>0</v>
      </c>
      <c r="BG1037" s="199">
        <f aca="true" t="shared" si="146" ref="BG1037:BG1045">IF(N1037="zákl. přenesená",J1037,0)</f>
        <v>0</v>
      </c>
      <c r="BH1037" s="199">
        <f aca="true" t="shared" si="147" ref="BH1037:BH1045">IF(N1037="sníž. přenesená",J1037,0)</f>
        <v>0</v>
      </c>
      <c r="BI1037" s="199">
        <f aca="true" t="shared" si="148" ref="BI1037:BI1045">IF(N1037="nulová",J1037,0)</f>
        <v>0</v>
      </c>
      <c r="BJ1037" s="17" t="s">
        <v>164</v>
      </c>
      <c r="BK1037" s="199">
        <f aca="true" t="shared" si="149" ref="BK1037:BK1045">ROUND(I1037*H1037,2)</f>
        <v>0</v>
      </c>
      <c r="BL1037" s="17" t="s">
        <v>196</v>
      </c>
      <c r="BM1037" s="198" t="s">
        <v>1724</v>
      </c>
    </row>
    <row r="1038" spans="1:65" s="2" customFormat="1" ht="14.4" customHeight="1">
      <c r="A1038" s="34"/>
      <c r="B1038" s="35"/>
      <c r="C1038" s="233" t="s">
        <v>1016</v>
      </c>
      <c r="D1038" s="233" t="s">
        <v>307</v>
      </c>
      <c r="E1038" s="234" t="s">
        <v>1725</v>
      </c>
      <c r="F1038" s="235" t="s">
        <v>1726</v>
      </c>
      <c r="G1038" s="236" t="s">
        <v>265</v>
      </c>
      <c r="H1038" s="237">
        <v>9</v>
      </c>
      <c r="I1038" s="238"/>
      <c r="J1038" s="239">
        <f t="shared" si="140"/>
        <v>0</v>
      </c>
      <c r="K1038" s="235" t="s">
        <v>1</v>
      </c>
      <c r="L1038" s="240"/>
      <c r="M1038" s="241" t="s">
        <v>1</v>
      </c>
      <c r="N1038" s="242" t="s">
        <v>40</v>
      </c>
      <c r="O1038" s="72"/>
      <c r="P1038" s="196">
        <f t="shared" si="141"/>
        <v>0</v>
      </c>
      <c r="Q1038" s="196">
        <v>0</v>
      </c>
      <c r="R1038" s="196">
        <f t="shared" si="142"/>
        <v>0</v>
      </c>
      <c r="S1038" s="196">
        <v>0</v>
      </c>
      <c r="T1038" s="197">
        <f t="shared" si="143"/>
        <v>0</v>
      </c>
      <c r="U1038" s="34"/>
      <c r="V1038" s="34"/>
      <c r="W1038" s="34"/>
      <c r="X1038" s="34"/>
      <c r="Y1038" s="34"/>
      <c r="Z1038" s="34"/>
      <c r="AA1038" s="34"/>
      <c r="AB1038" s="34"/>
      <c r="AC1038" s="34"/>
      <c r="AD1038" s="34"/>
      <c r="AE1038" s="34"/>
      <c r="AR1038" s="198" t="s">
        <v>241</v>
      </c>
      <c r="AT1038" s="198" t="s">
        <v>307</v>
      </c>
      <c r="AU1038" s="198" t="s">
        <v>83</v>
      </c>
      <c r="AY1038" s="17" t="s">
        <v>157</v>
      </c>
      <c r="BE1038" s="199">
        <f t="shared" si="144"/>
        <v>0</v>
      </c>
      <c r="BF1038" s="199">
        <f t="shared" si="145"/>
        <v>0</v>
      </c>
      <c r="BG1038" s="199">
        <f t="shared" si="146"/>
        <v>0</v>
      </c>
      <c r="BH1038" s="199">
        <f t="shared" si="147"/>
        <v>0</v>
      </c>
      <c r="BI1038" s="199">
        <f t="shared" si="148"/>
        <v>0</v>
      </c>
      <c r="BJ1038" s="17" t="s">
        <v>164</v>
      </c>
      <c r="BK1038" s="199">
        <f t="shared" si="149"/>
        <v>0</v>
      </c>
      <c r="BL1038" s="17" t="s">
        <v>196</v>
      </c>
      <c r="BM1038" s="198" t="s">
        <v>1727</v>
      </c>
    </row>
    <row r="1039" spans="1:65" s="2" customFormat="1" ht="14.4" customHeight="1">
      <c r="A1039" s="34"/>
      <c r="B1039" s="35"/>
      <c r="C1039" s="233" t="s">
        <v>1728</v>
      </c>
      <c r="D1039" s="233" t="s">
        <v>307</v>
      </c>
      <c r="E1039" s="234" t="s">
        <v>1729</v>
      </c>
      <c r="F1039" s="235" t="s">
        <v>1730</v>
      </c>
      <c r="G1039" s="236" t="s">
        <v>265</v>
      </c>
      <c r="H1039" s="237">
        <v>2</v>
      </c>
      <c r="I1039" s="238"/>
      <c r="J1039" s="239">
        <f t="shared" si="140"/>
        <v>0</v>
      </c>
      <c r="K1039" s="235" t="s">
        <v>1</v>
      </c>
      <c r="L1039" s="240"/>
      <c r="M1039" s="241" t="s">
        <v>1</v>
      </c>
      <c r="N1039" s="242" t="s">
        <v>40</v>
      </c>
      <c r="O1039" s="72"/>
      <c r="P1039" s="196">
        <f t="shared" si="141"/>
        <v>0</v>
      </c>
      <c r="Q1039" s="196">
        <v>0</v>
      </c>
      <c r="R1039" s="196">
        <f t="shared" si="142"/>
        <v>0</v>
      </c>
      <c r="S1039" s="196">
        <v>0</v>
      </c>
      <c r="T1039" s="197">
        <f t="shared" si="143"/>
        <v>0</v>
      </c>
      <c r="U1039" s="34"/>
      <c r="V1039" s="34"/>
      <c r="W1039" s="34"/>
      <c r="X1039" s="34"/>
      <c r="Y1039" s="34"/>
      <c r="Z1039" s="34"/>
      <c r="AA1039" s="34"/>
      <c r="AB1039" s="34"/>
      <c r="AC1039" s="34"/>
      <c r="AD1039" s="34"/>
      <c r="AE1039" s="34"/>
      <c r="AR1039" s="198" t="s">
        <v>241</v>
      </c>
      <c r="AT1039" s="198" t="s">
        <v>307</v>
      </c>
      <c r="AU1039" s="198" t="s">
        <v>83</v>
      </c>
      <c r="AY1039" s="17" t="s">
        <v>157</v>
      </c>
      <c r="BE1039" s="199">
        <f t="shared" si="144"/>
        <v>0</v>
      </c>
      <c r="BF1039" s="199">
        <f t="shared" si="145"/>
        <v>0</v>
      </c>
      <c r="BG1039" s="199">
        <f t="shared" si="146"/>
        <v>0</v>
      </c>
      <c r="BH1039" s="199">
        <f t="shared" si="147"/>
        <v>0</v>
      </c>
      <c r="BI1039" s="199">
        <f t="shared" si="148"/>
        <v>0</v>
      </c>
      <c r="BJ1039" s="17" t="s">
        <v>164</v>
      </c>
      <c r="BK1039" s="199">
        <f t="shared" si="149"/>
        <v>0</v>
      </c>
      <c r="BL1039" s="17" t="s">
        <v>196</v>
      </c>
      <c r="BM1039" s="198" t="s">
        <v>1731</v>
      </c>
    </row>
    <row r="1040" spans="1:65" s="2" customFormat="1" ht="14.4" customHeight="1">
      <c r="A1040" s="34"/>
      <c r="B1040" s="35"/>
      <c r="C1040" s="233" t="s">
        <v>1020</v>
      </c>
      <c r="D1040" s="233" t="s">
        <v>307</v>
      </c>
      <c r="E1040" s="234" t="s">
        <v>1732</v>
      </c>
      <c r="F1040" s="235" t="s">
        <v>1733</v>
      </c>
      <c r="G1040" s="236" t="s">
        <v>265</v>
      </c>
      <c r="H1040" s="237">
        <v>4</v>
      </c>
      <c r="I1040" s="238"/>
      <c r="J1040" s="239">
        <f t="shared" si="140"/>
        <v>0</v>
      </c>
      <c r="K1040" s="235" t="s">
        <v>1</v>
      </c>
      <c r="L1040" s="240"/>
      <c r="M1040" s="241" t="s">
        <v>1</v>
      </c>
      <c r="N1040" s="242" t="s">
        <v>40</v>
      </c>
      <c r="O1040" s="72"/>
      <c r="P1040" s="196">
        <f t="shared" si="141"/>
        <v>0</v>
      </c>
      <c r="Q1040" s="196">
        <v>0</v>
      </c>
      <c r="R1040" s="196">
        <f t="shared" si="142"/>
        <v>0</v>
      </c>
      <c r="S1040" s="196">
        <v>0</v>
      </c>
      <c r="T1040" s="197">
        <f t="shared" si="143"/>
        <v>0</v>
      </c>
      <c r="U1040" s="34"/>
      <c r="V1040" s="34"/>
      <c r="W1040" s="34"/>
      <c r="X1040" s="34"/>
      <c r="Y1040" s="34"/>
      <c r="Z1040" s="34"/>
      <c r="AA1040" s="34"/>
      <c r="AB1040" s="34"/>
      <c r="AC1040" s="34"/>
      <c r="AD1040" s="34"/>
      <c r="AE1040" s="34"/>
      <c r="AR1040" s="198" t="s">
        <v>241</v>
      </c>
      <c r="AT1040" s="198" t="s">
        <v>307</v>
      </c>
      <c r="AU1040" s="198" t="s">
        <v>83</v>
      </c>
      <c r="AY1040" s="17" t="s">
        <v>157</v>
      </c>
      <c r="BE1040" s="199">
        <f t="shared" si="144"/>
        <v>0</v>
      </c>
      <c r="BF1040" s="199">
        <f t="shared" si="145"/>
        <v>0</v>
      </c>
      <c r="BG1040" s="199">
        <f t="shared" si="146"/>
        <v>0</v>
      </c>
      <c r="BH1040" s="199">
        <f t="shared" si="147"/>
        <v>0</v>
      </c>
      <c r="BI1040" s="199">
        <f t="shared" si="148"/>
        <v>0</v>
      </c>
      <c r="BJ1040" s="17" t="s">
        <v>164</v>
      </c>
      <c r="BK1040" s="199">
        <f t="shared" si="149"/>
        <v>0</v>
      </c>
      <c r="BL1040" s="17" t="s">
        <v>196</v>
      </c>
      <c r="BM1040" s="198" t="s">
        <v>1734</v>
      </c>
    </row>
    <row r="1041" spans="1:65" s="2" customFormat="1" ht="14.4" customHeight="1">
      <c r="A1041" s="34"/>
      <c r="B1041" s="35"/>
      <c r="C1041" s="233" t="s">
        <v>1735</v>
      </c>
      <c r="D1041" s="233" t="s">
        <v>307</v>
      </c>
      <c r="E1041" s="234" t="s">
        <v>1736</v>
      </c>
      <c r="F1041" s="235" t="s">
        <v>1737</v>
      </c>
      <c r="G1041" s="236" t="s">
        <v>265</v>
      </c>
      <c r="H1041" s="237">
        <v>11</v>
      </c>
      <c r="I1041" s="238"/>
      <c r="J1041" s="239">
        <f t="shared" si="140"/>
        <v>0</v>
      </c>
      <c r="K1041" s="235" t="s">
        <v>1</v>
      </c>
      <c r="L1041" s="240"/>
      <c r="M1041" s="241" t="s">
        <v>1</v>
      </c>
      <c r="N1041" s="242" t="s">
        <v>40</v>
      </c>
      <c r="O1041" s="72"/>
      <c r="P1041" s="196">
        <f t="shared" si="141"/>
        <v>0</v>
      </c>
      <c r="Q1041" s="196">
        <v>0</v>
      </c>
      <c r="R1041" s="196">
        <f t="shared" si="142"/>
        <v>0</v>
      </c>
      <c r="S1041" s="196">
        <v>0</v>
      </c>
      <c r="T1041" s="197">
        <f t="shared" si="143"/>
        <v>0</v>
      </c>
      <c r="U1041" s="34"/>
      <c r="V1041" s="34"/>
      <c r="W1041" s="34"/>
      <c r="X1041" s="34"/>
      <c r="Y1041" s="34"/>
      <c r="Z1041" s="34"/>
      <c r="AA1041" s="34"/>
      <c r="AB1041" s="34"/>
      <c r="AC1041" s="34"/>
      <c r="AD1041" s="34"/>
      <c r="AE1041" s="34"/>
      <c r="AR1041" s="198" t="s">
        <v>241</v>
      </c>
      <c r="AT1041" s="198" t="s">
        <v>307</v>
      </c>
      <c r="AU1041" s="198" t="s">
        <v>83</v>
      </c>
      <c r="AY1041" s="17" t="s">
        <v>157</v>
      </c>
      <c r="BE1041" s="199">
        <f t="shared" si="144"/>
        <v>0</v>
      </c>
      <c r="BF1041" s="199">
        <f t="shared" si="145"/>
        <v>0</v>
      </c>
      <c r="BG1041" s="199">
        <f t="shared" si="146"/>
        <v>0</v>
      </c>
      <c r="BH1041" s="199">
        <f t="shared" si="147"/>
        <v>0</v>
      </c>
      <c r="BI1041" s="199">
        <f t="shared" si="148"/>
        <v>0</v>
      </c>
      <c r="BJ1041" s="17" t="s">
        <v>164</v>
      </c>
      <c r="BK1041" s="199">
        <f t="shared" si="149"/>
        <v>0</v>
      </c>
      <c r="BL1041" s="17" t="s">
        <v>196</v>
      </c>
      <c r="BM1041" s="198" t="s">
        <v>1738</v>
      </c>
    </row>
    <row r="1042" spans="1:65" s="2" customFormat="1" ht="14.4" customHeight="1">
      <c r="A1042" s="34"/>
      <c r="B1042" s="35"/>
      <c r="C1042" s="233" t="s">
        <v>1023</v>
      </c>
      <c r="D1042" s="233" t="s">
        <v>307</v>
      </c>
      <c r="E1042" s="234" t="s">
        <v>1739</v>
      </c>
      <c r="F1042" s="235" t="s">
        <v>1740</v>
      </c>
      <c r="G1042" s="236" t="s">
        <v>265</v>
      </c>
      <c r="H1042" s="237">
        <v>8</v>
      </c>
      <c r="I1042" s="238"/>
      <c r="J1042" s="239">
        <f t="shared" si="140"/>
        <v>0</v>
      </c>
      <c r="K1042" s="235" t="s">
        <v>1</v>
      </c>
      <c r="L1042" s="240"/>
      <c r="M1042" s="241" t="s">
        <v>1</v>
      </c>
      <c r="N1042" s="242" t="s">
        <v>40</v>
      </c>
      <c r="O1042" s="72"/>
      <c r="P1042" s="196">
        <f t="shared" si="141"/>
        <v>0</v>
      </c>
      <c r="Q1042" s="196">
        <v>0</v>
      </c>
      <c r="R1042" s="196">
        <f t="shared" si="142"/>
        <v>0</v>
      </c>
      <c r="S1042" s="196">
        <v>0</v>
      </c>
      <c r="T1042" s="197">
        <f t="shared" si="143"/>
        <v>0</v>
      </c>
      <c r="U1042" s="34"/>
      <c r="V1042" s="34"/>
      <c r="W1042" s="34"/>
      <c r="X1042" s="34"/>
      <c r="Y1042" s="34"/>
      <c r="Z1042" s="34"/>
      <c r="AA1042" s="34"/>
      <c r="AB1042" s="34"/>
      <c r="AC1042" s="34"/>
      <c r="AD1042" s="34"/>
      <c r="AE1042" s="34"/>
      <c r="AR1042" s="198" t="s">
        <v>241</v>
      </c>
      <c r="AT1042" s="198" t="s">
        <v>307</v>
      </c>
      <c r="AU1042" s="198" t="s">
        <v>83</v>
      </c>
      <c r="AY1042" s="17" t="s">
        <v>157</v>
      </c>
      <c r="BE1042" s="199">
        <f t="shared" si="144"/>
        <v>0</v>
      </c>
      <c r="BF1042" s="199">
        <f t="shared" si="145"/>
        <v>0</v>
      </c>
      <c r="BG1042" s="199">
        <f t="shared" si="146"/>
        <v>0</v>
      </c>
      <c r="BH1042" s="199">
        <f t="shared" si="147"/>
        <v>0</v>
      </c>
      <c r="BI1042" s="199">
        <f t="shared" si="148"/>
        <v>0</v>
      </c>
      <c r="BJ1042" s="17" t="s">
        <v>164</v>
      </c>
      <c r="BK1042" s="199">
        <f t="shared" si="149"/>
        <v>0</v>
      </c>
      <c r="BL1042" s="17" t="s">
        <v>196</v>
      </c>
      <c r="BM1042" s="198" t="s">
        <v>1741</v>
      </c>
    </row>
    <row r="1043" spans="1:65" s="2" customFormat="1" ht="24.15" customHeight="1">
      <c r="A1043" s="34"/>
      <c r="B1043" s="35"/>
      <c r="C1043" s="187" t="s">
        <v>1742</v>
      </c>
      <c r="D1043" s="187" t="s">
        <v>159</v>
      </c>
      <c r="E1043" s="188" t="s">
        <v>1743</v>
      </c>
      <c r="F1043" s="189" t="s">
        <v>1744</v>
      </c>
      <c r="G1043" s="190" t="s">
        <v>265</v>
      </c>
      <c r="H1043" s="191">
        <v>2</v>
      </c>
      <c r="I1043" s="192"/>
      <c r="J1043" s="193">
        <f t="shared" si="140"/>
        <v>0</v>
      </c>
      <c r="K1043" s="189" t="s">
        <v>163</v>
      </c>
      <c r="L1043" s="39"/>
      <c r="M1043" s="194" t="s">
        <v>1</v>
      </c>
      <c r="N1043" s="195" t="s">
        <v>40</v>
      </c>
      <c r="O1043" s="72"/>
      <c r="P1043" s="196">
        <f t="shared" si="141"/>
        <v>0</v>
      </c>
      <c r="Q1043" s="196">
        <v>0</v>
      </c>
      <c r="R1043" s="196">
        <f t="shared" si="142"/>
        <v>0</v>
      </c>
      <c r="S1043" s="196">
        <v>0</v>
      </c>
      <c r="T1043" s="197">
        <f t="shared" si="143"/>
        <v>0</v>
      </c>
      <c r="U1043" s="34"/>
      <c r="V1043" s="34"/>
      <c r="W1043" s="34"/>
      <c r="X1043" s="34"/>
      <c r="Y1043" s="34"/>
      <c r="Z1043" s="34"/>
      <c r="AA1043" s="34"/>
      <c r="AB1043" s="34"/>
      <c r="AC1043" s="34"/>
      <c r="AD1043" s="34"/>
      <c r="AE1043" s="34"/>
      <c r="AR1043" s="198" t="s">
        <v>196</v>
      </c>
      <c r="AT1043" s="198" t="s">
        <v>159</v>
      </c>
      <c r="AU1043" s="198" t="s">
        <v>83</v>
      </c>
      <c r="AY1043" s="17" t="s">
        <v>157</v>
      </c>
      <c r="BE1043" s="199">
        <f t="shared" si="144"/>
        <v>0</v>
      </c>
      <c r="BF1043" s="199">
        <f t="shared" si="145"/>
        <v>0</v>
      </c>
      <c r="BG1043" s="199">
        <f t="shared" si="146"/>
        <v>0</v>
      </c>
      <c r="BH1043" s="199">
        <f t="shared" si="147"/>
        <v>0</v>
      </c>
      <c r="BI1043" s="199">
        <f t="shared" si="148"/>
        <v>0</v>
      </c>
      <c r="BJ1043" s="17" t="s">
        <v>164</v>
      </c>
      <c r="BK1043" s="199">
        <f t="shared" si="149"/>
        <v>0</v>
      </c>
      <c r="BL1043" s="17" t="s">
        <v>196</v>
      </c>
      <c r="BM1043" s="198" t="s">
        <v>1745</v>
      </c>
    </row>
    <row r="1044" spans="1:65" s="2" customFormat="1" ht="14.4" customHeight="1">
      <c r="A1044" s="34"/>
      <c r="B1044" s="35"/>
      <c r="C1044" s="233" t="s">
        <v>1027</v>
      </c>
      <c r="D1044" s="233" t="s">
        <v>307</v>
      </c>
      <c r="E1044" s="234" t="s">
        <v>1746</v>
      </c>
      <c r="F1044" s="235" t="s">
        <v>1747</v>
      </c>
      <c r="G1044" s="236" t="s">
        <v>265</v>
      </c>
      <c r="H1044" s="237">
        <v>2</v>
      </c>
      <c r="I1044" s="238"/>
      <c r="J1044" s="239">
        <f t="shared" si="140"/>
        <v>0</v>
      </c>
      <c r="K1044" s="235" t="s">
        <v>1</v>
      </c>
      <c r="L1044" s="240"/>
      <c r="M1044" s="241" t="s">
        <v>1</v>
      </c>
      <c r="N1044" s="242" t="s">
        <v>40</v>
      </c>
      <c r="O1044" s="72"/>
      <c r="P1044" s="196">
        <f t="shared" si="141"/>
        <v>0</v>
      </c>
      <c r="Q1044" s="196">
        <v>0</v>
      </c>
      <c r="R1044" s="196">
        <f t="shared" si="142"/>
        <v>0</v>
      </c>
      <c r="S1044" s="196">
        <v>0</v>
      </c>
      <c r="T1044" s="197">
        <f t="shared" si="143"/>
        <v>0</v>
      </c>
      <c r="U1044" s="34"/>
      <c r="V1044" s="34"/>
      <c r="W1044" s="34"/>
      <c r="X1044" s="34"/>
      <c r="Y1044" s="34"/>
      <c r="Z1044" s="34"/>
      <c r="AA1044" s="34"/>
      <c r="AB1044" s="34"/>
      <c r="AC1044" s="34"/>
      <c r="AD1044" s="34"/>
      <c r="AE1044" s="34"/>
      <c r="AR1044" s="198" t="s">
        <v>241</v>
      </c>
      <c r="AT1044" s="198" t="s">
        <v>307</v>
      </c>
      <c r="AU1044" s="198" t="s">
        <v>83</v>
      </c>
      <c r="AY1044" s="17" t="s">
        <v>157</v>
      </c>
      <c r="BE1044" s="199">
        <f t="shared" si="144"/>
        <v>0</v>
      </c>
      <c r="BF1044" s="199">
        <f t="shared" si="145"/>
        <v>0</v>
      </c>
      <c r="BG1044" s="199">
        <f t="shared" si="146"/>
        <v>0</v>
      </c>
      <c r="BH1044" s="199">
        <f t="shared" si="147"/>
        <v>0</v>
      </c>
      <c r="BI1044" s="199">
        <f t="shared" si="148"/>
        <v>0</v>
      </c>
      <c r="BJ1044" s="17" t="s">
        <v>164</v>
      </c>
      <c r="BK1044" s="199">
        <f t="shared" si="149"/>
        <v>0</v>
      </c>
      <c r="BL1044" s="17" t="s">
        <v>196</v>
      </c>
      <c r="BM1044" s="198" t="s">
        <v>1748</v>
      </c>
    </row>
    <row r="1045" spans="1:65" s="2" customFormat="1" ht="24.15" customHeight="1">
      <c r="A1045" s="34"/>
      <c r="B1045" s="35"/>
      <c r="C1045" s="187" t="s">
        <v>1749</v>
      </c>
      <c r="D1045" s="187" t="s">
        <v>159</v>
      </c>
      <c r="E1045" s="188" t="s">
        <v>1750</v>
      </c>
      <c r="F1045" s="189" t="s">
        <v>1751</v>
      </c>
      <c r="G1045" s="190" t="s">
        <v>265</v>
      </c>
      <c r="H1045" s="191">
        <v>8</v>
      </c>
      <c r="I1045" s="192"/>
      <c r="J1045" s="193">
        <f t="shared" si="140"/>
        <v>0</v>
      </c>
      <c r="K1045" s="189" t="s">
        <v>163</v>
      </c>
      <c r="L1045" s="39"/>
      <c r="M1045" s="194" t="s">
        <v>1</v>
      </c>
      <c r="N1045" s="195" t="s">
        <v>40</v>
      </c>
      <c r="O1045" s="72"/>
      <c r="P1045" s="196">
        <f t="shared" si="141"/>
        <v>0</v>
      </c>
      <c r="Q1045" s="196">
        <v>0</v>
      </c>
      <c r="R1045" s="196">
        <f t="shared" si="142"/>
        <v>0</v>
      </c>
      <c r="S1045" s="196">
        <v>0</v>
      </c>
      <c r="T1045" s="197">
        <f t="shared" si="143"/>
        <v>0</v>
      </c>
      <c r="U1045" s="34"/>
      <c r="V1045" s="34"/>
      <c r="W1045" s="34"/>
      <c r="X1045" s="34"/>
      <c r="Y1045" s="34"/>
      <c r="Z1045" s="34"/>
      <c r="AA1045" s="34"/>
      <c r="AB1045" s="34"/>
      <c r="AC1045" s="34"/>
      <c r="AD1045" s="34"/>
      <c r="AE1045" s="34"/>
      <c r="AR1045" s="198" t="s">
        <v>196</v>
      </c>
      <c r="AT1045" s="198" t="s">
        <v>159</v>
      </c>
      <c r="AU1045" s="198" t="s">
        <v>83</v>
      </c>
      <c r="AY1045" s="17" t="s">
        <v>157</v>
      </c>
      <c r="BE1045" s="199">
        <f t="shared" si="144"/>
        <v>0</v>
      </c>
      <c r="BF1045" s="199">
        <f t="shared" si="145"/>
        <v>0</v>
      </c>
      <c r="BG1045" s="199">
        <f t="shared" si="146"/>
        <v>0</v>
      </c>
      <c r="BH1045" s="199">
        <f t="shared" si="147"/>
        <v>0</v>
      </c>
      <c r="BI1045" s="199">
        <f t="shared" si="148"/>
        <v>0</v>
      </c>
      <c r="BJ1045" s="17" t="s">
        <v>164</v>
      </c>
      <c r="BK1045" s="199">
        <f t="shared" si="149"/>
        <v>0</v>
      </c>
      <c r="BL1045" s="17" t="s">
        <v>196</v>
      </c>
      <c r="BM1045" s="198" t="s">
        <v>1752</v>
      </c>
    </row>
    <row r="1046" spans="2:51" s="14" customFormat="1" ht="10.2">
      <c r="B1046" s="211"/>
      <c r="C1046" s="212"/>
      <c r="D1046" s="202" t="s">
        <v>165</v>
      </c>
      <c r="E1046" s="213" t="s">
        <v>1</v>
      </c>
      <c r="F1046" s="214" t="s">
        <v>1753</v>
      </c>
      <c r="G1046" s="212"/>
      <c r="H1046" s="215">
        <v>8</v>
      </c>
      <c r="I1046" s="216"/>
      <c r="J1046" s="212"/>
      <c r="K1046" s="212"/>
      <c r="L1046" s="217"/>
      <c r="M1046" s="218"/>
      <c r="N1046" s="219"/>
      <c r="O1046" s="219"/>
      <c r="P1046" s="219"/>
      <c r="Q1046" s="219"/>
      <c r="R1046" s="219"/>
      <c r="S1046" s="219"/>
      <c r="T1046" s="220"/>
      <c r="AT1046" s="221" t="s">
        <v>165</v>
      </c>
      <c r="AU1046" s="221" t="s">
        <v>83</v>
      </c>
      <c r="AV1046" s="14" t="s">
        <v>83</v>
      </c>
      <c r="AW1046" s="14" t="s">
        <v>30</v>
      </c>
      <c r="AX1046" s="14" t="s">
        <v>73</v>
      </c>
      <c r="AY1046" s="221" t="s">
        <v>157</v>
      </c>
    </row>
    <row r="1047" spans="2:51" s="15" customFormat="1" ht="10.2">
      <c r="B1047" s="222"/>
      <c r="C1047" s="223"/>
      <c r="D1047" s="202" t="s">
        <v>165</v>
      </c>
      <c r="E1047" s="224" t="s">
        <v>1</v>
      </c>
      <c r="F1047" s="225" t="s">
        <v>168</v>
      </c>
      <c r="G1047" s="223"/>
      <c r="H1047" s="226">
        <v>8</v>
      </c>
      <c r="I1047" s="227"/>
      <c r="J1047" s="223"/>
      <c r="K1047" s="223"/>
      <c r="L1047" s="228"/>
      <c r="M1047" s="229"/>
      <c r="N1047" s="230"/>
      <c r="O1047" s="230"/>
      <c r="P1047" s="230"/>
      <c r="Q1047" s="230"/>
      <c r="R1047" s="230"/>
      <c r="S1047" s="230"/>
      <c r="T1047" s="231"/>
      <c r="AT1047" s="232" t="s">
        <v>165</v>
      </c>
      <c r="AU1047" s="232" t="s">
        <v>83</v>
      </c>
      <c r="AV1047" s="15" t="s">
        <v>164</v>
      </c>
      <c r="AW1047" s="15" t="s">
        <v>30</v>
      </c>
      <c r="AX1047" s="15" t="s">
        <v>81</v>
      </c>
      <c r="AY1047" s="232" t="s">
        <v>157</v>
      </c>
    </row>
    <row r="1048" spans="1:65" s="2" customFormat="1" ht="14.4" customHeight="1">
      <c r="A1048" s="34"/>
      <c r="B1048" s="35"/>
      <c r="C1048" s="233" t="s">
        <v>1030</v>
      </c>
      <c r="D1048" s="233" t="s">
        <v>307</v>
      </c>
      <c r="E1048" s="234" t="s">
        <v>1754</v>
      </c>
      <c r="F1048" s="235" t="s">
        <v>1755</v>
      </c>
      <c r="G1048" s="236" t="s">
        <v>265</v>
      </c>
      <c r="H1048" s="237">
        <v>4</v>
      </c>
      <c r="I1048" s="238"/>
      <c r="J1048" s="239">
        <f>ROUND(I1048*H1048,2)</f>
        <v>0</v>
      </c>
      <c r="K1048" s="235" t="s">
        <v>1</v>
      </c>
      <c r="L1048" s="240"/>
      <c r="M1048" s="241" t="s">
        <v>1</v>
      </c>
      <c r="N1048" s="242" t="s">
        <v>40</v>
      </c>
      <c r="O1048" s="72"/>
      <c r="P1048" s="196">
        <f>O1048*H1048</f>
        <v>0</v>
      </c>
      <c r="Q1048" s="196">
        <v>0</v>
      </c>
      <c r="R1048" s="196">
        <f>Q1048*H1048</f>
        <v>0</v>
      </c>
      <c r="S1048" s="196">
        <v>0</v>
      </c>
      <c r="T1048" s="197">
        <f>S1048*H1048</f>
        <v>0</v>
      </c>
      <c r="U1048" s="34"/>
      <c r="V1048" s="34"/>
      <c r="W1048" s="34"/>
      <c r="X1048" s="34"/>
      <c r="Y1048" s="34"/>
      <c r="Z1048" s="34"/>
      <c r="AA1048" s="34"/>
      <c r="AB1048" s="34"/>
      <c r="AC1048" s="34"/>
      <c r="AD1048" s="34"/>
      <c r="AE1048" s="34"/>
      <c r="AR1048" s="198" t="s">
        <v>241</v>
      </c>
      <c r="AT1048" s="198" t="s">
        <v>307</v>
      </c>
      <c r="AU1048" s="198" t="s">
        <v>83</v>
      </c>
      <c r="AY1048" s="17" t="s">
        <v>157</v>
      </c>
      <c r="BE1048" s="199">
        <f>IF(N1048="základní",J1048,0)</f>
        <v>0</v>
      </c>
      <c r="BF1048" s="199">
        <f>IF(N1048="snížená",J1048,0)</f>
        <v>0</v>
      </c>
      <c r="BG1048" s="199">
        <f>IF(N1048="zákl. přenesená",J1048,0)</f>
        <v>0</v>
      </c>
      <c r="BH1048" s="199">
        <f>IF(N1048="sníž. přenesená",J1048,0)</f>
        <v>0</v>
      </c>
      <c r="BI1048" s="199">
        <f>IF(N1048="nulová",J1048,0)</f>
        <v>0</v>
      </c>
      <c r="BJ1048" s="17" t="s">
        <v>164</v>
      </c>
      <c r="BK1048" s="199">
        <f>ROUND(I1048*H1048,2)</f>
        <v>0</v>
      </c>
      <c r="BL1048" s="17" t="s">
        <v>196</v>
      </c>
      <c r="BM1048" s="198" t="s">
        <v>1756</v>
      </c>
    </row>
    <row r="1049" spans="1:65" s="2" customFormat="1" ht="14.4" customHeight="1">
      <c r="A1049" s="34"/>
      <c r="B1049" s="35"/>
      <c r="C1049" s="233" t="s">
        <v>1757</v>
      </c>
      <c r="D1049" s="233" t="s">
        <v>307</v>
      </c>
      <c r="E1049" s="234" t="s">
        <v>1758</v>
      </c>
      <c r="F1049" s="235" t="s">
        <v>1759</v>
      </c>
      <c r="G1049" s="236" t="s">
        <v>265</v>
      </c>
      <c r="H1049" s="237">
        <v>4</v>
      </c>
      <c r="I1049" s="238"/>
      <c r="J1049" s="239">
        <f>ROUND(I1049*H1049,2)</f>
        <v>0</v>
      </c>
      <c r="K1049" s="235" t="s">
        <v>1</v>
      </c>
      <c r="L1049" s="240"/>
      <c r="M1049" s="241" t="s">
        <v>1</v>
      </c>
      <c r="N1049" s="242" t="s">
        <v>40</v>
      </c>
      <c r="O1049" s="72"/>
      <c r="P1049" s="196">
        <f>O1049*H1049</f>
        <v>0</v>
      </c>
      <c r="Q1049" s="196">
        <v>0</v>
      </c>
      <c r="R1049" s="196">
        <f>Q1049*H1049</f>
        <v>0</v>
      </c>
      <c r="S1049" s="196">
        <v>0</v>
      </c>
      <c r="T1049" s="197">
        <f>S1049*H1049</f>
        <v>0</v>
      </c>
      <c r="U1049" s="34"/>
      <c r="V1049" s="34"/>
      <c r="W1049" s="34"/>
      <c r="X1049" s="34"/>
      <c r="Y1049" s="34"/>
      <c r="Z1049" s="34"/>
      <c r="AA1049" s="34"/>
      <c r="AB1049" s="34"/>
      <c r="AC1049" s="34"/>
      <c r="AD1049" s="34"/>
      <c r="AE1049" s="34"/>
      <c r="AR1049" s="198" t="s">
        <v>241</v>
      </c>
      <c r="AT1049" s="198" t="s">
        <v>307</v>
      </c>
      <c r="AU1049" s="198" t="s">
        <v>83</v>
      </c>
      <c r="AY1049" s="17" t="s">
        <v>157</v>
      </c>
      <c r="BE1049" s="199">
        <f>IF(N1049="základní",J1049,0)</f>
        <v>0</v>
      </c>
      <c r="BF1049" s="199">
        <f>IF(N1049="snížená",J1049,0)</f>
        <v>0</v>
      </c>
      <c r="BG1049" s="199">
        <f>IF(N1049="zákl. přenesená",J1049,0)</f>
        <v>0</v>
      </c>
      <c r="BH1049" s="199">
        <f>IF(N1049="sníž. přenesená",J1049,0)</f>
        <v>0</v>
      </c>
      <c r="BI1049" s="199">
        <f>IF(N1049="nulová",J1049,0)</f>
        <v>0</v>
      </c>
      <c r="BJ1049" s="17" t="s">
        <v>164</v>
      </c>
      <c r="BK1049" s="199">
        <f>ROUND(I1049*H1049,2)</f>
        <v>0</v>
      </c>
      <c r="BL1049" s="17" t="s">
        <v>196</v>
      </c>
      <c r="BM1049" s="198" t="s">
        <v>1760</v>
      </c>
    </row>
    <row r="1050" spans="1:65" s="2" customFormat="1" ht="24.15" customHeight="1">
      <c r="A1050" s="34"/>
      <c r="B1050" s="35"/>
      <c r="C1050" s="187" t="s">
        <v>1034</v>
      </c>
      <c r="D1050" s="187" t="s">
        <v>159</v>
      </c>
      <c r="E1050" s="188" t="s">
        <v>1761</v>
      </c>
      <c r="F1050" s="189" t="s">
        <v>1762</v>
      </c>
      <c r="G1050" s="190" t="s">
        <v>162</v>
      </c>
      <c r="H1050" s="191">
        <v>10</v>
      </c>
      <c r="I1050" s="192"/>
      <c r="J1050" s="193">
        <f>ROUND(I1050*H1050,2)</f>
        <v>0</v>
      </c>
      <c r="K1050" s="189" t="s">
        <v>163</v>
      </c>
      <c r="L1050" s="39"/>
      <c r="M1050" s="194" t="s">
        <v>1</v>
      </c>
      <c r="N1050" s="195" t="s">
        <v>40</v>
      </c>
      <c r="O1050" s="72"/>
      <c r="P1050" s="196">
        <f>O1050*H1050</f>
        <v>0</v>
      </c>
      <c r="Q1050" s="196">
        <v>0</v>
      </c>
      <c r="R1050" s="196">
        <f>Q1050*H1050</f>
        <v>0</v>
      </c>
      <c r="S1050" s="196">
        <v>0</v>
      </c>
      <c r="T1050" s="197">
        <f>S1050*H1050</f>
        <v>0</v>
      </c>
      <c r="U1050" s="34"/>
      <c r="V1050" s="34"/>
      <c r="W1050" s="34"/>
      <c r="X1050" s="34"/>
      <c r="Y1050" s="34"/>
      <c r="Z1050" s="34"/>
      <c r="AA1050" s="34"/>
      <c r="AB1050" s="34"/>
      <c r="AC1050" s="34"/>
      <c r="AD1050" s="34"/>
      <c r="AE1050" s="34"/>
      <c r="AR1050" s="198" t="s">
        <v>196</v>
      </c>
      <c r="AT1050" s="198" t="s">
        <v>159</v>
      </c>
      <c r="AU1050" s="198" t="s">
        <v>83</v>
      </c>
      <c r="AY1050" s="17" t="s">
        <v>157</v>
      </c>
      <c r="BE1050" s="199">
        <f>IF(N1050="základní",J1050,0)</f>
        <v>0</v>
      </c>
      <c r="BF1050" s="199">
        <f>IF(N1050="snížená",J1050,0)</f>
        <v>0</v>
      </c>
      <c r="BG1050" s="199">
        <f>IF(N1050="zákl. přenesená",J1050,0)</f>
        <v>0</v>
      </c>
      <c r="BH1050" s="199">
        <f>IF(N1050="sníž. přenesená",J1050,0)</f>
        <v>0</v>
      </c>
      <c r="BI1050" s="199">
        <f>IF(N1050="nulová",J1050,0)</f>
        <v>0</v>
      </c>
      <c r="BJ1050" s="17" t="s">
        <v>164</v>
      </c>
      <c r="BK1050" s="199">
        <f>ROUND(I1050*H1050,2)</f>
        <v>0</v>
      </c>
      <c r="BL1050" s="17" t="s">
        <v>196</v>
      </c>
      <c r="BM1050" s="198" t="s">
        <v>1763</v>
      </c>
    </row>
    <row r="1051" spans="1:65" s="2" customFormat="1" ht="14.4" customHeight="1">
      <c r="A1051" s="34"/>
      <c r="B1051" s="35"/>
      <c r="C1051" s="233" t="s">
        <v>1764</v>
      </c>
      <c r="D1051" s="233" t="s">
        <v>307</v>
      </c>
      <c r="E1051" s="234" t="s">
        <v>1765</v>
      </c>
      <c r="F1051" s="235" t="s">
        <v>1766</v>
      </c>
      <c r="G1051" s="236" t="s">
        <v>1767</v>
      </c>
      <c r="H1051" s="237">
        <v>7.44</v>
      </c>
      <c r="I1051" s="238"/>
      <c r="J1051" s="239">
        <f>ROUND(I1051*H1051,2)</f>
        <v>0</v>
      </c>
      <c r="K1051" s="235" t="s">
        <v>163</v>
      </c>
      <c r="L1051" s="240"/>
      <c r="M1051" s="241" t="s">
        <v>1</v>
      </c>
      <c r="N1051" s="242" t="s">
        <v>40</v>
      </c>
      <c r="O1051" s="72"/>
      <c r="P1051" s="196">
        <f>O1051*H1051</f>
        <v>0</v>
      </c>
      <c r="Q1051" s="196">
        <v>0.001</v>
      </c>
      <c r="R1051" s="196">
        <f>Q1051*H1051</f>
        <v>0.00744</v>
      </c>
      <c r="S1051" s="196">
        <v>0</v>
      </c>
      <c r="T1051" s="197">
        <f>S1051*H1051</f>
        <v>0</v>
      </c>
      <c r="U1051" s="34"/>
      <c r="V1051" s="34"/>
      <c r="W1051" s="34"/>
      <c r="X1051" s="34"/>
      <c r="Y1051" s="34"/>
      <c r="Z1051" s="34"/>
      <c r="AA1051" s="34"/>
      <c r="AB1051" s="34"/>
      <c r="AC1051" s="34"/>
      <c r="AD1051" s="34"/>
      <c r="AE1051" s="34"/>
      <c r="AR1051" s="198" t="s">
        <v>241</v>
      </c>
      <c r="AT1051" s="198" t="s">
        <v>307</v>
      </c>
      <c r="AU1051" s="198" t="s">
        <v>83</v>
      </c>
      <c r="AY1051" s="17" t="s">
        <v>157</v>
      </c>
      <c r="BE1051" s="199">
        <f>IF(N1051="základní",J1051,0)</f>
        <v>0</v>
      </c>
      <c r="BF1051" s="199">
        <f>IF(N1051="snížená",J1051,0)</f>
        <v>0</v>
      </c>
      <c r="BG1051" s="199">
        <f>IF(N1051="zákl. přenesená",J1051,0)</f>
        <v>0</v>
      </c>
      <c r="BH1051" s="199">
        <f>IF(N1051="sníž. přenesená",J1051,0)</f>
        <v>0</v>
      </c>
      <c r="BI1051" s="199">
        <f>IF(N1051="nulová",J1051,0)</f>
        <v>0</v>
      </c>
      <c r="BJ1051" s="17" t="s">
        <v>164</v>
      </c>
      <c r="BK1051" s="199">
        <f>ROUND(I1051*H1051,2)</f>
        <v>0</v>
      </c>
      <c r="BL1051" s="17" t="s">
        <v>196</v>
      </c>
      <c r="BM1051" s="198" t="s">
        <v>1768</v>
      </c>
    </row>
    <row r="1052" spans="2:51" s="14" customFormat="1" ht="10.2">
      <c r="B1052" s="211"/>
      <c r="C1052" s="212"/>
      <c r="D1052" s="202" t="s">
        <v>165</v>
      </c>
      <c r="E1052" s="213" t="s">
        <v>1</v>
      </c>
      <c r="F1052" s="214" t="s">
        <v>1769</v>
      </c>
      <c r="G1052" s="212"/>
      <c r="H1052" s="215">
        <v>7.44</v>
      </c>
      <c r="I1052" s="216"/>
      <c r="J1052" s="212"/>
      <c r="K1052" s="212"/>
      <c r="L1052" s="217"/>
      <c r="M1052" s="218"/>
      <c r="N1052" s="219"/>
      <c r="O1052" s="219"/>
      <c r="P1052" s="219"/>
      <c r="Q1052" s="219"/>
      <c r="R1052" s="219"/>
      <c r="S1052" s="219"/>
      <c r="T1052" s="220"/>
      <c r="AT1052" s="221" t="s">
        <v>165</v>
      </c>
      <c r="AU1052" s="221" t="s">
        <v>83</v>
      </c>
      <c r="AV1052" s="14" t="s">
        <v>83</v>
      </c>
      <c r="AW1052" s="14" t="s">
        <v>30</v>
      </c>
      <c r="AX1052" s="14" t="s">
        <v>73</v>
      </c>
      <c r="AY1052" s="221" t="s">
        <v>157</v>
      </c>
    </row>
    <row r="1053" spans="2:51" s="15" customFormat="1" ht="10.2">
      <c r="B1053" s="222"/>
      <c r="C1053" s="223"/>
      <c r="D1053" s="202" t="s">
        <v>165</v>
      </c>
      <c r="E1053" s="224" t="s">
        <v>1</v>
      </c>
      <c r="F1053" s="225" t="s">
        <v>168</v>
      </c>
      <c r="G1053" s="223"/>
      <c r="H1053" s="226">
        <v>7.44</v>
      </c>
      <c r="I1053" s="227"/>
      <c r="J1053" s="223"/>
      <c r="K1053" s="223"/>
      <c r="L1053" s="228"/>
      <c r="M1053" s="229"/>
      <c r="N1053" s="230"/>
      <c r="O1053" s="230"/>
      <c r="P1053" s="230"/>
      <c r="Q1053" s="230"/>
      <c r="R1053" s="230"/>
      <c r="S1053" s="230"/>
      <c r="T1053" s="231"/>
      <c r="AT1053" s="232" t="s">
        <v>165</v>
      </c>
      <c r="AU1053" s="232" t="s">
        <v>83</v>
      </c>
      <c r="AV1053" s="15" t="s">
        <v>164</v>
      </c>
      <c r="AW1053" s="15" t="s">
        <v>30</v>
      </c>
      <c r="AX1053" s="15" t="s">
        <v>81</v>
      </c>
      <c r="AY1053" s="232" t="s">
        <v>157</v>
      </c>
    </row>
    <row r="1054" spans="1:65" s="2" customFormat="1" ht="24.15" customHeight="1">
      <c r="A1054" s="34"/>
      <c r="B1054" s="35"/>
      <c r="C1054" s="187" t="s">
        <v>1037</v>
      </c>
      <c r="D1054" s="187" t="s">
        <v>159</v>
      </c>
      <c r="E1054" s="188" t="s">
        <v>1770</v>
      </c>
      <c r="F1054" s="189" t="s">
        <v>1771</v>
      </c>
      <c r="G1054" s="190" t="s">
        <v>162</v>
      </c>
      <c r="H1054" s="191">
        <v>110</v>
      </c>
      <c r="I1054" s="192"/>
      <c r="J1054" s="193">
        <f>ROUND(I1054*H1054,2)</f>
        <v>0</v>
      </c>
      <c r="K1054" s="189" t="s">
        <v>163</v>
      </c>
      <c r="L1054" s="39"/>
      <c r="M1054" s="194" t="s">
        <v>1</v>
      </c>
      <c r="N1054" s="195" t="s">
        <v>40</v>
      </c>
      <c r="O1054" s="72"/>
      <c r="P1054" s="196">
        <f>O1054*H1054</f>
        <v>0</v>
      </c>
      <c r="Q1054" s="196">
        <v>0</v>
      </c>
      <c r="R1054" s="196">
        <f>Q1054*H1054</f>
        <v>0</v>
      </c>
      <c r="S1054" s="196">
        <v>0</v>
      </c>
      <c r="T1054" s="197">
        <f>S1054*H1054</f>
        <v>0</v>
      </c>
      <c r="U1054" s="34"/>
      <c r="V1054" s="34"/>
      <c r="W1054" s="34"/>
      <c r="X1054" s="34"/>
      <c r="Y1054" s="34"/>
      <c r="Z1054" s="34"/>
      <c r="AA1054" s="34"/>
      <c r="AB1054" s="34"/>
      <c r="AC1054" s="34"/>
      <c r="AD1054" s="34"/>
      <c r="AE1054" s="34"/>
      <c r="AR1054" s="198" t="s">
        <v>196</v>
      </c>
      <c r="AT1054" s="198" t="s">
        <v>159</v>
      </c>
      <c r="AU1054" s="198" t="s">
        <v>83</v>
      </c>
      <c r="AY1054" s="17" t="s">
        <v>157</v>
      </c>
      <c r="BE1054" s="199">
        <f>IF(N1054="základní",J1054,0)</f>
        <v>0</v>
      </c>
      <c r="BF1054" s="199">
        <f>IF(N1054="snížená",J1054,0)</f>
        <v>0</v>
      </c>
      <c r="BG1054" s="199">
        <f>IF(N1054="zákl. přenesená",J1054,0)</f>
        <v>0</v>
      </c>
      <c r="BH1054" s="199">
        <f>IF(N1054="sníž. přenesená",J1054,0)</f>
        <v>0</v>
      </c>
      <c r="BI1054" s="199">
        <f>IF(N1054="nulová",J1054,0)</f>
        <v>0</v>
      </c>
      <c r="BJ1054" s="17" t="s">
        <v>164</v>
      </c>
      <c r="BK1054" s="199">
        <f>ROUND(I1054*H1054,2)</f>
        <v>0</v>
      </c>
      <c r="BL1054" s="17" t="s">
        <v>196</v>
      </c>
      <c r="BM1054" s="198" t="s">
        <v>1772</v>
      </c>
    </row>
    <row r="1055" spans="1:65" s="2" customFormat="1" ht="14.4" customHeight="1">
      <c r="A1055" s="34"/>
      <c r="B1055" s="35"/>
      <c r="C1055" s="233" t="s">
        <v>1773</v>
      </c>
      <c r="D1055" s="233" t="s">
        <v>307</v>
      </c>
      <c r="E1055" s="234" t="s">
        <v>1774</v>
      </c>
      <c r="F1055" s="235" t="s">
        <v>1775</v>
      </c>
      <c r="G1055" s="236" t="s">
        <v>1767</v>
      </c>
      <c r="H1055" s="237">
        <v>18.48</v>
      </c>
      <c r="I1055" s="238"/>
      <c r="J1055" s="239">
        <f>ROUND(I1055*H1055,2)</f>
        <v>0</v>
      </c>
      <c r="K1055" s="235" t="s">
        <v>163</v>
      </c>
      <c r="L1055" s="240"/>
      <c r="M1055" s="241" t="s">
        <v>1</v>
      </c>
      <c r="N1055" s="242" t="s">
        <v>40</v>
      </c>
      <c r="O1055" s="72"/>
      <c r="P1055" s="196">
        <f>O1055*H1055</f>
        <v>0</v>
      </c>
      <c r="Q1055" s="196">
        <v>0.001</v>
      </c>
      <c r="R1055" s="196">
        <f>Q1055*H1055</f>
        <v>0.01848</v>
      </c>
      <c r="S1055" s="196">
        <v>0</v>
      </c>
      <c r="T1055" s="197">
        <f>S1055*H1055</f>
        <v>0</v>
      </c>
      <c r="U1055" s="34"/>
      <c r="V1055" s="34"/>
      <c r="W1055" s="34"/>
      <c r="X1055" s="34"/>
      <c r="Y1055" s="34"/>
      <c r="Z1055" s="34"/>
      <c r="AA1055" s="34"/>
      <c r="AB1055" s="34"/>
      <c r="AC1055" s="34"/>
      <c r="AD1055" s="34"/>
      <c r="AE1055" s="34"/>
      <c r="AR1055" s="198" t="s">
        <v>241</v>
      </c>
      <c r="AT1055" s="198" t="s">
        <v>307</v>
      </c>
      <c r="AU1055" s="198" t="s">
        <v>83</v>
      </c>
      <c r="AY1055" s="17" t="s">
        <v>157</v>
      </c>
      <c r="BE1055" s="199">
        <f>IF(N1055="základní",J1055,0)</f>
        <v>0</v>
      </c>
      <c r="BF1055" s="199">
        <f>IF(N1055="snížená",J1055,0)</f>
        <v>0</v>
      </c>
      <c r="BG1055" s="199">
        <f>IF(N1055="zákl. přenesená",J1055,0)</f>
        <v>0</v>
      </c>
      <c r="BH1055" s="199">
        <f>IF(N1055="sníž. přenesená",J1055,0)</f>
        <v>0</v>
      </c>
      <c r="BI1055" s="199">
        <f>IF(N1055="nulová",J1055,0)</f>
        <v>0</v>
      </c>
      <c r="BJ1055" s="17" t="s">
        <v>164</v>
      </c>
      <c r="BK1055" s="199">
        <f>ROUND(I1055*H1055,2)</f>
        <v>0</v>
      </c>
      <c r="BL1055" s="17" t="s">
        <v>196</v>
      </c>
      <c r="BM1055" s="198" t="s">
        <v>1776</v>
      </c>
    </row>
    <row r="1056" spans="2:51" s="14" customFormat="1" ht="10.2">
      <c r="B1056" s="211"/>
      <c r="C1056" s="212"/>
      <c r="D1056" s="202" t="s">
        <v>165</v>
      </c>
      <c r="E1056" s="213" t="s">
        <v>1</v>
      </c>
      <c r="F1056" s="214" t="s">
        <v>1777</v>
      </c>
      <c r="G1056" s="212"/>
      <c r="H1056" s="215">
        <v>18.48</v>
      </c>
      <c r="I1056" s="216"/>
      <c r="J1056" s="212"/>
      <c r="K1056" s="212"/>
      <c r="L1056" s="217"/>
      <c r="M1056" s="218"/>
      <c r="N1056" s="219"/>
      <c r="O1056" s="219"/>
      <c r="P1056" s="219"/>
      <c r="Q1056" s="219"/>
      <c r="R1056" s="219"/>
      <c r="S1056" s="219"/>
      <c r="T1056" s="220"/>
      <c r="AT1056" s="221" t="s">
        <v>165</v>
      </c>
      <c r="AU1056" s="221" t="s">
        <v>83</v>
      </c>
      <c r="AV1056" s="14" t="s">
        <v>83</v>
      </c>
      <c r="AW1056" s="14" t="s">
        <v>30</v>
      </c>
      <c r="AX1056" s="14" t="s">
        <v>73</v>
      </c>
      <c r="AY1056" s="221" t="s">
        <v>157</v>
      </c>
    </row>
    <row r="1057" spans="2:51" s="15" customFormat="1" ht="10.2">
      <c r="B1057" s="222"/>
      <c r="C1057" s="223"/>
      <c r="D1057" s="202" t="s">
        <v>165</v>
      </c>
      <c r="E1057" s="224" t="s">
        <v>1</v>
      </c>
      <c r="F1057" s="225" t="s">
        <v>168</v>
      </c>
      <c r="G1057" s="223"/>
      <c r="H1057" s="226">
        <v>18.48</v>
      </c>
      <c r="I1057" s="227"/>
      <c r="J1057" s="223"/>
      <c r="K1057" s="223"/>
      <c r="L1057" s="228"/>
      <c r="M1057" s="229"/>
      <c r="N1057" s="230"/>
      <c r="O1057" s="230"/>
      <c r="P1057" s="230"/>
      <c r="Q1057" s="230"/>
      <c r="R1057" s="230"/>
      <c r="S1057" s="230"/>
      <c r="T1057" s="231"/>
      <c r="AT1057" s="232" t="s">
        <v>165</v>
      </c>
      <c r="AU1057" s="232" t="s">
        <v>83</v>
      </c>
      <c r="AV1057" s="15" t="s">
        <v>164</v>
      </c>
      <c r="AW1057" s="15" t="s">
        <v>30</v>
      </c>
      <c r="AX1057" s="15" t="s">
        <v>81</v>
      </c>
      <c r="AY1057" s="232" t="s">
        <v>157</v>
      </c>
    </row>
    <row r="1058" spans="1:65" s="2" customFormat="1" ht="14.4" customHeight="1">
      <c r="A1058" s="34"/>
      <c r="B1058" s="35"/>
      <c r="C1058" s="233" t="s">
        <v>1041</v>
      </c>
      <c r="D1058" s="233" t="s">
        <v>307</v>
      </c>
      <c r="E1058" s="234" t="s">
        <v>1778</v>
      </c>
      <c r="F1058" s="235" t="s">
        <v>1779</v>
      </c>
      <c r="G1058" s="236" t="s">
        <v>265</v>
      </c>
      <c r="H1058" s="237">
        <v>90</v>
      </c>
      <c r="I1058" s="238"/>
      <c r="J1058" s="239">
        <f>ROUND(I1058*H1058,2)</f>
        <v>0</v>
      </c>
      <c r="K1058" s="235" t="s">
        <v>163</v>
      </c>
      <c r="L1058" s="240"/>
      <c r="M1058" s="241" t="s">
        <v>1</v>
      </c>
      <c r="N1058" s="242" t="s">
        <v>40</v>
      </c>
      <c r="O1058" s="72"/>
      <c r="P1058" s="196">
        <f>O1058*H1058</f>
        <v>0</v>
      </c>
      <c r="Q1058" s="196">
        <v>0.00021</v>
      </c>
      <c r="R1058" s="196">
        <f>Q1058*H1058</f>
        <v>0.0189</v>
      </c>
      <c r="S1058" s="196">
        <v>0</v>
      </c>
      <c r="T1058" s="197">
        <f>S1058*H1058</f>
        <v>0</v>
      </c>
      <c r="U1058" s="34"/>
      <c r="V1058" s="34"/>
      <c r="W1058" s="34"/>
      <c r="X1058" s="34"/>
      <c r="Y1058" s="34"/>
      <c r="Z1058" s="34"/>
      <c r="AA1058" s="34"/>
      <c r="AB1058" s="34"/>
      <c r="AC1058" s="34"/>
      <c r="AD1058" s="34"/>
      <c r="AE1058" s="34"/>
      <c r="AR1058" s="198" t="s">
        <v>241</v>
      </c>
      <c r="AT1058" s="198" t="s">
        <v>307</v>
      </c>
      <c r="AU1058" s="198" t="s">
        <v>83</v>
      </c>
      <c r="AY1058" s="17" t="s">
        <v>157</v>
      </c>
      <c r="BE1058" s="199">
        <f>IF(N1058="základní",J1058,0)</f>
        <v>0</v>
      </c>
      <c r="BF1058" s="199">
        <f>IF(N1058="snížená",J1058,0)</f>
        <v>0</v>
      </c>
      <c r="BG1058" s="199">
        <f>IF(N1058="zákl. přenesená",J1058,0)</f>
        <v>0</v>
      </c>
      <c r="BH1058" s="199">
        <f>IF(N1058="sníž. přenesená",J1058,0)</f>
        <v>0</v>
      </c>
      <c r="BI1058" s="199">
        <f>IF(N1058="nulová",J1058,0)</f>
        <v>0</v>
      </c>
      <c r="BJ1058" s="17" t="s">
        <v>164</v>
      </c>
      <c r="BK1058" s="199">
        <f>ROUND(I1058*H1058,2)</f>
        <v>0</v>
      </c>
      <c r="BL1058" s="17" t="s">
        <v>196</v>
      </c>
      <c r="BM1058" s="198" t="s">
        <v>1780</v>
      </c>
    </row>
    <row r="1059" spans="1:65" s="2" customFormat="1" ht="24.15" customHeight="1">
      <c r="A1059" s="34"/>
      <c r="B1059" s="35"/>
      <c r="C1059" s="233" t="s">
        <v>1781</v>
      </c>
      <c r="D1059" s="233" t="s">
        <v>307</v>
      </c>
      <c r="E1059" s="234" t="s">
        <v>1782</v>
      </c>
      <c r="F1059" s="235" t="s">
        <v>1783</v>
      </c>
      <c r="G1059" s="236" t="s">
        <v>265</v>
      </c>
      <c r="H1059" s="237">
        <v>14</v>
      </c>
      <c r="I1059" s="238"/>
      <c r="J1059" s="239">
        <f>ROUND(I1059*H1059,2)</f>
        <v>0</v>
      </c>
      <c r="K1059" s="235" t="s">
        <v>163</v>
      </c>
      <c r="L1059" s="240"/>
      <c r="M1059" s="241" t="s">
        <v>1</v>
      </c>
      <c r="N1059" s="242" t="s">
        <v>40</v>
      </c>
      <c r="O1059" s="72"/>
      <c r="P1059" s="196">
        <f>O1059*H1059</f>
        <v>0</v>
      </c>
      <c r="Q1059" s="196">
        <v>0.00011</v>
      </c>
      <c r="R1059" s="196">
        <f>Q1059*H1059</f>
        <v>0.0015400000000000001</v>
      </c>
      <c r="S1059" s="196">
        <v>0</v>
      </c>
      <c r="T1059" s="197">
        <f>S1059*H1059</f>
        <v>0</v>
      </c>
      <c r="U1059" s="34"/>
      <c r="V1059" s="34"/>
      <c r="W1059" s="34"/>
      <c r="X1059" s="34"/>
      <c r="Y1059" s="34"/>
      <c r="Z1059" s="34"/>
      <c r="AA1059" s="34"/>
      <c r="AB1059" s="34"/>
      <c r="AC1059" s="34"/>
      <c r="AD1059" s="34"/>
      <c r="AE1059" s="34"/>
      <c r="AR1059" s="198" t="s">
        <v>241</v>
      </c>
      <c r="AT1059" s="198" t="s">
        <v>307</v>
      </c>
      <c r="AU1059" s="198" t="s">
        <v>83</v>
      </c>
      <c r="AY1059" s="17" t="s">
        <v>157</v>
      </c>
      <c r="BE1059" s="199">
        <f>IF(N1059="základní",J1059,0)</f>
        <v>0</v>
      </c>
      <c r="BF1059" s="199">
        <f>IF(N1059="snížená",J1059,0)</f>
        <v>0</v>
      </c>
      <c r="BG1059" s="199">
        <f>IF(N1059="zákl. přenesená",J1059,0)</f>
        <v>0</v>
      </c>
      <c r="BH1059" s="199">
        <f>IF(N1059="sníž. přenesená",J1059,0)</f>
        <v>0</v>
      </c>
      <c r="BI1059" s="199">
        <f>IF(N1059="nulová",J1059,0)</f>
        <v>0</v>
      </c>
      <c r="BJ1059" s="17" t="s">
        <v>164</v>
      </c>
      <c r="BK1059" s="199">
        <f>ROUND(I1059*H1059,2)</f>
        <v>0</v>
      </c>
      <c r="BL1059" s="17" t="s">
        <v>196</v>
      </c>
      <c r="BM1059" s="198" t="s">
        <v>1784</v>
      </c>
    </row>
    <row r="1060" spans="1:65" s="2" customFormat="1" ht="14.4" customHeight="1">
      <c r="A1060" s="34"/>
      <c r="B1060" s="35"/>
      <c r="C1060" s="187" t="s">
        <v>1045</v>
      </c>
      <c r="D1060" s="187" t="s">
        <v>159</v>
      </c>
      <c r="E1060" s="188" t="s">
        <v>1785</v>
      </c>
      <c r="F1060" s="189" t="s">
        <v>1786</v>
      </c>
      <c r="G1060" s="190" t="s">
        <v>265</v>
      </c>
      <c r="H1060" s="191">
        <v>83</v>
      </c>
      <c r="I1060" s="192"/>
      <c r="J1060" s="193">
        <f>ROUND(I1060*H1060,2)</f>
        <v>0</v>
      </c>
      <c r="K1060" s="189" t="s">
        <v>163</v>
      </c>
      <c r="L1060" s="39"/>
      <c r="M1060" s="194" t="s">
        <v>1</v>
      </c>
      <c r="N1060" s="195" t="s">
        <v>40</v>
      </c>
      <c r="O1060" s="72"/>
      <c r="P1060" s="196">
        <f>O1060*H1060</f>
        <v>0</v>
      </c>
      <c r="Q1060" s="196">
        <v>0</v>
      </c>
      <c r="R1060" s="196">
        <f>Q1060*H1060</f>
        <v>0</v>
      </c>
      <c r="S1060" s="196">
        <v>0</v>
      </c>
      <c r="T1060" s="197">
        <f>S1060*H1060</f>
        <v>0</v>
      </c>
      <c r="U1060" s="34"/>
      <c r="V1060" s="34"/>
      <c r="W1060" s="34"/>
      <c r="X1060" s="34"/>
      <c r="Y1060" s="34"/>
      <c r="Z1060" s="34"/>
      <c r="AA1060" s="34"/>
      <c r="AB1060" s="34"/>
      <c r="AC1060" s="34"/>
      <c r="AD1060" s="34"/>
      <c r="AE1060" s="34"/>
      <c r="AR1060" s="198" t="s">
        <v>196</v>
      </c>
      <c r="AT1060" s="198" t="s">
        <v>159</v>
      </c>
      <c r="AU1060" s="198" t="s">
        <v>83</v>
      </c>
      <c r="AY1060" s="17" t="s">
        <v>157</v>
      </c>
      <c r="BE1060" s="199">
        <f>IF(N1060="základní",J1060,0)</f>
        <v>0</v>
      </c>
      <c r="BF1060" s="199">
        <f>IF(N1060="snížená",J1060,0)</f>
        <v>0</v>
      </c>
      <c r="BG1060" s="199">
        <f>IF(N1060="zákl. přenesená",J1060,0)</f>
        <v>0</v>
      </c>
      <c r="BH1060" s="199">
        <f>IF(N1060="sníž. přenesená",J1060,0)</f>
        <v>0</v>
      </c>
      <c r="BI1060" s="199">
        <f>IF(N1060="nulová",J1060,0)</f>
        <v>0</v>
      </c>
      <c r="BJ1060" s="17" t="s">
        <v>164</v>
      </c>
      <c r="BK1060" s="199">
        <f>ROUND(I1060*H1060,2)</f>
        <v>0</v>
      </c>
      <c r="BL1060" s="17" t="s">
        <v>196</v>
      </c>
      <c r="BM1060" s="198" t="s">
        <v>1787</v>
      </c>
    </row>
    <row r="1061" spans="2:51" s="14" customFormat="1" ht="10.2">
      <c r="B1061" s="211"/>
      <c r="C1061" s="212"/>
      <c r="D1061" s="202" t="s">
        <v>165</v>
      </c>
      <c r="E1061" s="213" t="s">
        <v>1</v>
      </c>
      <c r="F1061" s="214" t="s">
        <v>1788</v>
      </c>
      <c r="G1061" s="212"/>
      <c r="H1061" s="215">
        <v>83</v>
      </c>
      <c r="I1061" s="216"/>
      <c r="J1061" s="212"/>
      <c r="K1061" s="212"/>
      <c r="L1061" s="217"/>
      <c r="M1061" s="218"/>
      <c r="N1061" s="219"/>
      <c r="O1061" s="219"/>
      <c r="P1061" s="219"/>
      <c r="Q1061" s="219"/>
      <c r="R1061" s="219"/>
      <c r="S1061" s="219"/>
      <c r="T1061" s="220"/>
      <c r="AT1061" s="221" t="s">
        <v>165</v>
      </c>
      <c r="AU1061" s="221" t="s">
        <v>83</v>
      </c>
      <c r="AV1061" s="14" t="s">
        <v>83</v>
      </c>
      <c r="AW1061" s="14" t="s">
        <v>30</v>
      </c>
      <c r="AX1061" s="14" t="s">
        <v>73</v>
      </c>
      <c r="AY1061" s="221" t="s">
        <v>157</v>
      </c>
    </row>
    <row r="1062" spans="2:51" s="15" customFormat="1" ht="10.2">
      <c r="B1062" s="222"/>
      <c r="C1062" s="223"/>
      <c r="D1062" s="202" t="s">
        <v>165</v>
      </c>
      <c r="E1062" s="224" t="s">
        <v>1</v>
      </c>
      <c r="F1062" s="225" t="s">
        <v>168</v>
      </c>
      <c r="G1062" s="223"/>
      <c r="H1062" s="226">
        <v>83</v>
      </c>
      <c r="I1062" s="227"/>
      <c r="J1062" s="223"/>
      <c r="K1062" s="223"/>
      <c r="L1062" s="228"/>
      <c r="M1062" s="229"/>
      <c r="N1062" s="230"/>
      <c r="O1062" s="230"/>
      <c r="P1062" s="230"/>
      <c r="Q1062" s="230"/>
      <c r="R1062" s="230"/>
      <c r="S1062" s="230"/>
      <c r="T1062" s="231"/>
      <c r="AT1062" s="232" t="s">
        <v>165</v>
      </c>
      <c r="AU1062" s="232" t="s">
        <v>83</v>
      </c>
      <c r="AV1062" s="15" t="s">
        <v>164</v>
      </c>
      <c r="AW1062" s="15" t="s">
        <v>30</v>
      </c>
      <c r="AX1062" s="15" t="s">
        <v>81</v>
      </c>
      <c r="AY1062" s="232" t="s">
        <v>157</v>
      </c>
    </row>
    <row r="1063" spans="1:65" s="2" customFormat="1" ht="14.4" customHeight="1">
      <c r="A1063" s="34"/>
      <c r="B1063" s="35"/>
      <c r="C1063" s="233" t="s">
        <v>1789</v>
      </c>
      <c r="D1063" s="233" t="s">
        <v>307</v>
      </c>
      <c r="E1063" s="234" t="s">
        <v>1790</v>
      </c>
      <c r="F1063" s="235" t="s">
        <v>1791</v>
      </c>
      <c r="G1063" s="236" t="s">
        <v>265</v>
      </c>
      <c r="H1063" s="237">
        <v>6</v>
      </c>
      <c r="I1063" s="238"/>
      <c r="J1063" s="239">
        <f aca="true" t="shared" si="150" ref="J1063:J1085">ROUND(I1063*H1063,2)</f>
        <v>0</v>
      </c>
      <c r="K1063" s="235" t="s">
        <v>163</v>
      </c>
      <c r="L1063" s="240"/>
      <c r="M1063" s="241" t="s">
        <v>1</v>
      </c>
      <c r="N1063" s="242" t="s">
        <v>40</v>
      </c>
      <c r="O1063" s="72"/>
      <c r="P1063" s="196">
        <f aca="true" t="shared" si="151" ref="P1063:P1085">O1063*H1063</f>
        <v>0</v>
      </c>
      <c r="Q1063" s="196">
        <v>0.00043</v>
      </c>
      <c r="R1063" s="196">
        <f aca="true" t="shared" si="152" ref="R1063:R1085">Q1063*H1063</f>
        <v>0.00258</v>
      </c>
      <c r="S1063" s="196">
        <v>0</v>
      </c>
      <c r="T1063" s="197">
        <f aca="true" t="shared" si="153" ref="T1063:T1085">S1063*H1063</f>
        <v>0</v>
      </c>
      <c r="U1063" s="34"/>
      <c r="V1063" s="34"/>
      <c r="W1063" s="34"/>
      <c r="X1063" s="34"/>
      <c r="Y1063" s="34"/>
      <c r="Z1063" s="34"/>
      <c r="AA1063" s="34"/>
      <c r="AB1063" s="34"/>
      <c r="AC1063" s="34"/>
      <c r="AD1063" s="34"/>
      <c r="AE1063" s="34"/>
      <c r="AR1063" s="198" t="s">
        <v>241</v>
      </c>
      <c r="AT1063" s="198" t="s">
        <v>307</v>
      </c>
      <c r="AU1063" s="198" t="s">
        <v>83</v>
      </c>
      <c r="AY1063" s="17" t="s">
        <v>157</v>
      </c>
      <c r="BE1063" s="199">
        <f aca="true" t="shared" si="154" ref="BE1063:BE1085">IF(N1063="základní",J1063,0)</f>
        <v>0</v>
      </c>
      <c r="BF1063" s="199">
        <f aca="true" t="shared" si="155" ref="BF1063:BF1085">IF(N1063="snížená",J1063,0)</f>
        <v>0</v>
      </c>
      <c r="BG1063" s="199">
        <f aca="true" t="shared" si="156" ref="BG1063:BG1085">IF(N1063="zákl. přenesená",J1063,0)</f>
        <v>0</v>
      </c>
      <c r="BH1063" s="199">
        <f aca="true" t="shared" si="157" ref="BH1063:BH1085">IF(N1063="sníž. přenesená",J1063,0)</f>
        <v>0</v>
      </c>
      <c r="BI1063" s="199">
        <f aca="true" t="shared" si="158" ref="BI1063:BI1085">IF(N1063="nulová",J1063,0)</f>
        <v>0</v>
      </c>
      <c r="BJ1063" s="17" t="s">
        <v>164</v>
      </c>
      <c r="BK1063" s="199">
        <f aca="true" t="shared" si="159" ref="BK1063:BK1085">ROUND(I1063*H1063,2)</f>
        <v>0</v>
      </c>
      <c r="BL1063" s="17" t="s">
        <v>196</v>
      </c>
      <c r="BM1063" s="198" t="s">
        <v>1792</v>
      </c>
    </row>
    <row r="1064" spans="1:65" s="2" customFormat="1" ht="14.4" customHeight="1">
      <c r="A1064" s="34"/>
      <c r="B1064" s="35"/>
      <c r="C1064" s="233" t="s">
        <v>1793</v>
      </c>
      <c r="D1064" s="233" t="s">
        <v>307</v>
      </c>
      <c r="E1064" s="234" t="s">
        <v>1794</v>
      </c>
      <c r="F1064" s="235" t="s">
        <v>1795</v>
      </c>
      <c r="G1064" s="236" t="s">
        <v>265</v>
      </c>
      <c r="H1064" s="237">
        <v>4</v>
      </c>
      <c r="I1064" s="238"/>
      <c r="J1064" s="239">
        <f t="shared" si="150"/>
        <v>0</v>
      </c>
      <c r="K1064" s="235" t="s">
        <v>163</v>
      </c>
      <c r="L1064" s="240"/>
      <c r="M1064" s="241" t="s">
        <v>1</v>
      </c>
      <c r="N1064" s="242" t="s">
        <v>40</v>
      </c>
      <c r="O1064" s="72"/>
      <c r="P1064" s="196">
        <f t="shared" si="151"/>
        <v>0</v>
      </c>
      <c r="Q1064" s="196">
        <v>0.0002</v>
      </c>
      <c r="R1064" s="196">
        <f t="shared" si="152"/>
        <v>0.0008</v>
      </c>
      <c r="S1064" s="196">
        <v>0</v>
      </c>
      <c r="T1064" s="197">
        <f t="shared" si="153"/>
        <v>0</v>
      </c>
      <c r="U1064" s="34"/>
      <c r="V1064" s="34"/>
      <c r="W1064" s="34"/>
      <c r="X1064" s="34"/>
      <c r="Y1064" s="34"/>
      <c r="Z1064" s="34"/>
      <c r="AA1064" s="34"/>
      <c r="AB1064" s="34"/>
      <c r="AC1064" s="34"/>
      <c r="AD1064" s="34"/>
      <c r="AE1064" s="34"/>
      <c r="AR1064" s="198" t="s">
        <v>241</v>
      </c>
      <c r="AT1064" s="198" t="s">
        <v>307</v>
      </c>
      <c r="AU1064" s="198" t="s">
        <v>83</v>
      </c>
      <c r="AY1064" s="17" t="s">
        <v>157</v>
      </c>
      <c r="BE1064" s="199">
        <f t="shared" si="154"/>
        <v>0</v>
      </c>
      <c r="BF1064" s="199">
        <f t="shared" si="155"/>
        <v>0</v>
      </c>
      <c r="BG1064" s="199">
        <f t="shared" si="156"/>
        <v>0</v>
      </c>
      <c r="BH1064" s="199">
        <f t="shared" si="157"/>
        <v>0</v>
      </c>
      <c r="BI1064" s="199">
        <f t="shared" si="158"/>
        <v>0</v>
      </c>
      <c r="BJ1064" s="17" t="s">
        <v>164</v>
      </c>
      <c r="BK1064" s="199">
        <f t="shared" si="159"/>
        <v>0</v>
      </c>
      <c r="BL1064" s="17" t="s">
        <v>196</v>
      </c>
      <c r="BM1064" s="198" t="s">
        <v>1796</v>
      </c>
    </row>
    <row r="1065" spans="1:65" s="2" customFormat="1" ht="14.4" customHeight="1">
      <c r="A1065" s="34"/>
      <c r="B1065" s="35"/>
      <c r="C1065" s="233" t="s">
        <v>1797</v>
      </c>
      <c r="D1065" s="233" t="s">
        <v>307</v>
      </c>
      <c r="E1065" s="234" t="s">
        <v>1798</v>
      </c>
      <c r="F1065" s="235" t="s">
        <v>1799</v>
      </c>
      <c r="G1065" s="236" t="s">
        <v>265</v>
      </c>
      <c r="H1065" s="237">
        <v>40</v>
      </c>
      <c r="I1065" s="238"/>
      <c r="J1065" s="239">
        <f t="shared" si="150"/>
        <v>0</v>
      </c>
      <c r="K1065" s="235" t="s">
        <v>163</v>
      </c>
      <c r="L1065" s="240"/>
      <c r="M1065" s="241" t="s">
        <v>1</v>
      </c>
      <c r="N1065" s="242" t="s">
        <v>40</v>
      </c>
      <c r="O1065" s="72"/>
      <c r="P1065" s="196">
        <f t="shared" si="151"/>
        <v>0</v>
      </c>
      <c r="Q1065" s="196">
        <v>0.00014</v>
      </c>
      <c r="R1065" s="196">
        <f t="shared" si="152"/>
        <v>0.005599999999999999</v>
      </c>
      <c r="S1065" s="196">
        <v>0</v>
      </c>
      <c r="T1065" s="197">
        <f t="shared" si="153"/>
        <v>0</v>
      </c>
      <c r="U1065" s="34"/>
      <c r="V1065" s="34"/>
      <c r="W1065" s="34"/>
      <c r="X1065" s="34"/>
      <c r="Y1065" s="34"/>
      <c r="Z1065" s="34"/>
      <c r="AA1065" s="34"/>
      <c r="AB1065" s="34"/>
      <c r="AC1065" s="34"/>
      <c r="AD1065" s="34"/>
      <c r="AE1065" s="34"/>
      <c r="AR1065" s="198" t="s">
        <v>241</v>
      </c>
      <c r="AT1065" s="198" t="s">
        <v>307</v>
      </c>
      <c r="AU1065" s="198" t="s">
        <v>83</v>
      </c>
      <c r="AY1065" s="17" t="s">
        <v>157</v>
      </c>
      <c r="BE1065" s="199">
        <f t="shared" si="154"/>
        <v>0</v>
      </c>
      <c r="BF1065" s="199">
        <f t="shared" si="155"/>
        <v>0</v>
      </c>
      <c r="BG1065" s="199">
        <f t="shared" si="156"/>
        <v>0</v>
      </c>
      <c r="BH1065" s="199">
        <f t="shared" si="157"/>
        <v>0</v>
      </c>
      <c r="BI1065" s="199">
        <f t="shared" si="158"/>
        <v>0</v>
      </c>
      <c r="BJ1065" s="17" t="s">
        <v>164</v>
      </c>
      <c r="BK1065" s="199">
        <f t="shared" si="159"/>
        <v>0</v>
      </c>
      <c r="BL1065" s="17" t="s">
        <v>196</v>
      </c>
      <c r="BM1065" s="198" t="s">
        <v>1800</v>
      </c>
    </row>
    <row r="1066" spans="1:65" s="2" customFormat="1" ht="24.15" customHeight="1">
      <c r="A1066" s="34"/>
      <c r="B1066" s="35"/>
      <c r="C1066" s="233" t="s">
        <v>1054</v>
      </c>
      <c r="D1066" s="233" t="s">
        <v>307</v>
      </c>
      <c r="E1066" s="234" t="s">
        <v>1801</v>
      </c>
      <c r="F1066" s="235" t="s">
        <v>1802</v>
      </c>
      <c r="G1066" s="236" t="s">
        <v>265</v>
      </c>
      <c r="H1066" s="237">
        <v>15</v>
      </c>
      <c r="I1066" s="238"/>
      <c r="J1066" s="239">
        <f t="shared" si="150"/>
        <v>0</v>
      </c>
      <c r="K1066" s="235" t="s">
        <v>163</v>
      </c>
      <c r="L1066" s="240"/>
      <c r="M1066" s="241" t="s">
        <v>1</v>
      </c>
      <c r="N1066" s="242" t="s">
        <v>40</v>
      </c>
      <c r="O1066" s="72"/>
      <c r="P1066" s="196">
        <f t="shared" si="151"/>
        <v>0</v>
      </c>
      <c r="Q1066" s="196">
        <v>0.00026</v>
      </c>
      <c r="R1066" s="196">
        <f t="shared" si="152"/>
        <v>0.0039</v>
      </c>
      <c r="S1066" s="196">
        <v>0</v>
      </c>
      <c r="T1066" s="197">
        <f t="shared" si="153"/>
        <v>0</v>
      </c>
      <c r="U1066" s="34"/>
      <c r="V1066" s="34"/>
      <c r="W1066" s="34"/>
      <c r="X1066" s="34"/>
      <c r="Y1066" s="34"/>
      <c r="Z1066" s="34"/>
      <c r="AA1066" s="34"/>
      <c r="AB1066" s="34"/>
      <c r="AC1066" s="34"/>
      <c r="AD1066" s="34"/>
      <c r="AE1066" s="34"/>
      <c r="AR1066" s="198" t="s">
        <v>241</v>
      </c>
      <c r="AT1066" s="198" t="s">
        <v>307</v>
      </c>
      <c r="AU1066" s="198" t="s">
        <v>83</v>
      </c>
      <c r="AY1066" s="17" t="s">
        <v>157</v>
      </c>
      <c r="BE1066" s="199">
        <f t="shared" si="154"/>
        <v>0</v>
      </c>
      <c r="BF1066" s="199">
        <f t="shared" si="155"/>
        <v>0</v>
      </c>
      <c r="BG1066" s="199">
        <f t="shared" si="156"/>
        <v>0</v>
      </c>
      <c r="BH1066" s="199">
        <f t="shared" si="157"/>
        <v>0</v>
      </c>
      <c r="BI1066" s="199">
        <f t="shared" si="158"/>
        <v>0</v>
      </c>
      <c r="BJ1066" s="17" t="s">
        <v>164</v>
      </c>
      <c r="BK1066" s="199">
        <f t="shared" si="159"/>
        <v>0</v>
      </c>
      <c r="BL1066" s="17" t="s">
        <v>196</v>
      </c>
      <c r="BM1066" s="198" t="s">
        <v>1803</v>
      </c>
    </row>
    <row r="1067" spans="1:65" s="2" customFormat="1" ht="14.4" customHeight="1">
      <c r="A1067" s="34"/>
      <c r="B1067" s="35"/>
      <c r="C1067" s="233" t="s">
        <v>1804</v>
      </c>
      <c r="D1067" s="233" t="s">
        <v>307</v>
      </c>
      <c r="E1067" s="234" t="s">
        <v>1805</v>
      </c>
      <c r="F1067" s="235" t="s">
        <v>1806</v>
      </c>
      <c r="G1067" s="236" t="s">
        <v>265</v>
      </c>
      <c r="H1067" s="237">
        <v>4</v>
      </c>
      <c r="I1067" s="238"/>
      <c r="J1067" s="239">
        <f t="shared" si="150"/>
        <v>0</v>
      </c>
      <c r="K1067" s="235" t="s">
        <v>163</v>
      </c>
      <c r="L1067" s="240"/>
      <c r="M1067" s="241" t="s">
        <v>1</v>
      </c>
      <c r="N1067" s="242" t="s">
        <v>40</v>
      </c>
      <c r="O1067" s="72"/>
      <c r="P1067" s="196">
        <f t="shared" si="151"/>
        <v>0</v>
      </c>
      <c r="Q1067" s="196">
        <v>0.00016</v>
      </c>
      <c r="R1067" s="196">
        <f t="shared" si="152"/>
        <v>0.00064</v>
      </c>
      <c r="S1067" s="196">
        <v>0</v>
      </c>
      <c r="T1067" s="197">
        <f t="shared" si="153"/>
        <v>0</v>
      </c>
      <c r="U1067" s="34"/>
      <c r="V1067" s="34"/>
      <c r="W1067" s="34"/>
      <c r="X1067" s="34"/>
      <c r="Y1067" s="34"/>
      <c r="Z1067" s="34"/>
      <c r="AA1067" s="34"/>
      <c r="AB1067" s="34"/>
      <c r="AC1067" s="34"/>
      <c r="AD1067" s="34"/>
      <c r="AE1067" s="34"/>
      <c r="AR1067" s="198" t="s">
        <v>241</v>
      </c>
      <c r="AT1067" s="198" t="s">
        <v>307</v>
      </c>
      <c r="AU1067" s="198" t="s">
        <v>83</v>
      </c>
      <c r="AY1067" s="17" t="s">
        <v>157</v>
      </c>
      <c r="BE1067" s="199">
        <f t="shared" si="154"/>
        <v>0</v>
      </c>
      <c r="BF1067" s="199">
        <f t="shared" si="155"/>
        <v>0</v>
      </c>
      <c r="BG1067" s="199">
        <f t="shared" si="156"/>
        <v>0</v>
      </c>
      <c r="BH1067" s="199">
        <f t="shared" si="157"/>
        <v>0</v>
      </c>
      <c r="BI1067" s="199">
        <f t="shared" si="158"/>
        <v>0</v>
      </c>
      <c r="BJ1067" s="17" t="s">
        <v>164</v>
      </c>
      <c r="BK1067" s="199">
        <f t="shared" si="159"/>
        <v>0</v>
      </c>
      <c r="BL1067" s="17" t="s">
        <v>196</v>
      </c>
      <c r="BM1067" s="198" t="s">
        <v>1807</v>
      </c>
    </row>
    <row r="1068" spans="1:65" s="2" customFormat="1" ht="24.15" customHeight="1">
      <c r="A1068" s="34"/>
      <c r="B1068" s="35"/>
      <c r="C1068" s="233" t="s">
        <v>1058</v>
      </c>
      <c r="D1068" s="233" t="s">
        <v>307</v>
      </c>
      <c r="E1068" s="234" t="s">
        <v>1808</v>
      </c>
      <c r="F1068" s="235" t="s">
        <v>1809</v>
      </c>
      <c r="G1068" s="236" t="s">
        <v>265</v>
      </c>
      <c r="H1068" s="237">
        <v>14</v>
      </c>
      <c r="I1068" s="238"/>
      <c r="J1068" s="239">
        <f t="shared" si="150"/>
        <v>0</v>
      </c>
      <c r="K1068" s="235" t="s">
        <v>163</v>
      </c>
      <c r="L1068" s="240"/>
      <c r="M1068" s="241" t="s">
        <v>1</v>
      </c>
      <c r="N1068" s="242" t="s">
        <v>40</v>
      </c>
      <c r="O1068" s="72"/>
      <c r="P1068" s="196">
        <f t="shared" si="151"/>
        <v>0</v>
      </c>
      <c r="Q1068" s="196">
        <v>0.00016</v>
      </c>
      <c r="R1068" s="196">
        <f t="shared" si="152"/>
        <v>0.0022400000000000002</v>
      </c>
      <c r="S1068" s="196">
        <v>0</v>
      </c>
      <c r="T1068" s="197">
        <f t="shared" si="153"/>
        <v>0</v>
      </c>
      <c r="U1068" s="34"/>
      <c r="V1068" s="34"/>
      <c r="W1068" s="34"/>
      <c r="X1068" s="34"/>
      <c r="Y1068" s="34"/>
      <c r="Z1068" s="34"/>
      <c r="AA1068" s="34"/>
      <c r="AB1068" s="34"/>
      <c r="AC1068" s="34"/>
      <c r="AD1068" s="34"/>
      <c r="AE1068" s="34"/>
      <c r="AR1068" s="198" t="s">
        <v>241</v>
      </c>
      <c r="AT1068" s="198" t="s">
        <v>307</v>
      </c>
      <c r="AU1068" s="198" t="s">
        <v>83</v>
      </c>
      <c r="AY1068" s="17" t="s">
        <v>157</v>
      </c>
      <c r="BE1068" s="199">
        <f t="shared" si="154"/>
        <v>0</v>
      </c>
      <c r="BF1068" s="199">
        <f t="shared" si="155"/>
        <v>0</v>
      </c>
      <c r="BG1068" s="199">
        <f t="shared" si="156"/>
        <v>0</v>
      </c>
      <c r="BH1068" s="199">
        <f t="shared" si="157"/>
        <v>0</v>
      </c>
      <c r="BI1068" s="199">
        <f t="shared" si="158"/>
        <v>0</v>
      </c>
      <c r="BJ1068" s="17" t="s">
        <v>164</v>
      </c>
      <c r="BK1068" s="199">
        <f t="shared" si="159"/>
        <v>0</v>
      </c>
      <c r="BL1068" s="17" t="s">
        <v>196</v>
      </c>
      <c r="BM1068" s="198" t="s">
        <v>1810</v>
      </c>
    </row>
    <row r="1069" spans="1:65" s="2" customFormat="1" ht="24.15" customHeight="1">
      <c r="A1069" s="34"/>
      <c r="B1069" s="35"/>
      <c r="C1069" s="187" t="s">
        <v>1811</v>
      </c>
      <c r="D1069" s="187" t="s">
        <v>159</v>
      </c>
      <c r="E1069" s="188" t="s">
        <v>1812</v>
      </c>
      <c r="F1069" s="189" t="s">
        <v>1813</v>
      </c>
      <c r="G1069" s="190" t="s">
        <v>265</v>
      </c>
      <c r="H1069" s="191">
        <v>4</v>
      </c>
      <c r="I1069" s="192"/>
      <c r="J1069" s="193">
        <f t="shared" si="150"/>
        <v>0</v>
      </c>
      <c r="K1069" s="189" t="s">
        <v>163</v>
      </c>
      <c r="L1069" s="39"/>
      <c r="M1069" s="194" t="s">
        <v>1</v>
      </c>
      <c r="N1069" s="195" t="s">
        <v>40</v>
      </c>
      <c r="O1069" s="72"/>
      <c r="P1069" s="196">
        <f t="shared" si="151"/>
        <v>0</v>
      </c>
      <c r="Q1069" s="196">
        <v>0</v>
      </c>
      <c r="R1069" s="196">
        <f t="shared" si="152"/>
        <v>0</v>
      </c>
      <c r="S1069" s="196">
        <v>0</v>
      </c>
      <c r="T1069" s="197">
        <f t="shared" si="153"/>
        <v>0</v>
      </c>
      <c r="U1069" s="34"/>
      <c r="V1069" s="34"/>
      <c r="W1069" s="34"/>
      <c r="X1069" s="34"/>
      <c r="Y1069" s="34"/>
      <c r="Z1069" s="34"/>
      <c r="AA1069" s="34"/>
      <c r="AB1069" s="34"/>
      <c r="AC1069" s="34"/>
      <c r="AD1069" s="34"/>
      <c r="AE1069" s="34"/>
      <c r="AR1069" s="198" t="s">
        <v>196</v>
      </c>
      <c r="AT1069" s="198" t="s">
        <v>159</v>
      </c>
      <c r="AU1069" s="198" t="s">
        <v>83</v>
      </c>
      <c r="AY1069" s="17" t="s">
        <v>157</v>
      </c>
      <c r="BE1069" s="199">
        <f t="shared" si="154"/>
        <v>0</v>
      </c>
      <c r="BF1069" s="199">
        <f t="shared" si="155"/>
        <v>0</v>
      </c>
      <c r="BG1069" s="199">
        <f t="shared" si="156"/>
        <v>0</v>
      </c>
      <c r="BH1069" s="199">
        <f t="shared" si="157"/>
        <v>0</v>
      </c>
      <c r="BI1069" s="199">
        <f t="shared" si="158"/>
        <v>0</v>
      </c>
      <c r="BJ1069" s="17" t="s">
        <v>164</v>
      </c>
      <c r="BK1069" s="199">
        <f t="shared" si="159"/>
        <v>0</v>
      </c>
      <c r="BL1069" s="17" t="s">
        <v>196</v>
      </c>
      <c r="BM1069" s="198" t="s">
        <v>1814</v>
      </c>
    </row>
    <row r="1070" spans="1:65" s="2" customFormat="1" ht="14.4" customHeight="1">
      <c r="A1070" s="34"/>
      <c r="B1070" s="35"/>
      <c r="C1070" s="233" t="s">
        <v>1061</v>
      </c>
      <c r="D1070" s="233" t="s">
        <v>307</v>
      </c>
      <c r="E1070" s="234" t="s">
        <v>1815</v>
      </c>
      <c r="F1070" s="235" t="s">
        <v>1816</v>
      </c>
      <c r="G1070" s="236" t="s">
        <v>265</v>
      </c>
      <c r="H1070" s="237">
        <v>4</v>
      </c>
      <c r="I1070" s="238"/>
      <c r="J1070" s="239">
        <f t="shared" si="150"/>
        <v>0</v>
      </c>
      <c r="K1070" s="235" t="s">
        <v>163</v>
      </c>
      <c r="L1070" s="240"/>
      <c r="M1070" s="241" t="s">
        <v>1</v>
      </c>
      <c r="N1070" s="242" t="s">
        <v>40</v>
      </c>
      <c r="O1070" s="72"/>
      <c r="P1070" s="196">
        <f t="shared" si="151"/>
        <v>0</v>
      </c>
      <c r="Q1070" s="196">
        <v>0.0042</v>
      </c>
      <c r="R1070" s="196">
        <f t="shared" si="152"/>
        <v>0.0168</v>
      </c>
      <c r="S1070" s="196">
        <v>0</v>
      </c>
      <c r="T1070" s="197">
        <f t="shared" si="153"/>
        <v>0</v>
      </c>
      <c r="U1070" s="34"/>
      <c r="V1070" s="34"/>
      <c r="W1070" s="34"/>
      <c r="X1070" s="34"/>
      <c r="Y1070" s="34"/>
      <c r="Z1070" s="34"/>
      <c r="AA1070" s="34"/>
      <c r="AB1070" s="34"/>
      <c r="AC1070" s="34"/>
      <c r="AD1070" s="34"/>
      <c r="AE1070" s="34"/>
      <c r="AR1070" s="198" t="s">
        <v>241</v>
      </c>
      <c r="AT1070" s="198" t="s">
        <v>307</v>
      </c>
      <c r="AU1070" s="198" t="s">
        <v>83</v>
      </c>
      <c r="AY1070" s="17" t="s">
        <v>157</v>
      </c>
      <c r="BE1070" s="199">
        <f t="shared" si="154"/>
        <v>0</v>
      </c>
      <c r="BF1070" s="199">
        <f t="shared" si="155"/>
        <v>0</v>
      </c>
      <c r="BG1070" s="199">
        <f t="shared" si="156"/>
        <v>0</v>
      </c>
      <c r="BH1070" s="199">
        <f t="shared" si="157"/>
        <v>0</v>
      </c>
      <c r="BI1070" s="199">
        <f t="shared" si="158"/>
        <v>0</v>
      </c>
      <c r="BJ1070" s="17" t="s">
        <v>164</v>
      </c>
      <c r="BK1070" s="199">
        <f t="shared" si="159"/>
        <v>0</v>
      </c>
      <c r="BL1070" s="17" t="s">
        <v>196</v>
      </c>
      <c r="BM1070" s="198" t="s">
        <v>1817</v>
      </c>
    </row>
    <row r="1071" spans="1:65" s="2" customFormat="1" ht="14.4" customHeight="1">
      <c r="A1071" s="34"/>
      <c r="B1071" s="35"/>
      <c r="C1071" s="233" t="s">
        <v>1818</v>
      </c>
      <c r="D1071" s="233" t="s">
        <v>307</v>
      </c>
      <c r="E1071" s="234" t="s">
        <v>1819</v>
      </c>
      <c r="F1071" s="235" t="s">
        <v>1820</v>
      </c>
      <c r="G1071" s="236" t="s">
        <v>265</v>
      </c>
      <c r="H1071" s="237">
        <v>8</v>
      </c>
      <c r="I1071" s="238"/>
      <c r="J1071" s="239">
        <f t="shared" si="150"/>
        <v>0</v>
      </c>
      <c r="K1071" s="235" t="s">
        <v>163</v>
      </c>
      <c r="L1071" s="240"/>
      <c r="M1071" s="241" t="s">
        <v>1</v>
      </c>
      <c r="N1071" s="242" t="s">
        <v>40</v>
      </c>
      <c r="O1071" s="72"/>
      <c r="P1071" s="196">
        <f t="shared" si="151"/>
        <v>0</v>
      </c>
      <c r="Q1071" s="196">
        <v>0.00032</v>
      </c>
      <c r="R1071" s="196">
        <f t="shared" si="152"/>
        <v>0.00256</v>
      </c>
      <c r="S1071" s="196">
        <v>0</v>
      </c>
      <c r="T1071" s="197">
        <f t="shared" si="153"/>
        <v>0</v>
      </c>
      <c r="U1071" s="34"/>
      <c r="V1071" s="34"/>
      <c r="W1071" s="34"/>
      <c r="X1071" s="34"/>
      <c r="Y1071" s="34"/>
      <c r="Z1071" s="34"/>
      <c r="AA1071" s="34"/>
      <c r="AB1071" s="34"/>
      <c r="AC1071" s="34"/>
      <c r="AD1071" s="34"/>
      <c r="AE1071" s="34"/>
      <c r="AR1071" s="198" t="s">
        <v>241</v>
      </c>
      <c r="AT1071" s="198" t="s">
        <v>307</v>
      </c>
      <c r="AU1071" s="198" t="s">
        <v>83</v>
      </c>
      <c r="AY1071" s="17" t="s">
        <v>157</v>
      </c>
      <c r="BE1071" s="199">
        <f t="shared" si="154"/>
        <v>0</v>
      </c>
      <c r="BF1071" s="199">
        <f t="shared" si="155"/>
        <v>0</v>
      </c>
      <c r="BG1071" s="199">
        <f t="shared" si="156"/>
        <v>0</v>
      </c>
      <c r="BH1071" s="199">
        <f t="shared" si="157"/>
        <v>0</v>
      </c>
      <c r="BI1071" s="199">
        <f t="shared" si="158"/>
        <v>0</v>
      </c>
      <c r="BJ1071" s="17" t="s">
        <v>164</v>
      </c>
      <c r="BK1071" s="199">
        <f t="shared" si="159"/>
        <v>0</v>
      </c>
      <c r="BL1071" s="17" t="s">
        <v>196</v>
      </c>
      <c r="BM1071" s="198" t="s">
        <v>1821</v>
      </c>
    </row>
    <row r="1072" spans="1:65" s="2" customFormat="1" ht="14.4" customHeight="1">
      <c r="A1072" s="34"/>
      <c r="B1072" s="35"/>
      <c r="C1072" s="187" t="s">
        <v>1065</v>
      </c>
      <c r="D1072" s="187" t="s">
        <v>159</v>
      </c>
      <c r="E1072" s="188" t="s">
        <v>1822</v>
      </c>
      <c r="F1072" s="189" t="s">
        <v>1823</v>
      </c>
      <c r="G1072" s="190" t="s">
        <v>265</v>
      </c>
      <c r="H1072" s="191">
        <v>4</v>
      </c>
      <c r="I1072" s="192"/>
      <c r="J1072" s="193">
        <f t="shared" si="150"/>
        <v>0</v>
      </c>
      <c r="K1072" s="189" t="s">
        <v>163</v>
      </c>
      <c r="L1072" s="39"/>
      <c r="M1072" s="194" t="s">
        <v>1</v>
      </c>
      <c r="N1072" s="195" t="s">
        <v>40</v>
      </c>
      <c r="O1072" s="72"/>
      <c r="P1072" s="196">
        <f t="shared" si="151"/>
        <v>0</v>
      </c>
      <c r="Q1072" s="196">
        <v>0</v>
      </c>
      <c r="R1072" s="196">
        <f t="shared" si="152"/>
        <v>0</v>
      </c>
      <c r="S1072" s="196">
        <v>0</v>
      </c>
      <c r="T1072" s="197">
        <f t="shared" si="153"/>
        <v>0</v>
      </c>
      <c r="U1072" s="34"/>
      <c r="V1072" s="34"/>
      <c r="W1072" s="34"/>
      <c r="X1072" s="34"/>
      <c r="Y1072" s="34"/>
      <c r="Z1072" s="34"/>
      <c r="AA1072" s="34"/>
      <c r="AB1072" s="34"/>
      <c r="AC1072" s="34"/>
      <c r="AD1072" s="34"/>
      <c r="AE1072" s="34"/>
      <c r="AR1072" s="198" t="s">
        <v>196</v>
      </c>
      <c r="AT1072" s="198" t="s">
        <v>159</v>
      </c>
      <c r="AU1072" s="198" t="s">
        <v>83</v>
      </c>
      <c r="AY1072" s="17" t="s">
        <v>157</v>
      </c>
      <c r="BE1072" s="199">
        <f t="shared" si="154"/>
        <v>0</v>
      </c>
      <c r="BF1072" s="199">
        <f t="shared" si="155"/>
        <v>0</v>
      </c>
      <c r="BG1072" s="199">
        <f t="shared" si="156"/>
        <v>0</v>
      </c>
      <c r="BH1072" s="199">
        <f t="shared" si="157"/>
        <v>0</v>
      </c>
      <c r="BI1072" s="199">
        <f t="shared" si="158"/>
        <v>0</v>
      </c>
      <c r="BJ1072" s="17" t="s">
        <v>164</v>
      </c>
      <c r="BK1072" s="199">
        <f t="shared" si="159"/>
        <v>0</v>
      </c>
      <c r="BL1072" s="17" t="s">
        <v>196</v>
      </c>
      <c r="BM1072" s="198" t="s">
        <v>1824</v>
      </c>
    </row>
    <row r="1073" spans="1:65" s="2" customFormat="1" ht="14.4" customHeight="1">
      <c r="A1073" s="34"/>
      <c r="B1073" s="35"/>
      <c r="C1073" s="233" t="s">
        <v>1825</v>
      </c>
      <c r="D1073" s="233" t="s">
        <v>307</v>
      </c>
      <c r="E1073" s="234" t="s">
        <v>1826</v>
      </c>
      <c r="F1073" s="235" t="s">
        <v>1827</v>
      </c>
      <c r="G1073" s="236" t="s">
        <v>265</v>
      </c>
      <c r="H1073" s="237">
        <v>4</v>
      </c>
      <c r="I1073" s="238"/>
      <c r="J1073" s="239">
        <f t="shared" si="150"/>
        <v>0</v>
      </c>
      <c r="K1073" s="235" t="s">
        <v>163</v>
      </c>
      <c r="L1073" s="240"/>
      <c r="M1073" s="241" t="s">
        <v>1</v>
      </c>
      <c r="N1073" s="242" t="s">
        <v>40</v>
      </c>
      <c r="O1073" s="72"/>
      <c r="P1073" s="196">
        <f t="shared" si="151"/>
        <v>0</v>
      </c>
      <c r="Q1073" s="196">
        <v>0</v>
      </c>
      <c r="R1073" s="196">
        <f t="shared" si="152"/>
        <v>0</v>
      </c>
      <c r="S1073" s="196">
        <v>0</v>
      </c>
      <c r="T1073" s="197">
        <f t="shared" si="153"/>
        <v>0</v>
      </c>
      <c r="U1073" s="34"/>
      <c r="V1073" s="34"/>
      <c r="W1073" s="34"/>
      <c r="X1073" s="34"/>
      <c r="Y1073" s="34"/>
      <c r="Z1073" s="34"/>
      <c r="AA1073" s="34"/>
      <c r="AB1073" s="34"/>
      <c r="AC1073" s="34"/>
      <c r="AD1073" s="34"/>
      <c r="AE1073" s="34"/>
      <c r="AR1073" s="198" t="s">
        <v>241</v>
      </c>
      <c r="AT1073" s="198" t="s">
        <v>307</v>
      </c>
      <c r="AU1073" s="198" t="s">
        <v>83</v>
      </c>
      <c r="AY1073" s="17" t="s">
        <v>157</v>
      </c>
      <c r="BE1073" s="199">
        <f t="shared" si="154"/>
        <v>0</v>
      </c>
      <c r="BF1073" s="199">
        <f t="shared" si="155"/>
        <v>0</v>
      </c>
      <c r="BG1073" s="199">
        <f t="shared" si="156"/>
        <v>0</v>
      </c>
      <c r="BH1073" s="199">
        <f t="shared" si="157"/>
        <v>0</v>
      </c>
      <c r="BI1073" s="199">
        <f t="shared" si="158"/>
        <v>0</v>
      </c>
      <c r="BJ1073" s="17" t="s">
        <v>164</v>
      </c>
      <c r="BK1073" s="199">
        <f t="shared" si="159"/>
        <v>0</v>
      </c>
      <c r="BL1073" s="17" t="s">
        <v>196</v>
      </c>
      <c r="BM1073" s="198" t="s">
        <v>1828</v>
      </c>
    </row>
    <row r="1074" spans="1:65" s="2" customFormat="1" ht="24.15" customHeight="1">
      <c r="A1074" s="34"/>
      <c r="B1074" s="35"/>
      <c r="C1074" s="187" t="s">
        <v>1068</v>
      </c>
      <c r="D1074" s="187" t="s">
        <v>159</v>
      </c>
      <c r="E1074" s="188" t="s">
        <v>1829</v>
      </c>
      <c r="F1074" s="189" t="s">
        <v>1830</v>
      </c>
      <c r="G1074" s="190" t="s">
        <v>162</v>
      </c>
      <c r="H1074" s="191">
        <v>110</v>
      </c>
      <c r="I1074" s="192"/>
      <c r="J1074" s="193">
        <f t="shared" si="150"/>
        <v>0</v>
      </c>
      <c r="K1074" s="189" t="s">
        <v>163</v>
      </c>
      <c r="L1074" s="39"/>
      <c r="M1074" s="194" t="s">
        <v>1</v>
      </c>
      <c r="N1074" s="195" t="s">
        <v>40</v>
      </c>
      <c r="O1074" s="72"/>
      <c r="P1074" s="196">
        <f t="shared" si="151"/>
        <v>0</v>
      </c>
      <c r="Q1074" s="196">
        <v>0</v>
      </c>
      <c r="R1074" s="196">
        <f t="shared" si="152"/>
        <v>0</v>
      </c>
      <c r="S1074" s="196">
        <v>0.0004</v>
      </c>
      <c r="T1074" s="197">
        <f t="shared" si="153"/>
        <v>0.044000000000000004</v>
      </c>
      <c r="U1074" s="34"/>
      <c r="V1074" s="34"/>
      <c r="W1074" s="34"/>
      <c r="X1074" s="34"/>
      <c r="Y1074" s="34"/>
      <c r="Z1074" s="34"/>
      <c r="AA1074" s="34"/>
      <c r="AB1074" s="34"/>
      <c r="AC1074" s="34"/>
      <c r="AD1074" s="34"/>
      <c r="AE1074" s="34"/>
      <c r="AR1074" s="198" t="s">
        <v>196</v>
      </c>
      <c r="AT1074" s="198" t="s">
        <v>159</v>
      </c>
      <c r="AU1074" s="198" t="s">
        <v>83</v>
      </c>
      <c r="AY1074" s="17" t="s">
        <v>157</v>
      </c>
      <c r="BE1074" s="199">
        <f t="shared" si="154"/>
        <v>0</v>
      </c>
      <c r="BF1074" s="199">
        <f t="shared" si="155"/>
        <v>0</v>
      </c>
      <c r="BG1074" s="199">
        <f t="shared" si="156"/>
        <v>0</v>
      </c>
      <c r="BH1074" s="199">
        <f t="shared" si="157"/>
        <v>0</v>
      </c>
      <c r="BI1074" s="199">
        <f t="shared" si="158"/>
        <v>0</v>
      </c>
      <c r="BJ1074" s="17" t="s">
        <v>164</v>
      </c>
      <c r="BK1074" s="199">
        <f t="shared" si="159"/>
        <v>0</v>
      </c>
      <c r="BL1074" s="17" t="s">
        <v>196</v>
      </c>
      <c r="BM1074" s="198" t="s">
        <v>1831</v>
      </c>
    </row>
    <row r="1075" spans="1:65" s="2" customFormat="1" ht="24.15" customHeight="1">
      <c r="A1075" s="34"/>
      <c r="B1075" s="35"/>
      <c r="C1075" s="187" t="s">
        <v>1832</v>
      </c>
      <c r="D1075" s="187" t="s">
        <v>159</v>
      </c>
      <c r="E1075" s="188" t="s">
        <v>1833</v>
      </c>
      <c r="F1075" s="189" t="s">
        <v>1834</v>
      </c>
      <c r="G1075" s="190" t="s">
        <v>162</v>
      </c>
      <c r="H1075" s="191">
        <v>10</v>
      </c>
      <c r="I1075" s="192"/>
      <c r="J1075" s="193">
        <f t="shared" si="150"/>
        <v>0</v>
      </c>
      <c r="K1075" s="189" t="s">
        <v>163</v>
      </c>
      <c r="L1075" s="39"/>
      <c r="M1075" s="194" t="s">
        <v>1</v>
      </c>
      <c r="N1075" s="195" t="s">
        <v>40</v>
      </c>
      <c r="O1075" s="72"/>
      <c r="P1075" s="196">
        <f t="shared" si="151"/>
        <v>0</v>
      </c>
      <c r="Q1075" s="196">
        <v>0</v>
      </c>
      <c r="R1075" s="196">
        <f t="shared" si="152"/>
        <v>0</v>
      </c>
      <c r="S1075" s="196">
        <v>0.00062</v>
      </c>
      <c r="T1075" s="197">
        <f t="shared" si="153"/>
        <v>0.0062</v>
      </c>
      <c r="U1075" s="34"/>
      <c r="V1075" s="34"/>
      <c r="W1075" s="34"/>
      <c r="X1075" s="34"/>
      <c r="Y1075" s="34"/>
      <c r="Z1075" s="34"/>
      <c r="AA1075" s="34"/>
      <c r="AB1075" s="34"/>
      <c r="AC1075" s="34"/>
      <c r="AD1075" s="34"/>
      <c r="AE1075" s="34"/>
      <c r="AR1075" s="198" t="s">
        <v>196</v>
      </c>
      <c r="AT1075" s="198" t="s">
        <v>159</v>
      </c>
      <c r="AU1075" s="198" t="s">
        <v>83</v>
      </c>
      <c r="AY1075" s="17" t="s">
        <v>157</v>
      </c>
      <c r="BE1075" s="199">
        <f t="shared" si="154"/>
        <v>0</v>
      </c>
      <c r="BF1075" s="199">
        <f t="shared" si="155"/>
        <v>0</v>
      </c>
      <c r="BG1075" s="199">
        <f t="shared" si="156"/>
        <v>0</v>
      </c>
      <c r="BH1075" s="199">
        <f t="shared" si="157"/>
        <v>0</v>
      </c>
      <c r="BI1075" s="199">
        <f t="shared" si="158"/>
        <v>0</v>
      </c>
      <c r="BJ1075" s="17" t="s">
        <v>164</v>
      </c>
      <c r="BK1075" s="199">
        <f t="shared" si="159"/>
        <v>0</v>
      </c>
      <c r="BL1075" s="17" t="s">
        <v>196</v>
      </c>
      <c r="BM1075" s="198" t="s">
        <v>1835</v>
      </c>
    </row>
    <row r="1076" spans="1:65" s="2" customFormat="1" ht="14.4" customHeight="1">
      <c r="A1076" s="34"/>
      <c r="B1076" s="35"/>
      <c r="C1076" s="187" t="s">
        <v>1073</v>
      </c>
      <c r="D1076" s="187" t="s">
        <v>159</v>
      </c>
      <c r="E1076" s="188" t="s">
        <v>1836</v>
      </c>
      <c r="F1076" s="189" t="s">
        <v>1837</v>
      </c>
      <c r="G1076" s="190" t="s">
        <v>265</v>
      </c>
      <c r="H1076" s="191">
        <v>73</v>
      </c>
      <c r="I1076" s="192"/>
      <c r="J1076" s="193">
        <f t="shared" si="150"/>
        <v>0</v>
      </c>
      <c r="K1076" s="189" t="s">
        <v>163</v>
      </c>
      <c r="L1076" s="39"/>
      <c r="M1076" s="194" t="s">
        <v>1</v>
      </c>
      <c r="N1076" s="195" t="s">
        <v>40</v>
      </c>
      <c r="O1076" s="72"/>
      <c r="P1076" s="196">
        <f t="shared" si="151"/>
        <v>0</v>
      </c>
      <c r="Q1076" s="196">
        <v>0</v>
      </c>
      <c r="R1076" s="196">
        <f t="shared" si="152"/>
        <v>0</v>
      </c>
      <c r="S1076" s="196">
        <v>0.00025</v>
      </c>
      <c r="T1076" s="197">
        <f t="shared" si="153"/>
        <v>0.01825</v>
      </c>
      <c r="U1076" s="34"/>
      <c r="V1076" s="34"/>
      <c r="W1076" s="34"/>
      <c r="X1076" s="34"/>
      <c r="Y1076" s="34"/>
      <c r="Z1076" s="34"/>
      <c r="AA1076" s="34"/>
      <c r="AB1076" s="34"/>
      <c r="AC1076" s="34"/>
      <c r="AD1076" s="34"/>
      <c r="AE1076" s="34"/>
      <c r="AR1076" s="198" t="s">
        <v>196</v>
      </c>
      <c r="AT1076" s="198" t="s">
        <v>159</v>
      </c>
      <c r="AU1076" s="198" t="s">
        <v>83</v>
      </c>
      <c r="AY1076" s="17" t="s">
        <v>157</v>
      </c>
      <c r="BE1076" s="199">
        <f t="shared" si="154"/>
        <v>0</v>
      </c>
      <c r="BF1076" s="199">
        <f t="shared" si="155"/>
        <v>0</v>
      </c>
      <c r="BG1076" s="199">
        <f t="shared" si="156"/>
        <v>0</v>
      </c>
      <c r="BH1076" s="199">
        <f t="shared" si="157"/>
        <v>0</v>
      </c>
      <c r="BI1076" s="199">
        <f t="shared" si="158"/>
        <v>0</v>
      </c>
      <c r="BJ1076" s="17" t="s">
        <v>164</v>
      </c>
      <c r="BK1076" s="199">
        <f t="shared" si="159"/>
        <v>0</v>
      </c>
      <c r="BL1076" s="17" t="s">
        <v>196</v>
      </c>
      <c r="BM1076" s="198" t="s">
        <v>1838</v>
      </c>
    </row>
    <row r="1077" spans="1:65" s="2" customFormat="1" ht="24.15" customHeight="1">
      <c r="A1077" s="34"/>
      <c r="B1077" s="35"/>
      <c r="C1077" s="187" t="s">
        <v>1839</v>
      </c>
      <c r="D1077" s="187" t="s">
        <v>159</v>
      </c>
      <c r="E1077" s="188" t="s">
        <v>1840</v>
      </c>
      <c r="F1077" s="189" t="s">
        <v>1841</v>
      </c>
      <c r="G1077" s="190" t="s">
        <v>265</v>
      </c>
      <c r="H1077" s="191">
        <v>14</v>
      </c>
      <c r="I1077" s="192"/>
      <c r="J1077" s="193">
        <f t="shared" si="150"/>
        <v>0</v>
      </c>
      <c r="K1077" s="189" t="s">
        <v>163</v>
      </c>
      <c r="L1077" s="39"/>
      <c r="M1077" s="194" t="s">
        <v>1</v>
      </c>
      <c r="N1077" s="195" t="s">
        <v>40</v>
      </c>
      <c r="O1077" s="72"/>
      <c r="P1077" s="196">
        <f t="shared" si="151"/>
        <v>0</v>
      </c>
      <c r="Q1077" s="196">
        <v>0</v>
      </c>
      <c r="R1077" s="196">
        <f t="shared" si="152"/>
        <v>0</v>
      </c>
      <c r="S1077" s="196">
        <v>0.00055</v>
      </c>
      <c r="T1077" s="197">
        <f t="shared" si="153"/>
        <v>0.0077</v>
      </c>
      <c r="U1077" s="34"/>
      <c r="V1077" s="34"/>
      <c r="W1077" s="34"/>
      <c r="X1077" s="34"/>
      <c r="Y1077" s="34"/>
      <c r="Z1077" s="34"/>
      <c r="AA1077" s="34"/>
      <c r="AB1077" s="34"/>
      <c r="AC1077" s="34"/>
      <c r="AD1077" s="34"/>
      <c r="AE1077" s="34"/>
      <c r="AR1077" s="198" t="s">
        <v>196</v>
      </c>
      <c r="AT1077" s="198" t="s">
        <v>159</v>
      </c>
      <c r="AU1077" s="198" t="s">
        <v>83</v>
      </c>
      <c r="AY1077" s="17" t="s">
        <v>157</v>
      </c>
      <c r="BE1077" s="199">
        <f t="shared" si="154"/>
        <v>0</v>
      </c>
      <c r="BF1077" s="199">
        <f t="shared" si="155"/>
        <v>0</v>
      </c>
      <c r="BG1077" s="199">
        <f t="shared" si="156"/>
        <v>0</v>
      </c>
      <c r="BH1077" s="199">
        <f t="shared" si="157"/>
        <v>0</v>
      </c>
      <c r="BI1077" s="199">
        <f t="shared" si="158"/>
        <v>0</v>
      </c>
      <c r="BJ1077" s="17" t="s">
        <v>164</v>
      </c>
      <c r="BK1077" s="199">
        <f t="shared" si="159"/>
        <v>0</v>
      </c>
      <c r="BL1077" s="17" t="s">
        <v>196</v>
      </c>
      <c r="BM1077" s="198" t="s">
        <v>1842</v>
      </c>
    </row>
    <row r="1078" spans="1:65" s="2" customFormat="1" ht="14.4" customHeight="1">
      <c r="A1078" s="34"/>
      <c r="B1078" s="35"/>
      <c r="C1078" s="187" t="s">
        <v>1076</v>
      </c>
      <c r="D1078" s="187" t="s">
        <v>159</v>
      </c>
      <c r="E1078" s="188" t="s">
        <v>1843</v>
      </c>
      <c r="F1078" s="189" t="s">
        <v>1844</v>
      </c>
      <c r="G1078" s="190" t="s">
        <v>265</v>
      </c>
      <c r="H1078" s="191">
        <v>3</v>
      </c>
      <c r="I1078" s="192"/>
      <c r="J1078" s="193">
        <f t="shared" si="150"/>
        <v>0</v>
      </c>
      <c r="K1078" s="189" t="s">
        <v>163</v>
      </c>
      <c r="L1078" s="39"/>
      <c r="M1078" s="194" t="s">
        <v>1</v>
      </c>
      <c r="N1078" s="195" t="s">
        <v>40</v>
      </c>
      <c r="O1078" s="72"/>
      <c r="P1078" s="196">
        <f t="shared" si="151"/>
        <v>0</v>
      </c>
      <c r="Q1078" s="196">
        <v>0</v>
      </c>
      <c r="R1078" s="196">
        <f t="shared" si="152"/>
        <v>0</v>
      </c>
      <c r="S1078" s="196">
        <v>0</v>
      </c>
      <c r="T1078" s="197">
        <f t="shared" si="153"/>
        <v>0</v>
      </c>
      <c r="U1078" s="34"/>
      <c r="V1078" s="34"/>
      <c r="W1078" s="34"/>
      <c r="X1078" s="34"/>
      <c r="Y1078" s="34"/>
      <c r="Z1078" s="34"/>
      <c r="AA1078" s="34"/>
      <c r="AB1078" s="34"/>
      <c r="AC1078" s="34"/>
      <c r="AD1078" s="34"/>
      <c r="AE1078" s="34"/>
      <c r="AR1078" s="198" t="s">
        <v>196</v>
      </c>
      <c r="AT1078" s="198" t="s">
        <v>159</v>
      </c>
      <c r="AU1078" s="198" t="s">
        <v>83</v>
      </c>
      <c r="AY1078" s="17" t="s">
        <v>157</v>
      </c>
      <c r="BE1078" s="199">
        <f t="shared" si="154"/>
        <v>0</v>
      </c>
      <c r="BF1078" s="199">
        <f t="shared" si="155"/>
        <v>0</v>
      </c>
      <c r="BG1078" s="199">
        <f t="shared" si="156"/>
        <v>0</v>
      </c>
      <c r="BH1078" s="199">
        <f t="shared" si="157"/>
        <v>0</v>
      </c>
      <c r="BI1078" s="199">
        <f t="shared" si="158"/>
        <v>0</v>
      </c>
      <c r="BJ1078" s="17" t="s">
        <v>164</v>
      </c>
      <c r="BK1078" s="199">
        <f t="shared" si="159"/>
        <v>0</v>
      </c>
      <c r="BL1078" s="17" t="s">
        <v>196</v>
      </c>
      <c r="BM1078" s="198" t="s">
        <v>1845</v>
      </c>
    </row>
    <row r="1079" spans="1:65" s="2" customFormat="1" ht="14.4" customHeight="1">
      <c r="A1079" s="34"/>
      <c r="B1079" s="35"/>
      <c r="C1079" s="233" t="s">
        <v>1846</v>
      </c>
      <c r="D1079" s="233" t="s">
        <v>307</v>
      </c>
      <c r="E1079" s="234" t="s">
        <v>1847</v>
      </c>
      <c r="F1079" s="235" t="s">
        <v>1848</v>
      </c>
      <c r="G1079" s="236" t="s">
        <v>265</v>
      </c>
      <c r="H1079" s="237">
        <v>3</v>
      </c>
      <c r="I1079" s="238"/>
      <c r="J1079" s="239">
        <f t="shared" si="150"/>
        <v>0</v>
      </c>
      <c r="K1079" s="235" t="s">
        <v>163</v>
      </c>
      <c r="L1079" s="240"/>
      <c r="M1079" s="241" t="s">
        <v>1</v>
      </c>
      <c r="N1079" s="242" t="s">
        <v>40</v>
      </c>
      <c r="O1079" s="72"/>
      <c r="P1079" s="196">
        <f t="shared" si="151"/>
        <v>0</v>
      </c>
      <c r="Q1079" s="196">
        <v>0.003</v>
      </c>
      <c r="R1079" s="196">
        <f t="shared" si="152"/>
        <v>0.009000000000000001</v>
      </c>
      <c r="S1079" s="196">
        <v>0</v>
      </c>
      <c r="T1079" s="197">
        <f t="shared" si="153"/>
        <v>0</v>
      </c>
      <c r="U1079" s="34"/>
      <c r="V1079" s="34"/>
      <c r="W1079" s="34"/>
      <c r="X1079" s="34"/>
      <c r="Y1079" s="34"/>
      <c r="Z1079" s="34"/>
      <c r="AA1079" s="34"/>
      <c r="AB1079" s="34"/>
      <c r="AC1079" s="34"/>
      <c r="AD1079" s="34"/>
      <c r="AE1079" s="34"/>
      <c r="AR1079" s="198" t="s">
        <v>241</v>
      </c>
      <c r="AT1079" s="198" t="s">
        <v>307</v>
      </c>
      <c r="AU1079" s="198" t="s">
        <v>83</v>
      </c>
      <c r="AY1079" s="17" t="s">
        <v>157</v>
      </c>
      <c r="BE1079" s="199">
        <f t="shared" si="154"/>
        <v>0</v>
      </c>
      <c r="BF1079" s="199">
        <f t="shared" si="155"/>
        <v>0</v>
      </c>
      <c r="BG1079" s="199">
        <f t="shared" si="156"/>
        <v>0</v>
      </c>
      <c r="BH1079" s="199">
        <f t="shared" si="157"/>
        <v>0</v>
      </c>
      <c r="BI1079" s="199">
        <f t="shared" si="158"/>
        <v>0</v>
      </c>
      <c r="BJ1079" s="17" t="s">
        <v>164</v>
      </c>
      <c r="BK1079" s="199">
        <f t="shared" si="159"/>
        <v>0</v>
      </c>
      <c r="BL1079" s="17" t="s">
        <v>196</v>
      </c>
      <c r="BM1079" s="198" t="s">
        <v>1849</v>
      </c>
    </row>
    <row r="1080" spans="1:65" s="2" customFormat="1" ht="14.4" customHeight="1">
      <c r="A1080" s="34"/>
      <c r="B1080" s="35"/>
      <c r="C1080" s="233" t="s">
        <v>1081</v>
      </c>
      <c r="D1080" s="233" t="s">
        <v>307</v>
      </c>
      <c r="E1080" s="234" t="s">
        <v>1850</v>
      </c>
      <c r="F1080" s="235" t="s">
        <v>1851</v>
      </c>
      <c r="G1080" s="236" t="s">
        <v>265</v>
      </c>
      <c r="H1080" s="237">
        <v>3</v>
      </c>
      <c r="I1080" s="238"/>
      <c r="J1080" s="239">
        <f t="shared" si="150"/>
        <v>0</v>
      </c>
      <c r="K1080" s="235" t="s">
        <v>163</v>
      </c>
      <c r="L1080" s="240"/>
      <c r="M1080" s="241" t="s">
        <v>1</v>
      </c>
      <c r="N1080" s="242" t="s">
        <v>40</v>
      </c>
      <c r="O1080" s="72"/>
      <c r="P1080" s="196">
        <f t="shared" si="151"/>
        <v>0</v>
      </c>
      <c r="Q1080" s="196">
        <v>0.00025</v>
      </c>
      <c r="R1080" s="196">
        <f t="shared" si="152"/>
        <v>0.00075</v>
      </c>
      <c r="S1080" s="196">
        <v>0</v>
      </c>
      <c r="T1080" s="197">
        <f t="shared" si="153"/>
        <v>0</v>
      </c>
      <c r="U1080" s="34"/>
      <c r="V1080" s="34"/>
      <c r="W1080" s="34"/>
      <c r="X1080" s="34"/>
      <c r="Y1080" s="34"/>
      <c r="Z1080" s="34"/>
      <c r="AA1080" s="34"/>
      <c r="AB1080" s="34"/>
      <c r="AC1080" s="34"/>
      <c r="AD1080" s="34"/>
      <c r="AE1080" s="34"/>
      <c r="AR1080" s="198" t="s">
        <v>241</v>
      </c>
      <c r="AT1080" s="198" t="s">
        <v>307</v>
      </c>
      <c r="AU1080" s="198" t="s">
        <v>83</v>
      </c>
      <c r="AY1080" s="17" t="s">
        <v>157</v>
      </c>
      <c r="BE1080" s="199">
        <f t="shared" si="154"/>
        <v>0</v>
      </c>
      <c r="BF1080" s="199">
        <f t="shared" si="155"/>
        <v>0</v>
      </c>
      <c r="BG1080" s="199">
        <f t="shared" si="156"/>
        <v>0</v>
      </c>
      <c r="BH1080" s="199">
        <f t="shared" si="157"/>
        <v>0</v>
      </c>
      <c r="BI1080" s="199">
        <f t="shared" si="158"/>
        <v>0</v>
      </c>
      <c r="BJ1080" s="17" t="s">
        <v>164</v>
      </c>
      <c r="BK1080" s="199">
        <f t="shared" si="159"/>
        <v>0</v>
      </c>
      <c r="BL1080" s="17" t="s">
        <v>196</v>
      </c>
      <c r="BM1080" s="198" t="s">
        <v>1852</v>
      </c>
    </row>
    <row r="1081" spans="1:65" s="2" customFormat="1" ht="14.4" customHeight="1">
      <c r="A1081" s="34"/>
      <c r="B1081" s="35"/>
      <c r="C1081" s="187" t="s">
        <v>1853</v>
      </c>
      <c r="D1081" s="187" t="s">
        <v>159</v>
      </c>
      <c r="E1081" s="188" t="s">
        <v>1854</v>
      </c>
      <c r="F1081" s="189" t="s">
        <v>1855</v>
      </c>
      <c r="G1081" s="190" t="s">
        <v>265</v>
      </c>
      <c r="H1081" s="191">
        <v>2</v>
      </c>
      <c r="I1081" s="192"/>
      <c r="J1081" s="193">
        <f t="shared" si="150"/>
        <v>0</v>
      </c>
      <c r="K1081" s="189" t="s">
        <v>163</v>
      </c>
      <c r="L1081" s="39"/>
      <c r="M1081" s="194" t="s">
        <v>1</v>
      </c>
      <c r="N1081" s="195" t="s">
        <v>40</v>
      </c>
      <c r="O1081" s="72"/>
      <c r="P1081" s="196">
        <f t="shared" si="151"/>
        <v>0</v>
      </c>
      <c r="Q1081" s="196">
        <v>0</v>
      </c>
      <c r="R1081" s="196">
        <f t="shared" si="152"/>
        <v>0</v>
      </c>
      <c r="S1081" s="196">
        <v>0</v>
      </c>
      <c r="T1081" s="197">
        <f t="shared" si="153"/>
        <v>0</v>
      </c>
      <c r="U1081" s="34"/>
      <c r="V1081" s="34"/>
      <c r="W1081" s="34"/>
      <c r="X1081" s="34"/>
      <c r="Y1081" s="34"/>
      <c r="Z1081" s="34"/>
      <c r="AA1081" s="34"/>
      <c r="AB1081" s="34"/>
      <c r="AC1081" s="34"/>
      <c r="AD1081" s="34"/>
      <c r="AE1081" s="34"/>
      <c r="AR1081" s="198" t="s">
        <v>196</v>
      </c>
      <c r="AT1081" s="198" t="s">
        <v>159</v>
      </c>
      <c r="AU1081" s="198" t="s">
        <v>83</v>
      </c>
      <c r="AY1081" s="17" t="s">
        <v>157</v>
      </c>
      <c r="BE1081" s="199">
        <f t="shared" si="154"/>
        <v>0</v>
      </c>
      <c r="BF1081" s="199">
        <f t="shared" si="155"/>
        <v>0</v>
      </c>
      <c r="BG1081" s="199">
        <f t="shared" si="156"/>
        <v>0</v>
      </c>
      <c r="BH1081" s="199">
        <f t="shared" si="157"/>
        <v>0</v>
      </c>
      <c r="BI1081" s="199">
        <f t="shared" si="158"/>
        <v>0</v>
      </c>
      <c r="BJ1081" s="17" t="s">
        <v>164</v>
      </c>
      <c r="BK1081" s="199">
        <f t="shared" si="159"/>
        <v>0</v>
      </c>
      <c r="BL1081" s="17" t="s">
        <v>196</v>
      </c>
      <c r="BM1081" s="198" t="s">
        <v>1856</v>
      </c>
    </row>
    <row r="1082" spans="1:65" s="2" customFormat="1" ht="14.4" customHeight="1">
      <c r="A1082" s="34"/>
      <c r="B1082" s="35"/>
      <c r="C1082" s="233" t="s">
        <v>1084</v>
      </c>
      <c r="D1082" s="233" t="s">
        <v>307</v>
      </c>
      <c r="E1082" s="234" t="s">
        <v>1857</v>
      </c>
      <c r="F1082" s="235" t="s">
        <v>1858</v>
      </c>
      <c r="G1082" s="236" t="s">
        <v>265</v>
      </c>
      <c r="H1082" s="237">
        <v>2</v>
      </c>
      <c r="I1082" s="238"/>
      <c r="J1082" s="239">
        <f t="shared" si="150"/>
        <v>0</v>
      </c>
      <c r="K1082" s="235" t="s">
        <v>163</v>
      </c>
      <c r="L1082" s="240"/>
      <c r="M1082" s="241" t="s">
        <v>1</v>
      </c>
      <c r="N1082" s="242" t="s">
        <v>40</v>
      </c>
      <c r="O1082" s="72"/>
      <c r="P1082" s="196">
        <f t="shared" si="151"/>
        <v>0</v>
      </c>
      <c r="Q1082" s="196">
        <v>0.0041</v>
      </c>
      <c r="R1082" s="196">
        <f t="shared" si="152"/>
        <v>0.0082</v>
      </c>
      <c r="S1082" s="196">
        <v>0</v>
      </c>
      <c r="T1082" s="197">
        <f t="shared" si="153"/>
        <v>0</v>
      </c>
      <c r="U1082" s="34"/>
      <c r="V1082" s="34"/>
      <c r="W1082" s="34"/>
      <c r="X1082" s="34"/>
      <c r="Y1082" s="34"/>
      <c r="Z1082" s="34"/>
      <c r="AA1082" s="34"/>
      <c r="AB1082" s="34"/>
      <c r="AC1082" s="34"/>
      <c r="AD1082" s="34"/>
      <c r="AE1082" s="34"/>
      <c r="AR1082" s="198" t="s">
        <v>241</v>
      </c>
      <c r="AT1082" s="198" t="s">
        <v>307</v>
      </c>
      <c r="AU1082" s="198" t="s">
        <v>83</v>
      </c>
      <c r="AY1082" s="17" t="s">
        <v>157</v>
      </c>
      <c r="BE1082" s="199">
        <f t="shared" si="154"/>
        <v>0</v>
      </c>
      <c r="BF1082" s="199">
        <f t="shared" si="155"/>
        <v>0</v>
      </c>
      <c r="BG1082" s="199">
        <f t="shared" si="156"/>
        <v>0</v>
      </c>
      <c r="BH1082" s="199">
        <f t="shared" si="157"/>
        <v>0</v>
      </c>
      <c r="BI1082" s="199">
        <f t="shared" si="158"/>
        <v>0</v>
      </c>
      <c r="BJ1082" s="17" t="s">
        <v>164</v>
      </c>
      <c r="BK1082" s="199">
        <f t="shared" si="159"/>
        <v>0</v>
      </c>
      <c r="BL1082" s="17" t="s">
        <v>196</v>
      </c>
      <c r="BM1082" s="198" t="s">
        <v>1859</v>
      </c>
    </row>
    <row r="1083" spans="1:65" s="2" customFormat="1" ht="24.15" customHeight="1">
      <c r="A1083" s="34"/>
      <c r="B1083" s="35"/>
      <c r="C1083" s="187" t="s">
        <v>1860</v>
      </c>
      <c r="D1083" s="187" t="s">
        <v>159</v>
      </c>
      <c r="E1083" s="188" t="s">
        <v>1861</v>
      </c>
      <c r="F1083" s="189" t="s">
        <v>1862</v>
      </c>
      <c r="G1083" s="190" t="s">
        <v>265</v>
      </c>
      <c r="H1083" s="191">
        <v>1</v>
      </c>
      <c r="I1083" s="192"/>
      <c r="J1083" s="193">
        <f t="shared" si="150"/>
        <v>0</v>
      </c>
      <c r="K1083" s="189" t="s">
        <v>163</v>
      </c>
      <c r="L1083" s="39"/>
      <c r="M1083" s="194" t="s">
        <v>1</v>
      </c>
      <c r="N1083" s="195" t="s">
        <v>40</v>
      </c>
      <c r="O1083" s="72"/>
      <c r="P1083" s="196">
        <f t="shared" si="151"/>
        <v>0</v>
      </c>
      <c r="Q1083" s="196">
        <v>0</v>
      </c>
      <c r="R1083" s="196">
        <f t="shared" si="152"/>
        <v>0</v>
      </c>
      <c r="S1083" s="196">
        <v>0</v>
      </c>
      <c r="T1083" s="197">
        <f t="shared" si="153"/>
        <v>0</v>
      </c>
      <c r="U1083" s="34"/>
      <c r="V1083" s="34"/>
      <c r="W1083" s="34"/>
      <c r="X1083" s="34"/>
      <c r="Y1083" s="34"/>
      <c r="Z1083" s="34"/>
      <c r="AA1083" s="34"/>
      <c r="AB1083" s="34"/>
      <c r="AC1083" s="34"/>
      <c r="AD1083" s="34"/>
      <c r="AE1083" s="34"/>
      <c r="AR1083" s="198" t="s">
        <v>196</v>
      </c>
      <c r="AT1083" s="198" t="s">
        <v>159</v>
      </c>
      <c r="AU1083" s="198" t="s">
        <v>83</v>
      </c>
      <c r="AY1083" s="17" t="s">
        <v>157</v>
      </c>
      <c r="BE1083" s="199">
        <f t="shared" si="154"/>
        <v>0</v>
      </c>
      <c r="BF1083" s="199">
        <f t="shared" si="155"/>
        <v>0</v>
      </c>
      <c r="BG1083" s="199">
        <f t="shared" si="156"/>
        <v>0</v>
      </c>
      <c r="BH1083" s="199">
        <f t="shared" si="157"/>
        <v>0</v>
      </c>
      <c r="BI1083" s="199">
        <f t="shared" si="158"/>
        <v>0</v>
      </c>
      <c r="BJ1083" s="17" t="s">
        <v>164</v>
      </c>
      <c r="BK1083" s="199">
        <f t="shared" si="159"/>
        <v>0</v>
      </c>
      <c r="BL1083" s="17" t="s">
        <v>196</v>
      </c>
      <c r="BM1083" s="198" t="s">
        <v>1863</v>
      </c>
    </row>
    <row r="1084" spans="1:65" s="2" customFormat="1" ht="14.4" customHeight="1">
      <c r="A1084" s="34"/>
      <c r="B1084" s="35"/>
      <c r="C1084" s="187" t="s">
        <v>1088</v>
      </c>
      <c r="D1084" s="187" t="s">
        <v>159</v>
      </c>
      <c r="E1084" s="188" t="s">
        <v>1864</v>
      </c>
      <c r="F1084" s="189" t="s">
        <v>1865</v>
      </c>
      <c r="G1084" s="190" t="s">
        <v>162</v>
      </c>
      <c r="H1084" s="191">
        <v>50</v>
      </c>
      <c r="I1084" s="192"/>
      <c r="J1084" s="193">
        <f t="shared" si="150"/>
        <v>0</v>
      </c>
      <c r="K1084" s="189" t="s">
        <v>163</v>
      </c>
      <c r="L1084" s="39"/>
      <c r="M1084" s="194" t="s">
        <v>1</v>
      </c>
      <c r="N1084" s="195" t="s">
        <v>40</v>
      </c>
      <c r="O1084" s="72"/>
      <c r="P1084" s="196">
        <f t="shared" si="151"/>
        <v>0</v>
      </c>
      <c r="Q1084" s="196">
        <v>0</v>
      </c>
      <c r="R1084" s="196">
        <f t="shared" si="152"/>
        <v>0</v>
      </c>
      <c r="S1084" s="196">
        <v>0</v>
      </c>
      <c r="T1084" s="197">
        <f t="shared" si="153"/>
        <v>0</v>
      </c>
      <c r="U1084" s="34"/>
      <c r="V1084" s="34"/>
      <c r="W1084" s="34"/>
      <c r="X1084" s="34"/>
      <c r="Y1084" s="34"/>
      <c r="Z1084" s="34"/>
      <c r="AA1084" s="34"/>
      <c r="AB1084" s="34"/>
      <c r="AC1084" s="34"/>
      <c r="AD1084" s="34"/>
      <c r="AE1084" s="34"/>
      <c r="AR1084" s="198" t="s">
        <v>196</v>
      </c>
      <c r="AT1084" s="198" t="s">
        <v>159</v>
      </c>
      <c r="AU1084" s="198" t="s">
        <v>83</v>
      </c>
      <c r="AY1084" s="17" t="s">
        <v>157</v>
      </c>
      <c r="BE1084" s="199">
        <f t="shared" si="154"/>
        <v>0</v>
      </c>
      <c r="BF1084" s="199">
        <f t="shared" si="155"/>
        <v>0</v>
      </c>
      <c r="BG1084" s="199">
        <f t="shared" si="156"/>
        <v>0</v>
      </c>
      <c r="BH1084" s="199">
        <f t="shared" si="157"/>
        <v>0</v>
      </c>
      <c r="BI1084" s="199">
        <f t="shared" si="158"/>
        <v>0</v>
      </c>
      <c r="BJ1084" s="17" t="s">
        <v>164</v>
      </c>
      <c r="BK1084" s="199">
        <f t="shared" si="159"/>
        <v>0</v>
      </c>
      <c r="BL1084" s="17" t="s">
        <v>196</v>
      </c>
      <c r="BM1084" s="198" t="s">
        <v>1866</v>
      </c>
    </row>
    <row r="1085" spans="1:65" s="2" customFormat="1" ht="14.4" customHeight="1">
      <c r="A1085" s="34"/>
      <c r="B1085" s="35"/>
      <c r="C1085" s="233" t="s">
        <v>1867</v>
      </c>
      <c r="D1085" s="233" t="s">
        <v>307</v>
      </c>
      <c r="E1085" s="234" t="s">
        <v>1868</v>
      </c>
      <c r="F1085" s="235" t="s">
        <v>1869</v>
      </c>
      <c r="G1085" s="236" t="s">
        <v>162</v>
      </c>
      <c r="H1085" s="237">
        <v>52.5</v>
      </c>
      <c r="I1085" s="238"/>
      <c r="J1085" s="239">
        <f t="shared" si="150"/>
        <v>0</v>
      </c>
      <c r="K1085" s="235" t="s">
        <v>1</v>
      </c>
      <c r="L1085" s="240"/>
      <c r="M1085" s="241" t="s">
        <v>1</v>
      </c>
      <c r="N1085" s="242" t="s">
        <v>40</v>
      </c>
      <c r="O1085" s="72"/>
      <c r="P1085" s="196">
        <f t="shared" si="151"/>
        <v>0</v>
      </c>
      <c r="Q1085" s="196">
        <v>0</v>
      </c>
      <c r="R1085" s="196">
        <f t="shared" si="152"/>
        <v>0</v>
      </c>
      <c r="S1085" s="196">
        <v>0</v>
      </c>
      <c r="T1085" s="197">
        <f t="shared" si="153"/>
        <v>0</v>
      </c>
      <c r="U1085" s="34"/>
      <c r="V1085" s="34"/>
      <c r="W1085" s="34"/>
      <c r="X1085" s="34"/>
      <c r="Y1085" s="34"/>
      <c r="Z1085" s="34"/>
      <c r="AA1085" s="34"/>
      <c r="AB1085" s="34"/>
      <c r="AC1085" s="34"/>
      <c r="AD1085" s="34"/>
      <c r="AE1085" s="34"/>
      <c r="AR1085" s="198" t="s">
        <v>241</v>
      </c>
      <c r="AT1085" s="198" t="s">
        <v>307</v>
      </c>
      <c r="AU1085" s="198" t="s">
        <v>83</v>
      </c>
      <c r="AY1085" s="17" t="s">
        <v>157</v>
      </c>
      <c r="BE1085" s="199">
        <f t="shared" si="154"/>
        <v>0</v>
      </c>
      <c r="BF1085" s="199">
        <f t="shared" si="155"/>
        <v>0</v>
      </c>
      <c r="BG1085" s="199">
        <f t="shared" si="156"/>
        <v>0</v>
      </c>
      <c r="BH1085" s="199">
        <f t="shared" si="157"/>
        <v>0</v>
      </c>
      <c r="BI1085" s="199">
        <f t="shared" si="158"/>
        <v>0</v>
      </c>
      <c r="BJ1085" s="17" t="s">
        <v>164</v>
      </c>
      <c r="BK1085" s="199">
        <f t="shared" si="159"/>
        <v>0</v>
      </c>
      <c r="BL1085" s="17" t="s">
        <v>196</v>
      </c>
      <c r="BM1085" s="198" t="s">
        <v>1870</v>
      </c>
    </row>
    <row r="1086" spans="2:51" s="14" customFormat="1" ht="10.2">
      <c r="B1086" s="211"/>
      <c r="C1086" s="212"/>
      <c r="D1086" s="202" t="s">
        <v>165</v>
      </c>
      <c r="E1086" s="213" t="s">
        <v>1</v>
      </c>
      <c r="F1086" s="214" t="s">
        <v>1871</v>
      </c>
      <c r="G1086" s="212"/>
      <c r="H1086" s="215">
        <v>52.5</v>
      </c>
      <c r="I1086" s="216"/>
      <c r="J1086" s="212"/>
      <c r="K1086" s="212"/>
      <c r="L1086" s="217"/>
      <c r="M1086" s="218"/>
      <c r="N1086" s="219"/>
      <c r="O1086" s="219"/>
      <c r="P1086" s="219"/>
      <c r="Q1086" s="219"/>
      <c r="R1086" s="219"/>
      <c r="S1086" s="219"/>
      <c r="T1086" s="220"/>
      <c r="AT1086" s="221" t="s">
        <v>165</v>
      </c>
      <c r="AU1086" s="221" t="s">
        <v>83</v>
      </c>
      <c r="AV1086" s="14" t="s">
        <v>83</v>
      </c>
      <c r="AW1086" s="14" t="s">
        <v>30</v>
      </c>
      <c r="AX1086" s="14" t="s">
        <v>73</v>
      </c>
      <c r="AY1086" s="221" t="s">
        <v>157</v>
      </c>
    </row>
    <row r="1087" spans="2:51" s="15" customFormat="1" ht="10.2">
      <c r="B1087" s="222"/>
      <c r="C1087" s="223"/>
      <c r="D1087" s="202" t="s">
        <v>165</v>
      </c>
      <c r="E1087" s="224" t="s">
        <v>1</v>
      </c>
      <c r="F1087" s="225" t="s">
        <v>168</v>
      </c>
      <c r="G1087" s="223"/>
      <c r="H1087" s="226">
        <v>52.5</v>
      </c>
      <c r="I1087" s="227"/>
      <c r="J1087" s="223"/>
      <c r="K1087" s="223"/>
      <c r="L1087" s="228"/>
      <c r="M1087" s="229"/>
      <c r="N1087" s="230"/>
      <c r="O1087" s="230"/>
      <c r="P1087" s="230"/>
      <c r="Q1087" s="230"/>
      <c r="R1087" s="230"/>
      <c r="S1087" s="230"/>
      <c r="T1087" s="231"/>
      <c r="AT1087" s="232" t="s">
        <v>165</v>
      </c>
      <c r="AU1087" s="232" t="s">
        <v>83</v>
      </c>
      <c r="AV1087" s="15" t="s">
        <v>164</v>
      </c>
      <c r="AW1087" s="15" t="s">
        <v>30</v>
      </c>
      <c r="AX1087" s="15" t="s">
        <v>81</v>
      </c>
      <c r="AY1087" s="232" t="s">
        <v>157</v>
      </c>
    </row>
    <row r="1088" spans="1:65" s="2" customFormat="1" ht="14.4" customHeight="1">
      <c r="A1088" s="34"/>
      <c r="B1088" s="35"/>
      <c r="C1088" s="187" t="s">
        <v>1872</v>
      </c>
      <c r="D1088" s="187" t="s">
        <v>159</v>
      </c>
      <c r="E1088" s="188" t="s">
        <v>1873</v>
      </c>
      <c r="F1088" s="189" t="s">
        <v>1874</v>
      </c>
      <c r="G1088" s="190" t="s">
        <v>1875</v>
      </c>
      <c r="H1088" s="243"/>
      <c r="I1088" s="192"/>
      <c r="J1088" s="193">
        <f>ROUND(I1088*H1088,2)</f>
        <v>0</v>
      </c>
      <c r="K1088" s="189" t="s">
        <v>1</v>
      </c>
      <c r="L1088" s="39"/>
      <c r="M1088" s="194" t="s">
        <v>1</v>
      </c>
      <c r="N1088" s="195" t="s">
        <v>40</v>
      </c>
      <c r="O1088" s="72"/>
      <c r="P1088" s="196">
        <f>O1088*H1088</f>
        <v>0</v>
      </c>
      <c r="Q1088" s="196">
        <v>0</v>
      </c>
      <c r="R1088" s="196">
        <f>Q1088*H1088</f>
        <v>0</v>
      </c>
      <c r="S1088" s="196">
        <v>0</v>
      </c>
      <c r="T1088" s="197">
        <f>S1088*H1088</f>
        <v>0</v>
      </c>
      <c r="U1088" s="34"/>
      <c r="V1088" s="34"/>
      <c r="W1088" s="34"/>
      <c r="X1088" s="34"/>
      <c r="Y1088" s="34"/>
      <c r="Z1088" s="34"/>
      <c r="AA1088" s="34"/>
      <c r="AB1088" s="34"/>
      <c r="AC1088" s="34"/>
      <c r="AD1088" s="34"/>
      <c r="AE1088" s="34"/>
      <c r="AR1088" s="198" t="s">
        <v>196</v>
      </c>
      <c r="AT1088" s="198" t="s">
        <v>159</v>
      </c>
      <c r="AU1088" s="198" t="s">
        <v>83</v>
      </c>
      <c r="AY1088" s="17" t="s">
        <v>157</v>
      </c>
      <c r="BE1088" s="199">
        <f>IF(N1088="základní",J1088,0)</f>
        <v>0</v>
      </c>
      <c r="BF1088" s="199">
        <f>IF(N1088="snížená",J1088,0)</f>
        <v>0</v>
      </c>
      <c r="BG1088" s="199">
        <f>IF(N1088="zákl. přenesená",J1088,0)</f>
        <v>0</v>
      </c>
      <c r="BH1088" s="199">
        <f>IF(N1088="sníž. přenesená",J1088,0)</f>
        <v>0</v>
      </c>
      <c r="BI1088" s="199">
        <f>IF(N1088="nulová",J1088,0)</f>
        <v>0</v>
      </c>
      <c r="BJ1088" s="17" t="s">
        <v>164</v>
      </c>
      <c r="BK1088" s="199">
        <f>ROUND(I1088*H1088,2)</f>
        <v>0</v>
      </c>
      <c r="BL1088" s="17" t="s">
        <v>196</v>
      </c>
      <c r="BM1088" s="198" t="s">
        <v>1876</v>
      </c>
    </row>
    <row r="1089" spans="1:65" s="2" customFormat="1" ht="24.15" customHeight="1">
      <c r="A1089" s="34"/>
      <c r="B1089" s="35"/>
      <c r="C1089" s="187" t="s">
        <v>1877</v>
      </c>
      <c r="D1089" s="187" t="s">
        <v>159</v>
      </c>
      <c r="E1089" s="188" t="s">
        <v>1878</v>
      </c>
      <c r="F1089" s="189" t="s">
        <v>1879</v>
      </c>
      <c r="G1089" s="190" t="s">
        <v>216</v>
      </c>
      <c r="H1089" s="191">
        <v>0.277</v>
      </c>
      <c r="I1089" s="192"/>
      <c r="J1089" s="193">
        <f>ROUND(I1089*H1089,2)</f>
        <v>0</v>
      </c>
      <c r="K1089" s="189" t="s">
        <v>163</v>
      </c>
      <c r="L1089" s="39"/>
      <c r="M1089" s="194" t="s">
        <v>1</v>
      </c>
      <c r="N1089" s="195" t="s">
        <v>40</v>
      </c>
      <c r="O1089" s="72"/>
      <c r="P1089" s="196">
        <f>O1089*H1089</f>
        <v>0</v>
      </c>
      <c r="Q1089" s="196">
        <v>0</v>
      </c>
      <c r="R1089" s="196">
        <f>Q1089*H1089</f>
        <v>0</v>
      </c>
      <c r="S1089" s="196">
        <v>0</v>
      </c>
      <c r="T1089" s="197">
        <f>S1089*H1089</f>
        <v>0</v>
      </c>
      <c r="U1089" s="34"/>
      <c r="V1089" s="34"/>
      <c r="W1089" s="34"/>
      <c r="X1089" s="34"/>
      <c r="Y1089" s="34"/>
      <c r="Z1089" s="34"/>
      <c r="AA1089" s="34"/>
      <c r="AB1089" s="34"/>
      <c r="AC1089" s="34"/>
      <c r="AD1089" s="34"/>
      <c r="AE1089" s="34"/>
      <c r="AR1089" s="198" t="s">
        <v>196</v>
      </c>
      <c r="AT1089" s="198" t="s">
        <v>159</v>
      </c>
      <c r="AU1089" s="198" t="s">
        <v>83</v>
      </c>
      <c r="AY1089" s="17" t="s">
        <v>157</v>
      </c>
      <c r="BE1089" s="199">
        <f>IF(N1089="základní",J1089,0)</f>
        <v>0</v>
      </c>
      <c r="BF1089" s="199">
        <f>IF(N1089="snížená",J1089,0)</f>
        <v>0</v>
      </c>
      <c r="BG1089" s="199">
        <f>IF(N1089="zákl. přenesená",J1089,0)</f>
        <v>0</v>
      </c>
      <c r="BH1089" s="199">
        <f>IF(N1089="sníž. přenesená",J1089,0)</f>
        <v>0</v>
      </c>
      <c r="BI1089" s="199">
        <f>IF(N1089="nulová",J1089,0)</f>
        <v>0</v>
      </c>
      <c r="BJ1089" s="17" t="s">
        <v>164</v>
      </c>
      <c r="BK1089" s="199">
        <f>ROUND(I1089*H1089,2)</f>
        <v>0</v>
      </c>
      <c r="BL1089" s="17" t="s">
        <v>196</v>
      </c>
      <c r="BM1089" s="198" t="s">
        <v>1880</v>
      </c>
    </row>
    <row r="1090" spans="2:63" s="12" customFormat="1" ht="22.8" customHeight="1">
      <c r="B1090" s="171"/>
      <c r="C1090" s="172"/>
      <c r="D1090" s="173" t="s">
        <v>72</v>
      </c>
      <c r="E1090" s="185" t="s">
        <v>1695</v>
      </c>
      <c r="F1090" s="185" t="s">
        <v>1881</v>
      </c>
      <c r="G1090" s="172"/>
      <c r="H1090" s="172"/>
      <c r="I1090" s="175"/>
      <c r="J1090" s="186">
        <f>BK1090</f>
        <v>0</v>
      </c>
      <c r="K1090" s="172"/>
      <c r="L1090" s="177"/>
      <c r="M1090" s="178"/>
      <c r="N1090" s="179"/>
      <c r="O1090" s="179"/>
      <c r="P1090" s="180">
        <f>SUM(P1091:P1129)</f>
        <v>0</v>
      </c>
      <c r="Q1090" s="179"/>
      <c r="R1090" s="180">
        <f>SUM(R1091:R1129)</f>
        <v>0.00832</v>
      </c>
      <c r="S1090" s="179"/>
      <c r="T1090" s="181">
        <f>SUM(T1091:T1129)</f>
        <v>0.0535</v>
      </c>
      <c r="AR1090" s="182" t="s">
        <v>83</v>
      </c>
      <c r="AT1090" s="183" t="s">
        <v>72</v>
      </c>
      <c r="AU1090" s="183" t="s">
        <v>81</v>
      </c>
      <c r="AY1090" s="182" t="s">
        <v>157</v>
      </c>
      <c r="BK1090" s="184">
        <f>SUM(BK1091:BK1129)</f>
        <v>0</v>
      </c>
    </row>
    <row r="1091" spans="1:65" s="2" customFormat="1" ht="14.4" customHeight="1">
      <c r="A1091" s="34"/>
      <c r="B1091" s="35"/>
      <c r="C1091" s="187" t="s">
        <v>1097</v>
      </c>
      <c r="D1091" s="187" t="s">
        <v>159</v>
      </c>
      <c r="E1091" s="188" t="s">
        <v>1882</v>
      </c>
      <c r="F1091" s="189" t="s">
        <v>1883</v>
      </c>
      <c r="G1091" s="190" t="s">
        <v>162</v>
      </c>
      <c r="H1091" s="191">
        <v>80</v>
      </c>
      <c r="I1091" s="192"/>
      <c r="J1091" s="193">
        <f>ROUND(I1091*H1091,2)</f>
        <v>0</v>
      </c>
      <c r="K1091" s="189" t="s">
        <v>163</v>
      </c>
      <c r="L1091" s="39"/>
      <c r="M1091" s="194" t="s">
        <v>1</v>
      </c>
      <c r="N1091" s="195" t="s">
        <v>40</v>
      </c>
      <c r="O1091" s="72"/>
      <c r="P1091" s="196">
        <f>O1091*H1091</f>
        <v>0</v>
      </c>
      <c r="Q1091" s="196">
        <v>0</v>
      </c>
      <c r="R1091" s="196">
        <f>Q1091*H1091</f>
        <v>0</v>
      </c>
      <c r="S1091" s="196">
        <v>0</v>
      </c>
      <c r="T1091" s="197">
        <f>S1091*H1091</f>
        <v>0</v>
      </c>
      <c r="U1091" s="34"/>
      <c r="V1091" s="34"/>
      <c r="W1091" s="34"/>
      <c r="X1091" s="34"/>
      <c r="Y1091" s="34"/>
      <c r="Z1091" s="34"/>
      <c r="AA1091" s="34"/>
      <c r="AB1091" s="34"/>
      <c r="AC1091" s="34"/>
      <c r="AD1091" s="34"/>
      <c r="AE1091" s="34"/>
      <c r="AR1091" s="198" t="s">
        <v>196</v>
      </c>
      <c r="AT1091" s="198" t="s">
        <v>159</v>
      </c>
      <c r="AU1091" s="198" t="s">
        <v>83</v>
      </c>
      <c r="AY1091" s="17" t="s">
        <v>157</v>
      </c>
      <c r="BE1091" s="199">
        <f>IF(N1091="základní",J1091,0)</f>
        <v>0</v>
      </c>
      <c r="BF1091" s="199">
        <f>IF(N1091="snížená",J1091,0)</f>
        <v>0</v>
      </c>
      <c r="BG1091" s="199">
        <f>IF(N1091="zákl. přenesená",J1091,0)</f>
        <v>0</v>
      </c>
      <c r="BH1091" s="199">
        <f>IF(N1091="sníž. přenesená",J1091,0)</f>
        <v>0</v>
      </c>
      <c r="BI1091" s="199">
        <f>IF(N1091="nulová",J1091,0)</f>
        <v>0</v>
      </c>
      <c r="BJ1091" s="17" t="s">
        <v>164</v>
      </c>
      <c r="BK1091" s="199">
        <f>ROUND(I1091*H1091,2)</f>
        <v>0</v>
      </c>
      <c r="BL1091" s="17" t="s">
        <v>196</v>
      </c>
      <c r="BM1091" s="198" t="s">
        <v>1884</v>
      </c>
    </row>
    <row r="1092" spans="2:51" s="14" customFormat="1" ht="10.2">
      <c r="B1092" s="211"/>
      <c r="C1092" s="212"/>
      <c r="D1092" s="202" t="s">
        <v>165</v>
      </c>
      <c r="E1092" s="213" t="s">
        <v>1</v>
      </c>
      <c r="F1092" s="214" t="s">
        <v>1885</v>
      </c>
      <c r="G1092" s="212"/>
      <c r="H1092" s="215">
        <v>80</v>
      </c>
      <c r="I1092" s="216"/>
      <c r="J1092" s="212"/>
      <c r="K1092" s="212"/>
      <c r="L1092" s="217"/>
      <c r="M1092" s="218"/>
      <c r="N1092" s="219"/>
      <c r="O1092" s="219"/>
      <c r="P1092" s="219"/>
      <c r="Q1092" s="219"/>
      <c r="R1092" s="219"/>
      <c r="S1092" s="219"/>
      <c r="T1092" s="220"/>
      <c r="AT1092" s="221" t="s">
        <v>165</v>
      </c>
      <c r="AU1092" s="221" t="s">
        <v>83</v>
      </c>
      <c r="AV1092" s="14" t="s">
        <v>83</v>
      </c>
      <c r="AW1092" s="14" t="s">
        <v>30</v>
      </c>
      <c r="AX1092" s="14" t="s">
        <v>73</v>
      </c>
      <c r="AY1092" s="221" t="s">
        <v>157</v>
      </c>
    </row>
    <row r="1093" spans="2:51" s="15" customFormat="1" ht="10.2">
      <c r="B1093" s="222"/>
      <c r="C1093" s="223"/>
      <c r="D1093" s="202" t="s">
        <v>165</v>
      </c>
      <c r="E1093" s="224" t="s">
        <v>1</v>
      </c>
      <c r="F1093" s="225" t="s">
        <v>168</v>
      </c>
      <c r="G1093" s="223"/>
      <c r="H1093" s="226">
        <v>80</v>
      </c>
      <c r="I1093" s="227"/>
      <c r="J1093" s="223"/>
      <c r="K1093" s="223"/>
      <c r="L1093" s="228"/>
      <c r="M1093" s="229"/>
      <c r="N1093" s="230"/>
      <c r="O1093" s="230"/>
      <c r="P1093" s="230"/>
      <c r="Q1093" s="230"/>
      <c r="R1093" s="230"/>
      <c r="S1093" s="230"/>
      <c r="T1093" s="231"/>
      <c r="AT1093" s="232" t="s">
        <v>165</v>
      </c>
      <c r="AU1093" s="232" t="s">
        <v>83</v>
      </c>
      <c r="AV1093" s="15" t="s">
        <v>164</v>
      </c>
      <c r="AW1093" s="15" t="s">
        <v>30</v>
      </c>
      <c r="AX1093" s="15" t="s">
        <v>81</v>
      </c>
      <c r="AY1093" s="232" t="s">
        <v>157</v>
      </c>
    </row>
    <row r="1094" spans="1:65" s="2" customFormat="1" ht="14.4" customHeight="1">
      <c r="A1094" s="34"/>
      <c r="B1094" s="35"/>
      <c r="C1094" s="233" t="s">
        <v>1886</v>
      </c>
      <c r="D1094" s="233" t="s">
        <v>307</v>
      </c>
      <c r="E1094" s="234" t="s">
        <v>1887</v>
      </c>
      <c r="F1094" s="235" t="s">
        <v>1888</v>
      </c>
      <c r="G1094" s="236" t="s">
        <v>162</v>
      </c>
      <c r="H1094" s="237">
        <v>24</v>
      </c>
      <c r="I1094" s="238"/>
      <c r="J1094" s="239">
        <f>ROUND(I1094*H1094,2)</f>
        <v>0</v>
      </c>
      <c r="K1094" s="235" t="s">
        <v>163</v>
      </c>
      <c r="L1094" s="240"/>
      <c r="M1094" s="241" t="s">
        <v>1</v>
      </c>
      <c r="N1094" s="242" t="s">
        <v>40</v>
      </c>
      <c r="O1094" s="72"/>
      <c r="P1094" s="196">
        <f>O1094*H1094</f>
        <v>0</v>
      </c>
      <c r="Q1094" s="196">
        <v>7E-05</v>
      </c>
      <c r="R1094" s="196">
        <f>Q1094*H1094</f>
        <v>0.0016799999999999999</v>
      </c>
      <c r="S1094" s="196">
        <v>0</v>
      </c>
      <c r="T1094" s="197">
        <f>S1094*H1094</f>
        <v>0</v>
      </c>
      <c r="U1094" s="34"/>
      <c r="V1094" s="34"/>
      <c r="W1094" s="34"/>
      <c r="X1094" s="34"/>
      <c r="Y1094" s="34"/>
      <c r="Z1094" s="34"/>
      <c r="AA1094" s="34"/>
      <c r="AB1094" s="34"/>
      <c r="AC1094" s="34"/>
      <c r="AD1094" s="34"/>
      <c r="AE1094" s="34"/>
      <c r="AR1094" s="198" t="s">
        <v>241</v>
      </c>
      <c r="AT1094" s="198" t="s">
        <v>307</v>
      </c>
      <c r="AU1094" s="198" t="s">
        <v>83</v>
      </c>
      <c r="AY1094" s="17" t="s">
        <v>157</v>
      </c>
      <c r="BE1094" s="199">
        <f>IF(N1094="základní",J1094,0)</f>
        <v>0</v>
      </c>
      <c r="BF1094" s="199">
        <f>IF(N1094="snížená",J1094,0)</f>
        <v>0</v>
      </c>
      <c r="BG1094" s="199">
        <f>IF(N1094="zákl. přenesená",J1094,0)</f>
        <v>0</v>
      </c>
      <c r="BH1094" s="199">
        <f>IF(N1094="sníž. přenesená",J1094,0)</f>
        <v>0</v>
      </c>
      <c r="BI1094" s="199">
        <f>IF(N1094="nulová",J1094,0)</f>
        <v>0</v>
      </c>
      <c r="BJ1094" s="17" t="s">
        <v>164</v>
      </c>
      <c r="BK1094" s="199">
        <f>ROUND(I1094*H1094,2)</f>
        <v>0</v>
      </c>
      <c r="BL1094" s="17" t="s">
        <v>196</v>
      </c>
      <c r="BM1094" s="198" t="s">
        <v>1889</v>
      </c>
    </row>
    <row r="1095" spans="2:51" s="14" customFormat="1" ht="10.2">
      <c r="B1095" s="211"/>
      <c r="C1095" s="212"/>
      <c r="D1095" s="202" t="s">
        <v>165</v>
      </c>
      <c r="E1095" s="213" t="s">
        <v>1</v>
      </c>
      <c r="F1095" s="214" t="s">
        <v>1890</v>
      </c>
      <c r="G1095" s="212"/>
      <c r="H1095" s="215">
        <v>24</v>
      </c>
      <c r="I1095" s="216"/>
      <c r="J1095" s="212"/>
      <c r="K1095" s="212"/>
      <c r="L1095" s="217"/>
      <c r="M1095" s="218"/>
      <c r="N1095" s="219"/>
      <c r="O1095" s="219"/>
      <c r="P1095" s="219"/>
      <c r="Q1095" s="219"/>
      <c r="R1095" s="219"/>
      <c r="S1095" s="219"/>
      <c r="T1095" s="220"/>
      <c r="AT1095" s="221" t="s">
        <v>165</v>
      </c>
      <c r="AU1095" s="221" t="s">
        <v>83</v>
      </c>
      <c r="AV1095" s="14" t="s">
        <v>83</v>
      </c>
      <c r="AW1095" s="14" t="s">
        <v>30</v>
      </c>
      <c r="AX1095" s="14" t="s">
        <v>73</v>
      </c>
      <c r="AY1095" s="221" t="s">
        <v>157</v>
      </c>
    </row>
    <row r="1096" spans="2:51" s="15" customFormat="1" ht="10.2">
      <c r="B1096" s="222"/>
      <c r="C1096" s="223"/>
      <c r="D1096" s="202" t="s">
        <v>165</v>
      </c>
      <c r="E1096" s="224" t="s">
        <v>1</v>
      </c>
      <c r="F1096" s="225" t="s">
        <v>168</v>
      </c>
      <c r="G1096" s="223"/>
      <c r="H1096" s="226">
        <v>24</v>
      </c>
      <c r="I1096" s="227"/>
      <c r="J1096" s="223"/>
      <c r="K1096" s="223"/>
      <c r="L1096" s="228"/>
      <c r="M1096" s="229"/>
      <c r="N1096" s="230"/>
      <c r="O1096" s="230"/>
      <c r="P1096" s="230"/>
      <c r="Q1096" s="230"/>
      <c r="R1096" s="230"/>
      <c r="S1096" s="230"/>
      <c r="T1096" s="231"/>
      <c r="AT1096" s="232" t="s">
        <v>165</v>
      </c>
      <c r="AU1096" s="232" t="s">
        <v>83</v>
      </c>
      <c r="AV1096" s="15" t="s">
        <v>164</v>
      </c>
      <c r="AW1096" s="15" t="s">
        <v>30</v>
      </c>
      <c r="AX1096" s="15" t="s">
        <v>81</v>
      </c>
      <c r="AY1096" s="232" t="s">
        <v>157</v>
      </c>
    </row>
    <row r="1097" spans="1:65" s="2" customFormat="1" ht="14.4" customHeight="1">
      <c r="A1097" s="34"/>
      <c r="B1097" s="35"/>
      <c r="C1097" s="233" t="s">
        <v>1100</v>
      </c>
      <c r="D1097" s="233" t="s">
        <v>307</v>
      </c>
      <c r="E1097" s="234" t="s">
        <v>1891</v>
      </c>
      <c r="F1097" s="235" t="s">
        <v>1892</v>
      </c>
      <c r="G1097" s="236" t="s">
        <v>162</v>
      </c>
      <c r="H1097" s="237">
        <v>72</v>
      </c>
      <c r="I1097" s="238"/>
      <c r="J1097" s="239">
        <f>ROUND(I1097*H1097,2)</f>
        <v>0</v>
      </c>
      <c r="K1097" s="235" t="s">
        <v>163</v>
      </c>
      <c r="L1097" s="240"/>
      <c r="M1097" s="241" t="s">
        <v>1</v>
      </c>
      <c r="N1097" s="242" t="s">
        <v>40</v>
      </c>
      <c r="O1097" s="72"/>
      <c r="P1097" s="196">
        <f>O1097*H1097</f>
        <v>0</v>
      </c>
      <c r="Q1097" s="196">
        <v>2E-05</v>
      </c>
      <c r="R1097" s="196">
        <f>Q1097*H1097</f>
        <v>0.00144</v>
      </c>
      <c r="S1097" s="196">
        <v>0</v>
      </c>
      <c r="T1097" s="197">
        <f>S1097*H1097</f>
        <v>0</v>
      </c>
      <c r="U1097" s="34"/>
      <c r="V1097" s="34"/>
      <c r="W1097" s="34"/>
      <c r="X1097" s="34"/>
      <c r="Y1097" s="34"/>
      <c r="Z1097" s="34"/>
      <c r="AA1097" s="34"/>
      <c r="AB1097" s="34"/>
      <c r="AC1097" s="34"/>
      <c r="AD1097" s="34"/>
      <c r="AE1097" s="34"/>
      <c r="AR1097" s="198" t="s">
        <v>241</v>
      </c>
      <c r="AT1097" s="198" t="s">
        <v>307</v>
      </c>
      <c r="AU1097" s="198" t="s">
        <v>83</v>
      </c>
      <c r="AY1097" s="17" t="s">
        <v>157</v>
      </c>
      <c r="BE1097" s="199">
        <f>IF(N1097="základní",J1097,0)</f>
        <v>0</v>
      </c>
      <c r="BF1097" s="199">
        <f>IF(N1097="snížená",J1097,0)</f>
        <v>0</v>
      </c>
      <c r="BG1097" s="199">
        <f>IF(N1097="zákl. přenesená",J1097,0)</f>
        <v>0</v>
      </c>
      <c r="BH1097" s="199">
        <f>IF(N1097="sníž. přenesená",J1097,0)</f>
        <v>0</v>
      </c>
      <c r="BI1097" s="199">
        <f>IF(N1097="nulová",J1097,0)</f>
        <v>0</v>
      </c>
      <c r="BJ1097" s="17" t="s">
        <v>164</v>
      </c>
      <c r="BK1097" s="199">
        <f>ROUND(I1097*H1097,2)</f>
        <v>0</v>
      </c>
      <c r="BL1097" s="17" t="s">
        <v>196</v>
      </c>
      <c r="BM1097" s="198" t="s">
        <v>1893</v>
      </c>
    </row>
    <row r="1098" spans="2:51" s="14" customFormat="1" ht="10.2">
      <c r="B1098" s="211"/>
      <c r="C1098" s="212"/>
      <c r="D1098" s="202" t="s">
        <v>165</v>
      </c>
      <c r="E1098" s="213" t="s">
        <v>1</v>
      </c>
      <c r="F1098" s="214" t="s">
        <v>1894</v>
      </c>
      <c r="G1098" s="212"/>
      <c r="H1098" s="215">
        <v>72</v>
      </c>
      <c r="I1098" s="216"/>
      <c r="J1098" s="212"/>
      <c r="K1098" s="212"/>
      <c r="L1098" s="217"/>
      <c r="M1098" s="218"/>
      <c r="N1098" s="219"/>
      <c r="O1098" s="219"/>
      <c r="P1098" s="219"/>
      <c r="Q1098" s="219"/>
      <c r="R1098" s="219"/>
      <c r="S1098" s="219"/>
      <c r="T1098" s="220"/>
      <c r="AT1098" s="221" t="s">
        <v>165</v>
      </c>
      <c r="AU1098" s="221" t="s">
        <v>83</v>
      </c>
      <c r="AV1098" s="14" t="s">
        <v>83</v>
      </c>
      <c r="AW1098" s="14" t="s">
        <v>30</v>
      </c>
      <c r="AX1098" s="14" t="s">
        <v>73</v>
      </c>
      <c r="AY1098" s="221" t="s">
        <v>157</v>
      </c>
    </row>
    <row r="1099" spans="2:51" s="15" customFormat="1" ht="10.2">
      <c r="B1099" s="222"/>
      <c r="C1099" s="223"/>
      <c r="D1099" s="202" t="s">
        <v>165</v>
      </c>
      <c r="E1099" s="224" t="s">
        <v>1</v>
      </c>
      <c r="F1099" s="225" t="s">
        <v>168</v>
      </c>
      <c r="G1099" s="223"/>
      <c r="H1099" s="226">
        <v>72</v>
      </c>
      <c r="I1099" s="227"/>
      <c r="J1099" s="223"/>
      <c r="K1099" s="223"/>
      <c r="L1099" s="228"/>
      <c r="M1099" s="229"/>
      <c r="N1099" s="230"/>
      <c r="O1099" s="230"/>
      <c r="P1099" s="230"/>
      <c r="Q1099" s="230"/>
      <c r="R1099" s="230"/>
      <c r="S1099" s="230"/>
      <c r="T1099" s="231"/>
      <c r="AT1099" s="232" t="s">
        <v>165</v>
      </c>
      <c r="AU1099" s="232" t="s">
        <v>83</v>
      </c>
      <c r="AV1099" s="15" t="s">
        <v>164</v>
      </c>
      <c r="AW1099" s="15" t="s">
        <v>30</v>
      </c>
      <c r="AX1099" s="15" t="s">
        <v>81</v>
      </c>
      <c r="AY1099" s="232" t="s">
        <v>157</v>
      </c>
    </row>
    <row r="1100" spans="1:65" s="2" customFormat="1" ht="24.15" customHeight="1">
      <c r="A1100" s="34"/>
      <c r="B1100" s="35"/>
      <c r="C1100" s="187" t="s">
        <v>1895</v>
      </c>
      <c r="D1100" s="187" t="s">
        <v>159</v>
      </c>
      <c r="E1100" s="188" t="s">
        <v>1896</v>
      </c>
      <c r="F1100" s="189" t="s">
        <v>1897</v>
      </c>
      <c r="G1100" s="190" t="s">
        <v>265</v>
      </c>
      <c r="H1100" s="191">
        <v>1</v>
      </c>
      <c r="I1100" s="192"/>
      <c r="J1100" s="193">
        <f aca="true" t="shared" si="160" ref="J1100:J1129">ROUND(I1100*H1100,2)</f>
        <v>0</v>
      </c>
      <c r="K1100" s="189" t="s">
        <v>163</v>
      </c>
      <c r="L1100" s="39"/>
      <c r="M1100" s="194" t="s">
        <v>1</v>
      </c>
      <c r="N1100" s="195" t="s">
        <v>40</v>
      </c>
      <c r="O1100" s="72"/>
      <c r="P1100" s="196">
        <f aca="true" t="shared" si="161" ref="P1100:P1129">O1100*H1100</f>
        <v>0</v>
      </c>
      <c r="Q1100" s="196">
        <v>0</v>
      </c>
      <c r="R1100" s="196">
        <f aca="true" t="shared" si="162" ref="R1100:R1129">Q1100*H1100</f>
        <v>0</v>
      </c>
      <c r="S1100" s="196">
        <v>0</v>
      </c>
      <c r="T1100" s="197">
        <f aca="true" t="shared" si="163" ref="T1100:T1129">S1100*H1100</f>
        <v>0</v>
      </c>
      <c r="U1100" s="34"/>
      <c r="V1100" s="34"/>
      <c r="W1100" s="34"/>
      <c r="X1100" s="34"/>
      <c r="Y1100" s="34"/>
      <c r="Z1100" s="34"/>
      <c r="AA1100" s="34"/>
      <c r="AB1100" s="34"/>
      <c r="AC1100" s="34"/>
      <c r="AD1100" s="34"/>
      <c r="AE1100" s="34"/>
      <c r="AR1100" s="198" t="s">
        <v>196</v>
      </c>
      <c r="AT1100" s="198" t="s">
        <v>159</v>
      </c>
      <c r="AU1100" s="198" t="s">
        <v>83</v>
      </c>
      <c r="AY1100" s="17" t="s">
        <v>157</v>
      </c>
      <c r="BE1100" s="199">
        <f aca="true" t="shared" si="164" ref="BE1100:BE1129">IF(N1100="základní",J1100,0)</f>
        <v>0</v>
      </c>
      <c r="BF1100" s="199">
        <f aca="true" t="shared" si="165" ref="BF1100:BF1129">IF(N1100="snížená",J1100,0)</f>
        <v>0</v>
      </c>
      <c r="BG1100" s="199">
        <f aca="true" t="shared" si="166" ref="BG1100:BG1129">IF(N1100="zákl. přenesená",J1100,0)</f>
        <v>0</v>
      </c>
      <c r="BH1100" s="199">
        <f aca="true" t="shared" si="167" ref="BH1100:BH1129">IF(N1100="sníž. přenesená",J1100,0)</f>
        <v>0</v>
      </c>
      <c r="BI1100" s="199">
        <f aca="true" t="shared" si="168" ref="BI1100:BI1129">IF(N1100="nulová",J1100,0)</f>
        <v>0</v>
      </c>
      <c r="BJ1100" s="17" t="s">
        <v>164</v>
      </c>
      <c r="BK1100" s="199">
        <f aca="true" t="shared" si="169" ref="BK1100:BK1129">ROUND(I1100*H1100,2)</f>
        <v>0</v>
      </c>
      <c r="BL1100" s="17" t="s">
        <v>196</v>
      </c>
      <c r="BM1100" s="198" t="s">
        <v>1898</v>
      </c>
    </row>
    <row r="1101" spans="1:65" s="2" customFormat="1" ht="14.4" customHeight="1">
      <c r="A1101" s="34"/>
      <c r="B1101" s="35"/>
      <c r="C1101" s="187" t="s">
        <v>1104</v>
      </c>
      <c r="D1101" s="187" t="s">
        <v>159</v>
      </c>
      <c r="E1101" s="188" t="s">
        <v>1899</v>
      </c>
      <c r="F1101" s="189" t="s">
        <v>1900</v>
      </c>
      <c r="G1101" s="190" t="s">
        <v>265</v>
      </c>
      <c r="H1101" s="191">
        <v>1</v>
      </c>
      <c r="I1101" s="192"/>
      <c r="J1101" s="193">
        <f t="shared" si="160"/>
        <v>0</v>
      </c>
      <c r="K1101" s="189" t="s">
        <v>163</v>
      </c>
      <c r="L1101" s="39"/>
      <c r="M1101" s="194" t="s">
        <v>1</v>
      </c>
      <c r="N1101" s="195" t="s">
        <v>40</v>
      </c>
      <c r="O1101" s="72"/>
      <c r="P1101" s="196">
        <f t="shared" si="161"/>
        <v>0</v>
      </c>
      <c r="Q1101" s="196">
        <v>0</v>
      </c>
      <c r="R1101" s="196">
        <f t="shared" si="162"/>
        <v>0</v>
      </c>
      <c r="S1101" s="196">
        <v>0</v>
      </c>
      <c r="T1101" s="197">
        <f t="shared" si="163"/>
        <v>0</v>
      </c>
      <c r="U1101" s="34"/>
      <c r="V1101" s="34"/>
      <c r="W1101" s="34"/>
      <c r="X1101" s="34"/>
      <c r="Y1101" s="34"/>
      <c r="Z1101" s="34"/>
      <c r="AA1101" s="34"/>
      <c r="AB1101" s="34"/>
      <c r="AC1101" s="34"/>
      <c r="AD1101" s="34"/>
      <c r="AE1101" s="34"/>
      <c r="AR1101" s="198" t="s">
        <v>196</v>
      </c>
      <c r="AT1101" s="198" t="s">
        <v>159</v>
      </c>
      <c r="AU1101" s="198" t="s">
        <v>83</v>
      </c>
      <c r="AY1101" s="17" t="s">
        <v>157</v>
      </c>
      <c r="BE1101" s="199">
        <f t="shared" si="164"/>
        <v>0</v>
      </c>
      <c r="BF1101" s="199">
        <f t="shared" si="165"/>
        <v>0</v>
      </c>
      <c r="BG1101" s="199">
        <f t="shared" si="166"/>
        <v>0</v>
      </c>
      <c r="BH1101" s="199">
        <f t="shared" si="167"/>
        <v>0</v>
      </c>
      <c r="BI1101" s="199">
        <f t="shared" si="168"/>
        <v>0</v>
      </c>
      <c r="BJ1101" s="17" t="s">
        <v>164</v>
      </c>
      <c r="BK1101" s="199">
        <f t="shared" si="169"/>
        <v>0</v>
      </c>
      <c r="BL1101" s="17" t="s">
        <v>196</v>
      </c>
      <c r="BM1101" s="198" t="s">
        <v>1901</v>
      </c>
    </row>
    <row r="1102" spans="1:65" s="2" customFormat="1" ht="24.15" customHeight="1">
      <c r="A1102" s="34"/>
      <c r="B1102" s="35"/>
      <c r="C1102" s="187" t="s">
        <v>1902</v>
      </c>
      <c r="D1102" s="187" t="s">
        <v>159</v>
      </c>
      <c r="E1102" s="188" t="s">
        <v>1903</v>
      </c>
      <c r="F1102" s="189" t="s">
        <v>1904</v>
      </c>
      <c r="G1102" s="190" t="s">
        <v>265</v>
      </c>
      <c r="H1102" s="191">
        <v>1</v>
      </c>
      <c r="I1102" s="192"/>
      <c r="J1102" s="193">
        <f t="shared" si="160"/>
        <v>0</v>
      </c>
      <c r="K1102" s="189" t="s">
        <v>163</v>
      </c>
      <c r="L1102" s="39"/>
      <c r="M1102" s="194" t="s">
        <v>1</v>
      </c>
      <c r="N1102" s="195" t="s">
        <v>40</v>
      </c>
      <c r="O1102" s="72"/>
      <c r="P1102" s="196">
        <f t="shared" si="161"/>
        <v>0</v>
      </c>
      <c r="Q1102" s="196">
        <v>0</v>
      </c>
      <c r="R1102" s="196">
        <f t="shared" si="162"/>
        <v>0</v>
      </c>
      <c r="S1102" s="196">
        <v>0</v>
      </c>
      <c r="T1102" s="197">
        <f t="shared" si="163"/>
        <v>0</v>
      </c>
      <c r="U1102" s="34"/>
      <c r="V1102" s="34"/>
      <c r="W1102" s="34"/>
      <c r="X1102" s="34"/>
      <c r="Y1102" s="34"/>
      <c r="Z1102" s="34"/>
      <c r="AA1102" s="34"/>
      <c r="AB1102" s="34"/>
      <c r="AC1102" s="34"/>
      <c r="AD1102" s="34"/>
      <c r="AE1102" s="34"/>
      <c r="AR1102" s="198" t="s">
        <v>196</v>
      </c>
      <c r="AT1102" s="198" t="s">
        <v>159</v>
      </c>
      <c r="AU1102" s="198" t="s">
        <v>83</v>
      </c>
      <c r="AY1102" s="17" t="s">
        <v>157</v>
      </c>
      <c r="BE1102" s="199">
        <f t="shared" si="164"/>
        <v>0</v>
      </c>
      <c r="BF1102" s="199">
        <f t="shared" si="165"/>
        <v>0</v>
      </c>
      <c r="BG1102" s="199">
        <f t="shared" si="166"/>
        <v>0</v>
      </c>
      <c r="BH1102" s="199">
        <f t="shared" si="167"/>
        <v>0</v>
      </c>
      <c r="BI1102" s="199">
        <f t="shared" si="168"/>
        <v>0</v>
      </c>
      <c r="BJ1102" s="17" t="s">
        <v>164</v>
      </c>
      <c r="BK1102" s="199">
        <f t="shared" si="169"/>
        <v>0</v>
      </c>
      <c r="BL1102" s="17" t="s">
        <v>196</v>
      </c>
      <c r="BM1102" s="198" t="s">
        <v>1905</v>
      </c>
    </row>
    <row r="1103" spans="1:65" s="2" customFormat="1" ht="24.15" customHeight="1">
      <c r="A1103" s="34"/>
      <c r="B1103" s="35"/>
      <c r="C1103" s="187" t="s">
        <v>1107</v>
      </c>
      <c r="D1103" s="187" t="s">
        <v>159</v>
      </c>
      <c r="E1103" s="188" t="s">
        <v>1906</v>
      </c>
      <c r="F1103" s="189" t="s">
        <v>1907</v>
      </c>
      <c r="G1103" s="190" t="s">
        <v>265</v>
      </c>
      <c r="H1103" s="191">
        <v>1</v>
      </c>
      <c r="I1103" s="192"/>
      <c r="J1103" s="193">
        <f t="shared" si="160"/>
        <v>0</v>
      </c>
      <c r="K1103" s="189" t="s">
        <v>163</v>
      </c>
      <c r="L1103" s="39"/>
      <c r="M1103" s="194" t="s">
        <v>1</v>
      </c>
      <c r="N1103" s="195" t="s">
        <v>40</v>
      </c>
      <c r="O1103" s="72"/>
      <c r="P1103" s="196">
        <f t="shared" si="161"/>
        <v>0</v>
      </c>
      <c r="Q1103" s="196">
        <v>0</v>
      </c>
      <c r="R1103" s="196">
        <f t="shared" si="162"/>
        <v>0</v>
      </c>
      <c r="S1103" s="196">
        <v>0</v>
      </c>
      <c r="T1103" s="197">
        <f t="shared" si="163"/>
        <v>0</v>
      </c>
      <c r="U1103" s="34"/>
      <c r="V1103" s="34"/>
      <c r="W1103" s="34"/>
      <c r="X1103" s="34"/>
      <c r="Y1103" s="34"/>
      <c r="Z1103" s="34"/>
      <c r="AA1103" s="34"/>
      <c r="AB1103" s="34"/>
      <c r="AC1103" s="34"/>
      <c r="AD1103" s="34"/>
      <c r="AE1103" s="34"/>
      <c r="AR1103" s="198" t="s">
        <v>196</v>
      </c>
      <c r="AT1103" s="198" t="s">
        <v>159</v>
      </c>
      <c r="AU1103" s="198" t="s">
        <v>83</v>
      </c>
      <c r="AY1103" s="17" t="s">
        <v>157</v>
      </c>
      <c r="BE1103" s="199">
        <f t="shared" si="164"/>
        <v>0</v>
      </c>
      <c r="BF1103" s="199">
        <f t="shared" si="165"/>
        <v>0</v>
      </c>
      <c r="BG1103" s="199">
        <f t="shared" si="166"/>
        <v>0</v>
      </c>
      <c r="BH1103" s="199">
        <f t="shared" si="167"/>
        <v>0</v>
      </c>
      <c r="BI1103" s="199">
        <f t="shared" si="168"/>
        <v>0</v>
      </c>
      <c r="BJ1103" s="17" t="s">
        <v>164</v>
      </c>
      <c r="BK1103" s="199">
        <f t="shared" si="169"/>
        <v>0</v>
      </c>
      <c r="BL1103" s="17" t="s">
        <v>196</v>
      </c>
      <c r="BM1103" s="198" t="s">
        <v>1908</v>
      </c>
    </row>
    <row r="1104" spans="1:65" s="2" customFormat="1" ht="14.4" customHeight="1">
      <c r="A1104" s="34"/>
      <c r="B1104" s="35"/>
      <c r="C1104" s="187" t="s">
        <v>1909</v>
      </c>
      <c r="D1104" s="187" t="s">
        <v>159</v>
      </c>
      <c r="E1104" s="188" t="s">
        <v>1910</v>
      </c>
      <c r="F1104" s="189" t="s">
        <v>1911</v>
      </c>
      <c r="G1104" s="190" t="s">
        <v>265</v>
      </c>
      <c r="H1104" s="191">
        <v>4</v>
      </c>
      <c r="I1104" s="192"/>
      <c r="J1104" s="193">
        <f t="shared" si="160"/>
        <v>0</v>
      </c>
      <c r="K1104" s="189" t="s">
        <v>163</v>
      </c>
      <c r="L1104" s="39"/>
      <c r="M1104" s="194" t="s">
        <v>1</v>
      </c>
      <c r="N1104" s="195" t="s">
        <v>40</v>
      </c>
      <c r="O1104" s="72"/>
      <c r="P1104" s="196">
        <f t="shared" si="161"/>
        <v>0</v>
      </c>
      <c r="Q1104" s="196">
        <v>0</v>
      </c>
      <c r="R1104" s="196">
        <f t="shared" si="162"/>
        <v>0</v>
      </c>
      <c r="S1104" s="196">
        <v>0</v>
      </c>
      <c r="T1104" s="197">
        <f t="shared" si="163"/>
        <v>0</v>
      </c>
      <c r="U1104" s="34"/>
      <c r="V1104" s="34"/>
      <c r="W1104" s="34"/>
      <c r="X1104" s="34"/>
      <c r="Y1104" s="34"/>
      <c r="Z1104" s="34"/>
      <c r="AA1104" s="34"/>
      <c r="AB1104" s="34"/>
      <c r="AC1104" s="34"/>
      <c r="AD1104" s="34"/>
      <c r="AE1104" s="34"/>
      <c r="AR1104" s="198" t="s">
        <v>196</v>
      </c>
      <c r="AT1104" s="198" t="s">
        <v>159</v>
      </c>
      <c r="AU1104" s="198" t="s">
        <v>83</v>
      </c>
      <c r="AY1104" s="17" t="s">
        <v>157</v>
      </c>
      <c r="BE1104" s="199">
        <f t="shared" si="164"/>
        <v>0</v>
      </c>
      <c r="BF1104" s="199">
        <f t="shared" si="165"/>
        <v>0</v>
      </c>
      <c r="BG1104" s="199">
        <f t="shared" si="166"/>
        <v>0</v>
      </c>
      <c r="BH1104" s="199">
        <f t="shared" si="167"/>
        <v>0</v>
      </c>
      <c r="BI1104" s="199">
        <f t="shared" si="168"/>
        <v>0</v>
      </c>
      <c r="BJ1104" s="17" t="s">
        <v>164</v>
      </c>
      <c r="BK1104" s="199">
        <f t="shared" si="169"/>
        <v>0</v>
      </c>
      <c r="BL1104" s="17" t="s">
        <v>196</v>
      </c>
      <c r="BM1104" s="198" t="s">
        <v>1912</v>
      </c>
    </row>
    <row r="1105" spans="1:65" s="2" customFormat="1" ht="24.15" customHeight="1">
      <c r="A1105" s="34"/>
      <c r="B1105" s="35"/>
      <c r="C1105" s="233" t="s">
        <v>1111</v>
      </c>
      <c r="D1105" s="233" t="s">
        <v>307</v>
      </c>
      <c r="E1105" s="234" t="s">
        <v>1913</v>
      </c>
      <c r="F1105" s="235" t="s">
        <v>1914</v>
      </c>
      <c r="G1105" s="236" t="s">
        <v>265</v>
      </c>
      <c r="H1105" s="237">
        <v>1</v>
      </c>
      <c r="I1105" s="238"/>
      <c r="J1105" s="239">
        <f t="shared" si="160"/>
        <v>0</v>
      </c>
      <c r="K1105" s="235" t="s">
        <v>1</v>
      </c>
      <c r="L1105" s="240"/>
      <c r="M1105" s="241" t="s">
        <v>1</v>
      </c>
      <c r="N1105" s="242" t="s">
        <v>40</v>
      </c>
      <c r="O1105" s="72"/>
      <c r="P1105" s="196">
        <f t="shared" si="161"/>
        <v>0</v>
      </c>
      <c r="Q1105" s="196">
        <v>0</v>
      </c>
      <c r="R1105" s="196">
        <f t="shared" si="162"/>
        <v>0</v>
      </c>
      <c r="S1105" s="196">
        <v>0</v>
      </c>
      <c r="T1105" s="197">
        <f t="shared" si="163"/>
        <v>0</v>
      </c>
      <c r="U1105" s="34"/>
      <c r="V1105" s="34"/>
      <c r="W1105" s="34"/>
      <c r="X1105" s="34"/>
      <c r="Y1105" s="34"/>
      <c r="Z1105" s="34"/>
      <c r="AA1105" s="34"/>
      <c r="AB1105" s="34"/>
      <c r="AC1105" s="34"/>
      <c r="AD1105" s="34"/>
      <c r="AE1105" s="34"/>
      <c r="AR1105" s="198" t="s">
        <v>241</v>
      </c>
      <c r="AT1105" s="198" t="s">
        <v>307</v>
      </c>
      <c r="AU1105" s="198" t="s">
        <v>83</v>
      </c>
      <c r="AY1105" s="17" t="s">
        <v>157</v>
      </c>
      <c r="BE1105" s="199">
        <f t="shared" si="164"/>
        <v>0</v>
      </c>
      <c r="BF1105" s="199">
        <f t="shared" si="165"/>
        <v>0</v>
      </c>
      <c r="BG1105" s="199">
        <f t="shared" si="166"/>
        <v>0</v>
      </c>
      <c r="BH1105" s="199">
        <f t="shared" si="167"/>
        <v>0</v>
      </c>
      <c r="BI1105" s="199">
        <f t="shared" si="168"/>
        <v>0</v>
      </c>
      <c r="BJ1105" s="17" t="s">
        <v>164</v>
      </c>
      <c r="BK1105" s="199">
        <f t="shared" si="169"/>
        <v>0</v>
      </c>
      <c r="BL1105" s="17" t="s">
        <v>196</v>
      </c>
      <c r="BM1105" s="198" t="s">
        <v>1915</v>
      </c>
    </row>
    <row r="1106" spans="1:65" s="2" customFormat="1" ht="24.15" customHeight="1">
      <c r="A1106" s="34"/>
      <c r="B1106" s="35"/>
      <c r="C1106" s="233" t="s">
        <v>1916</v>
      </c>
      <c r="D1106" s="233" t="s">
        <v>307</v>
      </c>
      <c r="E1106" s="234" t="s">
        <v>1917</v>
      </c>
      <c r="F1106" s="235" t="s">
        <v>1918</v>
      </c>
      <c r="G1106" s="236" t="s">
        <v>265</v>
      </c>
      <c r="H1106" s="237">
        <v>1</v>
      </c>
      <c r="I1106" s="238"/>
      <c r="J1106" s="239">
        <f t="shared" si="160"/>
        <v>0</v>
      </c>
      <c r="K1106" s="235" t="s">
        <v>1</v>
      </c>
      <c r="L1106" s="240"/>
      <c r="M1106" s="241" t="s">
        <v>1</v>
      </c>
      <c r="N1106" s="242" t="s">
        <v>40</v>
      </c>
      <c r="O1106" s="72"/>
      <c r="P1106" s="196">
        <f t="shared" si="161"/>
        <v>0</v>
      </c>
      <c r="Q1106" s="196">
        <v>0</v>
      </c>
      <c r="R1106" s="196">
        <f t="shared" si="162"/>
        <v>0</v>
      </c>
      <c r="S1106" s="196">
        <v>0</v>
      </c>
      <c r="T1106" s="197">
        <f t="shared" si="163"/>
        <v>0</v>
      </c>
      <c r="U1106" s="34"/>
      <c r="V1106" s="34"/>
      <c r="W1106" s="34"/>
      <c r="X1106" s="34"/>
      <c r="Y1106" s="34"/>
      <c r="Z1106" s="34"/>
      <c r="AA1106" s="34"/>
      <c r="AB1106" s="34"/>
      <c r="AC1106" s="34"/>
      <c r="AD1106" s="34"/>
      <c r="AE1106" s="34"/>
      <c r="AR1106" s="198" t="s">
        <v>241</v>
      </c>
      <c r="AT1106" s="198" t="s">
        <v>307</v>
      </c>
      <c r="AU1106" s="198" t="s">
        <v>83</v>
      </c>
      <c r="AY1106" s="17" t="s">
        <v>157</v>
      </c>
      <c r="BE1106" s="199">
        <f t="shared" si="164"/>
        <v>0</v>
      </c>
      <c r="BF1106" s="199">
        <f t="shared" si="165"/>
        <v>0</v>
      </c>
      <c r="BG1106" s="199">
        <f t="shared" si="166"/>
        <v>0</v>
      </c>
      <c r="BH1106" s="199">
        <f t="shared" si="167"/>
        <v>0</v>
      </c>
      <c r="BI1106" s="199">
        <f t="shared" si="168"/>
        <v>0</v>
      </c>
      <c r="BJ1106" s="17" t="s">
        <v>164</v>
      </c>
      <c r="BK1106" s="199">
        <f t="shared" si="169"/>
        <v>0</v>
      </c>
      <c r="BL1106" s="17" t="s">
        <v>196</v>
      </c>
      <c r="BM1106" s="198" t="s">
        <v>1919</v>
      </c>
    </row>
    <row r="1107" spans="1:65" s="2" customFormat="1" ht="24.15" customHeight="1">
      <c r="A1107" s="34"/>
      <c r="B1107" s="35"/>
      <c r="C1107" s="233" t="s">
        <v>1114</v>
      </c>
      <c r="D1107" s="233" t="s">
        <v>307</v>
      </c>
      <c r="E1107" s="234" t="s">
        <v>1920</v>
      </c>
      <c r="F1107" s="235" t="s">
        <v>1921</v>
      </c>
      <c r="G1107" s="236" t="s">
        <v>265</v>
      </c>
      <c r="H1107" s="237">
        <v>1</v>
      </c>
      <c r="I1107" s="238"/>
      <c r="J1107" s="239">
        <f t="shared" si="160"/>
        <v>0</v>
      </c>
      <c r="K1107" s="235" t="s">
        <v>1</v>
      </c>
      <c r="L1107" s="240"/>
      <c r="M1107" s="241" t="s">
        <v>1</v>
      </c>
      <c r="N1107" s="242" t="s">
        <v>40</v>
      </c>
      <c r="O1107" s="72"/>
      <c r="P1107" s="196">
        <f t="shared" si="161"/>
        <v>0</v>
      </c>
      <c r="Q1107" s="196">
        <v>0</v>
      </c>
      <c r="R1107" s="196">
        <f t="shared" si="162"/>
        <v>0</v>
      </c>
      <c r="S1107" s="196">
        <v>0</v>
      </c>
      <c r="T1107" s="197">
        <f t="shared" si="163"/>
        <v>0</v>
      </c>
      <c r="U1107" s="34"/>
      <c r="V1107" s="34"/>
      <c r="W1107" s="34"/>
      <c r="X1107" s="34"/>
      <c r="Y1107" s="34"/>
      <c r="Z1107" s="34"/>
      <c r="AA1107" s="34"/>
      <c r="AB1107" s="34"/>
      <c r="AC1107" s="34"/>
      <c r="AD1107" s="34"/>
      <c r="AE1107" s="34"/>
      <c r="AR1107" s="198" t="s">
        <v>241</v>
      </c>
      <c r="AT1107" s="198" t="s">
        <v>307</v>
      </c>
      <c r="AU1107" s="198" t="s">
        <v>83</v>
      </c>
      <c r="AY1107" s="17" t="s">
        <v>157</v>
      </c>
      <c r="BE1107" s="199">
        <f t="shared" si="164"/>
        <v>0</v>
      </c>
      <c r="BF1107" s="199">
        <f t="shared" si="165"/>
        <v>0</v>
      </c>
      <c r="BG1107" s="199">
        <f t="shared" si="166"/>
        <v>0</v>
      </c>
      <c r="BH1107" s="199">
        <f t="shared" si="167"/>
        <v>0</v>
      </c>
      <c r="BI1107" s="199">
        <f t="shared" si="168"/>
        <v>0</v>
      </c>
      <c r="BJ1107" s="17" t="s">
        <v>164</v>
      </c>
      <c r="BK1107" s="199">
        <f t="shared" si="169"/>
        <v>0</v>
      </c>
      <c r="BL1107" s="17" t="s">
        <v>196</v>
      </c>
      <c r="BM1107" s="198" t="s">
        <v>1922</v>
      </c>
    </row>
    <row r="1108" spans="1:65" s="2" customFormat="1" ht="24.15" customHeight="1">
      <c r="A1108" s="34"/>
      <c r="B1108" s="35"/>
      <c r="C1108" s="233" t="s">
        <v>1923</v>
      </c>
      <c r="D1108" s="233" t="s">
        <v>307</v>
      </c>
      <c r="E1108" s="234" t="s">
        <v>1924</v>
      </c>
      <c r="F1108" s="235" t="s">
        <v>1925</v>
      </c>
      <c r="G1108" s="236" t="s">
        <v>265</v>
      </c>
      <c r="H1108" s="237">
        <v>1</v>
      </c>
      <c r="I1108" s="238"/>
      <c r="J1108" s="239">
        <f t="shared" si="160"/>
        <v>0</v>
      </c>
      <c r="K1108" s="235" t="s">
        <v>1</v>
      </c>
      <c r="L1108" s="240"/>
      <c r="M1108" s="241" t="s">
        <v>1</v>
      </c>
      <c r="N1108" s="242" t="s">
        <v>40</v>
      </c>
      <c r="O1108" s="72"/>
      <c r="P1108" s="196">
        <f t="shared" si="161"/>
        <v>0</v>
      </c>
      <c r="Q1108" s="196">
        <v>0</v>
      </c>
      <c r="R1108" s="196">
        <f t="shared" si="162"/>
        <v>0</v>
      </c>
      <c r="S1108" s="196">
        <v>0</v>
      </c>
      <c r="T1108" s="197">
        <f t="shared" si="163"/>
        <v>0</v>
      </c>
      <c r="U1108" s="34"/>
      <c r="V1108" s="34"/>
      <c r="W1108" s="34"/>
      <c r="X1108" s="34"/>
      <c r="Y1108" s="34"/>
      <c r="Z1108" s="34"/>
      <c r="AA1108" s="34"/>
      <c r="AB1108" s="34"/>
      <c r="AC1108" s="34"/>
      <c r="AD1108" s="34"/>
      <c r="AE1108" s="34"/>
      <c r="AR1108" s="198" t="s">
        <v>241</v>
      </c>
      <c r="AT1108" s="198" t="s">
        <v>307</v>
      </c>
      <c r="AU1108" s="198" t="s">
        <v>83</v>
      </c>
      <c r="AY1108" s="17" t="s">
        <v>157</v>
      </c>
      <c r="BE1108" s="199">
        <f t="shared" si="164"/>
        <v>0</v>
      </c>
      <c r="BF1108" s="199">
        <f t="shared" si="165"/>
        <v>0</v>
      </c>
      <c r="BG1108" s="199">
        <f t="shared" si="166"/>
        <v>0</v>
      </c>
      <c r="BH1108" s="199">
        <f t="shared" si="167"/>
        <v>0</v>
      </c>
      <c r="BI1108" s="199">
        <f t="shared" si="168"/>
        <v>0</v>
      </c>
      <c r="BJ1108" s="17" t="s">
        <v>164</v>
      </c>
      <c r="BK1108" s="199">
        <f t="shared" si="169"/>
        <v>0</v>
      </c>
      <c r="BL1108" s="17" t="s">
        <v>196</v>
      </c>
      <c r="BM1108" s="198" t="s">
        <v>1926</v>
      </c>
    </row>
    <row r="1109" spans="1:65" s="2" customFormat="1" ht="24.15" customHeight="1">
      <c r="A1109" s="34"/>
      <c r="B1109" s="35"/>
      <c r="C1109" s="233" t="s">
        <v>1118</v>
      </c>
      <c r="D1109" s="233" t="s">
        <v>307</v>
      </c>
      <c r="E1109" s="234" t="s">
        <v>1927</v>
      </c>
      <c r="F1109" s="235" t="s">
        <v>1928</v>
      </c>
      <c r="G1109" s="236" t="s">
        <v>265</v>
      </c>
      <c r="H1109" s="237">
        <v>1</v>
      </c>
      <c r="I1109" s="238"/>
      <c r="J1109" s="239">
        <f t="shared" si="160"/>
        <v>0</v>
      </c>
      <c r="K1109" s="235" t="s">
        <v>1</v>
      </c>
      <c r="L1109" s="240"/>
      <c r="M1109" s="241" t="s">
        <v>1</v>
      </c>
      <c r="N1109" s="242" t="s">
        <v>40</v>
      </c>
      <c r="O1109" s="72"/>
      <c r="P1109" s="196">
        <f t="shared" si="161"/>
        <v>0</v>
      </c>
      <c r="Q1109" s="196">
        <v>0</v>
      </c>
      <c r="R1109" s="196">
        <f t="shared" si="162"/>
        <v>0</v>
      </c>
      <c r="S1109" s="196">
        <v>0</v>
      </c>
      <c r="T1109" s="197">
        <f t="shared" si="163"/>
        <v>0</v>
      </c>
      <c r="U1109" s="34"/>
      <c r="V1109" s="34"/>
      <c r="W1109" s="34"/>
      <c r="X1109" s="34"/>
      <c r="Y1109" s="34"/>
      <c r="Z1109" s="34"/>
      <c r="AA1109" s="34"/>
      <c r="AB1109" s="34"/>
      <c r="AC1109" s="34"/>
      <c r="AD1109" s="34"/>
      <c r="AE1109" s="34"/>
      <c r="AR1109" s="198" t="s">
        <v>241</v>
      </c>
      <c r="AT1109" s="198" t="s">
        <v>307</v>
      </c>
      <c r="AU1109" s="198" t="s">
        <v>83</v>
      </c>
      <c r="AY1109" s="17" t="s">
        <v>157</v>
      </c>
      <c r="BE1109" s="199">
        <f t="shared" si="164"/>
        <v>0</v>
      </c>
      <c r="BF1109" s="199">
        <f t="shared" si="165"/>
        <v>0</v>
      </c>
      <c r="BG1109" s="199">
        <f t="shared" si="166"/>
        <v>0</v>
      </c>
      <c r="BH1109" s="199">
        <f t="shared" si="167"/>
        <v>0</v>
      </c>
      <c r="BI1109" s="199">
        <f t="shared" si="168"/>
        <v>0</v>
      </c>
      <c r="BJ1109" s="17" t="s">
        <v>164</v>
      </c>
      <c r="BK1109" s="199">
        <f t="shared" si="169"/>
        <v>0</v>
      </c>
      <c r="BL1109" s="17" t="s">
        <v>196</v>
      </c>
      <c r="BM1109" s="198" t="s">
        <v>1929</v>
      </c>
    </row>
    <row r="1110" spans="1:65" s="2" customFormat="1" ht="24.15" customHeight="1">
      <c r="A1110" s="34"/>
      <c r="B1110" s="35"/>
      <c r="C1110" s="233" t="s">
        <v>1930</v>
      </c>
      <c r="D1110" s="233" t="s">
        <v>307</v>
      </c>
      <c r="E1110" s="234" t="s">
        <v>1931</v>
      </c>
      <c r="F1110" s="235" t="s">
        <v>1932</v>
      </c>
      <c r="G1110" s="236" t="s">
        <v>265</v>
      </c>
      <c r="H1110" s="237">
        <v>4</v>
      </c>
      <c r="I1110" s="238"/>
      <c r="J1110" s="239">
        <f t="shared" si="160"/>
        <v>0</v>
      </c>
      <c r="K1110" s="235" t="s">
        <v>1</v>
      </c>
      <c r="L1110" s="240"/>
      <c r="M1110" s="241" t="s">
        <v>1</v>
      </c>
      <c r="N1110" s="242" t="s">
        <v>40</v>
      </c>
      <c r="O1110" s="72"/>
      <c r="P1110" s="196">
        <f t="shared" si="161"/>
        <v>0</v>
      </c>
      <c r="Q1110" s="196">
        <v>0</v>
      </c>
      <c r="R1110" s="196">
        <f t="shared" si="162"/>
        <v>0</v>
      </c>
      <c r="S1110" s="196">
        <v>0</v>
      </c>
      <c r="T1110" s="197">
        <f t="shared" si="163"/>
        <v>0</v>
      </c>
      <c r="U1110" s="34"/>
      <c r="V1110" s="34"/>
      <c r="W1110" s="34"/>
      <c r="X1110" s="34"/>
      <c r="Y1110" s="34"/>
      <c r="Z1110" s="34"/>
      <c r="AA1110" s="34"/>
      <c r="AB1110" s="34"/>
      <c r="AC1110" s="34"/>
      <c r="AD1110" s="34"/>
      <c r="AE1110" s="34"/>
      <c r="AR1110" s="198" t="s">
        <v>241</v>
      </c>
      <c r="AT1110" s="198" t="s">
        <v>307</v>
      </c>
      <c r="AU1110" s="198" t="s">
        <v>83</v>
      </c>
      <c r="AY1110" s="17" t="s">
        <v>157</v>
      </c>
      <c r="BE1110" s="199">
        <f t="shared" si="164"/>
        <v>0</v>
      </c>
      <c r="BF1110" s="199">
        <f t="shared" si="165"/>
        <v>0</v>
      </c>
      <c r="BG1110" s="199">
        <f t="shared" si="166"/>
        <v>0</v>
      </c>
      <c r="BH1110" s="199">
        <f t="shared" si="167"/>
        <v>0</v>
      </c>
      <c r="BI1110" s="199">
        <f t="shared" si="168"/>
        <v>0</v>
      </c>
      <c r="BJ1110" s="17" t="s">
        <v>164</v>
      </c>
      <c r="BK1110" s="199">
        <f t="shared" si="169"/>
        <v>0</v>
      </c>
      <c r="BL1110" s="17" t="s">
        <v>196</v>
      </c>
      <c r="BM1110" s="198" t="s">
        <v>1933</v>
      </c>
    </row>
    <row r="1111" spans="1:65" s="2" customFormat="1" ht="24.15" customHeight="1">
      <c r="A1111" s="34"/>
      <c r="B1111" s="35"/>
      <c r="C1111" s="187" t="s">
        <v>1121</v>
      </c>
      <c r="D1111" s="187" t="s">
        <v>159</v>
      </c>
      <c r="E1111" s="188" t="s">
        <v>1934</v>
      </c>
      <c r="F1111" s="189" t="s">
        <v>1935</v>
      </c>
      <c r="G1111" s="190" t="s">
        <v>265</v>
      </c>
      <c r="H1111" s="191">
        <v>2</v>
      </c>
      <c r="I1111" s="192"/>
      <c r="J1111" s="193">
        <f t="shared" si="160"/>
        <v>0</v>
      </c>
      <c r="K1111" s="189" t="s">
        <v>163</v>
      </c>
      <c r="L1111" s="39"/>
      <c r="M1111" s="194" t="s">
        <v>1</v>
      </c>
      <c r="N1111" s="195" t="s">
        <v>40</v>
      </c>
      <c r="O1111" s="72"/>
      <c r="P1111" s="196">
        <f t="shared" si="161"/>
        <v>0</v>
      </c>
      <c r="Q1111" s="196">
        <v>0</v>
      </c>
      <c r="R1111" s="196">
        <f t="shared" si="162"/>
        <v>0</v>
      </c>
      <c r="S1111" s="196">
        <v>0</v>
      </c>
      <c r="T1111" s="197">
        <f t="shared" si="163"/>
        <v>0</v>
      </c>
      <c r="U1111" s="34"/>
      <c r="V1111" s="34"/>
      <c r="W1111" s="34"/>
      <c r="X1111" s="34"/>
      <c r="Y1111" s="34"/>
      <c r="Z1111" s="34"/>
      <c r="AA1111" s="34"/>
      <c r="AB1111" s="34"/>
      <c r="AC1111" s="34"/>
      <c r="AD1111" s="34"/>
      <c r="AE1111" s="34"/>
      <c r="AR1111" s="198" t="s">
        <v>196</v>
      </c>
      <c r="AT1111" s="198" t="s">
        <v>159</v>
      </c>
      <c r="AU1111" s="198" t="s">
        <v>83</v>
      </c>
      <c r="AY1111" s="17" t="s">
        <v>157</v>
      </c>
      <c r="BE1111" s="199">
        <f t="shared" si="164"/>
        <v>0</v>
      </c>
      <c r="BF1111" s="199">
        <f t="shared" si="165"/>
        <v>0</v>
      </c>
      <c r="BG1111" s="199">
        <f t="shared" si="166"/>
        <v>0</v>
      </c>
      <c r="BH1111" s="199">
        <f t="shared" si="167"/>
        <v>0</v>
      </c>
      <c r="BI1111" s="199">
        <f t="shared" si="168"/>
        <v>0</v>
      </c>
      <c r="BJ1111" s="17" t="s">
        <v>164</v>
      </c>
      <c r="BK1111" s="199">
        <f t="shared" si="169"/>
        <v>0</v>
      </c>
      <c r="BL1111" s="17" t="s">
        <v>196</v>
      </c>
      <c r="BM1111" s="198" t="s">
        <v>1936</v>
      </c>
    </row>
    <row r="1112" spans="1:65" s="2" customFormat="1" ht="14.4" customHeight="1">
      <c r="A1112" s="34"/>
      <c r="B1112" s="35"/>
      <c r="C1112" s="233" t="s">
        <v>1937</v>
      </c>
      <c r="D1112" s="233" t="s">
        <v>307</v>
      </c>
      <c r="E1112" s="234" t="s">
        <v>1938</v>
      </c>
      <c r="F1112" s="235" t="s">
        <v>1939</v>
      </c>
      <c r="G1112" s="236" t="s">
        <v>265</v>
      </c>
      <c r="H1112" s="237">
        <v>2</v>
      </c>
      <c r="I1112" s="238"/>
      <c r="J1112" s="239">
        <f t="shared" si="160"/>
        <v>0</v>
      </c>
      <c r="K1112" s="235" t="s">
        <v>163</v>
      </c>
      <c r="L1112" s="240"/>
      <c r="M1112" s="241" t="s">
        <v>1</v>
      </c>
      <c r="N1112" s="242" t="s">
        <v>40</v>
      </c>
      <c r="O1112" s="72"/>
      <c r="P1112" s="196">
        <f t="shared" si="161"/>
        <v>0</v>
      </c>
      <c r="Q1112" s="196">
        <v>0.0026</v>
      </c>
      <c r="R1112" s="196">
        <f t="shared" si="162"/>
        <v>0.0052</v>
      </c>
      <c r="S1112" s="196">
        <v>0</v>
      </c>
      <c r="T1112" s="197">
        <f t="shared" si="163"/>
        <v>0</v>
      </c>
      <c r="U1112" s="34"/>
      <c r="V1112" s="34"/>
      <c r="W1112" s="34"/>
      <c r="X1112" s="34"/>
      <c r="Y1112" s="34"/>
      <c r="Z1112" s="34"/>
      <c r="AA1112" s="34"/>
      <c r="AB1112" s="34"/>
      <c r="AC1112" s="34"/>
      <c r="AD1112" s="34"/>
      <c r="AE1112" s="34"/>
      <c r="AR1112" s="198" t="s">
        <v>241</v>
      </c>
      <c r="AT1112" s="198" t="s">
        <v>307</v>
      </c>
      <c r="AU1112" s="198" t="s">
        <v>83</v>
      </c>
      <c r="AY1112" s="17" t="s">
        <v>157</v>
      </c>
      <c r="BE1112" s="199">
        <f t="shared" si="164"/>
        <v>0</v>
      </c>
      <c r="BF1112" s="199">
        <f t="shared" si="165"/>
        <v>0</v>
      </c>
      <c r="BG1112" s="199">
        <f t="shared" si="166"/>
        <v>0</v>
      </c>
      <c r="BH1112" s="199">
        <f t="shared" si="167"/>
        <v>0</v>
      </c>
      <c r="BI1112" s="199">
        <f t="shared" si="168"/>
        <v>0</v>
      </c>
      <c r="BJ1112" s="17" t="s">
        <v>164</v>
      </c>
      <c r="BK1112" s="199">
        <f t="shared" si="169"/>
        <v>0</v>
      </c>
      <c r="BL1112" s="17" t="s">
        <v>196</v>
      </c>
      <c r="BM1112" s="198" t="s">
        <v>1940</v>
      </c>
    </row>
    <row r="1113" spans="1:65" s="2" customFormat="1" ht="14.4" customHeight="1">
      <c r="A1113" s="34"/>
      <c r="B1113" s="35"/>
      <c r="C1113" s="233" t="s">
        <v>1125</v>
      </c>
      <c r="D1113" s="233" t="s">
        <v>307</v>
      </c>
      <c r="E1113" s="234" t="s">
        <v>1941</v>
      </c>
      <c r="F1113" s="235" t="s">
        <v>1942</v>
      </c>
      <c r="G1113" s="236" t="s">
        <v>265</v>
      </c>
      <c r="H1113" s="237">
        <v>2</v>
      </c>
      <c r="I1113" s="238"/>
      <c r="J1113" s="239">
        <f t="shared" si="160"/>
        <v>0</v>
      </c>
      <c r="K1113" s="235" t="s">
        <v>1</v>
      </c>
      <c r="L1113" s="240"/>
      <c r="M1113" s="241" t="s">
        <v>1</v>
      </c>
      <c r="N1113" s="242" t="s">
        <v>40</v>
      </c>
      <c r="O1113" s="72"/>
      <c r="P1113" s="196">
        <f t="shared" si="161"/>
        <v>0</v>
      </c>
      <c r="Q1113" s="196">
        <v>0</v>
      </c>
      <c r="R1113" s="196">
        <f t="shared" si="162"/>
        <v>0</v>
      </c>
      <c r="S1113" s="196">
        <v>0</v>
      </c>
      <c r="T1113" s="197">
        <f t="shared" si="163"/>
        <v>0</v>
      </c>
      <c r="U1113" s="34"/>
      <c r="V1113" s="34"/>
      <c r="W1113" s="34"/>
      <c r="X1113" s="34"/>
      <c r="Y1113" s="34"/>
      <c r="Z1113" s="34"/>
      <c r="AA1113" s="34"/>
      <c r="AB1113" s="34"/>
      <c r="AC1113" s="34"/>
      <c r="AD1113" s="34"/>
      <c r="AE1113" s="34"/>
      <c r="AR1113" s="198" t="s">
        <v>241</v>
      </c>
      <c r="AT1113" s="198" t="s">
        <v>307</v>
      </c>
      <c r="AU1113" s="198" t="s">
        <v>83</v>
      </c>
      <c r="AY1113" s="17" t="s">
        <v>157</v>
      </c>
      <c r="BE1113" s="199">
        <f t="shared" si="164"/>
        <v>0</v>
      </c>
      <c r="BF1113" s="199">
        <f t="shared" si="165"/>
        <v>0</v>
      </c>
      <c r="BG1113" s="199">
        <f t="shared" si="166"/>
        <v>0</v>
      </c>
      <c r="BH1113" s="199">
        <f t="shared" si="167"/>
        <v>0</v>
      </c>
      <c r="BI1113" s="199">
        <f t="shared" si="168"/>
        <v>0</v>
      </c>
      <c r="BJ1113" s="17" t="s">
        <v>164</v>
      </c>
      <c r="BK1113" s="199">
        <f t="shared" si="169"/>
        <v>0</v>
      </c>
      <c r="BL1113" s="17" t="s">
        <v>196</v>
      </c>
      <c r="BM1113" s="198" t="s">
        <v>1943</v>
      </c>
    </row>
    <row r="1114" spans="1:65" s="2" customFormat="1" ht="14.4" customHeight="1">
      <c r="A1114" s="34"/>
      <c r="B1114" s="35"/>
      <c r="C1114" s="187" t="s">
        <v>1944</v>
      </c>
      <c r="D1114" s="187" t="s">
        <v>159</v>
      </c>
      <c r="E1114" s="188" t="s">
        <v>1945</v>
      </c>
      <c r="F1114" s="189" t="s">
        <v>1946</v>
      </c>
      <c r="G1114" s="190" t="s">
        <v>265</v>
      </c>
      <c r="H1114" s="191">
        <v>2</v>
      </c>
      <c r="I1114" s="192"/>
      <c r="J1114" s="193">
        <f t="shared" si="160"/>
        <v>0</v>
      </c>
      <c r="K1114" s="189" t="s">
        <v>163</v>
      </c>
      <c r="L1114" s="39"/>
      <c r="M1114" s="194" t="s">
        <v>1</v>
      </c>
      <c r="N1114" s="195" t="s">
        <v>40</v>
      </c>
      <c r="O1114" s="72"/>
      <c r="P1114" s="196">
        <f t="shared" si="161"/>
        <v>0</v>
      </c>
      <c r="Q1114" s="196">
        <v>0</v>
      </c>
      <c r="R1114" s="196">
        <f t="shared" si="162"/>
        <v>0</v>
      </c>
      <c r="S1114" s="196">
        <v>0</v>
      </c>
      <c r="T1114" s="197">
        <f t="shared" si="163"/>
        <v>0</v>
      </c>
      <c r="U1114" s="34"/>
      <c r="V1114" s="34"/>
      <c r="W1114" s="34"/>
      <c r="X1114" s="34"/>
      <c r="Y1114" s="34"/>
      <c r="Z1114" s="34"/>
      <c r="AA1114" s="34"/>
      <c r="AB1114" s="34"/>
      <c r="AC1114" s="34"/>
      <c r="AD1114" s="34"/>
      <c r="AE1114" s="34"/>
      <c r="AR1114" s="198" t="s">
        <v>196</v>
      </c>
      <c r="AT1114" s="198" t="s">
        <v>159</v>
      </c>
      <c r="AU1114" s="198" t="s">
        <v>83</v>
      </c>
      <c r="AY1114" s="17" t="s">
        <v>157</v>
      </c>
      <c r="BE1114" s="199">
        <f t="shared" si="164"/>
        <v>0</v>
      </c>
      <c r="BF1114" s="199">
        <f t="shared" si="165"/>
        <v>0</v>
      </c>
      <c r="BG1114" s="199">
        <f t="shared" si="166"/>
        <v>0</v>
      </c>
      <c r="BH1114" s="199">
        <f t="shared" si="167"/>
        <v>0</v>
      </c>
      <c r="BI1114" s="199">
        <f t="shared" si="168"/>
        <v>0</v>
      </c>
      <c r="BJ1114" s="17" t="s">
        <v>164</v>
      </c>
      <c r="BK1114" s="199">
        <f t="shared" si="169"/>
        <v>0</v>
      </c>
      <c r="BL1114" s="17" t="s">
        <v>196</v>
      </c>
      <c r="BM1114" s="198" t="s">
        <v>1947</v>
      </c>
    </row>
    <row r="1115" spans="1:65" s="2" customFormat="1" ht="14.4" customHeight="1">
      <c r="A1115" s="34"/>
      <c r="B1115" s="35"/>
      <c r="C1115" s="233" t="s">
        <v>1128</v>
      </c>
      <c r="D1115" s="233" t="s">
        <v>307</v>
      </c>
      <c r="E1115" s="234" t="s">
        <v>1948</v>
      </c>
      <c r="F1115" s="235" t="s">
        <v>1949</v>
      </c>
      <c r="G1115" s="236" t="s">
        <v>265</v>
      </c>
      <c r="H1115" s="237">
        <v>1</v>
      </c>
      <c r="I1115" s="238"/>
      <c r="J1115" s="239">
        <f t="shared" si="160"/>
        <v>0</v>
      </c>
      <c r="K1115" s="235" t="s">
        <v>1</v>
      </c>
      <c r="L1115" s="240"/>
      <c r="M1115" s="241" t="s">
        <v>1</v>
      </c>
      <c r="N1115" s="242" t="s">
        <v>40</v>
      </c>
      <c r="O1115" s="72"/>
      <c r="P1115" s="196">
        <f t="shared" si="161"/>
        <v>0</v>
      </c>
      <c r="Q1115" s="196">
        <v>0</v>
      </c>
      <c r="R1115" s="196">
        <f t="shared" si="162"/>
        <v>0</v>
      </c>
      <c r="S1115" s="196">
        <v>0</v>
      </c>
      <c r="T1115" s="197">
        <f t="shared" si="163"/>
        <v>0</v>
      </c>
      <c r="U1115" s="34"/>
      <c r="V1115" s="34"/>
      <c r="W1115" s="34"/>
      <c r="X1115" s="34"/>
      <c r="Y1115" s="34"/>
      <c r="Z1115" s="34"/>
      <c r="AA1115" s="34"/>
      <c r="AB1115" s="34"/>
      <c r="AC1115" s="34"/>
      <c r="AD1115" s="34"/>
      <c r="AE1115" s="34"/>
      <c r="AR1115" s="198" t="s">
        <v>241</v>
      </c>
      <c r="AT1115" s="198" t="s">
        <v>307</v>
      </c>
      <c r="AU1115" s="198" t="s">
        <v>83</v>
      </c>
      <c r="AY1115" s="17" t="s">
        <v>157</v>
      </c>
      <c r="BE1115" s="199">
        <f t="shared" si="164"/>
        <v>0</v>
      </c>
      <c r="BF1115" s="199">
        <f t="shared" si="165"/>
        <v>0</v>
      </c>
      <c r="BG1115" s="199">
        <f t="shared" si="166"/>
        <v>0</v>
      </c>
      <c r="BH1115" s="199">
        <f t="shared" si="167"/>
        <v>0</v>
      </c>
      <c r="BI1115" s="199">
        <f t="shared" si="168"/>
        <v>0</v>
      </c>
      <c r="BJ1115" s="17" t="s">
        <v>164</v>
      </c>
      <c r="BK1115" s="199">
        <f t="shared" si="169"/>
        <v>0</v>
      </c>
      <c r="BL1115" s="17" t="s">
        <v>196</v>
      </c>
      <c r="BM1115" s="198" t="s">
        <v>1950</v>
      </c>
    </row>
    <row r="1116" spans="1:65" s="2" customFormat="1" ht="14.4" customHeight="1">
      <c r="A1116" s="34"/>
      <c r="B1116" s="35"/>
      <c r="C1116" s="233" t="s">
        <v>1951</v>
      </c>
      <c r="D1116" s="233" t="s">
        <v>307</v>
      </c>
      <c r="E1116" s="234" t="s">
        <v>1952</v>
      </c>
      <c r="F1116" s="235" t="s">
        <v>1953</v>
      </c>
      <c r="G1116" s="236" t="s">
        <v>265</v>
      </c>
      <c r="H1116" s="237">
        <v>1</v>
      </c>
      <c r="I1116" s="238"/>
      <c r="J1116" s="239">
        <f t="shared" si="160"/>
        <v>0</v>
      </c>
      <c r="K1116" s="235" t="s">
        <v>1</v>
      </c>
      <c r="L1116" s="240"/>
      <c r="M1116" s="241" t="s">
        <v>1</v>
      </c>
      <c r="N1116" s="242" t="s">
        <v>40</v>
      </c>
      <c r="O1116" s="72"/>
      <c r="P1116" s="196">
        <f t="shared" si="161"/>
        <v>0</v>
      </c>
      <c r="Q1116" s="196">
        <v>0</v>
      </c>
      <c r="R1116" s="196">
        <f t="shared" si="162"/>
        <v>0</v>
      </c>
      <c r="S1116" s="196">
        <v>0</v>
      </c>
      <c r="T1116" s="197">
        <f t="shared" si="163"/>
        <v>0</v>
      </c>
      <c r="U1116" s="34"/>
      <c r="V1116" s="34"/>
      <c r="W1116" s="34"/>
      <c r="X1116" s="34"/>
      <c r="Y1116" s="34"/>
      <c r="Z1116" s="34"/>
      <c r="AA1116" s="34"/>
      <c r="AB1116" s="34"/>
      <c r="AC1116" s="34"/>
      <c r="AD1116" s="34"/>
      <c r="AE1116" s="34"/>
      <c r="AR1116" s="198" t="s">
        <v>241</v>
      </c>
      <c r="AT1116" s="198" t="s">
        <v>307</v>
      </c>
      <c r="AU1116" s="198" t="s">
        <v>83</v>
      </c>
      <c r="AY1116" s="17" t="s">
        <v>157</v>
      </c>
      <c r="BE1116" s="199">
        <f t="shared" si="164"/>
        <v>0</v>
      </c>
      <c r="BF1116" s="199">
        <f t="shared" si="165"/>
        <v>0</v>
      </c>
      <c r="BG1116" s="199">
        <f t="shared" si="166"/>
        <v>0</v>
      </c>
      <c r="BH1116" s="199">
        <f t="shared" si="167"/>
        <v>0</v>
      </c>
      <c r="BI1116" s="199">
        <f t="shared" si="168"/>
        <v>0</v>
      </c>
      <c r="BJ1116" s="17" t="s">
        <v>164</v>
      </c>
      <c r="BK1116" s="199">
        <f t="shared" si="169"/>
        <v>0</v>
      </c>
      <c r="BL1116" s="17" t="s">
        <v>196</v>
      </c>
      <c r="BM1116" s="198" t="s">
        <v>1954</v>
      </c>
    </row>
    <row r="1117" spans="1:65" s="2" customFormat="1" ht="14.4" customHeight="1">
      <c r="A1117" s="34"/>
      <c r="B1117" s="35"/>
      <c r="C1117" s="187" t="s">
        <v>1132</v>
      </c>
      <c r="D1117" s="187" t="s">
        <v>159</v>
      </c>
      <c r="E1117" s="188" t="s">
        <v>1955</v>
      </c>
      <c r="F1117" s="189" t="s">
        <v>1956</v>
      </c>
      <c r="G1117" s="190" t="s">
        <v>265</v>
      </c>
      <c r="H1117" s="191">
        <v>1</v>
      </c>
      <c r="I1117" s="192"/>
      <c r="J1117" s="193">
        <f t="shared" si="160"/>
        <v>0</v>
      </c>
      <c r="K1117" s="189" t="s">
        <v>163</v>
      </c>
      <c r="L1117" s="39"/>
      <c r="M1117" s="194" t="s">
        <v>1</v>
      </c>
      <c r="N1117" s="195" t="s">
        <v>40</v>
      </c>
      <c r="O1117" s="72"/>
      <c r="P1117" s="196">
        <f t="shared" si="161"/>
        <v>0</v>
      </c>
      <c r="Q1117" s="196">
        <v>0</v>
      </c>
      <c r="R1117" s="196">
        <f t="shared" si="162"/>
        <v>0</v>
      </c>
      <c r="S1117" s="196">
        <v>0</v>
      </c>
      <c r="T1117" s="197">
        <f t="shared" si="163"/>
        <v>0</v>
      </c>
      <c r="U1117" s="34"/>
      <c r="V1117" s="34"/>
      <c r="W1117" s="34"/>
      <c r="X1117" s="34"/>
      <c r="Y1117" s="34"/>
      <c r="Z1117" s="34"/>
      <c r="AA1117" s="34"/>
      <c r="AB1117" s="34"/>
      <c r="AC1117" s="34"/>
      <c r="AD1117" s="34"/>
      <c r="AE1117" s="34"/>
      <c r="AR1117" s="198" t="s">
        <v>196</v>
      </c>
      <c r="AT1117" s="198" t="s">
        <v>159</v>
      </c>
      <c r="AU1117" s="198" t="s">
        <v>83</v>
      </c>
      <c r="AY1117" s="17" t="s">
        <v>157</v>
      </c>
      <c r="BE1117" s="199">
        <f t="shared" si="164"/>
        <v>0</v>
      </c>
      <c r="BF1117" s="199">
        <f t="shared" si="165"/>
        <v>0</v>
      </c>
      <c r="BG1117" s="199">
        <f t="shared" si="166"/>
        <v>0</v>
      </c>
      <c r="BH1117" s="199">
        <f t="shared" si="167"/>
        <v>0</v>
      </c>
      <c r="BI1117" s="199">
        <f t="shared" si="168"/>
        <v>0</v>
      </c>
      <c r="BJ1117" s="17" t="s">
        <v>164</v>
      </c>
      <c r="BK1117" s="199">
        <f t="shared" si="169"/>
        <v>0</v>
      </c>
      <c r="BL1117" s="17" t="s">
        <v>196</v>
      </c>
      <c r="BM1117" s="198" t="s">
        <v>1957</v>
      </c>
    </row>
    <row r="1118" spans="1:65" s="2" customFormat="1" ht="14.4" customHeight="1">
      <c r="A1118" s="34"/>
      <c r="B1118" s="35"/>
      <c r="C1118" s="233" t="s">
        <v>1958</v>
      </c>
      <c r="D1118" s="233" t="s">
        <v>307</v>
      </c>
      <c r="E1118" s="234" t="s">
        <v>1959</v>
      </c>
      <c r="F1118" s="235" t="s">
        <v>1960</v>
      </c>
      <c r="G1118" s="236" t="s">
        <v>265</v>
      </c>
      <c r="H1118" s="237">
        <v>1</v>
      </c>
      <c r="I1118" s="238"/>
      <c r="J1118" s="239">
        <f t="shared" si="160"/>
        <v>0</v>
      </c>
      <c r="K1118" s="235" t="s">
        <v>1</v>
      </c>
      <c r="L1118" s="240"/>
      <c r="M1118" s="241" t="s">
        <v>1</v>
      </c>
      <c r="N1118" s="242" t="s">
        <v>40</v>
      </c>
      <c r="O1118" s="72"/>
      <c r="P1118" s="196">
        <f t="shared" si="161"/>
        <v>0</v>
      </c>
      <c r="Q1118" s="196">
        <v>0</v>
      </c>
      <c r="R1118" s="196">
        <f t="shared" si="162"/>
        <v>0</v>
      </c>
      <c r="S1118" s="196">
        <v>0</v>
      </c>
      <c r="T1118" s="197">
        <f t="shared" si="163"/>
        <v>0</v>
      </c>
      <c r="U1118" s="34"/>
      <c r="V1118" s="34"/>
      <c r="W1118" s="34"/>
      <c r="X1118" s="34"/>
      <c r="Y1118" s="34"/>
      <c r="Z1118" s="34"/>
      <c r="AA1118" s="34"/>
      <c r="AB1118" s="34"/>
      <c r="AC1118" s="34"/>
      <c r="AD1118" s="34"/>
      <c r="AE1118" s="34"/>
      <c r="AR1118" s="198" t="s">
        <v>241</v>
      </c>
      <c r="AT1118" s="198" t="s">
        <v>307</v>
      </c>
      <c r="AU1118" s="198" t="s">
        <v>83</v>
      </c>
      <c r="AY1118" s="17" t="s">
        <v>157</v>
      </c>
      <c r="BE1118" s="199">
        <f t="shared" si="164"/>
        <v>0</v>
      </c>
      <c r="BF1118" s="199">
        <f t="shared" si="165"/>
        <v>0</v>
      </c>
      <c r="BG1118" s="199">
        <f t="shared" si="166"/>
        <v>0</v>
      </c>
      <c r="BH1118" s="199">
        <f t="shared" si="167"/>
        <v>0</v>
      </c>
      <c r="BI1118" s="199">
        <f t="shared" si="168"/>
        <v>0</v>
      </c>
      <c r="BJ1118" s="17" t="s">
        <v>164</v>
      </c>
      <c r="BK1118" s="199">
        <f t="shared" si="169"/>
        <v>0</v>
      </c>
      <c r="BL1118" s="17" t="s">
        <v>196</v>
      </c>
      <c r="BM1118" s="198" t="s">
        <v>1961</v>
      </c>
    </row>
    <row r="1119" spans="1:65" s="2" customFormat="1" ht="14.4" customHeight="1">
      <c r="A1119" s="34"/>
      <c r="B1119" s="35"/>
      <c r="C1119" s="187" t="s">
        <v>1135</v>
      </c>
      <c r="D1119" s="187" t="s">
        <v>159</v>
      </c>
      <c r="E1119" s="188" t="s">
        <v>1962</v>
      </c>
      <c r="F1119" s="189" t="s">
        <v>1963</v>
      </c>
      <c r="G1119" s="190" t="s">
        <v>265</v>
      </c>
      <c r="H1119" s="191">
        <v>1</v>
      </c>
      <c r="I1119" s="192"/>
      <c r="J1119" s="193">
        <f t="shared" si="160"/>
        <v>0</v>
      </c>
      <c r="K1119" s="189" t="s">
        <v>163</v>
      </c>
      <c r="L1119" s="39"/>
      <c r="M1119" s="194" t="s">
        <v>1</v>
      </c>
      <c r="N1119" s="195" t="s">
        <v>40</v>
      </c>
      <c r="O1119" s="72"/>
      <c r="P1119" s="196">
        <f t="shared" si="161"/>
        <v>0</v>
      </c>
      <c r="Q1119" s="196">
        <v>0</v>
      </c>
      <c r="R1119" s="196">
        <f t="shared" si="162"/>
        <v>0</v>
      </c>
      <c r="S1119" s="196">
        <v>0</v>
      </c>
      <c r="T1119" s="197">
        <f t="shared" si="163"/>
        <v>0</v>
      </c>
      <c r="U1119" s="34"/>
      <c r="V1119" s="34"/>
      <c r="W1119" s="34"/>
      <c r="X1119" s="34"/>
      <c r="Y1119" s="34"/>
      <c r="Z1119" s="34"/>
      <c r="AA1119" s="34"/>
      <c r="AB1119" s="34"/>
      <c r="AC1119" s="34"/>
      <c r="AD1119" s="34"/>
      <c r="AE1119" s="34"/>
      <c r="AR1119" s="198" t="s">
        <v>196</v>
      </c>
      <c r="AT1119" s="198" t="s">
        <v>159</v>
      </c>
      <c r="AU1119" s="198" t="s">
        <v>83</v>
      </c>
      <c r="AY1119" s="17" t="s">
        <v>157</v>
      </c>
      <c r="BE1119" s="199">
        <f t="shared" si="164"/>
        <v>0</v>
      </c>
      <c r="BF1119" s="199">
        <f t="shared" si="165"/>
        <v>0</v>
      </c>
      <c r="BG1119" s="199">
        <f t="shared" si="166"/>
        <v>0</v>
      </c>
      <c r="BH1119" s="199">
        <f t="shared" si="167"/>
        <v>0</v>
      </c>
      <c r="BI1119" s="199">
        <f t="shared" si="168"/>
        <v>0</v>
      </c>
      <c r="BJ1119" s="17" t="s">
        <v>164</v>
      </c>
      <c r="BK1119" s="199">
        <f t="shared" si="169"/>
        <v>0</v>
      </c>
      <c r="BL1119" s="17" t="s">
        <v>196</v>
      </c>
      <c r="BM1119" s="198" t="s">
        <v>1964</v>
      </c>
    </row>
    <row r="1120" spans="1:65" s="2" customFormat="1" ht="14.4" customHeight="1">
      <c r="A1120" s="34"/>
      <c r="B1120" s="35"/>
      <c r="C1120" s="233" t="s">
        <v>1965</v>
      </c>
      <c r="D1120" s="233" t="s">
        <v>307</v>
      </c>
      <c r="E1120" s="234" t="s">
        <v>1966</v>
      </c>
      <c r="F1120" s="235" t="s">
        <v>1967</v>
      </c>
      <c r="G1120" s="236" t="s">
        <v>265</v>
      </c>
      <c r="H1120" s="237">
        <v>1</v>
      </c>
      <c r="I1120" s="238"/>
      <c r="J1120" s="239">
        <f t="shared" si="160"/>
        <v>0</v>
      </c>
      <c r="K1120" s="235" t="s">
        <v>1</v>
      </c>
      <c r="L1120" s="240"/>
      <c r="M1120" s="241" t="s">
        <v>1</v>
      </c>
      <c r="N1120" s="242" t="s">
        <v>40</v>
      </c>
      <c r="O1120" s="72"/>
      <c r="P1120" s="196">
        <f t="shared" si="161"/>
        <v>0</v>
      </c>
      <c r="Q1120" s="196">
        <v>0</v>
      </c>
      <c r="R1120" s="196">
        <f t="shared" si="162"/>
        <v>0</v>
      </c>
      <c r="S1120" s="196">
        <v>0</v>
      </c>
      <c r="T1120" s="197">
        <f t="shared" si="163"/>
        <v>0</v>
      </c>
      <c r="U1120" s="34"/>
      <c r="V1120" s="34"/>
      <c r="W1120" s="34"/>
      <c r="X1120" s="34"/>
      <c r="Y1120" s="34"/>
      <c r="Z1120" s="34"/>
      <c r="AA1120" s="34"/>
      <c r="AB1120" s="34"/>
      <c r="AC1120" s="34"/>
      <c r="AD1120" s="34"/>
      <c r="AE1120" s="34"/>
      <c r="AR1120" s="198" t="s">
        <v>241</v>
      </c>
      <c r="AT1120" s="198" t="s">
        <v>307</v>
      </c>
      <c r="AU1120" s="198" t="s">
        <v>83</v>
      </c>
      <c r="AY1120" s="17" t="s">
        <v>157</v>
      </c>
      <c r="BE1120" s="199">
        <f t="shared" si="164"/>
        <v>0</v>
      </c>
      <c r="BF1120" s="199">
        <f t="shared" si="165"/>
        <v>0</v>
      </c>
      <c r="BG1120" s="199">
        <f t="shared" si="166"/>
        <v>0</v>
      </c>
      <c r="BH1120" s="199">
        <f t="shared" si="167"/>
        <v>0</v>
      </c>
      <c r="BI1120" s="199">
        <f t="shared" si="168"/>
        <v>0</v>
      </c>
      <c r="BJ1120" s="17" t="s">
        <v>164</v>
      </c>
      <c r="BK1120" s="199">
        <f t="shared" si="169"/>
        <v>0</v>
      </c>
      <c r="BL1120" s="17" t="s">
        <v>196</v>
      </c>
      <c r="BM1120" s="198" t="s">
        <v>1968</v>
      </c>
    </row>
    <row r="1121" spans="1:65" s="2" customFormat="1" ht="24.15" customHeight="1">
      <c r="A1121" s="34"/>
      <c r="B1121" s="35"/>
      <c r="C1121" s="187" t="s">
        <v>1139</v>
      </c>
      <c r="D1121" s="187" t="s">
        <v>159</v>
      </c>
      <c r="E1121" s="188" t="s">
        <v>1969</v>
      </c>
      <c r="F1121" s="189" t="s">
        <v>1970</v>
      </c>
      <c r="G1121" s="190" t="s">
        <v>265</v>
      </c>
      <c r="H1121" s="191">
        <v>1</v>
      </c>
      <c r="I1121" s="192"/>
      <c r="J1121" s="193">
        <f t="shared" si="160"/>
        <v>0</v>
      </c>
      <c r="K1121" s="189" t="s">
        <v>163</v>
      </c>
      <c r="L1121" s="39"/>
      <c r="M1121" s="194" t="s">
        <v>1</v>
      </c>
      <c r="N1121" s="195" t="s">
        <v>40</v>
      </c>
      <c r="O1121" s="72"/>
      <c r="P1121" s="196">
        <f t="shared" si="161"/>
        <v>0</v>
      </c>
      <c r="Q1121" s="196">
        <v>0</v>
      </c>
      <c r="R1121" s="196">
        <f t="shared" si="162"/>
        <v>0</v>
      </c>
      <c r="S1121" s="196">
        <v>0.002</v>
      </c>
      <c r="T1121" s="197">
        <f t="shared" si="163"/>
        <v>0.002</v>
      </c>
      <c r="U1121" s="34"/>
      <c r="V1121" s="34"/>
      <c r="W1121" s="34"/>
      <c r="X1121" s="34"/>
      <c r="Y1121" s="34"/>
      <c r="Z1121" s="34"/>
      <c r="AA1121" s="34"/>
      <c r="AB1121" s="34"/>
      <c r="AC1121" s="34"/>
      <c r="AD1121" s="34"/>
      <c r="AE1121" s="34"/>
      <c r="AR1121" s="198" t="s">
        <v>196</v>
      </c>
      <c r="AT1121" s="198" t="s">
        <v>159</v>
      </c>
      <c r="AU1121" s="198" t="s">
        <v>83</v>
      </c>
      <c r="AY1121" s="17" t="s">
        <v>157</v>
      </c>
      <c r="BE1121" s="199">
        <f t="shared" si="164"/>
        <v>0</v>
      </c>
      <c r="BF1121" s="199">
        <f t="shared" si="165"/>
        <v>0</v>
      </c>
      <c r="BG1121" s="199">
        <f t="shared" si="166"/>
        <v>0</v>
      </c>
      <c r="BH1121" s="199">
        <f t="shared" si="167"/>
        <v>0</v>
      </c>
      <c r="BI1121" s="199">
        <f t="shared" si="168"/>
        <v>0</v>
      </c>
      <c r="BJ1121" s="17" t="s">
        <v>164</v>
      </c>
      <c r="BK1121" s="199">
        <f t="shared" si="169"/>
        <v>0</v>
      </c>
      <c r="BL1121" s="17" t="s">
        <v>196</v>
      </c>
      <c r="BM1121" s="198" t="s">
        <v>1971</v>
      </c>
    </row>
    <row r="1122" spans="1:65" s="2" customFormat="1" ht="14.4" customHeight="1">
      <c r="A1122" s="34"/>
      <c r="B1122" s="35"/>
      <c r="C1122" s="187" t="s">
        <v>1972</v>
      </c>
      <c r="D1122" s="187" t="s">
        <v>159</v>
      </c>
      <c r="E1122" s="188" t="s">
        <v>1973</v>
      </c>
      <c r="F1122" s="189" t="s">
        <v>1974</v>
      </c>
      <c r="G1122" s="190" t="s">
        <v>265</v>
      </c>
      <c r="H1122" s="191">
        <v>2</v>
      </c>
      <c r="I1122" s="192"/>
      <c r="J1122" s="193">
        <f t="shared" si="160"/>
        <v>0</v>
      </c>
      <c r="K1122" s="189" t="s">
        <v>163</v>
      </c>
      <c r="L1122" s="39"/>
      <c r="M1122" s="194" t="s">
        <v>1</v>
      </c>
      <c r="N1122" s="195" t="s">
        <v>40</v>
      </c>
      <c r="O1122" s="72"/>
      <c r="P1122" s="196">
        <f t="shared" si="161"/>
        <v>0</v>
      </c>
      <c r="Q1122" s="196">
        <v>0</v>
      </c>
      <c r="R1122" s="196">
        <f t="shared" si="162"/>
        <v>0</v>
      </c>
      <c r="S1122" s="196">
        <v>0</v>
      </c>
      <c r="T1122" s="197">
        <f t="shared" si="163"/>
        <v>0</v>
      </c>
      <c r="U1122" s="34"/>
      <c r="V1122" s="34"/>
      <c r="W1122" s="34"/>
      <c r="X1122" s="34"/>
      <c r="Y1122" s="34"/>
      <c r="Z1122" s="34"/>
      <c r="AA1122" s="34"/>
      <c r="AB1122" s="34"/>
      <c r="AC1122" s="34"/>
      <c r="AD1122" s="34"/>
      <c r="AE1122" s="34"/>
      <c r="AR1122" s="198" t="s">
        <v>196</v>
      </c>
      <c r="AT1122" s="198" t="s">
        <v>159</v>
      </c>
      <c r="AU1122" s="198" t="s">
        <v>83</v>
      </c>
      <c r="AY1122" s="17" t="s">
        <v>157</v>
      </c>
      <c r="BE1122" s="199">
        <f t="shared" si="164"/>
        <v>0</v>
      </c>
      <c r="BF1122" s="199">
        <f t="shared" si="165"/>
        <v>0</v>
      </c>
      <c r="BG1122" s="199">
        <f t="shared" si="166"/>
        <v>0</v>
      </c>
      <c r="BH1122" s="199">
        <f t="shared" si="167"/>
        <v>0</v>
      </c>
      <c r="BI1122" s="199">
        <f t="shared" si="168"/>
        <v>0</v>
      </c>
      <c r="BJ1122" s="17" t="s">
        <v>164</v>
      </c>
      <c r="BK1122" s="199">
        <f t="shared" si="169"/>
        <v>0</v>
      </c>
      <c r="BL1122" s="17" t="s">
        <v>196</v>
      </c>
      <c r="BM1122" s="198" t="s">
        <v>1975</v>
      </c>
    </row>
    <row r="1123" spans="1:65" s="2" customFormat="1" ht="14.4" customHeight="1">
      <c r="A1123" s="34"/>
      <c r="B1123" s="35"/>
      <c r="C1123" s="233" t="s">
        <v>1142</v>
      </c>
      <c r="D1123" s="233" t="s">
        <v>307</v>
      </c>
      <c r="E1123" s="234" t="s">
        <v>1976</v>
      </c>
      <c r="F1123" s="235" t="s">
        <v>1977</v>
      </c>
      <c r="G1123" s="236" t="s">
        <v>265</v>
      </c>
      <c r="H1123" s="237">
        <v>1</v>
      </c>
      <c r="I1123" s="238"/>
      <c r="J1123" s="239">
        <f t="shared" si="160"/>
        <v>0</v>
      </c>
      <c r="K1123" s="235" t="s">
        <v>1</v>
      </c>
      <c r="L1123" s="240"/>
      <c r="M1123" s="241" t="s">
        <v>1</v>
      </c>
      <c r="N1123" s="242" t="s">
        <v>40</v>
      </c>
      <c r="O1123" s="72"/>
      <c r="P1123" s="196">
        <f t="shared" si="161"/>
        <v>0</v>
      </c>
      <c r="Q1123" s="196">
        <v>0</v>
      </c>
      <c r="R1123" s="196">
        <f t="shared" si="162"/>
        <v>0</v>
      </c>
      <c r="S1123" s="196">
        <v>0</v>
      </c>
      <c r="T1123" s="197">
        <f t="shared" si="163"/>
        <v>0</v>
      </c>
      <c r="U1123" s="34"/>
      <c r="V1123" s="34"/>
      <c r="W1123" s="34"/>
      <c r="X1123" s="34"/>
      <c r="Y1123" s="34"/>
      <c r="Z1123" s="34"/>
      <c r="AA1123" s="34"/>
      <c r="AB1123" s="34"/>
      <c r="AC1123" s="34"/>
      <c r="AD1123" s="34"/>
      <c r="AE1123" s="34"/>
      <c r="AR1123" s="198" t="s">
        <v>241</v>
      </c>
      <c r="AT1123" s="198" t="s">
        <v>307</v>
      </c>
      <c r="AU1123" s="198" t="s">
        <v>83</v>
      </c>
      <c r="AY1123" s="17" t="s">
        <v>157</v>
      </c>
      <c r="BE1123" s="199">
        <f t="shared" si="164"/>
        <v>0</v>
      </c>
      <c r="BF1123" s="199">
        <f t="shared" si="165"/>
        <v>0</v>
      </c>
      <c r="BG1123" s="199">
        <f t="shared" si="166"/>
        <v>0</v>
      </c>
      <c r="BH1123" s="199">
        <f t="shared" si="167"/>
        <v>0</v>
      </c>
      <c r="BI1123" s="199">
        <f t="shared" si="168"/>
        <v>0</v>
      </c>
      <c r="BJ1123" s="17" t="s">
        <v>164</v>
      </c>
      <c r="BK1123" s="199">
        <f t="shared" si="169"/>
        <v>0</v>
      </c>
      <c r="BL1123" s="17" t="s">
        <v>196</v>
      </c>
      <c r="BM1123" s="198" t="s">
        <v>1978</v>
      </c>
    </row>
    <row r="1124" spans="1:65" s="2" customFormat="1" ht="14.4" customHeight="1">
      <c r="A1124" s="34"/>
      <c r="B1124" s="35"/>
      <c r="C1124" s="233" t="s">
        <v>1979</v>
      </c>
      <c r="D1124" s="233" t="s">
        <v>307</v>
      </c>
      <c r="E1124" s="234" t="s">
        <v>1980</v>
      </c>
      <c r="F1124" s="235" t="s">
        <v>1981</v>
      </c>
      <c r="G1124" s="236" t="s">
        <v>265</v>
      </c>
      <c r="H1124" s="237">
        <v>1</v>
      </c>
      <c r="I1124" s="238"/>
      <c r="J1124" s="239">
        <f t="shared" si="160"/>
        <v>0</v>
      </c>
      <c r="K1124" s="235" t="s">
        <v>1</v>
      </c>
      <c r="L1124" s="240"/>
      <c r="M1124" s="241" t="s">
        <v>1</v>
      </c>
      <c r="N1124" s="242" t="s">
        <v>40</v>
      </c>
      <c r="O1124" s="72"/>
      <c r="P1124" s="196">
        <f t="shared" si="161"/>
        <v>0</v>
      </c>
      <c r="Q1124" s="196">
        <v>0</v>
      </c>
      <c r="R1124" s="196">
        <f t="shared" si="162"/>
        <v>0</v>
      </c>
      <c r="S1124" s="196">
        <v>0</v>
      </c>
      <c r="T1124" s="197">
        <f t="shared" si="163"/>
        <v>0</v>
      </c>
      <c r="U1124" s="34"/>
      <c r="V1124" s="34"/>
      <c r="W1124" s="34"/>
      <c r="X1124" s="34"/>
      <c r="Y1124" s="34"/>
      <c r="Z1124" s="34"/>
      <c r="AA1124" s="34"/>
      <c r="AB1124" s="34"/>
      <c r="AC1124" s="34"/>
      <c r="AD1124" s="34"/>
      <c r="AE1124" s="34"/>
      <c r="AR1124" s="198" t="s">
        <v>241</v>
      </c>
      <c r="AT1124" s="198" t="s">
        <v>307</v>
      </c>
      <c r="AU1124" s="198" t="s">
        <v>83</v>
      </c>
      <c r="AY1124" s="17" t="s">
        <v>157</v>
      </c>
      <c r="BE1124" s="199">
        <f t="shared" si="164"/>
        <v>0</v>
      </c>
      <c r="BF1124" s="199">
        <f t="shared" si="165"/>
        <v>0</v>
      </c>
      <c r="BG1124" s="199">
        <f t="shared" si="166"/>
        <v>0</v>
      </c>
      <c r="BH1124" s="199">
        <f t="shared" si="167"/>
        <v>0</v>
      </c>
      <c r="BI1124" s="199">
        <f t="shared" si="168"/>
        <v>0</v>
      </c>
      <c r="BJ1124" s="17" t="s">
        <v>164</v>
      </c>
      <c r="BK1124" s="199">
        <f t="shared" si="169"/>
        <v>0</v>
      </c>
      <c r="BL1124" s="17" t="s">
        <v>196</v>
      </c>
      <c r="BM1124" s="198" t="s">
        <v>1982</v>
      </c>
    </row>
    <row r="1125" spans="1:65" s="2" customFormat="1" ht="24.15" customHeight="1">
      <c r="A1125" s="34"/>
      <c r="B1125" s="35"/>
      <c r="C1125" s="187" t="s">
        <v>1146</v>
      </c>
      <c r="D1125" s="187" t="s">
        <v>159</v>
      </c>
      <c r="E1125" s="188" t="s">
        <v>1983</v>
      </c>
      <c r="F1125" s="189" t="s">
        <v>1984</v>
      </c>
      <c r="G1125" s="190" t="s">
        <v>265</v>
      </c>
      <c r="H1125" s="191">
        <v>3</v>
      </c>
      <c r="I1125" s="192"/>
      <c r="J1125" s="193">
        <f t="shared" si="160"/>
        <v>0</v>
      </c>
      <c r="K1125" s="189" t="s">
        <v>163</v>
      </c>
      <c r="L1125" s="39"/>
      <c r="M1125" s="194" t="s">
        <v>1</v>
      </c>
      <c r="N1125" s="195" t="s">
        <v>40</v>
      </c>
      <c r="O1125" s="72"/>
      <c r="P1125" s="196">
        <f t="shared" si="161"/>
        <v>0</v>
      </c>
      <c r="Q1125" s="196">
        <v>0</v>
      </c>
      <c r="R1125" s="196">
        <f t="shared" si="162"/>
        <v>0</v>
      </c>
      <c r="S1125" s="196">
        <v>0.0025</v>
      </c>
      <c r="T1125" s="197">
        <f t="shared" si="163"/>
        <v>0.0075</v>
      </c>
      <c r="U1125" s="34"/>
      <c r="V1125" s="34"/>
      <c r="W1125" s="34"/>
      <c r="X1125" s="34"/>
      <c r="Y1125" s="34"/>
      <c r="Z1125" s="34"/>
      <c r="AA1125" s="34"/>
      <c r="AB1125" s="34"/>
      <c r="AC1125" s="34"/>
      <c r="AD1125" s="34"/>
      <c r="AE1125" s="34"/>
      <c r="AR1125" s="198" t="s">
        <v>196</v>
      </c>
      <c r="AT1125" s="198" t="s">
        <v>159</v>
      </c>
      <c r="AU1125" s="198" t="s">
        <v>83</v>
      </c>
      <c r="AY1125" s="17" t="s">
        <v>157</v>
      </c>
      <c r="BE1125" s="199">
        <f t="shared" si="164"/>
        <v>0</v>
      </c>
      <c r="BF1125" s="199">
        <f t="shared" si="165"/>
        <v>0</v>
      </c>
      <c r="BG1125" s="199">
        <f t="shared" si="166"/>
        <v>0</v>
      </c>
      <c r="BH1125" s="199">
        <f t="shared" si="167"/>
        <v>0</v>
      </c>
      <c r="BI1125" s="199">
        <f t="shared" si="168"/>
        <v>0</v>
      </c>
      <c r="BJ1125" s="17" t="s">
        <v>164</v>
      </c>
      <c r="BK1125" s="199">
        <f t="shared" si="169"/>
        <v>0</v>
      </c>
      <c r="BL1125" s="17" t="s">
        <v>196</v>
      </c>
      <c r="BM1125" s="198" t="s">
        <v>1985</v>
      </c>
    </row>
    <row r="1126" spans="1:65" s="2" customFormat="1" ht="14.4" customHeight="1">
      <c r="A1126" s="34"/>
      <c r="B1126" s="35"/>
      <c r="C1126" s="187" t="s">
        <v>1986</v>
      </c>
      <c r="D1126" s="187" t="s">
        <v>159</v>
      </c>
      <c r="E1126" s="188" t="s">
        <v>1987</v>
      </c>
      <c r="F1126" s="189" t="s">
        <v>1988</v>
      </c>
      <c r="G1126" s="190" t="s">
        <v>265</v>
      </c>
      <c r="H1126" s="191">
        <v>4</v>
      </c>
      <c r="I1126" s="192"/>
      <c r="J1126" s="193">
        <f t="shared" si="160"/>
        <v>0</v>
      </c>
      <c r="K1126" s="189" t="s">
        <v>163</v>
      </c>
      <c r="L1126" s="39"/>
      <c r="M1126" s="194" t="s">
        <v>1</v>
      </c>
      <c r="N1126" s="195" t="s">
        <v>40</v>
      </c>
      <c r="O1126" s="72"/>
      <c r="P1126" s="196">
        <f t="shared" si="161"/>
        <v>0</v>
      </c>
      <c r="Q1126" s="196">
        <v>0</v>
      </c>
      <c r="R1126" s="196">
        <f t="shared" si="162"/>
        <v>0</v>
      </c>
      <c r="S1126" s="196">
        <v>0.003</v>
      </c>
      <c r="T1126" s="197">
        <f t="shared" si="163"/>
        <v>0.012</v>
      </c>
      <c r="U1126" s="34"/>
      <c r="V1126" s="34"/>
      <c r="W1126" s="34"/>
      <c r="X1126" s="34"/>
      <c r="Y1126" s="34"/>
      <c r="Z1126" s="34"/>
      <c r="AA1126" s="34"/>
      <c r="AB1126" s="34"/>
      <c r="AC1126" s="34"/>
      <c r="AD1126" s="34"/>
      <c r="AE1126" s="34"/>
      <c r="AR1126" s="198" t="s">
        <v>196</v>
      </c>
      <c r="AT1126" s="198" t="s">
        <v>159</v>
      </c>
      <c r="AU1126" s="198" t="s">
        <v>83</v>
      </c>
      <c r="AY1126" s="17" t="s">
        <v>157</v>
      </c>
      <c r="BE1126" s="199">
        <f t="shared" si="164"/>
        <v>0</v>
      </c>
      <c r="BF1126" s="199">
        <f t="shared" si="165"/>
        <v>0</v>
      </c>
      <c r="BG1126" s="199">
        <f t="shared" si="166"/>
        <v>0</v>
      </c>
      <c r="BH1126" s="199">
        <f t="shared" si="167"/>
        <v>0</v>
      </c>
      <c r="BI1126" s="199">
        <f t="shared" si="168"/>
        <v>0</v>
      </c>
      <c r="BJ1126" s="17" t="s">
        <v>164</v>
      </c>
      <c r="BK1126" s="199">
        <f t="shared" si="169"/>
        <v>0</v>
      </c>
      <c r="BL1126" s="17" t="s">
        <v>196</v>
      </c>
      <c r="BM1126" s="198" t="s">
        <v>1989</v>
      </c>
    </row>
    <row r="1127" spans="1:65" s="2" customFormat="1" ht="14.4" customHeight="1">
      <c r="A1127" s="34"/>
      <c r="B1127" s="35"/>
      <c r="C1127" s="187" t="s">
        <v>1149</v>
      </c>
      <c r="D1127" s="187" t="s">
        <v>159</v>
      </c>
      <c r="E1127" s="188" t="s">
        <v>1990</v>
      </c>
      <c r="F1127" s="189" t="s">
        <v>1991</v>
      </c>
      <c r="G1127" s="190" t="s">
        <v>265</v>
      </c>
      <c r="H1127" s="191">
        <v>2</v>
      </c>
      <c r="I1127" s="192"/>
      <c r="J1127" s="193">
        <f t="shared" si="160"/>
        <v>0</v>
      </c>
      <c r="K1127" s="189" t="s">
        <v>163</v>
      </c>
      <c r="L1127" s="39"/>
      <c r="M1127" s="194" t="s">
        <v>1</v>
      </c>
      <c r="N1127" s="195" t="s">
        <v>40</v>
      </c>
      <c r="O1127" s="72"/>
      <c r="P1127" s="196">
        <f t="shared" si="161"/>
        <v>0</v>
      </c>
      <c r="Q1127" s="196">
        <v>0</v>
      </c>
      <c r="R1127" s="196">
        <f t="shared" si="162"/>
        <v>0</v>
      </c>
      <c r="S1127" s="196">
        <v>0.016</v>
      </c>
      <c r="T1127" s="197">
        <f t="shared" si="163"/>
        <v>0.032</v>
      </c>
      <c r="U1127" s="34"/>
      <c r="V1127" s="34"/>
      <c r="W1127" s="34"/>
      <c r="X1127" s="34"/>
      <c r="Y1127" s="34"/>
      <c r="Z1127" s="34"/>
      <c r="AA1127" s="34"/>
      <c r="AB1127" s="34"/>
      <c r="AC1127" s="34"/>
      <c r="AD1127" s="34"/>
      <c r="AE1127" s="34"/>
      <c r="AR1127" s="198" t="s">
        <v>196</v>
      </c>
      <c r="AT1127" s="198" t="s">
        <v>159</v>
      </c>
      <c r="AU1127" s="198" t="s">
        <v>83</v>
      </c>
      <c r="AY1127" s="17" t="s">
        <v>157</v>
      </c>
      <c r="BE1127" s="199">
        <f t="shared" si="164"/>
        <v>0</v>
      </c>
      <c r="BF1127" s="199">
        <f t="shared" si="165"/>
        <v>0</v>
      </c>
      <c r="BG1127" s="199">
        <f t="shared" si="166"/>
        <v>0</v>
      </c>
      <c r="BH1127" s="199">
        <f t="shared" si="167"/>
        <v>0</v>
      </c>
      <c r="BI1127" s="199">
        <f t="shared" si="168"/>
        <v>0</v>
      </c>
      <c r="BJ1127" s="17" t="s">
        <v>164</v>
      </c>
      <c r="BK1127" s="199">
        <f t="shared" si="169"/>
        <v>0</v>
      </c>
      <c r="BL1127" s="17" t="s">
        <v>196</v>
      </c>
      <c r="BM1127" s="198" t="s">
        <v>1992</v>
      </c>
    </row>
    <row r="1128" spans="1:65" s="2" customFormat="1" ht="14.4" customHeight="1">
      <c r="A1128" s="34"/>
      <c r="B1128" s="35"/>
      <c r="C1128" s="187" t="s">
        <v>1993</v>
      </c>
      <c r="D1128" s="187" t="s">
        <v>159</v>
      </c>
      <c r="E1128" s="188" t="s">
        <v>1994</v>
      </c>
      <c r="F1128" s="189" t="s">
        <v>1874</v>
      </c>
      <c r="G1128" s="190" t="s">
        <v>1875</v>
      </c>
      <c r="H1128" s="243"/>
      <c r="I1128" s="192"/>
      <c r="J1128" s="193">
        <f t="shared" si="160"/>
        <v>0</v>
      </c>
      <c r="K1128" s="189" t="s">
        <v>1</v>
      </c>
      <c r="L1128" s="39"/>
      <c r="M1128" s="194" t="s">
        <v>1</v>
      </c>
      <c r="N1128" s="195" t="s">
        <v>40</v>
      </c>
      <c r="O1128" s="72"/>
      <c r="P1128" s="196">
        <f t="shared" si="161"/>
        <v>0</v>
      </c>
      <c r="Q1128" s="196">
        <v>0</v>
      </c>
      <c r="R1128" s="196">
        <f t="shared" si="162"/>
        <v>0</v>
      </c>
      <c r="S1128" s="196">
        <v>0</v>
      </c>
      <c r="T1128" s="197">
        <f t="shared" si="163"/>
        <v>0</v>
      </c>
      <c r="U1128" s="34"/>
      <c r="V1128" s="34"/>
      <c r="W1128" s="34"/>
      <c r="X1128" s="34"/>
      <c r="Y1128" s="34"/>
      <c r="Z1128" s="34"/>
      <c r="AA1128" s="34"/>
      <c r="AB1128" s="34"/>
      <c r="AC1128" s="34"/>
      <c r="AD1128" s="34"/>
      <c r="AE1128" s="34"/>
      <c r="AR1128" s="198" t="s">
        <v>196</v>
      </c>
      <c r="AT1128" s="198" t="s">
        <v>159</v>
      </c>
      <c r="AU1128" s="198" t="s">
        <v>83</v>
      </c>
      <c r="AY1128" s="17" t="s">
        <v>157</v>
      </c>
      <c r="BE1128" s="199">
        <f t="shared" si="164"/>
        <v>0</v>
      </c>
      <c r="BF1128" s="199">
        <f t="shared" si="165"/>
        <v>0</v>
      </c>
      <c r="BG1128" s="199">
        <f t="shared" si="166"/>
        <v>0</v>
      </c>
      <c r="BH1128" s="199">
        <f t="shared" si="167"/>
        <v>0</v>
      </c>
      <c r="BI1128" s="199">
        <f t="shared" si="168"/>
        <v>0</v>
      </c>
      <c r="BJ1128" s="17" t="s">
        <v>164</v>
      </c>
      <c r="BK1128" s="199">
        <f t="shared" si="169"/>
        <v>0</v>
      </c>
      <c r="BL1128" s="17" t="s">
        <v>196</v>
      </c>
      <c r="BM1128" s="198" t="s">
        <v>1995</v>
      </c>
    </row>
    <row r="1129" spans="1:65" s="2" customFormat="1" ht="24.15" customHeight="1">
      <c r="A1129" s="34"/>
      <c r="B1129" s="35"/>
      <c r="C1129" s="187" t="s">
        <v>1153</v>
      </c>
      <c r="D1129" s="187" t="s">
        <v>159</v>
      </c>
      <c r="E1129" s="188" t="s">
        <v>1996</v>
      </c>
      <c r="F1129" s="189" t="s">
        <v>1997</v>
      </c>
      <c r="G1129" s="190" t="s">
        <v>216</v>
      </c>
      <c r="H1129" s="191">
        <v>0.008</v>
      </c>
      <c r="I1129" s="192"/>
      <c r="J1129" s="193">
        <f t="shared" si="160"/>
        <v>0</v>
      </c>
      <c r="K1129" s="189" t="s">
        <v>163</v>
      </c>
      <c r="L1129" s="39"/>
      <c r="M1129" s="194" t="s">
        <v>1</v>
      </c>
      <c r="N1129" s="195" t="s">
        <v>40</v>
      </c>
      <c r="O1129" s="72"/>
      <c r="P1129" s="196">
        <f t="shared" si="161"/>
        <v>0</v>
      </c>
      <c r="Q1129" s="196">
        <v>0</v>
      </c>
      <c r="R1129" s="196">
        <f t="shared" si="162"/>
        <v>0</v>
      </c>
      <c r="S1129" s="196">
        <v>0</v>
      </c>
      <c r="T1129" s="197">
        <f t="shared" si="163"/>
        <v>0</v>
      </c>
      <c r="U1129" s="34"/>
      <c r="V1129" s="34"/>
      <c r="W1129" s="34"/>
      <c r="X1129" s="34"/>
      <c r="Y1129" s="34"/>
      <c r="Z1129" s="34"/>
      <c r="AA1129" s="34"/>
      <c r="AB1129" s="34"/>
      <c r="AC1129" s="34"/>
      <c r="AD1129" s="34"/>
      <c r="AE1129" s="34"/>
      <c r="AR1129" s="198" t="s">
        <v>196</v>
      </c>
      <c r="AT1129" s="198" t="s">
        <v>159</v>
      </c>
      <c r="AU1129" s="198" t="s">
        <v>83</v>
      </c>
      <c r="AY1129" s="17" t="s">
        <v>157</v>
      </c>
      <c r="BE1129" s="199">
        <f t="shared" si="164"/>
        <v>0</v>
      </c>
      <c r="BF1129" s="199">
        <f t="shared" si="165"/>
        <v>0</v>
      </c>
      <c r="BG1129" s="199">
        <f t="shared" si="166"/>
        <v>0</v>
      </c>
      <c r="BH1129" s="199">
        <f t="shared" si="167"/>
        <v>0</v>
      </c>
      <c r="BI1129" s="199">
        <f t="shared" si="168"/>
        <v>0</v>
      </c>
      <c r="BJ1129" s="17" t="s">
        <v>164</v>
      </c>
      <c r="BK1129" s="199">
        <f t="shared" si="169"/>
        <v>0</v>
      </c>
      <c r="BL1129" s="17" t="s">
        <v>196</v>
      </c>
      <c r="BM1129" s="198" t="s">
        <v>1998</v>
      </c>
    </row>
    <row r="1130" spans="2:63" s="12" customFormat="1" ht="22.8" customHeight="1">
      <c r="B1130" s="171"/>
      <c r="C1130" s="172"/>
      <c r="D1130" s="173" t="s">
        <v>72</v>
      </c>
      <c r="E1130" s="185" t="s">
        <v>1999</v>
      </c>
      <c r="F1130" s="185" t="s">
        <v>2000</v>
      </c>
      <c r="G1130" s="172"/>
      <c r="H1130" s="172"/>
      <c r="I1130" s="175"/>
      <c r="J1130" s="186">
        <f>BK1130</f>
        <v>0</v>
      </c>
      <c r="K1130" s="172"/>
      <c r="L1130" s="177"/>
      <c r="M1130" s="178"/>
      <c r="N1130" s="179"/>
      <c r="O1130" s="179"/>
      <c r="P1130" s="180">
        <f>SUM(P1131:P1144)</f>
        <v>0</v>
      </c>
      <c r="Q1130" s="179"/>
      <c r="R1130" s="180">
        <f>SUM(R1131:R1144)</f>
        <v>0.08951</v>
      </c>
      <c r="S1130" s="179"/>
      <c r="T1130" s="181">
        <f>SUM(T1131:T1144)</f>
        <v>0</v>
      </c>
      <c r="AR1130" s="182" t="s">
        <v>83</v>
      </c>
      <c r="AT1130" s="183" t="s">
        <v>72</v>
      </c>
      <c r="AU1130" s="183" t="s">
        <v>81</v>
      </c>
      <c r="AY1130" s="182" t="s">
        <v>157</v>
      </c>
      <c r="BK1130" s="184">
        <f>SUM(BK1131:BK1144)</f>
        <v>0</v>
      </c>
    </row>
    <row r="1131" spans="1:65" s="2" customFormat="1" ht="14.4" customHeight="1">
      <c r="A1131" s="34"/>
      <c r="B1131" s="35"/>
      <c r="C1131" s="187" t="s">
        <v>2001</v>
      </c>
      <c r="D1131" s="187" t="s">
        <v>159</v>
      </c>
      <c r="E1131" s="188" t="s">
        <v>2002</v>
      </c>
      <c r="F1131" s="189" t="s">
        <v>2003</v>
      </c>
      <c r="G1131" s="190" t="s">
        <v>265</v>
      </c>
      <c r="H1131" s="191">
        <v>1</v>
      </c>
      <c r="I1131" s="192"/>
      <c r="J1131" s="193">
        <f aca="true" t="shared" si="170" ref="J1131:J1144">ROUND(I1131*H1131,2)</f>
        <v>0</v>
      </c>
      <c r="K1131" s="189" t="s">
        <v>163</v>
      </c>
      <c r="L1131" s="39"/>
      <c r="M1131" s="194" t="s">
        <v>1</v>
      </c>
      <c r="N1131" s="195" t="s">
        <v>40</v>
      </c>
      <c r="O1131" s="72"/>
      <c r="P1131" s="196">
        <f aca="true" t="shared" si="171" ref="P1131:P1144">O1131*H1131</f>
        <v>0</v>
      </c>
      <c r="Q1131" s="196">
        <v>0</v>
      </c>
      <c r="R1131" s="196">
        <f aca="true" t="shared" si="172" ref="R1131:R1144">Q1131*H1131</f>
        <v>0</v>
      </c>
      <c r="S1131" s="196">
        <v>0</v>
      </c>
      <c r="T1131" s="197">
        <f aca="true" t="shared" si="173" ref="T1131:T1144">S1131*H1131</f>
        <v>0</v>
      </c>
      <c r="U1131" s="34"/>
      <c r="V1131" s="34"/>
      <c r="W1131" s="34"/>
      <c r="X1131" s="34"/>
      <c r="Y1131" s="34"/>
      <c r="Z1131" s="34"/>
      <c r="AA1131" s="34"/>
      <c r="AB1131" s="34"/>
      <c r="AC1131" s="34"/>
      <c r="AD1131" s="34"/>
      <c r="AE1131" s="34"/>
      <c r="AR1131" s="198" t="s">
        <v>196</v>
      </c>
      <c r="AT1131" s="198" t="s">
        <v>159</v>
      </c>
      <c r="AU1131" s="198" t="s">
        <v>83</v>
      </c>
      <c r="AY1131" s="17" t="s">
        <v>157</v>
      </c>
      <c r="BE1131" s="199">
        <f aca="true" t="shared" si="174" ref="BE1131:BE1144">IF(N1131="základní",J1131,0)</f>
        <v>0</v>
      </c>
      <c r="BF1131" s="199">
        <f aca="true" t="shared" si="175" ref="BF1131:BF1144">IF(N1131="snížená",J1131,0)</f>
        <v>0</v>
      </c>
      <c r="BG1131" s="199">
        <f aca="true" t="shared" si="176" ref="BG1131:BG1144">IF(N1131="zákl. přenesená",J1131,0)</f>
        <v>0</v>
      </c>
      <c r="BH1131" s="199">
        <f aca="true" t="shared" si="177" ref="BH1131:BH1144">IF(N1131="sníž. přenesená",J1131,0)</f>
        <v>0</v>
      </c>
      <c r="BI1131" s="199">
        <f aca="true" t="shared" si="178" ref="BI1131:BI1144">IF(N1131="nulová",J1131,0)</f>
        <v>0</v>
      </c>
      <c r="BJ1131" s="17" t="s">
        <v>164</v>
      </c>
      <c r="BK1131" s="199">
        <f aca="true" t="shared" si="179" ref="BK1131:BK1144">ROUND(I1131*H1131,2)</f>
        <v>0</v>
      </c>
      <c r="BL1131" s="17" t="s">
        <v>196</v>
      </c>
      <c r="BM1131" s="198" t="s">
        <v>2004</v>
      </c>
    </row>
    <row r="1132" spans="1:65" s="2" customFormat="1" ht="24.15" customHeight="1">
      <c r="A1132" s="34"/>
      <c r="B1132" s="35"/>
      <c r="C1132" s="233" t="s">
        <v>1156</v>
      </c>
      <c r="D1132" s="233" t="s">
        <v>307</v>
      </c>
      <c r="E1132" s="234" t="s">
        <v>2005</v>
      </c>
      <c r="F1132" s="235" t="s">
        <v>2006</v>
      </c>
      <c r="G1132" s="236" t="s">
        <v>265</v>
      </c>
      <c r="H1132" s="237">
        <v>1</v>
      </c>
      <c r="I1132" s="238"/>
      <c r="J1132" s="239">
        <f t="shared" si="170"/>
        <v>0</v>
      </c>
      <c r="K1132" s="235" t="s">
        <v>163</v>
      </c>
      <c r="L1132" s="240"/>
      <c r="M1132" s="241" t="s">
        <v>1</v>
      </c>
      <c r="N1132" s="242" t="s">
        <v>40</v>
      </c>
      <c r="O1132" s="72"/>
      <c r="P1132" s="196">
        <f t="shared" si="171"/>
        <v>0</v>
      </c>
      <c r="Q1132" s="196">
        <v>0.0015</v>
      </c>
      <c r="R1132" s="196">
        <f t="shared" si="172"/>
        <v>0.0015</v>
      </c>
      <c r="S1132" s="196">
        <v>0</v>
      </c>
      <c r="T1132" s="197">
        <f t="shared" si="173"/>
        <v>0</v>
      </c>
      <c r="U1132" s="34"/>
      <c r="V1132" s="34"/>
      <c r="W1132" s="34"/>
      <c r="X1132" s="34"/>
      <c r="Y1132" s="34"/>
      <c r="Z1132" s="34"/>
      <c r="AA1132" s="34"/>
      <c r="AB1132" s="34"/>
      <c r="AC1132" s="34"/>
      <c r="AD1132" s="34"/>
      <c r="AE1132" s="34"/>
      <c r="AR1132" s="198" t="s">
        <v>241</v>
      </c>
      <c r="AT1132" s="198" t="s">
        <v>307</v>
      </c>
      <c r="AU1132" s="198" t="s">
        <v>83</v>
      </c>
      <c r="AY1132" s="17" t="s">
        <v>157</v>
      </c>
      <c r="BE1132" s="199">
        <f t="shared" si="174"/>
        <v>0</v>
      </c>
      <c r="BF1132" s="199">
        <f t="shared" si="175"/>
        <v>0</v>
      </c>
      <c r="BG1132" s="199">
        <f t="shared" si="176"/>
        <v>0</v>
      </c>
      <c r="BH1132" s="199">
        <f t="shared" si="177"/>
        <v>0</v>
      </c>
      <c r="BI1132" s="199">
        <f t="shared" si="178"/>
        <v>0</v>
      </c>
      <c r="BJ1132" s="17" t="s">
        <v>164</v>
      </c>
      <c r="BK1132" s="199">
        <f t="shared" si="179"/>
        <v>0</v>
      </c>
      <c r="BL1132" s="17" t="s">
        <v>196</v>
      </c>
      <c r="BM1132" s="198" t="s">
        <v>2007</v>
      </c>
    </row>
    <row r="1133" spans="1:65" s="2" customFormat="1" ht="14.4" customHeight="1">
      <c r="A1133" s="34"/>
      <c r="B1133" s="35"/>
      <c r="C1133" s="187" t="s">
        <v>2008</v>
      </c>
      <c r="D1133" s="187" t="s">
        <v>159</v>
      </c>
      <c r="E1133" s="188" t="s">
        <v>2009</v>
      </c>
      <c r="F1133" s="189" t="s">
        <v>2010</v>
      </c>
      <c r="G1133" s="190" t="s">
        <v>265</v>
      </c>
      <c r="H1133" s="191">
        <v>4</v>
      </c>
      <c r="I1133" s="192"/>
      <c r="J1133" s="193">
        <f t="shared" si="170"/>
        <v>0</v>
      </c>
      <c r="K1133" s="189" t="s">
        <v>163</v>
      </c>
      <c r="L1133" s="39"/>
      <c r="M1133" s="194" t="s">
        <v>1</v>
      </c>
      <c r="N1133" s="195" t="s">
        <v>40</v>
      </c>
      <c r="O1133" s="72"/>
      <c r="P1133" s="196">
        <f t="shared" si="171"/>
        <v>0</v>
      </c>
      <c r="Q1133" s="196">
        <v>0</v>
      </c>
      <c r="R1133" s="196">
        <f t="shared" si="172"/>
        <v>0</v>
      </c>
      <c r="S1133" s="196">
        <v>0</v>
      </c>
      <c r="T1133" s="197">
        <f t="shared" si="173"/>
        <v>0</v>
      </c>
      <c r="U1133" s="34"/>
      <c r="V1133" s="34"/>
      <c r="W1133" s="34"/>
      <c r="X1133" s="34"/>
      <c r="Y1133" s="34"/>
      <c r="Z1133" s="34"/>
      <c r="AA1133" s="34"/>
      <c r="AB1133" s="34"/>
      <c r="AC1133" s="34"/>
      <c r="AD1133" s="34"/>
      <c r="AE1133" s="34"/>
      <c r="AR1133" s="198" t="s">
        <v>196</v>
      </c>
      <c r="AT1133" s="198" t="s">
        <v>159</v>
      </c>
      <c r="AU1133" s="198" t="s">
        <v>83</v>
      </c>
      <c r="AY1133" s="17" t="s">
        <v>157</v>
      </c>
      <c r="BE1133" s="199">
        <f t="shared" si="174"/>
        <v>0</v>
      </c>
      <c r="BF1133" s="199">
        <f t="shared" si="175"/>
        <v>0</v>
      </c>
      <c r="BG1133" s="199">
        <f t="shared" si="176"/>
        <v>0</v>
      </c>
      <c r="BH1133" s="199">
        <f t="shared" si="177"/>
        <v>0</v>
      </c>
      <c r="BI1133" s="199">
        <f t="shared" si="178"/>
        <v>0</v>
      </c>
      <c r="BJ1133" s="17" t="s">
        <v>164</v>
      </c>
      <c r="BK1133" s="199">
        <f t="shared" si="179"/>
        <v>0</v>
      </c>
      <c r="BL1133" s="17" t="s">
        <v>196</v>
      </c>
      <c r="BM1133" s="198" t="s">
        <v>2011</v>
      </c>
    </row>
    <row r="1134" spans="1:65" s="2" customFormat="1" ht="14.4" customHeight="1">
      <c r="A1134" s="34"/>
      <c r="B1134" s="35"/>
      <c r="C1134" s="233" t="s">
        <v>1160</v>
      </c>
      <c r="D1134" s="233" t="s">
        <v>307</v>
      </c>
      <c r="E1134" s="234" t="s">
        <v>2012</v>
      </c>
      <c r="F1134" s="235" t="s">
        <v>2013</v>
      </c>
      <c r="G1134" s="236" t="s">
        <v>265</v>
      </c>
      <c r="H1134" s="237">
        <v>4</v>
      </c>
      <c r="I1134" s="238"/>
      <c r="J1134" s="239">
        <f t="shared" si="170"/>
        <v>0</v>
      </c>
      <c r="K1134" s="235" t="s">
        <v>163</v>
      </c>
      <c r="L1134" s="240"/>
      <c r="M1134" s="241" t="s">
        <v>1</v>
      </c>
      <c r="N1134" s="242" t="s">
        <v>40</v>
      </c>
      <c r="O1134" s="72"/>
      <c r="P1134" s="196">
        <f t="shared" si="171"/>
        <v>0</v>
      </c>
      <c r="Q1134" s="196">
        <v>0.0001</v>
      </c>
      <c r="R1134" s="196">
        <f t="shared" si="172"/>
        <v>0.0004</v>
      </c>
      <c r="S1134" s="196">
        <v>0</v>
      </c>
      <c r="T1134" s="197">
        <f t="shared" si="173"/>
        <v>0</v>
      </c>
      <c r="U1134" s="34"/>
      <c r="V1134" s="34"/>
      <c r="W1134" s="34"/>
      <c r="X1134" s="34"/>
      <c r="Y1134" s="34"/>
      <c r="Z1134" s="34"/>
      <c r="AA1134" s="34"/>
      <c r="AB1134" s="34"/>
      <c r="AC1134" s="34"/>
      <c r="AD1134" s="34"/>
      <c r="AE1134" s="34"/>
      <c r="AR1134" s="198" t="s">
        <v>241</v>
      </c>
      <c r="AT1134" s="198" t="s">
        <v>307</v>
      </c>
      <c r="AU1134" s="198" t="s">
        <v>83</v>
      </c>
      <c r="AY1134" s="17" t="s">
        <v>157</v>
      </c>
      <c r="BE1134" s="199">
        <f t="shared" si="174"/>
        <v>0</v>
      </c>
      <c r="BF1134" s="199">
        <f t="shared" si="175"/>
        <v>0</v>
      </c>
      <c r="BG1134" s="199">
        <f t="shared" si="176"/>
        <v>0</v>
      </c>
      <c r="BH1134" s="199">
        <f t="shared" si="177"/>
        <v>0</v>
      </c>
      <c r="BI1134" s="199">
        <f t="shared" si="178"/>
        <v>0</v>
      </c>
      <c r="BJ1134" s="17" t="s">
        <v>164</v>
      </c>
      <c r="BK1134" s="199">
        <f t="shared" si="179"/>
        <v>0</v>
      </c>
      <c r="BL1134" s="17" t="s">
        <v>196</v>
      </c>
      <c r="BM1134" s="198" t="s">
        <v>2014</v>
      </c>
    </row>
    <row r="1135" spans="1:65" s="2" customFormat="1" ht="14.4" customHeight="1">
      <c r="A1135" s="34"/>
      <c r="B1135" s="35"/>
      <c r="C1135" s="187" t="s">
        <v>2015</v>
      </c>
      <c r="D1135" s="187" t="s">
        <v>159</v>
      </c>
      <c r="E1135" s="188" t="s">
        <v>2016</v>
      </c>
      <c r="F1135" s="189" t="s">
        <v>2017</v>
      </c>
      <c r="G1135" s="190" t="s">
        <v>265</v>
      </c>
      <c r="H1135" s="191">
        <v>2</v>
      </c>
      <c r="I1135" s="192"/>
      <c r="J1135" s="193">
        <f t="shared" si="170"/>
        <v>0</v>
      </c>
      <c r="K1135" s="189" t="s">
        <v>163</v>
      </c>
      <c r="L1135" s="39"/>
      <c r="M1135" s="194" t="s">
        <v>1</v>
      </c>
      <c r="N1135" s="195" t="s">
        <v>40</v>
      </c>
      <c r="O1135" s="72"/>
      <c r="P1135" s="196">
        <f t="shared" si="171"/>
        <v>0</v>
      </c>
      <c r="Q1135" s="196">
        <v>0</v>
      </c>
      <c r="R1135" s="196">
        <f t="shared" si="172"/>
        <v>0</v>
      </c>
      <c r="S1135" s="196">
        <v>0</v>
      </c>
      <c r="T1135" s="197">
        <f t="shared" si="173"/>
        <v>0</v>
      </c>
      <c r="U1135" s="34"/>
      <c r="V1135" s="34"/>
      <c r="W1135" s="34"/>
      <c r="X1135" s="34"/>
      <c r="Y1135" s="34"/>
      <c r="Z1135" s="34"/>
      <c r="AA1135" s="34"/>
      <c r="AB1135" s="34"/>
      <c r="AC1135" s="34"/>
      <c r="AD1135" s="34"/>
      <c r="AE1135" s="34"/>
      <c r="AR1135" s="198" t="s">
        <v>196</v>
      </c>
      <c r="AT1135" s="198" t="s">
        <v>159</v>
      </c>
      <c r="AU1135" s="198" t="s">
        <v>83</v>
      </c>
      <c r="AY1135" s="17" t="s">
        <v>157</v>
      </c>
      <c r="BE1135" s="199">
        <f t="shared" si="174"/>
        <v>0</v>
      </c>
      <c r="BF1135" s="199">
        <f t="shared" si="175"/>
        <v>0</v>
      </c>
      <c r="BG1135" s="199">
        <f t="shared" si="176"/>
        <v>0</v>
      </c>
      <c r="BH1135" s="199">
        <f t="shared" si="177"/>
        <v>0</v>
      </c>
      <c r="BI1135" s="199">
        <f t="shared" si="178"/>
        <v>0</v>
      </c>
      <c r="BJ1135" s="17" t="s">
        <v>164</v>
      </c>
      <c r="BK1135" s="199">
        <f t="shared" si="179"/>
        <v>0</v>
      </c>
      <c r="BL1135" s="17" t="s">
        <v>196</v>
      </c>
      <c r="BM1135" s="198" t="s">
        <v>2018</v>
      </c>
    </row>
    <row r="1136" spans="1:65" s="2" customFormat="1" ht="14.4" customHeight="1">
      <c r="A1136" s="34"/>
      <c r="B1136" s="35"/>
      <c r="C1136" s="233" t="s">
        <v>1163</v>
      </c>
      <c r="D1136" s="233" t="s">
        <v>307</v>
      </c>
      <c r="E1136" s="234" t="s">
        <v>2019</v>
      </c>
      <c r="F1136" s="235" t="s">
        <v>2020</v>
      </c>
      <c r="G1136" s="236" t="s">
        <v>265</v>
      </c>
      <c r="H1136" s="237">
        <v>10</v>
      </c>
      <c r="I1136" s="238"/>
      <c r="J1136" s="239">
        <f t="shared" si="170"/>
        <v>0</v>
      </c>
      <c r="K1136" s="235" t="s">
        <v>163</v>
      </c>
      <c r="L1136" s="240"/>
      <c r="M1136" s="241" t="s">
        <v>1</v>
      </c>
      <c r="N1136" s="242" t="s">
        <v>40</v>
      </c>
      <c r="O1136" s="72"/>
      <c r="P1136" s="196">
        <f t="shared" si="171"/>
        <v>0</v>
      </c>
      <c r="Q1136" s="196">
        <v>0.0006</v>
      </c>
      <c r="R1136" s="196">
        <f t="shared" si="172"/>
        <v>0.005999999999999999</v>
      </c>
      <c r="S1136" s="196">
        <v>0</v>
      </c>
      <c r="T1136" s="197">
        <f t="shared" si="173"/>
        <v>0</v>
      </c>
      <c r="U1136" s="34"/>
      <c r="V1136" s="34"/>
      <c r="W1136" s="34"/>
      <c r="X1136" s="34"/>
      <c r="Y1136" s="34"/>
      <c r="Z1136" s="34"/>
      <c r="AA1136" s="34"/>
      <c r="AB1136" s="34"/>
      <c r="AC1136" s="34"/>
      <c r="AD1136" s="34"/>
      <c r="AE1136" s="34"/>
      <c r="AR1136" s="198" t="s">
        <v>241</v>
      </c>
      <c r="AT1136" s="198" t="s">
        <v>307</v>
      </c>
      <c r="AU1136" s="198" t="s">
        <v>83</v>
      </c>
      <c r="AY1136" s="17" t="s">
        <v>157</v>
      </c>
      <c r="BE1136" s="199">
        <f t="shared" si="174"/>
        <v>0</v>
      </c>
      <c r="BF1136" s="199">
        <f t="shared" si="175"/>
        <v>0</v>
      </c>
      <c r="BG1136" s="199">
        <f t="shared" si="176"/>
        <v>0</v>
      </c>
      <c r="BH1136" s="199">
        <f t="shared" si="177"/>
        <v>0</v>
      </c>
      <c r="BI1136" s="199">
        <f t="shared" si="178"/>
        <v>0</v>
      </c>
      <c r="BJ1136" s="17" t="s">
        <v>164</v>
      </c>
      <c r="BK1136" s="199">
        <f t="shared" si="179"/>
        <v>0</v>
      </c>
      <c r="BL1136" s="17" t="s">
        <v>196</v>
      </c>
      <c r="BM1136" s="198" t="s">
        <v>2021</v>
      </c>
    </row>
    <row r="1137" spans="1:65" s="2" customFormat="1" ht="14.4" customHeight="1">
      <c r="A1137" s="34"/>
      <c r="B1137" s="35"/>
      <c r="C1137" s="233" t="s">
        <v>2022</v>
      </c>
      <c r="D1137" s="233" t="s">
        <v>307</v>
      </c>
      <c r="E1137" s="234" t="s">
        <v>2023</v>
      </c>
      <c r="F1137" s="235" t="s">
        <v>2024</v>
      </c>
      <c r="G1137" s="236" t="s">
        <v>265</v>
      </c>
      <c r="H1137" s="237">
        <v>2</v>
      </c>
      <c r="I1137" s="238"/>
      <c r="J1137" s="239">
        <f t="shared" si="170"/>
        <v>0</v>
      </c>
      <c r="K1137" s="235" t="s">
        <v>163</v>
      </c>
      <c r="L1137" s="240"/>
      <c r="M1137" s="241" t="s">
        <v>1</v>
      </c>
      <c r="N1137" s="242" t="s">
        <v>40</v>
      </c>
      <c r="O1137" s="72"/>
      <c r="P1137" s="196">
        <f t="shared" si="171"/>
        <v>0</v>
      </c>
      <c r="Q1137" s="196">
        <v>0.00012</v>
      </c>
      <c r="R1137" s="196">
        <f t="shared" si="172"/>
        <v>0.00024</v>
      </c>
      <c r="S1137" s="196">
        <v>0</v>
      </c>
      <c r="T1137" s="197">
        <f t="shared" si="173"/>
        <v>0</v>
      </c>
      <c r="U1137" s="34"/>
      <c r="V1137" s="34"/>
      <c r="W1137" s="34"/>
      <c r="X1137" s="34"/>
      <c r="Y1137" s="34"/>
      <c r="Z1137" s="34"/>
      <c r="AA1137" s="34"/>
      <c r="AB1137" s="34"/>
      <c r="AC1137" s="34"/>
      <c r="AD1137" s="34"/>
      <c r="AE1137" s="34"/>
      <c r="AR1137" s="198" t="s">
        <v>241</v>
      </c>
      <c r="AT1137" s="198" t="s">
        <v>307</v>
      </c>
      <c r="AU1137" s="198" t="s">
        <v>83</v>
      </c>
      <c r="AY1137" s="17" t="s">
        <v>157</v>
      </c>
      <c r="BE1137" s="199">
        <f t="shared" si="174"/>
        <v>0</v>
      </c>
      <c r="BF1137" s="199">
        <f t="shared" si="175"/>
        <v>0</v>
      </c>
      <c r="BG1137" s="199">
        <f t="shared" si="176"/>
        <v>0</v>
      </c>
      <c r="BH1137" s="199">
        <f t="shared" si="177"/>
        <v>0</v>
      </c>
      <c r="BI1137" s="199">
        <f t="shared" si="178"/>
        <v>0</v>
      </c>
      <c r="BJ1137" s="17" t="s">
        <v>164</v>
      </c>
      <c r="BK1137" s="199">
        <f t="shared" si="179"/>
        <v>0</v>
      </c>
      <c r="BL1137" s="17" t="s">
        <v>196</v>
      </c>
      <c r="BM1137" s="198" t="s">
        <v>2025</v>
      </c>
    </row>
    <row r="1138" spans="1:65" s="2" customFormat="1" ht="24.15" customHeight="1">
      <c r="A1138" s="34"/>
      <c r="B1138" s="35"/>
      <c r="C1138" s="187" t="s">
        <v>1167</v>
      </c>
      <c r="D1138" s="187" t="s">
        <v>159</v>
      </c>
      <c r="E1138" s="188" t="s">
        <v>2026</v>
      </c>
      <c r="F1138" s="189" t="s">
        <v>2027</v>
      </c>
      <c r="G1138" s="190" t="s">
        <v>162</v>
      </c>
      <c r="H1138" s="191">
        <v>1</v>
      </c>
      <c r="I1138" s="192"/>
      <c r="J1138" s="193">
        <f t="shared" si="170"/>
        <v>0</v>
      </c>
      <c r="K1138" s="189" t="s">
        <v>163</v>
      </c>
      <c r="L1138" s="39"/>
      <c r="M1138" s="194" t="s">
        <v>1</v>
      </c>
      <c r="N1138" s="195" t="s">
        <v>40</v>
      </c>
      <c r="O1138" s="72"/>
      <c r="P1138" s="196">
        <f t="shared" si="171"/>
        <v>0</v>
      </c>
      <c r="Q1138" s="196">
        <v>0.00167</v>
      </c>
      <c r="R1138" s="196">
        <f t="shared" si="172"/>
        <v>0.00167</v>
      </c>
      <c r="S1138" s="196">
        <v>0</v>
      </c>
      <c r="T1138" s="197">
        <f t="shared" si="173"/>
        <v>0</v>
      </c>
      <c r="U1138" s="34"/>
      <c r="V1138" s="34"/>
      <c r="W1138" s="34"/>
      <c r="X1138" s="34"/>
      <c r="Y1138" s="34"/>
      <c r="Z1138" s="34"/>
      <c r="AA1138" s="34"/>
      <c r="AB1138" s="34"/>
      <c r="AC1138" s="34"/>
      <c r="AD1138" s="34"/>
      <c r="AE1138" s="34"/>
      <c r="AR1138" s="198" t="s">
        <v>196</v>
      </c>
      <c r="AT1138" s="198" t="s">
        <v>159</v>
      </c>
      <c r="AU1138" s="198" t="s">
        <v>83</v>
      </c>
      <c r="AY1138" s="17" t="s">
        <v>157</v>
      </c>
      <c r="BE1138" s="199">
        <f t="shared" si="174"/>
        <v>0</v>
      </c>
      <c r="BF1138" s="199">
        <f t="shared" si="175"/>
        <v>0</v>
      </c>
      <c r="BG1138" s="199">
        <f t="shared" si="176"/>
        <v>0</v>
      </c>
      <c r="BH1138" s="199">
        <f t="shared" si="177"/>
        <v>0</v>
      </c>
      <c r="BI1138" s="199">
        <f t="shared" si="178"/>
        <v>0</v>
      </c>
      <c r="BJ1138" s="17" t="s">
        <v>164</v>
      </c>
      <c r="BK1138" s="199">
        <f t="shared" si="179"/>
        <v>0</v>
      </c>
      <c r="BL1138" s="17" t="s">
        <v>196</v>
      </c>
      <c r="BM1138" s="198" t="s">
        <v>2028</v>
      </c>
    </row>
    <row r="1139" spans="1:65" s="2" customFormat="1" ht="24.15" customHeight="1">
      <c r="A1139" s="34"/>
      <c r="B1139" s="35"/>
      <c r="C1139" s="187" t="s">
        <v>2029</v>
      </c>
      <c r="D1139" s="187" t="s">
        <v>159</v>
      </c>
      <c r="E1139" s="188" t="s">
        <v>2030</v>
      </c>
      <c r="F1139" s="189" t="s">
        <v>2031</v>
      </c>
      <c r="G1139" s="190" t="s">
        <v>162</v>
      </c>
      <c r="H1139" s="191">
        <v>20</v>
      </c>
      <c r="I1139" s="192"/>
      <c r="J1139" s="193">
        <f t="shared" si="170"/>
        <v>0</v>
      </c>
      <c r="K1139" s="189" t="s">
        <v>163</v>
      </c>
      <c r="L1139" s="39"/>
      <c r="M1139" s="194" t="s">
        <v>1</v>
      </c>
      <c r="N1139" s="195" t="s">
        <v>40</v>
      </c>
      <c r="O1139" s="72"/>
      <c r="P1139" s="196">
        <f t="shared" si="171"/>
        <v>0</v>
      </c>
      <c r="Q1139" s="196">
        <v>0.00344</v>
      </c>
      <c r="R1139" s="196">
        <f t="shared" si="172"/>
        <v>0.0688</v>
      </c>
      <c r="S1139" s="196">
        <v>0</v>
      </c>
      <c r="T1139" s="197">
        <f t="shared" si="173"/>
        <v>0</v>
      </c>
      <c r="U1139" s="34"/>
      <c r="V1139" s="34"/>
      <c r="W1139" s="34"/>
      <c r="X1139" s="34"/>
      <c r="Y1139" s="34"/>
      <c r="Z1139" s="34"/>
      <c r="AA1139" s="34"/>
      <c r="AB1139" s="34"/>
      <c r="AC1139" s="34"/>
      <c r="AD1139" s="34"/>
      <c r="AE1139" s="34"/>
      <c r="AR1139" s="198" t="s">
        <v>196</v>
      </c>
      <c r="AT1139" s="198" t="s">
        <v>159</v>
      </c>
      <c r="AU1139" s="198" t="s">
        <v>83</v>
      </c>
      <c r="AY1139" s="17" t="s">
        <v>157</v>
      </c>
      <c r="BE1139" s="199">
        <f t="shared" si="174"/>
        <v>0</v>
      </c>
      <c r="BF1139" s="199">
        <f t="shared" si="175"/>
        <v>0</v>
      </c>
      <c r="BG1139" s="199">
        <f t="shared" si="176"/>
        <v>0</v>
      </c>
      <c r="BH1139" s="199">
        <f t="shared" si="177"/>
        <v>0</v>
      </c>
      <c r="BI1139" s="199">
        <f t="shared" si="178"/>
        <v>0</v>
      </c>
      <c r="BJ1139" s="17" t="s">
        <v>164</v>
      </c>
      <c r="BK1139" s="199">
        <f t="shared" si="179"/>
        <v>0</v>
      </c>
      <c r="BL1139" s="17" t="s">
        <v>196</v>
      </c>
      <c r="BM1139" s="198" t="s">
        <v>2032</v>
      </c>
    </row>
    <row r="1140" spans="1:65" s="2" customFormat="1" ht="24.15" customHeight="1">
      <c r="A1140" s="34"/>
      <c r="B1140" s="35"/>
      <c r="C1140" s="233" t="s">
        <v>1170</v>
      </c>
      <c r="D1140" s="233" t="s">
        <v>307</v>
      </c>
      <c r="E1140" s="234" t="s">
        <v>2033</v>
      </c>
      <c r="F1140" s="235" t="s">
        <v>2034</v>
      </c>
      <c r="G1140" s="236" t="s">
        <v>265</v>
      </c>
      <c r="H1140" s="237">
        <v>4</v>
      </c>
      <c r="I1140" s="238"/>
      <c r="J1140" s="239">
        <f t="shared" si="170"/>
        <v>0</v>
      </c>
      <c r="K1140" s="235" t="s">
        <v>163</v>
      </c>
      <c r="L1140" s="240"/>
      <c r="M1140" s="241" t="s">
        <v>1</v>
      </c>
      <c r="N1140" s="242" t="s">
        <v>40</v>
      </c>
      <c r="O1140" s="72"/>
      <c r="P1140" s="196">
        <f t="shared" si="171"/>
        <v>0</v>
      </c>
      <c r="Q1140" s="196">
        <v>0.0011</v>
      </c>
      <c r="R1140" s="196">
        <f t="shared" si="172"/>
        <v>0.0044</v>
      </c>
      <c r="S1140" s="196">
        <v>0</v>
      </c>
      <c r="T1140" s="197">
        <f t="shared" si="173"/>
        <v>0</v>
      </c>
      <c r="U1140" s="34"/>
      <c r="V1140" s="34"/>
      <c r="W1140" s="34"/>
      <c r="X1140" s="34"/>
      <c r="Y1140" s="34"/>
      <c r="Z1140" s="34"/>
      <c r="AA1140" s="34"/>
      <c r="AB1140" s="34"/>
      <c r="AC1140" s="34"/>
      <c r="AD1140" s="34"/>
      <c r="AE1140" s="34"/>
      <c r="AR1140" s="198" t="s">
        <v>241</v>
      </c>
      <c r="AT1140" s="198" t="s">
        <v>307</v>
      </c>
      <c r="AU1140" s="198" t="s">
        <v>83</v>
      </c>
      <c r="AY1140" s="17" t="s">
        <v>157</v>
      </c>
      <c r="BE1140" s="199">
        <f t="shared" si="174"/>
        <v>0</v>
      </c>
      <c r="BF1140" s="199">
        <f t="shared" si="175"/>
        <v>0</v>
      </c>
      <c r="BG1140" s="199">
        <f t="shared" si="176"/>
        <v>0</v>
      </c>
      <c r="BH1140" s="199">
        <f t="shared" si="177"/>
        <v>0</v>
      </c>
      <c r="BI1140" s="199">
        <f t="shared" si="178"/>
        <v>0</v>
      </c>
      <c r="BJ1140" s="17" t="s">
        <v>164</v>
      </c>
      <c r="BK1140" s="199">
        <f t="shared" si="179"/>
        <v>0</v>
      </c>
      <c r="BL1140" s="17" t="s">
        <v>196</v>
      </c>
      <c r="BM1140" s="198" t="s">
        <v>2035</v>
      </c>
    </row>
    <row r="1141" spans="1:65" s="2" customFormat="1" ht="14.4" customHeight="1">
      <c r="A1141" s="34"/>
      <c r="B1141" s="35"/>
      <c r="C1141" s="233" t="s">
        <v>2036</v>
      </c>
      <c r="D1141" s="233" t="s">
        <v>307</v>
      </c>
      <c r="E1141" s="234" t="s">
        <v>2037</v>
      </c>
      <c r="F1141" s="235" t="s">
        <v>2038</v>
      </c>
      <c r="G1141" s="236" t="s">
        <v>265</v>
      </c>
      <c r="H1141" s="237">
        <v>3</v>
      </c>
      <c r="I1141" s="238"/>
      <c r="J1141" s="239">
        <f t="shared" si="170"/>
        <v>0</v>
      </c>
      <c r="K1141" s="235" t="s">
        <v>163</v>
      </c>
      <c r="L1141" s="240"/>
      <c r="M1141" s="241" t="s">
        <v>1</v>
      </c>
      <c r="N1141" s="242" t="s">
        <v>40</v>
      </c>
      <c r="O1141" s="72"/>
      <c r="P1141" s="196">
        <f t="shared" si="171"/>
        <v>0</v>
      </c>
      <c r="Q1141" s="196">
        <v>0.0007</v>
      </c>
      <c r="R1141" s="196">
        <f t="shared" si="172"/>
        <v>0.0021</v>
      </c>
      <c r="S1141" s="196">
        <v>0</v>
      </c>
      <c r="T1141" s="197">
        <f t="shared" si="173"/>
        <v>0</v>
      </c>
      <c r="U1141" s="34"/>
      <c r="V1141" s="34"/>
      <c r="W1141" s="34"/>
      <c r="X1141" s="34"/>
      <c r="Y1141" s="34"/>
      <c r="Z1141" s="34"/>
      <c r="AA1141" s="34"/>
      <c r="AB1141" s="34"/>
      <c r="AC1141" s="34"/>
      <c r="AD1141" s="34"/>
      <c r="AE1141" s="34"/>
      <c r="AR1141" s="198" t="s">
        <v>241</v>
      </c>
      <c r="AT1141" s="198" t="s">
        <v>307</v>
      </c>
      <c r="AU1141" s="198" t="s">
        <v>83</v>
      </c>
      <c r="AY1141" s="17" t="s">
        <v>157</v>
      </c>
      <c r="BE1141" s="199">
        <f t="shared" si="174"/>
        <v>0</v>
      </c>
      <c r="BF1141" s="199">
        <f t="shared" si="175"/>
        <v>0</v>
      </c>
      <c r="BG1141" s="199">
        <f t="shared" si="176"/>
        <v>0</v>
      </c>
      <c r="BH1141" s="199">
        <f t="shared" si="177"/>
        <v>0</v>
      </c>
      <c r="BI1141" s="199">
        <f t="shared" si="178"/>
        <v>0</v>
      </c>
      <c r="BJ1141" s="17" t="s">
        <v>164</v>
      </c>
      <c r="BK1141" s="199">
        <f t="shared" si="179"/>
        <v>0</v>
      </c>
      <c r="BL1141" s="17" t="s">
        <v>196</v>
      </c>
      <c r="BM1141" s="198" t="s">
        <v>2039</v>
      </c>
    </row>
    <row r="1142" spans="1:65" s="2" customFormat="1" ht="14.4" customHeight="1">
      <c r="A1142" s="34"/>
      <c r="B1142" s="35"/>
      <c r="C1142" s="233" t="s">
        <v>2040</v>
      </c>
      <c r="D1142" s="233" t="s">
        <v>307</v>
      </c>
      <c r="E1142" s="234" t="s">
        <v>2041</v>
      </c>
      <c r="F1142" s="235" t="s">
        <v>2042</v>
      </c>
      <c r="G1142" s="236" t="s">
        <v>265</v>
      </c>
      <c r="H1142" s="237">
        <v>4</v>
      </c>
      <c r="I1142" s="238"/>
      <c r="J1142" s="239">
        <f t="shared" si="170"/>
        <v>0</v>
      </c>
      <c r="K1142" s="235" t="s">
        <v>1</v>
      </c>
      <c r="L1142" s="240"/>
      <c r="M1142" s="241" t="s">
        <v>1</v>
      </c>
      <c r="N1142" s="242" t="s">
        <v>40</v>
      </c>
      <c r="O1142" s="72"/>
      <c r="P1142" s="196">
        <f t="shared" si="171"/>
        <v>0</v>
      </c>
      <c r="Q1142" s="196">
        <v>0</v>
      </c>
      <c r="R1142" s="196">
        <f t="shared" si="172"/>
        <v>0</v>
      </c>
      <c r="S1142" s="196">
        <v>0</v>
      </c>
      <c r="T1142" s="197">
        <f t="shared" si="173"/>
        <v>0</v>
      </c>
      <c r="U1142" s="34"/>
      <c r="V1142" s="34"/>
      <c r="W1142" s="34"/>
      <c r="X1142" s="34"/>
      <c r="Y1142" s="34"/>
      <c r="Z1142" s="34"/>
      <c r="AA1142" s="34"/>
      <c r="AB1142" s="34"/>
      <c r="AC1142" s="34"/>
      <c r="AD1142" s="34"/>
      <c r="AE1142" s="34"/>
      <c r="AR1142" s="198" t="s">
        <v>241</v>
      </c>
      <c r="AT1142" s="198" t="s">
        <v>307</v>
      </c>
      <c r="AU1142" s="198" t="s">
        <v>83</v>
      </c>
      <c r="AY1142" s="17" t="s">
        <v>157</v>
      </c>
      <c r="BE1142" s="199">
        <f t="shared" si="174"/>
        <v>0</v>
      </c>
      <c r="BF1142" s="199">
        <f t="shared" si="175"/>
        <v>0</v>
      </c>
      <c r="BG1142" s="199">
        <f t="shared" si="176"/>
        <v>0</v>
      </c>
      <c r="BH1142" s="199">
        <f t="shared" si="177"/>
        <v>0</v>
      </c>
      <c r="BI1142" s="199">
        <f t="shared" si="178"/>
        <v>0</v>
      </c>
      <c r="BJ1142" s="17" t="s">
        <v>164</v>
      </c>
      <c r="BK1142" s="199">
        <f t="shared" si="179"/>
        <v>0</v>
      </c>
      <c r="BL1142" s="17" t="s">
        <v>196</v>
      </c>
      <c r="BM1142" s="198" t="s">
        <v>2043</v>
      </c>
    </row>
    <row r="1143" spans="1:65" s="2" customFormat="1" ht="24.15" customHeight="1">
      <c r="A1143" s="34"/>
      <c r="B1143" s="35"/>
      <c r="C1143" s="187" t="s">
        <v>2044</v>
      </c>
      <c r="D1143" s="187" t="s">
        <v>159</v>
      </c>
      <c r="E1143" s="188" t="s">
        <v>2045</v>
      </c>
      <c r="F1143" s="189" t="s">
        <v>2046</v>
      </c>
      <c r="G1143" s="190" t="s">
        <v>162</v>
      </c>
      <c r="H1143" s="191">
        <v>20</v>
      </c>
      <c r="I1143" s="192"/>
      <c r="J1143" s="193">
        <f t="shared" si="170"/>
        <v>0</v>
      </c>
      <c r="K1143" s="189" t="s">
        <v>163</v>
      </c>
      <c r="L1143" s="39"/>
      <c r="M1143" s="194" t="s">
        <v>1</v>
      </c>
      <c r="N1143" s="195" t="s">
        <v>40</v>
      </c>
      <c r="O1143" s="72"/>
      <c r="P1143" s="196">
        <f t="shared" si="171"/>
        <v>0</v>
      </c>
      <c r="Q1143" s="196">
        <v>0.00022</v>
      </c>
      <c r="R1143" s="196">
        <f t="shared" si="172"/>
        <v>0.0044</v>
      </c>
      <c r="S1143" s="196">
        <v>0</v>
      </c>
      <c r="T1143" s="197">
        <f t="shared" si="173"/>
        <v>0</v>
      </c>
      <c r="U1143" s="34"/>
      <c r="V1143" s="34"/>
      <c r="W1143" s="34"/>
      <c r="X1143" s="34"/>
      <c r="Y1143" s="34"/>
      <c r="Z1143" s="34"/>
      <c r="AA1143" s="34"/>
      <c r="AB1143" s="34"/>
      <c r="AC1143" s="34"/>
      <c r="AD1143" s="34"/>
      <c r="AE1143" s="34"/>
      <c r="AR1143" s="198" t="s">
        <v>196</v>
      </c>
      <c r="AT1143" s="198" t="s">
        <v>159</v>
      </c>
      <c r="AU1143" s="198" t="s">
        <v>83</v>
      </c>
      <c r="AY1143" s="17" t="s">
        <v>157</v>
      </c>
      <c r="BE1143" s="199">
        <f t="shared" si="174"/>
        <v>0</v>
      </c>
      <c r="BF1143" s="199">
        <f t="shared" si="175"/>
        <v>0</v>
      </c>
      <c r="BG1143" s="199">
        <f t="shared" si="176"/>
        <v>0</v>
      </c>
      <c r="BH1143" s="199">
        <f t="shared" si="177"/>
        <v>0</v>
      </c>
      <c r="BI1143" s="199">
        <f t="shared" si="178"/>
        <v>0</v>
      </c>
      <c r="BJ1143" s="17" t="s">
        <v>164</v>
      </c>
      <c r="BK1143" s="199">
        <f t="shared" si="179"/>
        <v>0</v>
      </c>
      <c r="BL1143" s="17" t="s">
        <v>196</v>
      </c>
      <c r="BM1143" s="198" t="s">
        <v>2047</v>
      </c>
    </row>
    <row r="1144" spans="1:65" s="2" customFormat="1" ht="24.15" customHeight="1">
      <c r="A1144" s="34"/>
      <c r="B1144" s="35"/>
      <c r="C1144" s="187" t="s">
        <v>1180</v>
      </c>
      <c r="D1144" s="187" t="s">
        <v>159</v>
      </c>
      <c r="E1144" s="188" t="s">
        <v>2048</v>
      </c>
      <c r="F1144" s="189" t="s">
        <v>2049</v>
      </c>
      <c r="G1144" s="190" t="s">
        <v>216</v>
      </c>
      <c r="H1144" s="191">
        <v>0.09</v>
      </c>
      <c r="I1144" s="192"/>
      <c r="J1144" s="193">
        <f t="shared" si="170"/>
        <v>0</v>
      </c>
      <c r="K1144" s="189" t="s">
        <v>163</v>
      </c>
      <c r="L1144" s="39"/>
      <c r="M1144" s="194" t="s">
        <v>1</v>
      </c>
      <c r="N1144" s="195" t="s">
        <v>40</v>
      </c>
      <c r="O1144" s="72"/>
      <c r="P1144" s="196">
        <f t="shared" si="171"/>
        <v>0</v>
      </c>
      <c r="Q1144" s="196">
        <v>0</v>
      </c>
      <c r="R1144" s="196">
        <f t="shared" si="172"/>
        <v>0</v>
      </c>
      <c r="S1144" s="196">
        <v>0</v>
      </c>
      <c r="T1144" s="197">
        <f t="shared" si="173"/>
        <v>0</v>
      </c>
      <c r="U1144" s="34"/>
      <c r="V1144" s="34"/>
      <c r="W1144" s="34"/>
      <c r="X1144" s="34"/>
      <c r="Y1144" s="34"/>
      <c r="Z1144" s="34"/>
      <c r="AA1144" s="34"/>
      <c r="AB1144" s="34"/>
      <c r="AC1144" s="34"/>
      <c r="AD1144" s="34"/>
      <c r="AE1144" s="34"/>
      <c r="AR1144" s="198" t="s">
        <v>196</v>
      </c>
      <c r="AT1144" s="198" t="s">
        <v>159</v>
      </c>
      <c r="AU1144" s="198" t="s">
        <v>83</v>
      </c>
      <c r="AY1144" s="17" t="s">
        <v>157</v>
      </c>
      <c r="BE1144" s="199">
        <f t="shared" si="174"/>
        <v>0</v>
      </c>
      <c r="BF1144" s="199">
        <f t="shared" si="175"/>
        <v>0</v>
      </c>
      <c r="BG1144" s="199">
        <f t="shared" si="176"/>
        <v>0</v>
      </c>
      <c r="BH1144" s="199">
        <f t="shared" si="177"/>
        <v>0</v>
      </c>
      <c r="BI1144" s="199">
        <f t="shared" si="178"/>
        <v>0</v>
      </c>
      <c r="BJ1144" s="17" t="s">
        <v>164</v>
      </c>
      <c r="BK1144" s="199">
        <f t="shared" si="179"/>
        <v>0</v>
      </c>
      <c r="BL1144" s="17" t="s">
        <v>196</v>
      </c>
      <c r="BM1144" s="198" t="s">
        <v>2050</v>
      </c>
    </row>
    <row r="1145" spans="2:63" s="12" customFormat="1" ht="22.8" customHeight="1">
      <c r="B1145" s="171"/>
      <c r="C1145" s="172"/>
      <c r="D1145" s="173" t="s">
        <v>72</v>
      </c>
      <c r="E1145" s="185" t="s">
        <v>1731</v>
      </c>
      <c r="F1145" s="185" t="s">
        <v>2051</v>
      </c>
      <c r="G1145" s="172"/>
      <c r="H1145" s="172"/>
      <c r="I1145" s="175"/>
      <c r="J1145" s="186">
        <f>BK1145</f>
        <v>0</v>
      </c>
      <c r="K1145" s="172"/>
      <c r="L1145" s="177"/>
      <c r="M1145" s="178"/>
      <c r="N1145" s="179"/>
      <c r="O1145" s="179"/>
      <c r="P1145" s="180">
        <f>SUM(P1146:P1216)</f>
        <v>0</v>
      </c>
      <c r="Q1145" s="179"/>
      <c r="R1145" s="180">
        <f>SUM(R1146:R1216)</f>
        <v>10.92168757</v>
      </c>
      <c r="S1145" s="179"/>
      <c r="T1145" s="181">
        <f>SUM(T1146:T1216)</f>
        <v>6.2720351999999995</v>
      </c>
      <c r="AR1145" s="182" t="s">
        <v>83</v>
      </c>
      <c r="AT1145" s="183" t="s">
        <v>72</v>
      </c>
      <c r="AU1145" s="183" t="s">
        <v>81</v>
      </c>
      <c r="AY1145" s="182" t="s">
        <v>157</v>
      </c>
      <c r="BK1145" s="184">
        <f>SUM(BK1146:BK1216)</f>
        <v>0</v>
      </c>
    </row>
    <row r="1146" spans="1:65" s="2" customFormat="1" ht="14.4" customHeight="1">
      <c r="A1146" s="34"/>
      <c r="B1146" s="35"/>
      <c r="C1146" s="187" t="s">
        <v>2052</v>
      </c>
      <c r="D1146" s="187" t="s">
        <v>159</v>
      </c>
      <c r="E1146" s="188" t="s">
        <v>2053</v>
      </c>
      <c r="F1146" s="189" t="s">
        <v>2054</v>
      </c>
      <c r="G1146" s="190" t="s">
        <v>179</v>
      </c>
      <c r="H1146" s="191">
        <v>1.5</v>
      </c>
      <c r="I1146" s="192"/>
      <c r="J1146" s="193">
        <f>ROUND(I1146*H1146,2)</f>
        <v>0</v>
      </c>
      <c r="K1146" s="189" t="s">
        <v>163</v>
      </c>
      <c r="L1146" s="39"/>
      <c r="M1146" s="194" t="s">
        <v>1</v>
      </c>
      <c r="N1146" s="195" t="s">
        <v>40</v>
      </c>
      <c r="O1146" s="72"/>
      <c r="P1146" s="196">
        <f>O1146*H1146</f>
        <v>0</v>
      </c>
      <c r="Q1146" s="196">
        <v>0</v>
      </c>
      <c r="R1146" s="196">
        <f>Q1146*H1146</f>
        <v>0</v>
      </c>
      <c r="S1146" s="196">
        <v>0</v>
      </c>
      <c r="T1146" s="197">
        <f>S1146*H1146</f>
        <v>0</v>
      </c>
      <c r="U1146" s="34"/>
      <c r="V1146" s="34"/>
      <c r="W1146" s="34"/>
      <c r="X1146" s="34"/>
      <c r="Y1146" s="34"/>
      <c r="Z1146" s="34"/>
      <c r="AA1146" s="34"/>
      <c r="AB1146" s="34"/>
      <c r="AC1146" s="34"/>
      <c r="AD1146" s="34"/>
      <c r="AE1146" s="34"/>
      <c r="AR1146" s="198" t="s">
        <v>196</v>
      </c>
      <c r="AT1146" s="198" t="s">
        <v>159</v>
      </c>
      <c r="AU1146" s="198" t="s">
        <v>83</v>
      </c>
      <c r="AY1146" s="17" t="s">
        <v>157</v>
      </c>
      <c r="BE1146" s="199">
        <f>IF(N1146="základní",J1146,0)</f>
        <v>0</v>
      </c>
      <c r="BF1146" s="199">
        <f>IF(N1146="snížená",J1146,0)</f>
        <v>0</v>
      </c>
      <c r="BG1146" s="199">
        <f>IF(N1146="zákl. přenesená",J1146,0)</f>
        <v>0</v>
      </c>
      <c r="BH1146" s="199">
        <f>IF(N1146="sníž. přenesená",J1146,0)</f>
        <v>0</v>
      </c>
      <c r="BI1146" s="199">
        <f>IF(N1146="nulová",J1146,0)</f>
        <v>0</v>
      </c>
      <c r="BJ1146" s="17" t="s">
        <v>164</v>
      </c>
      <c r="BK1146" s="199">
        <f>ROUND(I1146*H1146,2)</f>
        <v>0</v>
      </c>
      <c r="BL1146" s="17" t="s">
        <v>196</v>
      </c>
      <c r="BM1146" s="198" t="s">
        <v>2055</v>
      </c>
    </row>
    <row r="1147" spans="2:51" s="14" customFormat="1" ht="10.2">
      <c r="B1147" s="211"/>
      <c r="C1147" s="212"/>
      <c r="D1147" s="202" t="s">
        <v>165</v>
      </c>
      <c r="E1147" s="213" t="s">
        <v>1</v>
      </c>
      <c r="F1147" s="214" t="s">
        <v>2056</v>
      </c>
      <c r="G1147" s="212"/>
      <c r="H1147" s="215">
        <v>1.5</v>
      </c>
      <c r="I1147" s="216"/>
      <c r="J1147" s="212"/>
      <c r="K1147" s="212"/>
      <c r="L1147" s="217"/>
      <c r="M1147" s="218"/>
      <c r="N1147" s="219"/>
      <c r="O1147" s="219"/>
      <c r="P1147" s="219"/>
      <c r="Q1147" s="219"/>
      <c r="R1147" s="219"/>
      <c r="S1147" s="219"/>
      <c r="T1147" s="220"/>
      <c r="AT1147" s="221" t="s">
        <v>165</v>
      </c>
      <c r="AU1147" s="221" t="s">
        <v>83</v>
      </c>
      <c r="AV1147" s="14" t="s">
        <v>83</v>
      </c>
      <c r="AW1147" s="14" t="s">
        <v>30</v>
      </c>
      <c r="AX1147" s="14" t="s">
        <v>73</v>
      </c>
      <c r="AY1147" s="221" t="s">
        <v>157</v>
      </c>
    </row>
    <row r="1148" spans="2:51" s="15" customFormat="1" ht="10.2">
      <c r="B1148" s="222"/>
      <c r="C1148" s="223"/>
      <c r="D1148" s="202" t="s">
        <v>165</v>
      </c>
      <c r="E1148" s="224" t="s">
        <v>1</v>
      </c>
      <c r="F1148" s="225" t="s">
        <v>168</v>
      </c>
      <c r="G1148" s="223"/>
      <c r="H1148" s="226">
        <v>1.5</v>
      </c>
      <c r="I1148" s="227"/>
      <c r="J1148" s="223"/>
      <c r="K1148" s="223"/>
      <c r="L1148" s="228"/>
      <c r="M1148" s="229"/>
      <c r="N1148" s="230"/>
      <c r="O1148" s="230"/>
      <c r="P1148" s="230"/>
      <c r="Q1148" s="230"/>
      <c r="R1148" s="230"/>
      <c r="S1148" s="230"/>
      <c r="T1148" s="231"/>
      <c r="AT1148" s="232" t="s">
        <v>165</v>
      </c>
      <c r="AU1148" s="232" t="s">
        <v>83</v>
      </c>
      <c r="AV1148" s="15" t="s">
        <v>164</v>
      </c>
      <c r="AW1148" s="15" t="s">
        <v>30</v>
      </c>
      <c r="AX1148" s="15" t="s">
        <v>81</v>
      </c>
      <c r="AY1148" s="232" t="s">
        <v>157</v>
      </c>
    </row>
    <row r="1149" spans="1:65" s="2" customFormat="1" ht="24.15" customHeight="1">
      <c r="A1149" s="34"/>
      <c r="B1149" s="35"/>
      <c r="C1149" s="187" t="s">
        <v>1186</v>
      </c>
      <c r="D1149" s="187" t="s">
        <v>159</v>
      </c>
      <c r="E1149" s="188" t="s">
        <v>2057</v>
      </c>
      <c r="F1149" s="189" t="s">
        <v>2058</v>
      </c>
      <c r="G1149" s="190" t="s">
        <v>179</v>
      </c>
      <c r="H1149" s="191">
        <v>17.888</v>
      </c>
      <c r="I1149" s="192"/>
      <c r="J1149" s="193">
        <f>ROUND(I1149*H1149,2)</f>
        <v>0</v>
      </c>
      <c r="K1149" s="189" t="s">
        <v>163</v>
      </c>
      <c r="L1149" s="39"/>
      <c r="M1149" s="194" t="s">
        <v>1</v>
      </c>
      <c r="N1149" s="195" t="s">
        <v>40</v>
      </c>
      <c r="O1149" s="72"/>
      <c r="P1149" s="196">
        <f>O1149*H1149</f>
        <v>0</v>
      </c>
      <c r="Q1149" s="196">
        <v>0.00108</v>
      </c>
      <c r="R1149" s="196">
        <f>Q1149*H1149</f>
        <v>0.019319040000000003</v>
      </c>
      <c r="S1149" s="196">
        <v>0</v>
      </c>
      <c r="T1149" s="197">
        <f>S1149*H1149</f>
        <v>0</v>
      </c>
      <c r="U1149" s="34"/>
      <c r="V1149" s="34"/>
      <c r="W1149" s="34"/>
      <c r="X1149" s="34"/>
      <c r="Y1149" s="34"/>
      <c r="Z1149" s="34"/>
      <c r="AA1149" s="34"/>
      <c r="AB1149" s="34"/>
      <c r="AC1149" s="34"/>
      <c r="AD1149" s="34"/>
      <c r="AE1149" s="34"/>
      <c r="AR1149" s="198" t="s">
        <v>196</v>
      </c>
      <c r="AT1149" s="198" t="s">
        <v>159</v>
      </c>
      <c r="AU1149" s="198" t="s">
        <v>83</v>
      </c>
      <c r="AY1149" s="17" t="s">
        <v>157</v>
      </c>
      <c r="BE1149" s="199">
        <f>IF(N1149="základní",J1149,0)</f>
        <v>0</v>
      </c>
      <c r="BF1149" s="199">
        <f>IF(N1149="snížená",J1149,0)</f>
        <v>0</v>
      </c>
      <c r="BG1149" s="199">
        <f>IF(N1149="zákl. přenesená",J1149,0)</f>
        <v>0</v>
      </c>
      <c r="BH1149" s="199">
        <f>IF(N1149="sníž. přenesená",J1149,0)</f>
        <v>0</v>
      </c>
      <c r="BI1149" s="199">
        <f>IF(N1149="nulová",J1149,0)</f>
        <v>0</v>
      </c>
      <c r="BJ1149" s="17" t="s">
        <v>164</v>
      </c>
      <c r="BK1149" s="199">
        <f>ROUND(I1149*H1149,2)</f>
        <v>0</v>
      </c>
      <c r="BL1149" s="17" t="s">
        <v>196</v>
      </c>
      <c r="BM1149" s="198" t="s">
        <v>2059</v>
      </c>
    </row>
    <row r="1150" spans="2:51" s="14" customFormat="1" ht="10.2">
      <c r="B1150" s="211"/>
      <c r="C1150" s="212"/>
      <c r="D1150" s="202" t="s">
        <v>165</v>
      </c>
      <c r="E1150" s="213" t="s">
        <v>1</v>
      </c>
      <c r="F1150" s="214" t="s">
        <v>2060</v>
      </c>
      <c r="G1150" s="212"/>
      <c r="H1150" s="215">
        <v>2.239</v>
      </c>
      <c r="I1150" s="216"/>
      <c r="J1150" s="212"/>
      <c r="K1150" s="212"/>
      <c r="L1150" s="217"/>
      <c r="M1150" s="218"/>
      <c r="N1150" s="219"/>
      <c r="O1150" s="219"/>
      <c r="P1150" s="219"/>
      <c r="Q1150" s="219"/>
      <c r="R1150" s="219"/>
      <c r="S1150" s="219"/>
      <c r="T1150" s="220"/>
      <c r="AT1150" s="221" t="s">
        <v>165</v>
      </c>
      <c r="AU1150" s="221" t="s">
        <v>83</v>
      </c>
      <c r="AV1150" s="14" t="s">
        <v>83</v>
      </c>
      <c r="AW1150" s="14" t="s">
        <v>30</v>
      </c>
      <c r="AX1150" s="14" t="s">
        <v>73</v>
      </c>
      <c r="AY1150" s="221" t="s">
        <v>157</v>
      </c>
    </row>
    <row r="1151" spans="2:51" s="14" customFormat="1" ht="10.2">
      <c r="B1151" s="211"/>
      <c r="C1151" s="212"/>
      <c r="D1151" s="202" t="s">
        <v>165</v>
      </c>
      <c r="E1151" s="213" t="s">
        <v>1</v>
      </c>
      <c r="F1151" s="214" t="s">
        <v>2061</v>
      </c>
      <c r="G1151" s="212"/>
      <c r="H1151" s="215">
        <v>0.173</v>
      </c>
      <c r="I1151" s="216"/>
      <c r="J1151" s="212"/>
      <c r="K1151" s="212"/>
      <c r="L1151" s="217"/>
      <c r="M1151" s="218"/>
      <c r="N1151" s="219"/>
      <c r="O1151" s="219"/>
      <c r="P1151" s="219"/>
      <c r="Q1151" s="219"/>
      <c r="R1151" s="219"/>
      <c r="S1151" s="219"/>
      <c r="T1151" s="220"/>
      <c r="AT1151" s="221" t="s">
        <v>165</v>
      </c>
      <c r="AU1151" s="221" t="s">
        <v>83</v>
      </c>
      <c r="AV1151" s="14" t="s">
        <v>83</v>
      </c>
      <c r="AW1151" s="14" t="s">
        <v>30</v>
      </c>
      <c r="AX1151" s="14" t="s">
        <v>73</v>
      </c>
      <c r="AY1151" s="221" t="s">
        <v>157</v>
      </c>
    </row>
    <row r="1152" spans="2:51" s="13" customFormat="1" ht="10.2">
      <c r="B1152" s="200"/>
      <c r="C1152" s="201"/>
      <c r="D1152" s="202" t="s">
        <v>165</v>
      </c>
      <c r="E1152" s="203" t="s">
        <v>1</v>
      </c>
      <c r="F1152" s="204" t="s">
        <v>2062</v>
      </c>
      <c r="G1152" s="201"/>
      <c r="H1152" s="203" t="s">
        <v>1</v>
      </c>
      <c r="I1152" s="205"/>
      <c r="J1152" s="201"/>
      <c r="K1152" s="201"/>
      <c r="L1152" s="206"/>
      <c r="M1152" s="207"/>
      <c r="N1152" s="208"/>
      <c r="O1152" s="208"/>
      <c r="P1152" s="208"/>
      <c r="Q1152" s="208"/>
      <c r="R1152" s="208"/>
      <c r="S1152" s="208"/>
      <c r="T1152" s="209"/>
      <c r="AT1152" s="210" t="s">
        <v>165</v>
      </c>
      <c r="AU1152" s="210" t="s">
        <v>83</v>
      </c>
      <c r="AV1152" s="13" t="s">
        <v>81</v>
      </c>
      <c r="AW1152" s="13" t="s">
        <v>30</v>
      </c>
      <c r="AX1152" s="13" t="s">
        <v>73</v>
      </c>
      <c r="AY1152" s="210" t="s">
        <v>157</v>
      </c>
    </row>
    <row r="1153" spans="2:51" s="14" customFormat="1" ht="10.2">
      <c r="B1153" s="211"/>
      <c r="C1153" s="212"/>
      <c r="D1153" s="202" t="s">
        <v>165</v>
      </c>
      <c r="E1153" s="213" t="s">
        <v>1</v>
      </c>
      <c r="F1153" s="214" t="s">
        <v>2063</v>
      </c>
      <c r="G1153" s="212"/>
      <c r="H1153" s="215">
        <v>5</v>
      </c>
      <c r="I1153" s="216"/>
      <c r="J1153" s="212"/>
      <c r="K1153" s="212"/>
      <c r="L1153" s="217"/>
      <c r="M1153" s="218"/>
      <c r="N1153" s="219"/>
      <c r="O1153" s="219"/>
      <c r="P1153" s="219"/>
      <c r="Q1153" s="219"/>
      <c r="R1153" s="219"/>
      <c r="S1153" s="219"/>
      <c r="T1153" s="220"/>
      <c r="AT1153" s="221" t="s">
        <v>165</v>
      </c>
      <c r="AU1153" s="221" t="s">
        <v>83</v>
      </c>
      <c r="AV1153" s="14" t="s">
        <v>83</v>
      </c>
      <c r="AW1153" s="14" t="s">
        <v>30</v>
      </c>
      <c r="AX1153" s="14" t="s">
        <v>73</v>
      </c>
      <c r="AY1153" s="221" t="s">
        <v>157</v>
      </c>
    </row>
    <row r="1154" spans="2:51" s="14" customFormat="1" ht="10.2">
      <c r="B1154" s="211"/>
      <c r="C1154" s="212"/>
      <c r="D1154" s="202" t="s">
        <v>165</v>
      </c>
      <c r="E1154" s="213" t="s">
        <v>1</v>
      </c>
      <c r="F1154" s="214" t="s">
        <v>2064</v>
      </c>
      <c r="G1154" s="212"/>
      <c r="H1154" s="215">
        <v>1.5</v>
      </c>
      <c r="I1154" s="216"/>
      <c r="J1154" s="212"/>
      <c r="K1154" s="212"/>
      <c r="L1154" s="217"/>
      <c r="M1154" s="218"/>
      <c r="N1154" s="219"/>
      <c r="O1154" s="219"/>
      <c r="P1154" s="219"/>
      <c r="Q1154" s="219"/>
      <c r="R1154" s="219"/>
      <c r="S1154" s="219"/>
      <c r="T1154" s="220"/>
      <c r="AT1154" s="221" t="s">
        <v>165</v>
      </c>
      <c r="AU1154" s="221" t="s">
        <v>83</v>
      </c>
      <c r="AV1154" s="14" t="s">
        <v>83</v>
      </c>
      <c r="AW1154" s="14" t="s">
        <v>30</v>
      </c>
      <c r="AX1154" s="14" t="s">
        <v>73</v>
      </c>
      <c r="AY1154" s="221" t="s">
        <v>157</v>
      </c>
    </row>
    <row r="1155" spans="2:51" s="14" customFormat="1" ht="10.2">
      <c r="B1155" s="211"/>
      <c r="C1155" s="212"/>
      <c r="D1155" s="202" t="s">
        <v>165</v>
      </c>
      <c r="E1155" s="213" t="s">
        <v>1</v>
      </c>
      <c r="F1155" s="214" t="s">
        <v>2065</v>
      </c>
      <c r="G1155" s="212"/>
      <c r="H1155" s="215">
        <v>3</v>
      </c>
      <c r="I1155" s="216"/>
      <c r="J1155" s="212"/>
      <c r="K1155" s="212"/>
      <c r="L1155" s="217"/>
      <c r="M1155" s="218"/>
      <c r="N1155" s="219"/>
      <c r="O1155" s="219"/>
      <c r="P1155" s="219"/>
      <c r="Q1155" s="219"/>
      <c r="R1155" s="219"/>
      <c r="S1155" s="219"/>
      <c r="T1155" s="220"/>
      <c r="AT1155" s="221" t="s">
        <v>165</v>
      </c>
      <c r="AU1155" s="221" t="s">
        <v>83</v>
      </c>
      <c r="AV1155" s="14" t="s">
        <v>83</v>
      </c>
      <c r="AW1155" s="14" t="s">
        <v>30</v>
      </c>
      <c r="AX1155" s="14" t="s">
        <v>73</v>
      </c>
      <c r="AY1155" s="221" t="s">
        <v>157</v>
      </c>
    </row>
    <row r="1156" spans="2:51" s="14" customFormat="1" ht="10.2">
      <c r="B1156" s="211"/>
      <c r="C1156" s="212"/>
      <c r="D1156" s="202" t="s">
        <v>165</v>
      </c>
      <c r="E1156" s="213" t="s">
        <v>1</v>
      </c>
      <c r="F1156" s="214" t="s">
        <v>2066</v>
      </c>
      <c r="G1156" s="212"/>
      <c r="H1156" s="215">
        <v>4.488</v>
      </c>
      <c r="I1156" s="216"/>
      <c r="J1156" s="212"/>
      <c r="K1156" s="212"/>
      <c r="L1156" s="217"/>
      <c r="M1156" s="218"/>
      <c r="N1156" s="219"/>
      <c r="O1156" s="219"/>
      <c r="P1156" s="219"/>
      <c r="Q1156" s="219"/>
      <c r="R1156" s="219"/>
      <c r="S1156" s="219"/>
      <c r="T1156" s="220"/>
      <c r="AT1156" s="221" t="s">
        <v>165</v>
      </c>
      <c r="AU1156" s="221" t="s">
        <v>83</v>
      </c>
      <c r="AV1156" s="14" t="s">
        <v>83</v>
      </c>
      <c r="AW1156" s="14" t="s">
        <v>30</v>
      </c>
      <c r="AX1156" s="14" t="s">
        <v>73</v>
      </c>
      <c r="AY1156" s="221" t="s">
        <v>157</v>
      </c>
    </row>
    <row r="1157" spans="2:51" s="14" customFormat="1" ht="10.2">
      <c r="B1157" s="211"/>
      <c r="C1157" s="212"/>
      <c r="D1157" s="202" t="s">
        <v>165</v>
      </c>
      <c r="E1157" s="213" t="s">
        <v>1</v>
      </c>
      <c r="F1157" s="214" t="s">
        <v>2067</v>
      </c>
      <c r="G1157" s="212"/>
      <c r="H1157" s="215">
        <v>1.488</v>
      </c>
      <c r="I1157" s="216"/>
      <c r="J1157" s="212"/>
      <c r="K1157" s="212"/>
      <c r="L1157" s="217"/>
      <c r="M1157" s="218"/>
      <c r="N1157" s="219"/>
      <c r="O1157" s="219"/>
      <c r="P1157" s="219"/>
      <c r="Q1157" s="219"/>
      <c r="R1157" s="219"/>
      <c r="S1157" s="219"/>
      <c r="T1157" s="220"/>
      <c r="AT1157" s="221" t="s">
        <v>165</v>
      </c>
      <c r="AU1157" s="221" t="s">
        <v>83</v>
      </c>
      <c r="AV1157" s="14" t="s">
        <v>83</v>
      </c>
      <c r="AW1157" s="14" t="s">
        <v>30</v>
      </c>
      <c r="AX1157" s="14" t="s">
        <v>73</v>
      </c>
      <c r="AY1157" s="221" t="s">
        <v>157</v>
      </c>
    </row>
    <row r="1158" spans="2:51" s="15" customFormat="1" ht="10.2">
      <c r="B1158" s="222"/>
      <c r="C1158" s="223"/>
      <c r="D1158" s="202" t="s">
        <v>165</v>
      </c>
      <c r="E1158" s="224" t="s">
        <v>1</v>
      </c>
      <c r="F1158" s="225" t="s">
        <v>168</v>
      </c>
      <c r="G1158" s="223"/>
      <c r="H1158" s="226">
        <v>17.887999999999998</v>
      </c>
      <c r="I1158" s="227"/>
      <c r="J1158" s="223"/>
      <c r="K1158" s="223"/>
      <c r="L1158" s="228"/>
      <c r="M1158" s="229"/>
      <c r="N1158" s="230"/>
      <c r="O1158" s="230"/>
      <c r="P1158" s="230"/>
      <c r="Q1158" s="230"/>
      <c r="R1158" s="230"/>
      <c r="S1158" s="230"/>
      <c r="T1158" s="231"/>
      <c r="AT1158" s="232" t="s">
        <v>165</v>
      </c>
      <c r="AU1158" s="232" t="s">
        <v>83</v>
      </c>
      <c r="AV1158" s="15" t="s">
        <v>164</v>
      </c>
      <c r="AW1158" s="15" t="s">
        <v>30</v>
      </c>
      <c r="AX1158" s="15" t="s">
        <v>81</v>
      </c>
      <c r="AY1158" s="232" t="s">
        <v>157</v>
      </c>
    </row>
    <row r="1159" spans="1:65" s="2" customFormat="1" ht="24.15" customHeight="1">
      <c r="A1159" s="34"/>
      <c r="B1159" s="35"/>
      <c r="C1159" s="187" t="s">
        <v>2068</v>
      </c>
      <c r="D1159" s="187" t="s">
        <v>159</v>
      </c>
      <c r="E1159" s="188" t="s">
        <v>2069</v>
      </c>
      <c r="F1159" s="189" t="s">
        <v>2070</v>
      </c>
      <c r="G1159" s="190" t="s">
        <v>179</v>
      </c>
      <c r="H1159" s="191">
        <v>0.227</v>
      </c>
      <c r="I1159" s="192"/>
      <c r="J1159" s="193">
        <f>ROUND(I1159*H1159,2)</f>
        <v>0</v>
      </c>
      <c r="K1159" s="189" t="s">
        <v>163</v>
      </c>
      <c r="L1159" s="39"/>
      <c r="M1159" s="194" t="s">
        <v>1</v>
      </c>
      <c r="N1159" s="195" t="s">
        <v>40</v>
      </c>
      <c r="O1159" s="72"/>
      <c r="P1159" s="196">
        <f>O1159*H1159</f>
        <v>0</v>
      </c>
      <c r="Q1159" s="196">
        <v>0.00189</v>
      </c>
      <c r="R1159" s="196">
        <f>Q1159*H1159</f>
        <v>0.00042903</v>
      </c>
      <c r="S1159" s="196">
        <v>0</v>
      </c>
      <c r="T1159" s="197">
        <f>S1159*H1159</f>
        <v>0</v>
      </c>
      <c r="U1159" s="34"/>
      <c r="V1159" s="34"/>
      <c r="W1159" s="34"/>
      <c r="X1159" s="34"/>
      <c r="Y1159" s="34"/>
      <c r="Z1159" s="34"/>
      <c r="AA1159" s="34"/>
      <c r="AB1159" s="34"/>
      <c r="AC1159" s="34"/>
      <c r="AD1159" s="34"/>
      <c r="AE1159" s="34"/>
      <c r="AR1159" s="198" t="s">
        <v>196</v>
      </c>
      <c r="AT1159" s="198" t="s">
        <v>159</v>
      </c>
      <c r="AU1159" s="198" t="s">
        <v>83</v>
      </c>
      <c r="AY1159" s="17" t="s">
        <v>157</v>
      </c>
      <c r="BE1159" s="199">
        <f>IF(N1159="základní",J1159,0)</f>
        <v>0</v>
      </c>
      <c r="BF1159" s="199">
        <f>IF(N1159="snížená",J1159,0)</f>
        <v>0</v>
      </c>
      <c r="BG1159" s="199">
        <f>IF(N1159="zákl. přenesená",J1159,0)</f>
        <v>0</v>
      </c>
      <c r="BH1159" s="199">
        <f>IF(N1159="sníž. přenesená",J1159,0)</f>
        <v>0</v>
      </c>
      <c r="BI1159" s="199">
        <f>IF(N1159="nulová",J1159,0)</f>
        <v>0</v>
      </c>
      <c r="BJ1159" s="17" t="s">
        <v>164</v>
      </c>
      <c r="BK1159" s="199">
        <f>ROUND(I1159*H1159,2)</f>
        <v>0</v>
      </c>
      <c r="BL1159" s="17" t="s">
        <v>196</v>
      </c>
      <c r="BM1159" s="198" t="s">
        <v>2071</v>
      </c>
    </row>
    <row r="1160" spans="2:51" s="14" customFormat="1" ht="10.2">
      <c r="B1160" s="211"/>
      <c r="C1160" s="212"/>
      <c r="D1160" s="202" t="s">
        <v>165</v>
      </c>
      <c r="E1160" s="213" t="s">
        <v>1</v>
      </c>
      <c r="F1160" s="214" t="s">
        <v>2072</v>
      </c>
      <c r="G1160" s="212"/>
      <c r="H1160" s="215">
        <v>0.227</v>
      </c>
      <c r="I1160" s="216"/>
      <c r="J1160" s="212"/>
      <c r="K1160" s="212"/>
      <c r="L1160" s="217"/>
      <c r="M1160" s="218"/>
      <c r="N1160" s="219"/>
      <c r="O1160" s="219"/>
      <c r="P1160" s="219"/>
      <c r="Q1160" s="219"/>
      <c r="R1160" s="219"/>
      <c r="S1160" s="219"/>
      <c r="T1160" s="220"/>
      <c r="AT1160" s="221" t="s">
        <v>165</v>
      </c>
      <c r="AU1160" s="221" t="s">
        <v>83</v>
      </c>
      <c r="AV1160" s="14" t="s">
        <v>83</v>
      </c>
      <c r="AW1160" s="14" t="s">
        <v>30</v>
      </c>
      <c r="AX1160" s="14" t="s">
        <v>81</v>
      </c>
      <c r="AY1160" s="221" t="s">
        <v>157</v>
      </c>
    </row>
    <row r="1161" spans="1:65" s="2" customFormat="1" ht="24.15" customHeight="1">
      <c r="A1161" s="34"/>
      <c r="B1161" s="35"/>
      <c r="C1161" s="187" t="s">
        <v>2073</v>
      </c>
      <c r="D1161" s="187" t="s">
        <v>159</v>
      </c>
      <c r="E1161" s="188" t="s">
        <v>2074</v>
      </c>
      <c r="F1161" s="189" t="s">
        <v>2075</v>
      </c>
      <c r="G1161" s="190" t="s">
        <v>162</v>
      </c>
      <c r="H1161" s="191">
        <v>27.592</v>
      </c>
      <c r="I1161" s="192"/>
      <c r="J1161" s="193">
        <f>ROUND(I1161*H1161,2)</f>
        <v>0</v>
      </c>
      <c r="K1161" s="189" t="s">
        <v>163</v>
      </c>
      <c r="L1161" s="39"/>
      <c r="M1161" s="194" t="s">
        <v>1</v>
      </c>
      <c r="N1161" s="195" t="s">
        <v>40</v>
      </c>
      <c r="O1161" s="72"/>
      <c r="P1161" s="196">
        <f>O1161*H1161</f>
        <v>0</v>
      </c>
      <c r="Q1161" s="196">
        <v>0</v>
      </c>
      <c r="R1161" s="196">
        <f>Q1161*H1161</f>
        <v>0</v>
      </c>
      <c r="S1161" s="196">
        <v>0.0066</v>
      </c>
      <c r="T1161" s="197">
        <f>S1161*H1161</f>
        <v>0.1821072</v>
      </c>
      <c r="U1161" s="34"/>
      <c r="V1161" s="34"/>
      <c r="W1161" s="34"/>
      <c r="X1161" s="34"/>
      <c r="Y1161" s="34"/>
      <c r="Z1161" s="34"/>
      <c r="AA1161" s="34"/>
      <c r="AB1161" s="34"/>
      <c r="AC1161" s="34"/>
      <c r="AD1161" s="34"/>
      <c r="AE1161" s="34"/>
      <c r="AR1161" s="198" t="s">
        <v>196</v>
      </c>
      <c r="AT1161" s="198" t="s">
        <v>159</v>
      </c>
      <c r="AU1161" s="198" t="s">
        <v>83</v>
      </c>
      <c r="AY1161" s="17" t="s">
        <v>157</v>
      </c>
      <c r="BE1161" s="199">
        <f>IF(N1161="základní",J1161,0)</f>
        <v>0</v>
      </c>
      <c r="BF1161" s="199">
        <f>IF(N1161="snížená",J1161,0)</f>
        <v>0</v>
      </c>
      <c r="BG1161" s="199">
        <f>IF(N1161="zákl. přenesená",J1161,0)</f>
        <v>0</v>
      </c>
      <c r="BH1161" s="199">
        <f>IF(N1161="sníž. přenesená",J1161,0)</f>
        <v>0</v>
      </c>
      <c r="BI1161" s="199">
        <f>IF(N1161="nulová",J1161,0)</f>
        <v>0</v>
      </c>
      <c r="BJ1161" s="17" t="s">
        <v>164</v>
      </c>
      <c r="BK1161" s="199">
        <f>ROUND(I1161*H1161,2)</f>
        <v>0</v>
      </c>
      <c r="BL1161" s="17" t="s">
        <v>196</v>
      </c>
      <c r="BM1161" s="198" t="s">
        <v>2076</v>
      </c>
    </row>
    <row r="1162" spans="2:51" s="13" customFormat="1" ht="10.2">
      <c r="B1162" s="200"/>
      <c r="C1162" s="201"/>
      <c r="D1162" s="202" t="s">
        <v>165</v>
      </c>
      <c r="E1162" s="203" t="s">
        <v>1</v>
      </c>
      <c r="F1162" s="204" t="s">
        <v>2077</v>
      </c>
      <c r="G1162" s="201"/>
      <c r="H1162" s="203" t="s">
        <v>1</v>
      </c>
      <c r="I1162" s="205"/>
      <c r="J1162" s="201"/>
      <c r="K1162" s="201"/>
      <c r="L1162" s="206"/>
      <c r="M1162" s="207"/>
      <c r="N1162" s="208"/>
      <c r="O1162" s="208"/>
      <c r="P1162" s="208"/>
      <c r="Q1162" s="208"/>
      <c r="R1162" s="208"/>
      <c r="S1162" s="208"/>
      <c r="T1162" s="209"/>
      <c r="AT1162" s="210" t="s">
        <v>165</v>
      </c>
      <c r="AU1162" s="210" t="s">
        <v>83</v>
      </c>
      <c r="AV1162" s="13" t="s">
        <v>81</v>
      </c>
      <c r="AW1162" s="13" t="s">
        <v>30</v>
      </c>
      <c r="AX1162" s="13" t="s">
        <v>73</v>
      </c>
      <c r="AY1162" s="210" t="s">
        <v>157</v>
      </c>
    </row>
    <row r="1163" spans="2:51" s="14" customFormat="1" ht="10.2">
      <c r="B1163" s="211"/>
      <c r="C1163" s="212"/>
      <c r="D1163" s="202" t="s">
        <v>165</v>
      </c>
      <c r="E1163" s="213" t="s">
        <v>1</v>
      </c>
      <c r="F1163" s="214" t="s">
        <v>2078</v>
      </c>
      <c r="G1163" s="212"/>
      <c r="H1163" s="215">
        <v>27.592</v>
      </c>
      <c r="I1163" s="216"/>
      <c r="J1163" s="212"/>
      <c r="K1163" s="212"/>
      <c r="L1163" s="217"/>
      <c r="M1163" s="218"/>
      <c r="N1163" s="219"/>
      <c r="O1163" s="219"/>
      <c r="P1163" s="219"/>
      <c r="Q1163" s="219"/>
      <c r="R1163" s="219"/>
      <c r="S1163" s="219"/>
      <c r="T1163" s="220"/>
      <c r="AT1163" s="221" t="s">
        <v>165</v>
      </c>
      <c r="AU1163" s="221" t="s">
        <v>83</v>
      </c>
      <c r="AV1163" s="14" t="s">
        <v>83</v>
      </c>
      <c r="AW1163" s="14" t="s">
        <v>30</v>
      </c>
      <c r="AX1163" s="14" t="s">
        <v>73</v>
      </c>
      <c r="AY1163" s="221" t="s">
        <v>157</v>
      </c>
    </row>
    <row r="1164" spans="2:51" s="15" customFormat="1" ht="10.2">
      <c r="B1164" s="222"/>
      <c r="C1164" s="223"/>
      <c r="D1164" s="202" t="s">
        <v>165</v>
      </c>
      <c r="E1164" s="224" t="s">
        <v>1</v>
      </c>
      <c r="F1164" s="225" t="s">
        <v>168</v>
      </c>
      <c r="G1164" s="223"/>
      <c r="H1164" s="226">
        <v>27.592</v>
      </c>
      <c r="I1164" s="227"/>
      <c r="J1164" s="223"/>
      <c r="K1164" s="223"/>
      <c r="L1164" s="228"/>
      <c r="M1164" s="229"/>
      <c r="N1164" s="230"/>
      <c r="O1164" s="230"/>
      <c r="P1164" s="230"/>
      <c r="Q1164" s="230"/>
      <c r="R1164" s="230"/>
      <c r="S1164" s="230"/>
      <c r="T1164" s="231"/>
      <c r="AT1164" s="232" t="s">
        <v>165</v>
      </c>
      <c r="AU1164" s="232" t="s">
        <v>83</v>
      </c>
      <c r="AV1164" s="15" t="s">
        <v>164</v>
      </c>
      <c r="AW1164" s="15" t="s">
        <v>30</v>
      </c>
      <c r="AX1164" s="15" t="s">
        <v>81</v>
      </c>
      <c r="AY1164" s="232" t="s">
        <v>157</v>
      </c>
    </row>
    <row r="1165" spans="1:65" s="2" customFormat="1" ht="24.15" customHeight="1">
      <c r="A1165" s="34"/>
      <c r="B1165" s="35"/>
      <c r="C1165" s="187" t="s">
        <v>2079</v>
      </c>
      <c r="D1165" s="187" t="s">
        <v>159</v>
      </c>
      <c r="E1165" s="188" t="s">
        <v>2080</v>
      </c>
      <c r="F1165" s="189" t="s">
        <v>2081</v>
      </c>
      <c r="G1165" s="190" t="s">
        <v>162</v>
      </c>
      <c r="H1165" s="191">
        <v>60</v>
      </c>
      <c r="I1165" s="192"/>
      <c r="J1165" s="193">
        <f>ROUND(I1165*H1165,2)</f>
        <v>0</v>
      </c>
      <c r="K1165" s="189" t="s">
        <v>163</v>
      </c>
      <c r="L1165" s="39"/>
      <c r="M1165" s="194" t="s">
        <v>1</v>
      </c>
      <c r="N1165" s="195" t="s">
        <v>40</v>
      </c>
      <c r="O1165" s="72"/>
      <c r="P1165" s="196">
        <f>O1165*H1165</f>
        <v>0</v>
      </c>
      <c r="Q1165" s="196">
        <v>0</v>
      </c>
      <c r="R1165" s="196">
        <f>Q1165*H1165</f>
        <v>0</v>
      </c>
      <c r="S1165" s="196">
        <v>0.0066</v>
      </c>
      <c r="T1165" s="197">
        <f>S1165*H1165</f>
        <v>0.396</v>
      </c>
      <c r="U1165" s="34"/>
      <c r="V1165" s="34"/>
      <c r="W1165" s="34"/>
      <c r="X1165" s="34"/>
      <c r="Y1165" s="34"/>
      <c r="Z1165" s="34"/>
      <c r="AA1165" s="34"/>
      <c r="AB1165" s="34"/>
      <c r="AC1165" s="34"/>
      <c r="AD1165" s="34"/>
      <c r="AE1165" s="34"/>
      <c r="AR1165" s="198" t="s">
        <v>196</v>
      </c>
      <c r="AT1165" s="198" t="s">
        <v>159</v>
      </c>
      <c r="AU1165" s="198" t="s">
        <v>83</v>
      </c>
      <c r="AY1165" s="17" t="s">
        <v>157</v>
      </c>
      <c r="BE1165" s="199">
        <f>IF(N1165="základní",J1165,0)</f>
        <v>0</v>
      </c>
      <c r="BF1165" s="199">
        <f>IF(N1165="snížená",J1165,0)</f>
        <v>0</v>
      </c>
      <c r="BG1165" s="199">
        <f>IF(N1165="zákl. přenesená",J1165,0)</f>
        <v>0</v>
      </c>
      <c r="BH1165" s="199">
        <f>IF(N1165="sníž. přenesená",J1165,0)</f>
        <v>0</v>
      </c>
      <c r="BI1165" s="199">
        <f>IF(N1165="nulová",J1165,0)</f>
        <v>0</v>
      </c>
      <c r="BJ1165" s="17" t="s">
        <v>164</v>
      </c>
      <c r="BK1165" s="199">
        <f>ROUND(I1165*H1165,2)</f>
        <v>0</v>
      </c>
      <c r="BL1165" s="17" t="s">
        <v>196</v>
      </c>
      <c r="BM1165" s="198" t="s">
        <v>2082</v>
      </c>
    </row>
    <row r="1166" spans="2:51" s="14" customFormat="1" ht="10.2">
      <c r="B1166" s="211"/>
      <c r="C1166" s="212"/>
      <c r="D1166" s="202" t="s">
        <v>165</v>
      </c>
      <c r="E1166" s="213" t="s">
        <v>1</v>
      </c>
      <c r="F1166" s="214" t="s">
        <v>2083</v>
      </c>
      <c r="G1166" s="212"/>
      <c r="H1166" s="215">
        <v>60</v>
      </c>
      <c r="I1166" s="216"/>
      <c r="J1166" s="212"/>
      <c r="K1166" s="212"/>
      <c r="L1166" s="217"/>
      <c r="M1166" s="218"/>
      <c r="N1166" s="219"/>
      <c r="O1166" s="219"/>
      <c r="P1166" s="219"/>
      <c r="Q1166" s="219"/>
      <c r="R1166" s="219"/>
      <c r="S1166" s="219"/>
      <c r="T1166" s="220"/>
      <c r="AT1166" s="221" t="s">
        <v>165</v>
      </c>
      <c r="AU1166" s="221" t="s">
        <v>83</v>
      </c>
      <c r="AV1166" s="14" t="s">
        <v>83</v>
      </c>
      <c r="AW1166" s="14" t="s">
        <v>30</v>
      </c>
      <c r="AX1166" s="14" t="s">
        <v>73</v>
      </c>
      <c r="AY1166" s="221" t="s">
        <v>157</v>
      </c>
    </row>
    <row r="1167" spans="2:51" s="15" customFormat="1" ht="10.2">
      <c r="B1167" s="222"/>
      <c r="C1167" s="223"/>
      <c r="D1167" s="202" t="s">
        <v>165</v>
      </c>
      <c r="E1167" s="224" t="s">
        <v>1</v>
      </c>
      <c r="F1167" s="225" t="s">
        <v>168</v>
      </c>
      <c r="G1167" s="223"/>
      <c r="H1167" s="226">
        <v>60</v>
      </c>
      <c r="I1167" s="227"/>
      <c r="J1167" s="223"/>
      <c r="K1167" s="223"/>
      <c r="L1167" s="228"/>
      <c r="M1167" s="229"/>
      <c r="N1167" s="230"/>
      <c r="O1167" s="230"/>
      <c r="P1167" s="230"/>
      <c r="Q1167" s="230"/>
      <c r="R1167" s="230"/>
      <c r="S1167" s="230"/>
      <c r="T1167" s="231"/>
      <c r="AT1167" s="232" t="s">
        <v>165</v>
      </c>
      <c r="AU1167" s="232" t="s">
        <v>83</v>
      </c>
      <c r="AV1167" s="15" t="s">
        <v>164</v>
      </c>
      <c r="AW1167" s="15" t="s">
        <v>30</v>
      </c>
      <c r="AX1167" s="15" t="s">
        <v>81</v>
      </c>
      <c r="AY1167" s="232" t="s">
        <v>157</v>
      </c>
    </row>
    <row r="1168" spans="1:65" s="2" customFormat="1" ht="24.15" customHeight="1">
      <c r="A1168" s="34"/>
      <c r="B1168" s="35"/>
      <c r="C1168" s="187" t="s">
        <v>1195</v>
      </c>
      <c r="D1168" s="187" t="s">
        <v>159</v>
      </c>
      <c r="E1168" s="188" t="s">
        <v>2084</v>
      </c>
      <c r="F1168" s="189" t="s">
        <v>2085</v>
      </c>
      <c r="G1168" s="190" t="s">
        <v>162</v>
      </c>
      <c r="H1168" s="191">
        <v>130.4</v>
      </c>
      <c r="I1168" s="192"/>
      <c r="J1168" s="193">
        <f>ROUND(I1168*H1168,2)</f>
        <v>0</v>
      </c>
      <c r="K1168" s="189" t="s">
        <v>163</v>
      </c>
      <c r="L1168" s="39"/>
      <c r="M1168" s="194" t="s">
        <v>1</v>
      </c>
      <c r="N1168" s="195" t="s">
        <v>40</v>
      </c>
      <c r="O1168" s="72"/>
      <c r="P1168" s="196">
        <f>O1168*H1168</f>
        <v>0</v>
      </c>
      <c r="Q1168" s="196">
        <v>0</v>
      </c>
      <c r="R1168" s="196">
        <f>Q1168*H1168</f>
        <v>0</v>
      </c>
      <c r="S1168" s="196">
        <v>0.01232</v>
      </c>
      <c r="T1168" s="197">
        <f>S1168*H1168</f>
        <v>1.606528</v>
      </c>
      <c r="U1168" s="34"/>
      <c r="V1168" s="34"/>
      <c r="W1168" s="34"/>
      <c r="X1168" s="34"/>
      <c r="Y1168" s="34"/>
      <c r="Z1168" s="34"/>
      <c r="AA1168" s="34"/>
      <c r="AB1168" s="34"/>
      <c r="AC1168" s="34"/>
      <c r="AD1168" s="34"/>
      <c r="AE1168" s="34"/>
      <c r="AR1168" s="198" t="s">
        <v>196</v>
      </c>
      <c r="AT1168" s="198" t="s">
        <v>159</v>
      </c>
      <c r="AU1168" s="198" t="s">
        <v>83</v>
      </c>
      <c r="AY1168" s="17" t="s">
        <v>157</v>
      </c>
      <c r="BE1168" s="199">
        <f>IF(N1168="základní",J1168,0)</f>
        <v>0</v>
      </c>
      <c r="BF1168" s="199">
        <f>IF(N1168="snížená",J1168,0)</f>
        <v>0</v>
      </c>
      <c r="BG1168" s="199">
        <f>IF(N1168="zákl. přenesená",J1168,0)</f>
        <v>0</v>
      </c>
      <c r="BH1168" s="199">
        <f>IF(N1168="sníž. přenesená",J1168,0)</f>
        <v>0</v>
      </c>
      <c r="BI1168" s="199">
        <f>IF(N1168="nulová",J1168,0)</f>
        <v>0</v>
      </c>
      <c r="BJ1168" s="17" t="s">
        <v>164</v>
      </c>
      <c r="BK1168" s="199">
        <f>ROUND(I1168*H1168,2)</f>
        <v>0</v>
      </c>
      <c r="BL1168" s="17" t="s">
        <v>196</v>
      </c>
      <c r="BM1168" s="198" t="s">
        <v>2086</v>
      </c>
    </row>
    <row r="1169" spans="2:51" s="14" customFormat="1" ht="10.2">
      <c r="B1169" s="211"/>
      <c r="C1169" s="212"/>
      <c r="D1169" s="202" t="s">
        <v>165</v>
      </c>
      <c r="E1169" s="213" t="s">
        <v>1</v>
      </c>
      <c r="F1169" s="214" t="s">
        <v>2087</v>
      </c>
      <c r="G1169" s="212"/>
      <c r="H1169" s="215">
        <v>130.4</v>
      </c>
      <c r="I1169" s="216"/>
      <c r="J1169" s="212"/>
      <c r="K1169" s="212"/>
      <c r="L1169" s="217"/>
      <c r="M1169" s="218"/>
      <c r="N1169" s="219"/>
      <c r="O1169" s="219"/>
      <c r="P1169" s="219"/>
      <c r="Q1169" s="219"/>
      <c r="R1169" s="219"/>
      <c r="S1169" s="219"/>
      <c r="T1169" s="220"/>
      <c r="AT1169" s="221" t="s">
        <v>165</v>
      </c>
      <c r="AU1169" s="221" t="s">
        <v>83</v>
      </c>
      <c r="AV1169" s="14" t="s">
        <v>83</v>
      </c>
      <c r="AW1169" s="14" t="s">
        <v>30</v>
      </c>
      <c r="AX1169" s="14" t="s">
        <v>73</v>
      </c>
      <c r="AY1169" s="221" t="s">
        <v>157</v>
      </c>
    </row>
    <row r="1170" spans="2:51" s="15" customFormat="1" ht="10.2">
      <c r="B1170" s="222"/>
      <c r="C1170" s="223"/>
      <c r="D1170" s="202" t="s">
        <v>165</v>
      </c>
      <c r="E1170" s="224" t="s">
        <v>1</v>
      </c>
      <c r="F1170" s="225" t="s">
        <v>168</v>
      </c>
      <c r="G1170" s="223"/>
      <c r="H1170" s="226">
        <v>130.4</v>
      </c>
      <c r="I1170" s="227"/>
      <c r="J1170" s="223"/>
      <c r="K1170" s="223"/>
      <c r="L1170" s="228"/>
      <c r="M1170" s="229"/>
      <c r="N1170" s="230"/>
      <c r="O1170" s="230"/>
      <c r="P1170" s="230"/>
      <c r="Q1170" s="230"/>
      <c r="R1170" s="230"/>
      <c r="S1170" s="230"/>
      <c r="T1170" s="231"/>
      <c r="AT1170" s="232" t="s">
        <v>165</v>
      </c>
      <c r="AU1170" s="232" t="s">
        <v>83</v>
      </c>
      <c r="AV1170" s="15" t="s">
        <v>164</v>
      </c>
      <c r="AW1170" s="15" t="s">
        <v>30</v>
      </c>
      <c r="AX1170" s="15" t="s">
        <v>81</v>
      </c>
      <c r="AY1170" s="232" t="s">
        <v>157</v>
      </c>
    </row>
    <row r="1171" spans="1:65" s="2" customFormat="1" ht="24.15" customHeight="1">
      <c r="A1171" s="34"/>
      <c r="B1171" s="35"/>
      <c r="C1171" s="187" t="s">
        <v>2088</v>
      </c>
      <c r="D1171" s="187" t="s">
        <v>159</v>
      </c>
      <c r="E1171" s="188" t="s">
        <v>2089</v>
      </c>
      <c r="F1171" s="189" t="s">
        <v>2090</v>
      </c>
      <c r="G1171" s="190" t="s">
        <v>162</v>
      </c>
      <c r="H1171" s="191">
        <v>70</v>
      </c>
      <c r="I1171" s="192"/>
      <c r="J1171" s="193">
        <f>ROUND(I1171*H1171,2)</f>
        <v>0</v>
      </c>
      <c r="K1171" s="189" t="s">
        <v>163</v>
      </c>
      <c r="L1171" s="39"/>
      <c r="M1171" s="194" t="s">
        <v>1</v>
      </c>
      <c r="N1171" s="195" t="s">
        <v>40</v>
      </c>
      <c r="O1171" s="72"/>
      <c r="P1171" s="196">
        <f>O1171*H1171</f>
        <v>0</v>
      </c>
      <c r="Q1171" s="196">
        <v>0</v>
      </c>
      <c r="R1171" s="196">
        <f>Q1171*H1171</f>
        <v>0</v>
      </c>
      <c r="S1171" s="196">
        <v>0.01232</v>
      </c>
      <c r="T1171" s="197">
        <f>S1171*H1171</f>
        <v>0.8623999999999999</v>
      </c>
      <c r="U1171" s="34"/>
      <c r="V1171" s="34"/>
      <c r="W1171" s="34"/>
      <c r="X1171" s="34"/>
      <c r="Y1171" s="34"/>
      <c r="Z1171" s="34"/>
      <c r="AA1171" s="34"/>
      <c r="AB1171" s="34"/>
      <c r="AC1171" s="34"/>
      <c r="AD1171" s="34"/>
      <c r="AE1171" s="34"/>
      <c r="AR1171" s="198" t="s">
        <v>196</v>
      </c>
      <c r="AT1171" s="198" t="s">
        <v>159</v>
      </c>
      <c r="AU1171" s="198" t="s">
        <v>83</v>
      </c>
      <c r="AY1171" s="17" t="s">
        <v>157</v>
      </c>
      <c r="BE1171" s="199">
        <f>IF(N1171="základní",J1171,0)</f>
        <v>0</v>
      </c>
      <c r="BF1171" s="199">
        <f>IF(N1171="snížená",J1171,0)</f>
        <v>0</v>
      </c>
      <c r="BG1171" s="199">
        <f>IF(N1171="zákl. přenesená",J1171,0)</f>
        <v>0</v>
      </c>
      <c r="BH1171" s="199">
        <f>IF(N1171="sníž. přenesená",J1171,0)</f>
        <v>0</v>
      </c>
      <c r="BI1171" s="199">
        <f>IF(N1171="nulová",J1171,0)</f>
        <v>0</v>
      </c>
      <c r="BJ1171" s="17" t="s">
        <v>164</v>
      </c>
      <c r="BK1171" s="199">
        <f>ROUND(I1171*H1171,2)</f>
        <v>0</v>
      </c>
      <c r="BL1171" s="17" t="s">
        <v>196</v>
      </c>
      <c r="BM1171" s="198" t="s">
        <v>2091</v>
      </c>
    </row>
    <row r="1172" spans="1:65" s="2" customFormat="1" ht="24.15" customHeight="1">
      <c r="A1172" s="34"/>
      <c r="B1172" s="35"/>
      <c r="C1172" s="187" t="s">
        <v>1200</v>
      </c>
      <c r="D1172" s="187" t="s">
        <v>159</v>
      </c>
      <c r="E1172" s="188" t="s">
        <v>2092</v>
      </c>
      <c r="F1172" s="189" t="s">
        <v>2093</v>
      </c>
      <c r="G1172" s="190" t="s">
        <v>162</v>
      </c>
      <c r="H1172" s="191">
        <v>200.4</v>
      </c>
      <c r="I1172" s="192"/>
      <c r="J1172" s="193">
        <f>ROUND(I1172*H1172,2)</f>
        <v>0</v>
      </c>
      <c r="K1172" s="189" t="s">
        <v>163</v>
      </c>
      <c r="L1172" s="39"/>
      <c r="M1172" s="194" t="s">
        <v>1</v>
      </c>
      <c r="N1172" s="195" t="s">
        <v>40</v>
      </c>
      <c r="O1172" s="72"/>
      <c r="P1172" s="196">
        <f>O1172*H1172</f>
        <v>0</v>
      </c>
      <c r="Q1172" s="196">
        <v>8E-05</v>
      </c>
      <c r="R1172" s="196">
        <f>Q1172*H1172</f>
        <v>0.016032</v>
      </c>
      <c r="S1172" s="196">
        <v>0</v>
      </c>
      <c r="T1172" s="197">
        <f>S1172*H1172</f>
        <v>0</v>
      </c>
      <c r="U1172" s="34"/>
      <c r="V1172" s="34"/>
      <c r="W1172" s="34"/>
      <c r="X1172" s="34"/>
      <c r="Y1172" s="34"/>
      <c r="Z1172" s="34"/>
      <c r="AA1172" s="34"/>
      <c r="AB1172" s="34"/>
      <c r="AC1172" s="34"/>
      <c r="AD1172" s="34"/>
      <c r="AE1172" s="34"/>
      <c r="AR1172" s="198" t="s">
        <v>196</v>
      </c>
      <c r="AT1172" s="198" t="s">
        <v>159</v>
      </c>
      <c r="AU1172" s="198" t="s">
        <v>83</v>
      </c>
      <c r="AY1172" s="17" t="s">
        <v>157</v>
      </c>
      <c r="BE1172" s="199">
        <f>IF(N1172="základní",J1172,0)</f>
        <v>0</v>
      </c>
      <c r="BF1172" s="199">
        <f>IF(N1172="snížená",J1172,0)</f>
        <v>0</v>
      </c>
      <c r="BG1172" s="199">
        <f>IF(N1172="zákl. přenesená",J1172,0)</f>
        <v>0</v>
      </c>
      <c r="BH1172" s="199">
        <f>IF(N1172="sníž. přenesená",J1172,0)</f>
        <v>0</v>
      </c>
      <c r="BI1172" s="199">
        <f>IF(N1172="nulová",J1172,0)</f>
        <v>0</v>
      </c>
      <c r="BJ1172" s="17" t="s">
        <v>164</v>
      </c>
      <c r="BK1172" s="199">
        <f>ROUND(I1172*H1172,2)</f>
        <v>0</v>
      </c>
      <c r="BL1172" s="17" t="s">
        <v>196</v>
      </c>
      <c r="BM1172" s="198" t="s">
        <v>2094</v>
      </c>
    </row>
    <row r="1173" spans="2:51" s="14" customFormat="1" ht="10.2">
      <c r="B1173" s="211"/>
      <c r="C1173" s="212"/>
      <c r="D1173" s="202" t="s">
        <v>165</v>
      </c>
      <c r="E1173" s="213" t="s">
        <v>1</v>
      </c>
      <c r="F1173" s="214" t="s">
        <v>2087</v>
      </c>
      <c r="G1173" s="212"/>
      <c r="H1173" s="215">
        <v>130.4</v>
      </c>
      <c r="I1173" s="216"/>
      <c r="J1173" s="212"/>
      <c r="K1173" s="212"/>
      <c r="L1173" s="217"/>
      <c r="M1173" s="218"/>
      <c r="N1173" s="219"/>
      <c r="O1173" s="219"/>
      <c r="P1173" s="219"/>
      <c r="Q1173" s="219"/>
      <c r="R1173" s="219"/>
      <c r="S1173" s="219"/>
      <c r="T1173" s="220"/>
      <c r="AT1173" s="221" t="s">
        <v>165</v>
      </c>
      <c r="AU1173" s="221" t="s">
        <v>83</v>
      </c>
      <c r="AV1173" s="14" t="s">
        <v>83</v>
      </c>
      <c r="AW1173" s="14" t="s">
        <v>30</v>
      </c>
      <c r="AX1173" s="14" t="s">
        <v>73</v>
      </c>
      <c r="AY1173" s="221" t="s">
        <v>157</v>
      </c>
    </row>
    <row r="1174" spans="2:51" s="14" customFormat="1" ht="10.2">
      <c r="B1174" s="211"/>
      <c r="C1174" s="212"/>
      <c r="D1174" s="202" t="s">
        <v>165</v>
      </c>
      <c r="E1174" s="213" t="s">
        <v>1</v>
      </c>
      <c r="F1174" s="214" t="s">
        <v>341</v>
      </c>
      <c r="G1174" s="212"/>
      <c r="H1174" s="215">
        <v>70</v>
      </c>
      <c r="I1174" s="216"/>
      <c r="J1174" s="212"/>
      <c r="K1174" s="212"/>
      <c r="L1174" s="217"/>
      <c r="M1174" s="218"/>
      <c r="N1174" s="219"/>
      <c r="O1174" s="219"/>
      <c r="P1174" s="219"/>
      <c r="Q1174" s="219"/>
      <c r="R1174" s="219"/>
      <c r="S1174" s="219"/>
      <c r="T1174" s="220"/>
      <c r="AT1174" s="221" t="s">
        <v>165</v>
      </c>
      <c r="AU1174" s="221" t="s">
        <v>83</v>
      </c>
      <c r="AV1174" s="14" t="s">
        <v>83</v>
      </c>
      <c r="AW1174" s="14" t="s">
        <v>30</v>
      </c>
      <c r="AX1174" s="14" t="s">
        <v>73</v>
      </c>
      <c r="AY1174" s="221" t="s">
        <v>157</v>
      </c>
    </row>
    <row r="1175" spans="2:51" s="15" customFormat="1" ht="10.2">
      <c r="B1175" s="222"/>
      <c r="C1175" s="223"/>
      <c r="D1175" s="202" t="s">
        <v>165</v>
      </c>
      <c r="E1175" s="224" t="s">
        <v>1</v>
      </c>
      <c r="F1175" s="225" t="s">
        <v>168</v>
      </c>
      <c r="G1175" s="223"/>
      <c r="H1175" s="226">
        <v>200.4</v>
      </c>
      <c r="I1175" s="227"/>
      <c r="J1175" s="223"/>
      <c r="K1175" s="223"/>
      <c r="L1175" s="228"/>
      <c r="M1175" s="229"/>
      <c r="N1175" s="230"/>
      <c r="O1175" s="230"/>
      <c r="P1175" s="230"/>
      <c r="Q1175" s="230"/>
      <c r="R1175" s="230"/>
      <c r="S1175" s="230"/>
      <c r="T1175" s="231"/>
      <c r="AT1175" s="232" t="s">
        <v>165</v>
      </c>
      <c r="AU1175" s="232" t="s">
        <v>83</v>
      </c>
      <c r="AV1175" s="15" t="s">
        <v>164</v>
      </c>
      <c r="AW1175" s="15" t="s">
        <v>30</v>
      </c>
      <c r="AX1175" s="15" t="s">
        <v>81</v>
      </c>
      <c r="AY1175" s="232" t="s">
        <v>157</v>
      </c>
    </row>
    <row r="1176" spans="1:65" s="2" customFormat="1" ht="14.4" customHeight="1">
      <c r="A1176" s="34"/>
      <c r="B1176" s="35"/>
      <c r="C1176" s="233" t="s">
        <v>2095</v>
      </c>
      <c r="D1176" s="233" t="s">
        <v>307</v>
      </c>
      <c r="E1176" s="234" t="s">
        <v>2096</v>
      </c>
      <c r="F1176" s="235" t="s">
        <v>2097</v>
      </c>
      <c r="G1176" s="236" t="s">
        <v>179</v>
      </c>
      <c r="H1176" s="237">
        <v>4.871</v>
      </c>
      <c r="I1176" s="238"/>
      <c r="J1176" s="239">
        <f>ROUND(I1176*H1176,2)</f>
        <v>0</v>
      </c>
      <c r="K1176" s="235" t="s">
        <v>163</v>
      </c>
      <c r="L1176" s="240"/>
      <c r="M1176" s="241" t="s">
        <v>1</v>
      </c>
      <c r="N1176" s="242" t="s">
        <v>40</v>
      </c>
      <c r="O1176" s="72"/>
      <c r="P1176" s="196">
        <f>O1176*H1176</f>
        <v>0</v>
      </c>
      <c r="Q1176" s="196">
        <v>0.55</v>
      </c>
      <c r="R1176" s="196">
        <f>Q1176*H1176</f>
        <v>2.6790500000000006</v>
      </c>
      <c r="S1176" s="196">
        <v>0</v>
      </c>
      <c r="T1176" s="197">
        <f>S1176*H1176</f>
        <v>0</v>
      </c>
      <c r="U1176" s="34"/>
      <c r="V1176" s="34"/>
      <c r="W1176" s="34"/>
      <c r="X1176" s="34"/>
      <c r="Y1176" s="34"/>
      <c r="Z1176" s="34"/>
      <c r="AA1176" s="34"/>
      <c r="AB1176" s="34"/>
      <c r="AC1176" s="34"/>
      <c r="AD1176" s="34"/>
      <c r="AE1176" s="34"/>
      <c r="AR1176" s="198" t="s">
        <v>241</v>
      </c>
      <c r="AT1176" s="198" t="s">
        <v>307</v>
      </c>
      <c r="AU1176" s="198" t="s">
        <v>83</v>
      </c>
      <c r="AY1176" s="17" t="s">
        <v>157</v>
      </c>
      <c r="BE1176" s="199">
        <f>IF(N1176="základní",J1176,0)</f>
        <v>0</v>
      </c>
      <c r="BF1176" s="199">
        <f>IF(N1176="snížená",J1176,0)</f>
        <v>0</v>
      </c>
      <c r="BG1176" s="199">
        <f>IF(N1176="zákl. přenesená",J1176,0)</f>
        <v>0</v>
      </c>
      <c r="BH1176" s="199">
        <f>IF(N1176="sníž. přenesená",J1176,0)</f>
        <v>0</v>
      </c>
      <c r="BI1176" s="199">
        <f>IF(N1176="nulová",J1176,0)</f>
        <v>0</v>
      </c>
      <c r="BJ1176" s="17" t="s">
        <v>164</v>
      </c>
      <c r="BK1176" s="199">
        <f>ROUND(I1176*H1176,2)</f>
        <v>0</v>
      </c>
      <c r="BL1176" s="17" t="s">
        <v>196</v>
      </c>
      <c r="BM1176" s="198" t="s">
        <v>2098</v>
      </c>
    </row>
    <row r="1177" spans="2:51" s="14" customFormat="1" ht="10.2">
      <c r="B1177" s="211"/>
      <c r="C1177" s="212"/>
      <c r="D1177" s="202" t="s">
        <v>165</v>
      </c>
      <c r="E1177" s="213" t="s">
        <v>1</v>
      </c>
      <c r="F1177" s="214" t="s">
        <v>2099</v>
      </c>
      <c r="G1177" s="212"/>
      <c r="H1177" s="215">
        <v>2.463</v>
      </c>
      <c r="I1177" s="216"/>
      <c r="J1177" s="212"/>
      <c r="K1177" s="212"/>
      <c r="L1177" s="217"/>
      <c r="M1177" s="218"/>
      <c r="N1177" s="219"/>
      <c r="O1177" s="219"/>
      <c r="P1177" s="219"/>
      <c r="Q1177" s="219"/>
      <c r="R1177" s="219"/>
      <c r="S1177" s="219"/>
      <c r="T1177" s="220"/>
      <c r="AT1177" s="221" t="s">
        <v>165</v>
      </c>
      <c r="AU1177" s="221" t="s">
        <v>83</v>
      </c>
      <c r="AV1177" s="14" t="s">
        <v>83</v>
      </c>
      <c r="AW1177" s="14" t="s">
        <v>30</v>
      </c>
      <c r="AX1177" s="14" t="s">
        <v>73</v>
      </c>
      <c r="AY1177" s="221" t="s">
        <v>157</v>
      </c>
    </row>
    <row r="1178" spans="2:51" s="14" customFormat="1" ht="10.2">
      <c r="B1178" s="211"/>
      <c r="C1178" s="212"/>
      <c r="D1178" s="202" t="s">
        <v>165</v>
      </c>
      <c r="E1178" s="213" t="s">
        <v>1</v>
      </c>
      <c r="F1178" s="214" t="s">
        <v>2100</v>
      </c>
      <c r="G1178" s="212"/>
      <c r="H1178" s="215">
        <v>0.19</v>
      </c>
      <c r="I1178" s="216"/>
      <c r="J1178" s="212"/>
      <c r="K1178" s="212"/>
      <c r="L1178" s="217"/>
      <c r="M1178" s="218"/>
      <c r="N1178" s="219"/>
      <c r="O1178" s="219"/>
      <c r="P1178" s="219"/>
      <c r="Q1178" s="219"/>
      <c r="R1178" s="219"/>
      <c r="S1178" s="219"/>
      <c r="T1178" s="220"/>
      <c r="AT1178" s="221" t="s">
        <v>165</v>
      </c>
      <c r="AU1178" s="221" t="s">
        <v>83</v>
      </c>
      <c r="AV1178" s="14" t="s">
        <v>83</v>
      </c>
      <c r="AW1178" s="14" t="s">
        <v>30</v>
      </c>
      <c r="AX1178" s="14" t="s">
        <v>73</v>
      </c>
      <c r="AY1178" s="221" t="s">
        <v>157</v>
      </c>
    </row>
    <row r="1179" spans="2:51" s="14" customFormat="1" ht="10.2">
      <c r="B1179" s="211"/>
      <c r="C1179" s="212"/>
      <c r="D1179" s="202" t="s">
        <v>165</v>
      </c>
      <c r="E1179" s="213" t="s">
        <v>1</v>
      </c>
      <c r="F1179" s="214" t="s">
        <v>2101</v>
      </c>
      <c r="G1179" s="212"/>
      <c r="H1179" s="215">
        <v>2.218</v>
      </c>
      <c r="I1179" s="216"/>
      <c r="J1179" s="212"/>
      <c r="K1179" s="212"/>
      <c r="L1179" s="217"/>
      <c r="M1179" s="218"/>
      <c r="N1179" s="219"/>
      <c r="O1179" s="219"/>
      <c r="P1179" s="219"/>
      <c r="Q1179" s="219"/>
      <c r="R1179" s="219"/>
      <c r="S1179" s="219"/>
      <c r="T1179" s="220"/>
      <c r="AT1179" s="221" t="s">
        <v>165</v>
      </c>
      <c r="AU1179" s="221" t="s">
        <v>83</v>
      </c>
      <c r="AV1179" s="14" t="s">
        <v>83</v>
      </c>
      <c r="AW1179" s="14" t="s">
        <v>30</v>
      </c>
      <c r="AX1179" s="14" t="s">
        <v>73</v>
      </c>
      <c r="AY1179" s="221" t="s">
        <v>157</v>
      </c>
    </row>
    <row r="1180" spans="2:51" s="15" customFormat="1" ht="10.2">
      <c r="B1180" s="222"/>
      <c r="C1180" s="223"/>
      <c r="D1180" s="202" t="s">
        <v>165</v>
      </c>
      <c r="E1180" s="224" t="s">
        <v>1</v>
      </c>
      <c r="F1180" s="225" t="s">
        <v>168</v>
      </c>
      <c r="G1180" s="223"/>
      <c r="H1180" s="226">
        <v>4.871</v>
      </c>
      <c r="I1180" s="227"/>
      <c r="J1180" s="223"/>
      <c r="K1180" s="223"/>
      <c r="L1180" s="228"/>
      <c r="M1180" s="229"/>
      <c r="N1180" s="230"/>
      <c r="O1180" s="230"/>
      <c r="P1180" s="230"/>
      <c r="Q1180" s="230"/>
      <c r="R1180" s="230"/>
      <c r="S1180" s="230"/>
      <c r="T1180" s="231"/>
      <c r="AT1180" s="232" t="s">
        <v>165</v>
      </c>
      <c r="AU1180" s="232" t="s">
        <v>83</v>
      </c>
      <c r="AV1180" s="15" t="s">
        <v>164</v>
      </c>
      <c r="AW1180" s="15" t="s">
        <v>30</v>
      </c>
      <c r="AX1180" s="15" t="s">
        <v>81</v>
      </c>
      <c r="AY1180" s="232" t="s">
        <v>157</v>
      </c>
    </row>
    <row r="1181" spans="1:65" s="2" customFormat="1" ht="24.15" customHeight="1">
      <c r="A1181" s="34"/>
      <c r="B1181" s="35"/>
      <c r="C1181" s="187" t="s">
        <v>1205</v>
      </c>
      <c r="D1181" s="187" t="s">
        <v>159</v>
      </c>
      <c r="E1181" s="188" t="s">
        <v>2102</v>
      </c>
      <c r="F1181" s="189" t="s">
        <v>2103</v>
      </c>
      <c r="G1181" s="190" t="s">
        <v>162</v>
      </c>
      <c r="H1181" s="191">
        <v>60</v>
      </c>
      <c r="I1181" s="192"/>
      <c r="J1181" s="193">
        <f>ROUND(I1181*H1181,2)</f>
        <v>0</v>
      </c>
      <c r="K1181" s="189" t="s">
        <v>163</v>
      </c>
      <c r="L1181" s="39"/>
      <c r="M1181" s="194" t="s">
        <v>1</v>
      </c>
      <c r="N1181" s="195" t="s">
        <v>40</v>
      </c>
      <c r="O1181" s="72"/>
      <c r="P1181" s="196">
        <f>O1181*H1181</f>
        <v>0</v>
      </c>
      <c r="Q1181" s="196">
        <v>6E-05</v>
      </c>
      <c r="R1181" s="196">
        <f>Q1181*H1181</f>
        <v>0.0036</v>
      </c>
      <c r="S1181" s="196">
        <v>0</v>
      </c>
      <c r="T1181" s="197">
        <f>S1181*H1181</f>
        <v>0</v>
      </c>
      <c r="U1181" s="34"/>
      <c r="V1181" s="34"/>
      <c r="W1181" s="34"/>
      <c r="X1181" s="34"/>
      <c r="Y1181" s="34"/>
      <c r="Z1181" s="34"/>
      <c r="AA1181" s="34"/>
      <c r="AB1181" s="34"/>
      <c r="AC1181" s="34"/>
      <c r="AD1181" s="34"/>
      <c r="AE1181" s="34"/>
      <c r="AR1181" s="198" t="s">
        <v>196</v>
      </c>
      <c r="AT1181" s="198" t="s">
        <v>159</v>
      </c>
      <c r="AU1181" s="198" t="s">
        <v>83</v>
      </c>
      <c r="AY1181" s="17" t="s">
        <v>157</v>
      </c>
      <c r="BE1181" s="199">
        <f>IF(N1181="základní",J1181,0)</f>
        <v>0</v>
      </c>
      <c r="BF1181" s="199">
        <f>IF(N1181="snížená",J1181,0)</f>
        <v>0</v>
      </c>
      <c r="BG1181" s="199">
        <f>IF(N1181="zákl. přenesená",J1181,0)</f>
        <v>0</v>
      </c>
      <c r="BH1181" s="199">
        <f>IF(N1181="sníž. přenesená",J1181,0)</f>
        <v>0</v>
      </c>
      <c r="BI1181" s="199">
        <f>IF(N1181="nulová",J1181,0)</f>
        <v>0</v>
      </c>
      <c r="BJ1181" s="17" t="s">
        <v>164</v>
      </c>
      <c r="BK1181" s="199">
        <f>ROUND(I1181*H1181,2)</f>
        <v>0</v>
      </c>
      <c r="BL1181" s="17" t="s">
        <v>196</v>
      </c>
      <c r="BM1181" s="198" t="s">
        <v>2104</v>
      </c>
    </row>
    <row r="1182" spans="2:51" s="14" customFormat="1" ht="10.2">
      <c r="B1182" s="211"/>
      <c r="C1182" s="212"/>
      <c r="D1182" s="202" t="s">
        <v>165</v>
      </c>
      <c r="E1182" s="213" t="s">
        <v>1</v>
      </c>
      <c r="F1182" s="214" t="s">
        <v>2083</v>
      </c>
      <c r="G1182" s="212"/>
      <c r="H1182" s="215">
        <v>60</v>
      </c>
      <c r="I1182" s="216"/>
      <c r="J1182" s="212"/>
      <c r="K1182" s="212"/>
      <c r="L1182" s="217"/>
      <c r="M1182" s="218"/>
      <c r="N1182" s="219"/>
      <c r="O1182" s="219"/>
      <c r="P1182" s="219"/>
      <c r="Q1182" s="219"/>
      <c r="R1182" s="219"/>
      <c r="S1182" s="219"/>
      <c r="T1182" s="220"/>
      <c r="AT1182" s="221" t="s">
        <v>165</v>
      </c>
      <c r="AU1182" s="221" t="s">
        <v>83</v>
      </c>
      <c r="AV1182" s="14" t="s">
        <v>83</v>
      </c>
      <c r="AW1182" s="14" t="s">
        <v>30</v>
      </c>
      <c r="AX1182" s="14" t="s">
        <v>73</v>
      </c>
      <c r="AY1182" s="221" t="s">
        <v>157</v>
      </c>
    </row>
    <row r="1183" spans="2:51" s="15" customFormat="1" ht="10.2">
      <c r="B1183" s="222"/>
      <c r="C1183" s="223"/>
      <c r="D1183" s="202" t="s">
        <v>165</v>
      </c>
      <c r="E1183" s="224" t="s">
        <v>1</v>
      </c>
      <c r="F1183" s="225" t="s">
        <v>168</v>
      </c>
      <c r="G1183" s="223"/>
      <c r="H1183" s="226">
        <v>60</v>
      </c>
      <c r="I1183" s="227"/>
      <c r="J1183" s="223"/>
      <c r="K1183" s="223"/>
      <c r="L1183" s="228"/>
      <c r="M1183" s="229"/>
      <c r="N1183" s="230"/>
      <c r="O1183" s="230"/>
      <c r="P1183" s="230"/>
      <c r="Q1183" s="230"/>
      <c r="R1183" s="230"/>
      <c r="S1183" s="230"/>
      <c r="T1183" s="231"/>
      <c r="AT1183" s="232" t="s">
        <v>165</v>
      </c>
      <c r="AU1183" s="232" t="s">
        <v>83</v>
      </c>
      <c r="AV1183" s="15" t="s">
        <v>164</v>
      </c>
      <c r="AW1183" s="15" t="s">
        <v>30</v>
      </c>
      <c r="AX1183" s="15" t="s">
        <v>81</v>
      </c>
      <c r="AY1183" s="232" t="s">
        <v>157</v>
      </c>
    </row>
    <row r="1184" spans="1:65" s="2" customFormat="1" ht="14.4" customHeight="1">
      <c r="A1184" s="34"/>
      <c r="B1184" s="35"/>
      <c r="C1184" s="233" t="s">
        <v>2105</v>
      </c>
      <c r="D1184" s="233" t="s">
        <v>307</v>
      </c>
      <c r="E1184" s="234" t="s">
        <v>2106</v>
      </c>
      <c r="F1184" s="235" t="s">
        <v>2107</v>
      </c>
      <c r="G1184" s="236" t="s">
        <v>179</v>
      </c>
      <c r="H1184" s="237">
        <v>4.95</v>
      </c>
      <c r="I1184" s="238"/>
      <c r="J1184" s="239">
        <f>ROUND(I1184*H1184,2)</f>
        <v>0</v>
      </c>
      <c r="K1184" s="235" t="s">
        <v>163</v>
      </c>
      <c r="L1184" s="240"/>
      <c r="M1184" s="241" t="s">
        <v>1</v>
      </c>
      <c r="N1184" s="242" t="s">
        <v>40</v>
      </c>
      <c r="O1184" s="72"/>
      <c r="P1184" s="196">
        <f>O1184*H1184</f>
        <v>0</v>
      </c>
      <c r="Q1184" s="196">
        <v>0.55</v>
      </c>
      <c r="R1184" s="196">
        <f>Q1184*H1184</f>
        <v>2.7225</v>
      </c>
      <c r="S1184" s="196">
        <v>0</v>
      </c>
      <c r="T1184" s="197">
        <f>S1184*H1184</f>
        <v>0</v>
      </c>
      <c r="U1184" s="34"/>
      <c r="V1184" s="34"/>
      <c r="W1184" s="34"/>
      <c r="X1184" s="34"/>
      <c r="Y1184" s="34"/>
      <c r="Z1184" s="34"/>
      <c r="AA1184" s="34"/>
      <c r="AB1184" s="34"/>
      <c r="AC1184" s="34"/>
      <c r="AD1184" s="34"/>
      <c r="AE1184" s="34"/>
      <c r="AR1184" s="198" t="s">
        <v>241</v>
      </c>
      <c r="AT1184" s="198" t="s">
        <v>307</v>
      </c>
      <c r="AU1184" s="198" t="s">
        <v>83</v>
      </c>
      <c r="AY1184" s="17" t="s">
        <v>157</v>
      </c>
      <c r="BE1184" s="199">
        <f>IF(N1184="základní",J1184,0)</f>
        <v>0</v>
      </c>
      <c r="BF1184" s="199">
        <f>IF(N1184="snížená",J1184,0)</f>
        <v>0</v>
      </c>
      <c r="BG1184" s="199">
        <f>IF(N1184="zákl. přenesená",J1184,0)</f>
        <v>0</v>
      </c>
      <c r="BH1184" s="199">
        <f>IF(N1184="sníž. přenesená",J1184,0)</f>
        <v>0</v>
      </c>
      <c r="BI1184" s="199">
        <f>IF(N1184="nulová",J1184,0)</f>
        <v>0</v>
      </c>
      <c r="BJ1184" s="17" t="s">
        <v>164</v>
      </c>
      <c r="BK1184" s="199">
        <f>ROUND(I1184*H1184,2)</f>
        <v>0</v>
      </c>
      <c r="BL1184" s="17" t="s">
        <v>196</v>
      </c>
      <c r="BM1184" s="198" t="s">
        <v>2108</v>
      </c>
    </row>
    <row r="1185" spans="2:51" s="14" customFormat="1" ht="10.2">
      <c r="B1185" s="211"/>
      <c r="C1185" s="212"/>
      <c r="D1185" s="202" t="s">
        <v>165</v>
      </c>
      <c r="E1185" s="213" t="s">
        <v>1</v>
      </c>
      <c r="F1185" s="214" t="s">
        <v>2109</v>
      </c>
      <c r="G1185" s="212"/>
      <c r="H1185" s="215">
        <v>1.65</v>
      </c>
      <c r="I1185" s="216"/>
      <c r="J1185" s="212"/>
      <c r="K1185" s="212"/>
      <c r="L1185" s="217"/>
      <c r="M1185" s="218"/>
      <c r="N1185" s="219"/>
      <c r="O1185" s="219"/>
      <c r="P1185" s="219"/>
      <c r="Q1185" s="219"/>
      <c r="R1185" s="219"/>
      <c r="S1185" s="219"/>
      <c r="T1185" s="220"/>
      <c r="AT1185" s="221" t="s">
        <v>165</v>
      </c>
      <c r="AU1185" s="221" t="s">
        <v>83</v>
      </c>
      <c r="AV1185" s="14" t="s">
        <v>83</v>
      </c>
      <c r="AW1185" s="14" t="s">
        <v>30</v>
      </c>
      <c r="AX1185" s="14" t="s">
        <v>73</v>
      </c>
      <c r="AY1185" s="221" t="s">
        <v>157</v>
      </c>
    </row>
    <row r="1186" spans="2:51" s="14" customFormat="1" ht="10.2">
      <c r="B1186" s="211"/>
      <c r="C1186" s="212"/>
      <c r="D1186" s="202" t="s">
        <v>165</v>
      </c>
      <c r="E1186" s="213" t="s">
        <v>1</v>
      </c>
      <c r="F1186" s="214" t="s">
        <v>2110</v>
      </c>
      <c r="G1186" s="212"/>
      <c r="H1186" s="215">
        <v>3.3</v>
      </c>
      <c r="I1186" s="216"/>
      <c r="J1186" s="212"/>
      <c r="K1186" s="212"/>
      <c r="L1186" s="217"/>
      <c r="M1186" s="218"/>
      <c r="N1186" s="219"/>
      <c r="O1186" s="219"/>
      <c r="P1186" s="219"/>
      <c r="Q1186" s="219"/>
      <c r="R1186" s="219"/>
      <c r="S1186" s="219"/>
      <c r="T1186" s="220"/>
      <c r="AT1186" s="221" t="s">
        <v>165</v>
      </c>
      <c r="AU1186" s="221" t="s">
        <v>83</v>
      </c>
      <c r="AV1186" s="14" t="s">
        <v>83</v>
      </c>
      <c r="AW1186" s="14" t="s">
        <v>30</v>
      </c>
      <c r="AX1186" s="14" t="s">
        <v>73</v>
      </c>
      <c r="AY1186" s="221" t="s">
        <v>157</v>
      </c>
    </row>
    <row r="1187" spans="2:51" s="15" customFormat="1" ht="10.2">
      <c r="B1187" s="222"/>
      <c r="C1187" s="223"/>
      <c r="D1187" s="202" t="s">
        <v>165</v>
      </c>
      <c r="E1187" s="224" t="s">
        <v>1</v>
      </c>
      <c r="F1187" s="225" t="s">
        <v>168</v>
      </c>
      <c r="G1187" s="223"/>
      <c r="H1187" s="226">
        <v>4.949999999999999</v>
      </c>
      <c r="I1187" s="227"/>
      <c r="J1187" s="223"/>
      <c r="K1187" s="223"/>
      <c r="L1187" s="228"/>
      <c r="M1187" s="229"/>
      <c r="N1187" s="230"/>
      <c r="O1187" s="230"/>
      <c r="P1187" s="230"/>
      <c r="Q1187" s="230"/>
      <c r="R1187" s="230"/>
      <c r="S1187" s="230"/>
      <c r="T1187" s="231"/>
      <c r="AT1187" s="232" t="s">
        <v>165</v>
      </c>
      <c r="AU1187" s="232" t="s">
        <v>83</v>
      </c>
      <c r="AV1187" s="15" t="s">
        <v>164</v>
      </c>
      <c r="AW1187" s="15" t="s">
        <v>30</v>
      </c>
      <c r="AX1187" s="15" t="s">
        <v>81</v>
      </c>
      <c r="AY1187" s="232" t="s">
        <v>157</v>
      </c>
    </row>
    <row r="1188" spans="1:65" s="2" customFormat="1" ht="24.15" customHeight="1">
      <c r="A1188" s="34"/>
      <c r="B1188" s="35"/>
      <c r="C1188" s="187" t="s">
        <v>1209</v>
      </c>
      <c r="D1188" s="187" t="s">
        <v>159</v>
      </c>
      <c r="E1188" s="188" t="s">
        <v>2111</v>
      </c>
      <c r="F1188" s="189" t="s">
        <v>2112</v>
      </c>
      <c r="G1188" s="190" t="s">
        <v>208</v>
      </c>
      <c r="H1188" s="191">
        <v>582.206</v>
      </c>
      <c r="I1188" s="192"/>
      <c r="J1188" s="193">
        <f>ROUND(I1188*H1188,2)</f>
        <v>0</v>
      </c>
      <c r="K1188" s="189" t="s">
        <v>163</v>
      </c>
      <c r="L1188" s="39"/>
      <c r="M1188" s="194" t="s">
        <v>1</v>
      </c>
      <c r="N1188" s="195" t="s">
        <v>40</v>
      </c>
      <c r="O1188" s="72"/>
      <c r="P1188" s="196">
        <f>O1188*H1188</f>
        <v>0</v>
      </c>
      <c r="Q1188" s="196">
        <v>0</v>
      </c>
      <c r="R1188" s="196">
        <f>Q1188*H1188</f>
        <v>0</v>
      </c>
      <c r="S1188" s="196">
        <v>0</v>
      </c>
      <c r="T1188" s="197">
        <f>S1188*H1188</f>
        <v>0</v>
      </c>
      <c r="U1188" s="34"/>
      <c r="V1188" s="34"/>
      <c r="W1188" s="34"/>
      <c r="X1188" s="34"/>
      <c r="Y1188" s="34"/>
      <c r="Z1188" s="34"/>
      <c r="AA1188" s="34"/>
      <c r="AB1188" s="34"/>
      <c r="AC1188" s="34"/>
      <c r="AD1188" s="34"/>
      <c r="AE1188" s="34"/>
      <c r="AR1188" s="198" t="s">
        <v>196</v>
      </c>
      <c r="AT1188" s="198" t="s">
        <v>159</v>
      </c>
      <c r="AU1188" s="198" t="s">
        <v>83</v>
      </c>
      <c r="AY1188" s="17" t="s">
        <v>157</v>
      </c>
      <c r="BE1188" s="199">
        <f>IF(N1188="základní",J1188,0)</f>
        <v>0</v>
      </c>
      <c r="BF1188" s="199">
        <f>IF(N1188="snížená",J1188,0)</f>
        <v>0</v>
      </c>
      <c r="BG1188" s="199">
        <f>IF(N1188="zákl. přenesená",J1188,0)</f>
        <v>0</v>
      </c>
      <c r="BH1188" s="199">
        <f>IF(N1188="sníž. přenesená",J1188,0)</f>
        <v>0</v>
      </c>
      <c r="BI1188" s="199">
        <f>IF(N1188="nulová",J1188,0)</f>
        <v>0</v>
      </c>
      <c r="BJ1188" s="17" t="s">
        <v>164</v>
      </c>
      <c r="BK1188" s="199">
        <f>ROUND(I1188*H1188,2)</f>
        <v>0</v>
      </c>
      <c r="BL1188" s="17" t="s">
        <v>196</v>
      </c>
      <c r="BM1188" s="198" t="s">
        <v>2113</v>
      </c>
    </row>
    <row r="1189" spans="2:51" s="14" customFormat="1" ht="10.2">
      <c r="B1189" s="211"/>
      <c r="C1189" s="212"/>
      <c r="D1189" s="202" t="s">
        <v>165</v>
      </c>
      <c r="E1189" s="213" t="s">
        <v>1</v>
      </c>
      <c r="F1189" s="214" t="s">
        <v>2114</v>
      </c>
      <c r="G1189" s="212"/>
      <c r="H1189" s="215">
        <v>373.956</v>
      </c>
      <c r="I1189" s="216"/>
      <c r="J1189" s="212"/>
      <c r="K1189" s="212"/>
      <c r="L1189" s="217"/>
      <c r="M1189" s="218"/>
      <c r="N1189" s="219"/>
      <c r="O1189" s="219"/>
      <c r="P1189" s="219"/>
      <c r="Q1189" s="219"/>
      <c r="R1189" s="219"/>
      <c r="S1189" s="219"/>
      <c r="T1189" s="220"/>
      <c r="AT1189" s="221" t="s">
        <v>165</v>
      </c>
      <c r="AU1189" s="221" t="s">
        <v>83</v>
      </c>
      <c r="AV1189" s="14" t="s">
        <v>83</v>
      </c>
      <c r="AW1189" s="14" t="s">
        <v>30</v>
      </c>
      <c r="AX1189" s="14" t="s">
        <v>73</v>
      </c>
      <c r="AY1189" s="221" t="s">
        <v>157</v>
      </c>
    </row>
    <row r="1190" spans="2:51" s="14" customFormat="1" ht="10.2">
      <c r="B1190" s="211"/>
      <c r="C1190" s="212"/>
      <c r="D1190" s="202" t="s">
        <v>165</v>
      </c>
      <c r="E1190" s="213" t="s">
        <v>1</v>
      </c>
      <c r="F1190" s="214" t="s">
        <v>2115</v>
      </c>
      <c r="G1190" s="212"/>
      <c r="H1190" s="215">
        <v>113.25</v>
      </c>
      <c r="I1190" s="216"/>
      <c r="J1190" s="212"/>
      <c r="K1190" s="212"/>
      <c r="L1190" s="217"/>
      <c r="M1190" s="218"/>
      <c r="N1190" s="219"/>
      <c r="O1190" s="219"/>
      <c r="P1190" s="219"/>
      <c r="Q1190" s="219"/>
      <c r="R1190" s="219"/>
      <c r="S1190" s="219"/>
      <c r="T1190" s="220"/>
      <c r="AT1190" s="221" t="s">
        <v>165</v>
      </c>
      <c r="AU1190" s="221" t="s">
        <v>83</v>
      </c>
      <c r="AV1190" s="14" t="s">
        <v>83</v>
      </c>
      <c r="AW1190" s="14" t="s">
        <v>30</v>
      </c>
      <c r="AX1190" s="14" t="s">
        <v>73</v>
      </c>
      <c r="AY1190" s="221" t="s">
        <v>157</v>
      </c>
    </row>
    <row r="1191" spans="2:51" s="14" customFormat="1" ht="10.2">
      <c r="B1191" s="211"/>
      <c r="C1191" s="212"/>
      <c r="D1191" s="202" t="s">
        <v>165</v>
      </c>
      <c r="E1191" s="213" t="s">
        <v>1</v>
      </c>
      <c r="F1191" s="214" t="s">
        <v>2116</v>
      </c>
      <c r="G1191" s="212"/>
      <c r="H1191" s="215">
        <v>95</v>
      </c>
      <c r="I1191" s="216"/>
      <c r="J1191" s="212"/>
      <c r="K1191" s="212"/>
      <c r="L1191" s="217"/>
      <c r="M1191" s="218"/>
      <c r="N1191" s="219"/>
      <c r="O1191" s="219"/>
      <c r="P1191" s="219"/>
      <c r="Q1191" s="219"/>
      <c r="R1191" s="219"/>
      <c r="S1191" s="219"/>
      <c r="T1191" s="220"/>
      <c r="AT1191" s="221" t="s">
        <v>165</v>
      </c>
      <c r="AU1191" s="221" t="s">
        <v>83</v>
      </c>
      <c r="AV1191" s="14" t="s">
        <v>83</v>
      </c>
      <c r="AW1191" s="14" t="s">
        <v>30</v>
      </c>
      <c r="AX1191" s="14" t="s">
        <v>73</v>
      </c>
      <c r="AY1191" s="221" t="s">
        <v>157</v>
      </c>
    </row>
    <row r="1192" spans="2:51" s="15" customFormat="1" ht="10.2">
      <c r="B1192" s="222"/>
      <c r="C1192" s="223"/>
      <c r="D1192" s="202" t="s">
        <v>165</v>
      </c>
      <c r="E1192" s="224" t="s">
        <v>1</v>
      </c>
      <c r="F1192" s="225" t="s">
        <v>168</v>
      </c>
      <c r="G1192" s="223"/>
      <c r="H1192" s="226">
        <v>582.206</v>
      </c>
      <c r="I1192" s="227"/>
      <c r="J1192" s="223"/>
      <c r="K1192" s="223"/>
      <c r="L1192" s="228"/>
      <c r="M1192" s="229"/>
      <c r="N1192" s="230"/>
      <c r="O1192" s="230"/>
      <c r="P1192" s="230"/>
      <c r="Q1192" s="230"/>
      <c r="R1192" s="230"/>
      <c r="S1192" s="230"/>
      <c r="T1192" s="231"/>
      <c r="AT1192" s="232" t="s">
        <v>165</v>
      </c>
      <c r="AU1192" s="232" t="s">
        <v>83</v>
      </c>
      <c r="AV1192" s="15" t="s">
        <v>164</v>
      </c>
      <c r="AW1192" s="15" t="s">
        <v>30</v>
      </c>
      <c r="AX1192" s="15" t="s">
        <v>81</v>
      </c>
      <c r="AY1192" s="232" t="s">
        <v>157</v>
      </c>
    </row>
    <row r="1193" spans="1:65" s="2" customFormat="1" ht="24.15" customHeight="1">
      <c r="A1193" s="34"/>
      <c r="B1193" s="35"/>
      <c r="C1193" s="187" t="s">
        <v>2117</v>
      </c>
      <c r="D1193" s="187" t="s">
        <v>159</v>
      </c>
      <c r="E1193" s="188" t="s">
        <v>2118</v>
      </c>
      <c r="F1193" s="189" t="s">
        <v>2119</v>
      </c>
      <c r="G1193" s="190" t="s">
        <v>208</v>
      </c>
      <c r="H1193" s="191">
        <v>215</v>
      </c>
      <c r="I1193" s="192"/>
      <c r="J1193" s="193">
        <f>ROUND(I1193*H1193,2)</f>
        <v>0</v>
      </c>
      <c r="K1193" s="189" t="s">
        <v>163</v>
      </c>
      <c r="L1193" s="39"/>
      <c r="M1193" s="194" t="s">
        <v>1</v>
      </c>
      <c r="N1193" s="195" t="s">
        <v>40</v>
      </c>
      <c r="O1193" s="72"/>
      <c r="P1193" s="196">
        <f>O1193*H1193</f>
        <v>0</v>
      </c>
      <c r="Q1193" s="196">
        <v>0</v>
      </c>
      <c r="R1193" s="196">
        <f>Q1193*H1193</f>
        <v>0</v>
      </c>
      <c r="S1193" s="196">
        <v>0</v>
      </c>
      <c r="T1193" s="197">
        <f>S1193*H1193</f>
        <v>0</v>
      </c>
      <c r="U1193" s="34"/>
      <c r="V1193" s="34"/>
      <c r="W1193" s="34"/>
      <c r="X1193" s="34"/>
      <c r="Y1193" s="34"/>
      <c r="Z1193" s="34"/>
      <c r="AA1193" s="34"/>
      <c r="AB1193" s="34"/>
      <c r="AC1193" s="34"/>
      <c r="AD1193" s="34"/>
      <c r="AE1193" s="34"/>
      <c r="AR1193" s="198" t="s">
        <v>196</v>
      </c>
      <c r="AT1193" s="198" t="s">
        <v>159</v>
      </c>
      <c r="AU1193" s="198" t="s">
        <v>83</v>
      </c>
      <c r="AY1193" s="17" t="s">
        <v>157</v>
      </c>
      <c r="BE1193" s="199">
        <f>IF(N1193="základní",J1193,0)</f>
        <v>0</v>
      </c>
      <c r="BF1193" s="199">
        <f>IF(N1193="snížená",J1193,0)</f>
        <v>0</v>
      </c>
      <c r="BG1193" s="199">
        <f>IF(N1193="zákl. přenesená",J1193,0)</f>
        <v>0</v>
      </c>
      <c r="BH1193" s="199">
        <f>IF(N1193="sníž. přenesená",J1193,0)</f>
        <v>0</v>
      </c>
      <c r="BI1193" s="199">
        <f>IF(N1193="nulová",J1193,0)</f>
        <v>0</v>
      </c>
      <c r="BJ1193" s="17" t="s">
        <v>164</v>
      </c>
      <c r="BK1193" s="199">
        <f>ROUND(I1193*H1193,2)</f>
        <v>0</v>
      </c>
      <c r="BL1193" s="17" t="s">
        <v>196</v>
      </c>
      <c r="BM1193" s="198" t="s">
        <v>2120</v>
      </c>
    </row>
    <row r="1194" spans="2:51" s="14" customFormat="1" ht="10.2">
      <c r="B1194" s="211"/>
      <c r="C1194" s="212"/>
      <c r="D1194" s="202" t="s">
        <v>165</v>
      </c>
      <c r="E1194" s="213" t="s">
        <v>1</v>
      </c>
      <c r="F1194" s="214" t="s">
        <v>473</v>
      </c>
      <c r="G1194" s="212"/>
      <c r="H1194" s="215">
        <v>120</v>
      </c>
      <c r="I1194" s="216"/>
      <c r="J1194" s="212"/>
      <c r="K1194" s="212"/>
      <c r="L1194" s="217"/>
      <c r="M1194" s="218"/>
      <c r="N1194" s="219"/>
      <c r="O1194" s="219"/>
      <c r="P1194" s="219"/>
      <c r="Q1194" s="219"/>
      <c r="R1194" s="219"/>
      <c r="S1194" s="219"/>
      <c r="T1194" s="220"/>
      <c r="AT1194" s="221" t="s">
        <v>165</v>
      </c>
      <c r="AU1194" s="221" t="s">
        <v>83</v>
      </c>
      <c r="AV1194" s="14" t="s">
        <v>83</v>
      </c>
      <c r="AW1194" s="14" t="s">
        <v>30</v>
      </c>
      <c r="AX1194" s="14" t="s">
        <v>73</v>
      </c>
      <c r="AY1194" s="221" t="s">
        <v>157</v>
      </c>
    </row>
    <row r="1195" spans="2:51" s="14" customFormat="1" ht="10.2">
      <c r="B1195" s="211"/>
      <c r="C1195" s="212"/>
      <c r="D1195" s="202" t="s">
        <v>165</v>
      </c>
      <c r="E1195" s="213" t="s">
        <v>1</v>
      </c>
      <c r="F1195" s="214" t="s">
        <v>2116</v>
      </c>
      <c r="G1195" s="212"/>
      <c r="H1195" s="215">
        <v>95</v>
      </c>
      <c r="I1195" s="216"/>
      <c r="J1195" s="212"/>
      <c r="K1195" s="212"/>
      <c r="L1195" s="217"/>
      <c r="M1195" s="218"/>
      <c r="N1195" s="219"/>
      <c r="O1195" s="219"/>
      <c r="P1195" s="219"/>
      <c r="Q1195" s="219"/>
      <c r="R1195" s="219"/>
      <c r="S1195" s="219"/>
      <c r="T1195" s="220"/>
      <c r="AT1195" s="221" t="s">
        <v>165</v>
      </c>
      <c r="AU1195" s="221" t="s">
        <v>83</v>
      </c>
      <c r="AV1195" s="14" t="s">
        <v>83</v>
      </c>
      <c r="AW1195" s="14" t="s">
        <v>30</v>
      </c>
      <c r="AX1195" s="14" t="s">
        <v>73</v>
      </c>
      <c r="AY1195" s="221" t="s">
        <v>157</v>
      </c>
    </row>
    <row r="1196" spans="2:51" s="15" customFormat="1" ht="10.2">
      <c r="B1196" s="222"/>
      <c r="C1196" s="223"/>
      <c r="D1196" s="202" t="s">
        <v>165</v>
      </c>
      <c r="E1196" s="224" t="s">
        <v>1</v>
      </c>
      <c r="F1196" s="225" t="s">
        <v>168</v>
      </c>
      <c r="G1196" s="223"/>
      <c r="H1196" s="226">
        <v>215</v>
      </c>
      <c r="I1196" s="227"/>
      <c r="J1196" s="223"/>
      <c r="K1196" s="223"/>
      <c r="L1196" s="228"/>
      <c r="M1196" s="229"/>
      <c r="N1196" s="230"/>
      <c r="O1196" s="230"/>
      <c r="P1196" s="230"/>
      <c r="Q1196" s="230"/>
      <c r="R1196" s="230"/>
      <c r="S1196" s="230"/>
      <c r="T1196" s="231"/>
      <c r="AT1196" s="232" t="s">
        <v>165</v>
      </c>
      <c r="AU1196" s="232" t="s">
        <v>83</v>
      </c>
      <c r="AV1196" s="15" t="s">
        <v>164</v>
      </c>
      <c r="AW1196" s="15" t="s">
        <v>30</v>
      </c>
      <c r="AX1196" s="15" t="s">
        <v>81</v>
      </c>
      <c r="AY1196" s="232" t="s">
        <v>157</v>
      </c>
    </row>
    <row r="1197" spans="1:65" s="2" customFormat="1" ht="24.15" customHeight="1">
      <c r="A1197" s="34"/>
      <c r="B1197" s="35"/>
      <c r="C1197" s="187" t="s">
        <v>1213</v>
      </c>
      <c r="D1197" s="187" t="s">
        <v>159</v>
      </c>
      <c r="E1197" s="188" t="s">
        <v>2121</v>
      </c>
      <c r="F1197" s="189" t="s">
        <v>2122</v>
      </c>
      <c r="G1197" s="190" t="s">
        <v>208</v>
      </c>
      <c r="H1197" s="191">
        <v>113.25</v>
      </c>
      <c r="I1197" s="192"/>
      <c r="J1197" s="193">
        <f>ROUND(I1197*H1197,2)</f>
        <v>0</v>
      </c>
      <c r="K1197" s="189" t="s">
        <v>163</v>
      </c>
      <c r="L1197" s="39"/>
      <c r="M1197" s="194" t="s">
        <v>1</v>
      </c>
      <c r="N1197" s="195" t="s">
        <v>40</v>
      </c>
      <c r="O1197" s="72"/>
      <c r="P1197" s="196">
        <f>O1197*H1197</f>
        <v>0</v>
      </c>
      <c r="Q1197" s="196">
        <v>0</v>
      </c>
      <c r="R1197" s="196">
        <f>Q1197*H1197</f>
        <v>0</v>
      </c>
      <c r="S1197" s="196">
        <v>0</v>
      </c>
      <c r="T1197" s="197">
        <f>S1197*H1197</f>
        <v>0</v>
      </c>
      <c r="U1197" s="34"/>
      <c r="V1197" s="34"/>
      <c r="W1197" s="34"/>
      <c r="X1197" s="34"/>
      <c r="Y1197" s="34"/>
      <c r="Z1197" s="34"/>
      <c r="AA1197" s="34"/>
      <c r="AB1197" s="34"/>
      <c r="AC1197" s="34"/>
      <c r="AD1197" s="34"/>
      <c r="AE1197" s="34"/>
      <c r="AR1197" s="198" t="s">
        <v>196</v>
      </c>
      <c r="AT1197" s="198" t="s">
        <v>159</v>
      </c>
      <c r="AU1197" s="198" t="s">
        <v>83</v>
      </c>
      <c r="AY1197" s="17" t="s">
        <v>157</v>
      </c>
      <c r="BE1197" s="199">
        <f>IF(N1197="základní",J1197,0)</f>
        <v>0</v>
      </c>
      <c r="BF1197" s="199">
        <f>IF(N1197="snížená",J1197,0)</f>
        <v>0</v>
      </c>
      <c r="BG1197" s="199">
        <f>IF(N1197="zákl. přenesená",J1197,0)</f>
        <v>0</v>
      </c>
      <c r="BH1197" s="199">
        <f>IF(N1197="sníž. přenesená",J1197,0)</f>
        <v>0</v>
      </c>
      <c r="BI1197" s="199">
        <f>IF(N1197="nulová",J1197,0)</f>
        <v>0</v>
      </c>
      <c r="BJ1197" s="17" t="s">
        <v>164</v>
      </c>
      <c r="BK1197" s="199">
        <f>ROUND(I1197*H1197,2)</f>
        <v>0</v>
      </c>
      <c r="BL1197" s="17" t="s">
        <v>196</v>
      </c>
      <c r="BM1197" s="198" t="s">
        <v>2123</v>
      </c>
    </row>
    <row r="1198" spans="2:51" s="14" customFormat="1" ht="10.2">
      <c r="B1198" s="211"/>
      <c r="C1198" s="212"/>
      <c r="D1198" s="202" t="s">
        <v>165</v>
      </c>
      <c r="E1198" s="213" t="s">
        <v>1</v>
      </c>
      <c r="F1198" s="214" t="s">
        <v>2115</v>
      </c>
      <c r="G1198" s="212"/>
      <c r="H1198" s="215">
        <v>113.25</v>
      </c>
      <c r="I1198" s="216"/>
      <c r="J1198" s="212"/>
      <c r="K1198" s="212"/>
      <c r="L1198" s="217"/>
      <c r="M1198" s="218"/>
      <c r="N1198" s="219"/>
      <c r="O1198" s="219"/>
      <c r="P1198" s="219"/>
      <c r="Q1198" s="219"/>
      <c r="R1198" s="219"/>
      <c r="S1198" s="219"/>
      <c r="T1198" s="220"/>
      <c r="AT1198" s="221" t="s">
        <v>165</v>
      </c>
      <c r="AU1198" s="221" t="s">
        <v>83</v>
      </c>
      <c r="AV1198" s="14" t="s">
        <v>83</v>
      </c>
      <c r="AW1198" s="14" t="s">
        <v>30</v>
      </c>
      <c r="AX1198" s="14" t="s">
        <v>81</v>
      </c>
      <c r="AY1198" s="221" t="s">
        <v>157</v>
      </c>
    </row>
    <row r="1199" spans="1:65" s="2" customFormat="1" ht="24.15" customHeight="1">
      <c r="A1199" s="34"/>
      <c r="B1199" s="35"/>
      <c r="C1199" s="233" t="s">
        <v>2124</v>
      </c>
      <c r="D1199" s="233" t="s">
        <v>307</v>
      </c>
      <c r="E1199" s="234" t="s">
        <v>2125</v>
      </c>
      <c r="F1199" s="235" t="s">
        <v>2126</v>
      </c>
      <c r="G1199" s="236" t="s">
        <v>208</v>
      </c>
      <c r="H1199" s="237">
        <v>113.25</v>
      </c>
      <c r="I1199" s="238"/>
      <c r="J1199" s="239">
        <f>ROUND(I1199*H1199,2)</f>
        <v>0</v>
      </c>
      <c r="K1199" s="235" t="s">
        <v>163</v>
      </c>
      <c r="L1199" s="240"/>
      <c r="M1199" s="241" t="s">
        <v>1</v>
      </c>
      <c r="N1199" s="242" t="s">
        <v>40</v>
      </c>
      <c r="O1199" s="72"/>
      <c r="P1199" s="196">
        <f>O1199*H1199</f>
        <v>0</v>
      </c>
      <c r="Q1199" s="196">
        <v>0.00931</v>
      </c>
      <c r="R1199" s="196">
        <f>Q1199*H1199</f>
        <v>1.0543575</v>
      </c>
      <c r="S1199" s="196">
        <v>0</v>
      </c>
      <c r="T1199" s="197">
        <f>S1199*H1199</f>
        <v>0</v>
      </c>
      <c r="U1199" s="34"/>
      <c r="V1199" s="34"/>
      <c r="W1199" s="34"/>
      <c r="X1199" s="34"/>
      <c r="Y1199" s="34"/>
      <c r="Z1199" s="34"/>
      <c r="AA1199" s="34"/>
      <c r="AB1199" s="34"/>
      <c r="AC1199" s="34"/>
      <c r="AD1199" s="34"/>
      <c r="AE1199" s="34"/>
      <c r="AR1199" s="198" t="s">
        <v>241</v>
      </c>
      <c r="AT1199" s="198" t="s">
        <v>307</v>
      </c>
      <c r="AU1199" s="198" t="s">
        <v>83</v>
      </c>
      <c r="AY1199" s="17" t="s">
        <v>157</v>
      </c>
      <c r="BE1199" s="199">
        <f>IF(N1199="základní",J1199,0)</f>
        <v>0</v>
      </c>
      <c r="BF1199" s="199">
        <f>IF(N1199="snížená",J1199,0)</f>
        <v>0</v>
      </c>
      <c r="BG1199" s="199">
        <f>IF(N1199="zákl. přenesená",J1199,0)</f>
        <v>0</v>
      </c>
      <c r="BH1199" s="199">
        <f>IF(N1199="sníž. přenesená",J1199,0)</f>
        <v>0</v>
      </c>
      <c r="BI1199" s="199">
        <f>IF(N1199="nulová",J1199,0)</f>
        <v>0</v>
      </c>
      <c r="BJ1199" s="17" t="s">
        <v>164</v>
      </c>
      <c r="BK1199" s="199">
        <f>ROUND(I1199*H1199,2)</f>
        <v>0</v>
      </c>
      <c r="BL1199" s="17" t="s">
        <v>196</v>
      </c>
      <c r="BM1199" s="198" t="s">
        <v>2127</v>
      </c>
    </row>
    <row r="1200" spans="1:65" s="2" customFormat="1" ht="14.4" customHeight="1">
      <c r="A1200" s="34"/>
      <c r="B1200" s="35"/>
      <c r="C1200" s="187" t="s">
        <v>1216</v>
      </c>
      <c r="D1200" s="187" t="s">
        <v>159</v>
      </c>
      <c r="E1200" s="188" t="s">
        <v>2128</v>
      </c>
      <c r="F1200" s="189" t="s">
        <v>2129</v>
      </c>
      <c r="G1200" s="190" t="s">
        <v>208</v>
      </c>
      <c r="H1200" s="191">
        <v>215</v>
      </c>
      <c r="I1200" s="192"/>
      <c r="J1200" s="193">
        <f>ROUND(I1200*H1200,2)</f>
        <v>0</v>
      </c>
      <c r="K1200" s="189" t="s">
        <v>163</v>
      </c>
      <c r="L1200" s="39"/>
      <c r="M1200" s="194" t="s">
        <v>1</v>
      </c>
      <c r="N1200" s="195" t="s">
        <v>40</v>
      </c>
      <c r="O1200" s="72"/>
      <c r="P1200" s="196">
        <f>O1200*H1200</f>
        <v>0</v>
      </c>
      <c r="Q1200" s="196">
        <v>0</v>
      </c>
      <c r="R1200" s="196">
        <f>Q1200*H1200</f>
        <v>0</v>
      </c>
      <c r="S1200" s="196">
        <v>0.015</v>
      </c>
      <c r="T1200" s="197">
        <f>S1200*H1200</f>
        <v>3.225</v>
      </c>
      <c r="U1200" s="34"/>
      <c r="V1200" s="34"/>
      <c r="W1200" s="34"/>
      <c r="X1200" s="34"/>
      <c r="Y1200" s="34"/>
      <c r="Z1200" s="34"/>
      <c r="AA1200" s="34"/>
      <c r="AB1200" s="34"/>
      <c r="AC1200" s="34"/>
      <c r="AD1200" s="34"/>
      <c r="AE1200" s="34"/>
      <c r="AR1200" s="198" t="s">
        <v>196</v>
      </c>
      <c r="AT1200" s="198" t="s">
        <v>159</v>
      </c>
      <c r="AU1200" s="198" t="s">
        <v>83</v>
      </c>
      <c r="AY1200" s="17" t="s">
        <v>157</v>
      </c>
      <c r="BE1200" s="199">
        <f>IF(N1200="základní",J1200,0)</f>
        <v>0</v>
      </c>
      <c r="BF1200" s="199">
        <f>IF(N1200="snížená",J1200,0)</f>
        <v>0</v>
      </c>
      <c r="BG1200" s="199">
        <f>IF(N1200="zákl. přenesená",J1200,0)</f>
        <v>0</v>
      </c>
      <c r="BH1200" s="199">
        <f>IF(N1200="sníž. přenesená",J1200,0)</f>
        <v>0</v>
      </c>
      <c r="BI1200" s="199">
        <f>IF(N1200="nulová",J1200,0)</f>
        <v>0</v>
      </c>
      <c r="BJ1200" s="17" t="s">
        <v>164</v>
      </c>
      <c r="BK1200" s="199">
        <f>ROUND(I1200*H1200,2)</f>
        <v>0</v>
      </c>
      <c r="BL1200" s="17" t="s">
        <v>196</v>
      </c>
      <c r="BM1200" s="198" t="s">
        <v>2130</v>
      </c>
    </row>
    <row r="1201" spans="2:51" s="14" customFormat="1" ht="10.2">
      <c r="B1201" s="211"/>
      <c r="C1201" s="212"/>
      <c r="D1201" s="202" t="s">
        <v>165</v>
      </c>
      <c r="E1201" s="213" t="s">
        <v>1</v>
      </c>
      <c r="F1201" s="214" t="s">
        <v>473</v>
      </c>
      <c r="G1201" s="212"/>
      <c r="H1201" s="215">
        <v>120</v>
      </c>
      <c r="I1201" s="216"/>
      <c r="J1201" s="212"/>
      <c r="K1201" s="212"/>
      <c r="L1201" s="217"/>
      <c r="M1201" s="218"/>
      <c r="N1201" s="219"/>
      <c r="O1201" s="219"/>
      <c r="P1201" s="219"/>
      <c r="Q1201" s="219"/>
      <c r="R1201" s="219"/>
      <c r="S1201" s="219"/>
      <c r="T1201" s="220"/>
      <c r="AT1201" s="221" t="s">
        <v>165</v>
      </c>
      <c r="AU1201" s="221" t="s">
        <v>83</v>
      </c>
      <c r="AV1201" s="14" t="s">
        <v>83</v>
      </c>
      <c r="AW1201" s="14" t="s">
        <v>30</v>
      </c>
      <c r="AX1201" s="14" t="s">
        <v>73</v>
      </c>
      <c r="AY1201" s="221" t="s">
        <v>157</v>
      </c>
    </row>
    <row r="1202" spans="2:51" s="14" customFormat="1" ht="10.2">
      <c r="B1202" s="211"/>
      <c r="C1202" s="212"/>
      <c r="D1202" s="202" t="s">
        <v>165</v>
      </c>
      <c r="E1202" s="213" t="s">
        <v>1</v>
      </c>
      <c r="F1202" s="214" t="s">
        <v>2116</v>
      </c>
      <c r="G1202" s="212"/>
      <c r="H1202" s="215">
        <v>95</v>
      </c>
      <c r="I1202" s="216"/>
      <c r="J1202" s="212"/>
      <c r="K1202" s="212"/>
      <c r="L1202" s="217"/>
      <c r="M1202" s="218"/>
      <c r="N1202" s="219"/>
      <c r="O1202" s="219"/>
      <c r="P1202" s="219"/>
      <c r="Q1202" s="219"/>
      <c r="R1202" s="219"/>
      <c r="S1202" s="219"/>
      <c r="T1202" s="220"/>
      <c r="AT1202" s="221" t="s">
        <v>165</v>
      </c>
      <c r="AU1202" s="221" t="s">
        <v>83</v>
      </c>
      <c r="AV1202" s="14" t="s">
        <v>83</v>
      </c>
      <c r="AW1202" s="14" t="s">
        <v>30</v>
      </c>
      <c r="AX1202" s="14" t="s">
        <v>73</v>
      </c>
      <c r="AY1202" s="221" t="s">
        <v>157</v>
      </c>
    </row>
    <row r="1203" spans="2:51" s="15" customFormat="1" ht="10.2">
      <c r="B1203" s="222"/>
      <c r="C1203" s="223"/>
      <c r="D1203" s="202" t="s">
        <v>165</v>
      </c>
      <c r="E1203" s="224" t="s">
        <v>1</v>
      </c>
      <c r="F1203" s="225" t="s">
        <v>168</v>
      </c>
      <c r="G1203" s="223"/>
      <c r="H1203" s="226">
        <v>215</v>
      </c>
      <c r="I1203" s="227"/>
      <c r="J1203" s="223"/>
      <c r="K1203" s="223"/>
      <c r="L1203" s="228"/>
      <c r="M1203" s="229"/>
      <c r="N1203" s="230"/>
      <c r="O1203" s="230"/>
      <c r="P1203" s="230"/>
      <c r="Q1203" s="230"/>
      <c r="R1203" s="230"/>
      <c r="S1203" s="230"/>
      <c r="T1203" s="231"/>
      <c r="AT1203" s="232" t="s">
        <v>165</v>
      </c>
      <c r="AU1203" s="232" t="s">
        <v>83</v>
      </c>
      <c r="AV1203" s="15" t="s">
        <v>164</v>
      </c>
      <c r="AW1203" s="15" t="s">
        <v>30</v>
      </c>
      <c r="AX1203" s="15" t="s">
        <v>81</v>
      </c>
      <c r="AY1203" s="232" t="s">
        <v>157</v>
      </c>
    </row>
    <row r="1204" spans="1:65" s="2" customFormat="1" ht="24.15" customHeight="1">
      <c r="A1204" s="34"/>
      <c r="B1204" s="35"/>
      <c r="C1204" s="187" t="s">
        <v>2131</v>
      </c>
      <c r="D1204" s="187" t="s">
        <v>159</v>
      </c>
      <c r="E1204" s="188" t="s">
        <v>2132</v>
      </c>
      <c r="F1204" s="189" t="s">
        <v>2133</v>
      </c>
      <c r="G1204" s="190" t="s">
        <v>162</v>
      </c>
      <c r="H1204" s="191">
        <v>833</v>
      </c>
      <c r="I1204" s="192"/>
      <c r="J1204" s="193">
        <f>ROUND(I1204*H1204,2)</f>
        <v>0</v>
      </c>
      <c r="K1204" s="189" t="s">
        <v>163</v>
      </c>
      <c r="L1204" s="39"/>
      <c r="M1204" s="194" t="s">
        <v>1</v>
      </c>
      <c r="N1204" s="195" t="s">
        <v>40</v>
      </c>
      <c r="O1204" s="72"/>
      <c r="P1204" s="196">
        <f>O1204*H1204</f>
        <v>0</v>
      </c>
      <c r="Q1204" s="196">
        <v>0</v>
      </c>
      <c r="R1204" s="196">
        <f>Q1204*H1204</f>
        <v>0</v>
      </c>
      <c r="S1204" s="196">
        <v>0</v>
      </c>
      <c r="T1204" s="197">
        <f>S1204*H1204</f>
        <v>0</v>
      </c>
      <c r="U1204" s="34"/>
      <c r="V1204" s="34"/>
      <c r="W1204" s="34"/>
      <c r="X1204" s="34"/>
      <c r="Y1204" s="34"/>
      <c r="Z1204" s="34"/>
      <c r="AA1204" s="34"/>
      <c r="AB1204" s="34"/>
      <c r="AC1204" s="34"/>
      <c r="AD1204" s="34"/>
      <c r="AE1204" s="34"/>
      <c r="AR1204" s="198" t="s">
        <v>196</v>
      </c>
      <c r="AT1204" s="198" t="s">
        <v>159</v>
      </c>
      <c r="AU1204" s="198" t="s">
        <v>83</v>
      </c>
      <c r="AY1204" s="17" t="s">
        <v>157</v>
      </c>
      <c r="BE1204" s="199">
        <f>IF(N1204="základní",J1204,0)</f>
        <v>0</v>
      </c>
      <c r="BF1204" s="199">
        <f>IF(N1204="snížená",J1204,0)</f>
        <v>0</v>
      </c>
      <c r="BG1204" s="199">
        <f>IF(N1204="zákl. přenesená",J1204,0)</f>
        <v>0</v>
      </c>
      <c r="BH1204" s="199">
        <f>IF(N1204="sníž. přenesená",J1204,0)</f>
        <v>0</v>
      </c>
      <c r="BI1204" s="199">
        <f>IF(N1204="nulová",J1204,0)</f>
        <v>0</v>
      </c>
      <c r="BJ1204" s="17" t="s">
        <v>164</v>
      </c>
      <c r="BK1204" s="199">
        <f>ROUND(I1204*H1204,2)</f>
        <v>0</v>
      </c>
      <c r="BL1204" s="17" t="s">
        <v>196</v>
      </c>
      <c r="BM1204" s="198" t="s">
        <v>2134</v>
      </c>
    </row>
    <row r="1205" spans="2:51" s="14" customFormat="1" ht="10.2">
      <c r="B1205" s="211"/>
      <c r="C1205" s="212"/>
      <c r="D1205" s="202" t="s">
        <v>165</v>
      </c>
      <c r="E1205" s="213" t="s">
        <v>1</v>
      </c>
      <c r="F1205" s="214" t="s">
        <v>1473</v>
      </c>
      <c r="G1205" s="212"/>
      <c r="H1205" s="215">
        <v>620</v>
      </c>
      <c r="I1205" s="216"/>
      <c r="J1205" s="212"/>
      <c r="K1205" s="212"/>
      <c r="L1205" s="217"/>
      <c r="M1205" s="218"/>
      <c r="N1205" s="219"/>
      <c r="O1205" s="219"/>
      <c r="P1205" s="219"/>
      <c r="Q1205" s="219"/>
      <c r="R1205" s="219"/>
      <c r="S1205" s="219"/>
      <c r="T1205" s="220"/>
      <c r="AT1205" s="221" t="s">
        <v>165</v>
      </c>
      <c r="AU1205" s="221" t="s">
        <v>83</v>
      </c>
      <c r="AV1205" s="14" t="s">
        <v>83</v>
      </c>
      <c r="AW1205" s="14" t="s">
        <v>30</v>
      </c>
      <c r="AX1205" s="14" t="s">
        <v>73</v>
      </c>
      <c r="AY1205" s="221" t="s">
        <v>157</v>
      </c>
    </row>
    <row r="1206" spans="2:51" s="14" customFormat="1" ht="10.2">
      <c r="B1206" s="211"/>
      <c r="C1206" s="212"/>
      <c r="D1206" s="202" t="s">
        <v>165</v>
      </c>
      <c r="E1206" s="213" t="s">
        <v>1</v>
      </c>
      <c r="F1206" s="214" t="s">
        <v>705</v>
      </c>
      <c r="G1206" s="212"/>
      <c r="H1206" s="215">
        <v>115</v>
      </c>
      <c r="I1206" s="216"/>
      <c r="J1206" s="212"/>
      <c r="K1206" s="212"/>
      <c r="L1206" s="217"/>
      <c r="M1206" s="218"/>
      <c r="N1206" s="219"/>
      <c r="O1206" s="219"/>
      <c r="P1206" s="219"/>
      <c r="Q1206" s="219"/>
      <c r="R1206" s="219"/>
      <c r="S1206" s="219"/>
      <c r="T1206" s="220"/>
      <c r="AT1206" s="221" t="s">
        <v>165</v>
      </c>
      <c r="AU1206" s="221" t="s">
        <v>83</v>
      </c>
      <c r="AV1206" s="14" t="s">
        <v>83</v>
      </c>
      <c r="AW1206" s="14" t="s">
        <v>30</v>
      </c>
      <c r="AX1206" s="14" t="s">
        <v>73</v>
      </c>
      <c r="AY1206" s="221" t="s">
        <v>157</v>
      </c>
    </row>
    <row r="1207" spans="2:51" s="14" customFormat="1" ht="10.2">
      <c r="B1207" s="211"/>
      <c r="C1207" s="212"/>
      <c r="D1207" s="202" t="s">
        <v>165</v>
      </c>
      <c r="E1207" s="213" t="s">
        <v>1</v>
      </c>
      <c r="F1207" s="214" t="s">
        <v>431</v>
      </c>
      <c r="G1207" s="212"/>
      <c r="H1207" s="215">
        <v>98</v>
      </c>
      <c r="I1207" s="216"/>
      <c r="J1207" s="212"/>
      <c r="K1207" s="212"/>
      <c r="L1207" s="217"/>
      <c r="M1207" s="218"/>
      <c r="N1207" s="219"/>
      <c r="O1207" s="219"/>
      <c r="P1207" s="219"/>
      <c r="Q1207" s="219"/>
      <c r="R1207" s="219"/>
      <c r="S1207" s="219"/>
      <c r="T1207" s="220"/>
      <c r="AT1207" s="221" t="s">
        <v>165</v>
      </c>
      <c r="AU1207" s="221" t="s">
        <v>83</v>
      </c>
      <c r="AV1207" s="14" t="s">
        <v>83</v>
      </c>
      <c r="AW1207" s="14" t="s">
        <v>30</v>
      </c>
      <c r="AX1207" s="14" t="s">
        <v>73</v>
      </c>
      <c r="AY1207" s="221" t="s">
        <v>157</v>
      </c>
    </row>
    <row r="1208" spans="2:51" s="15" customFormat="1" ht="10.2">
      <c r="B1208" s="222"/>
      <c r="C1208" s="223"/>
      <c r="D1208" s="202" t="s">
        <v>165</v>
      </c>
      <c r="E1208" s="224" t="s">
        <v>1</v>
      </c>
      <c r="F1208" s="225" t="s">
        <v>168</v>
      </c>
      <c r="G1208" s="223"/>
      <c r="H1208" s="226">
        <v>833</v>
      </c>
      <c r="I1208" s="227"/>
      <c r="J1208" s="223"/>
      <c r="K1208" s="223"/>
      <c r="L1208" s="228"/>
      <c r="M1208" s="229"/>
      <c r="N1208" s="230"/>
      <c r="O1208" s="230"/>
      <c r="P1208" s="230"/>
      <c r="Q1208" s="230"/>
      <c r="R1208" s="230"/>
      <c r="S1208" s="230"/>
      <c r="T1208" s="231"/>
      <c r="AT1208" s="232" t="s">
        <v>165</v>
      </c>
      <c r="AU1208" s="232" t="s">
        <v>83</v>
      </c>
      <c r="AV1208" s="15" t="s">
        <v>164</v>
      </c>
      <c r="AW1208" s="15" t="s">
        <v>30</v>
      </c>
      <c r="AX1208" s="15" t="s">
        <v>81</v>
      </c>
      <c r="AY1208" s="232" t="s">
        <v>157</v>
      </c>
    </row>
    <row r="1209" spans="1:65" s="2" customFormat="1" ht="14.4" customHeight="1">
      <c r="A1209" s="34"/>
      <c r="B1209" s="35"/>
      <c r="C1209" s="233" t="s">
        <v>1220</v>
      </c>
      <c r="D1209" s="233" t="s">
        <v>307</v>
      </c>
      <c r="E1209" s="234" t="s">
        <v>2135</v>
      </c>
      <c r="F1209" s="235" t="s">
        <v>2136</v>
      </c>
      <c r="G1209" s="236" t="s">
        <v>179</v>
      </c>
      <c r="H1209" s="237">
        <v>8.048</v>
      </c>
      <c r="I1209" s="238"/>
      <c r="J1209" s="239">
        <f>ROUND(I1209*H1209,2)</f>
        <v>0</v>
      </c>
      <c r="K1209" s="235" t="s">
        <v>163</v>
      </c>
      <c r="L1209" s="240"/>
      <c r="M1209" s="241" t="s">
        <v>1</v>
      </c>
      <c r="N1209" s="242" t="s">
        <v>40</v>
      </c>
      <c r="O1209" s="72"/>
      <c r="P1209" s="196">
        <f>O1209*H1209</f>
        <v>0</v>
      </c>
      <c r="Q1209" s="196">
        <v>0.55</v>
      </c>
      <c r="R1209" s="196">
        <f>Q1209*H1209</f>
        <v>4.4264</v>
      </c>
      <c r="S1209" s="196">
        <v>0</v>
      </c>
      <c r="T1209" s="197">
        <f>S1209*H1209</f>
        <v>0</v>
      </c>
      <c r="U1209" s="34"/>
      <c r="V1209" s="34"/>
      <c r="W1209" s="34"/>
      <c r="X1209" s="34"/>
      <c r="Y1209" s="34"/>
      <c r="Z1209" s="34"/>
      <c r="AA1209" s="34"/>
      <c r="AB1209" s="34"/>
      <c r="AC1209" s="34"/>
      <c r="AD1209" s="34"/>
      <c r="AE1209" s="34"/>
      <c r="AR1209" s="198" t="s">
        <v>241</v>
      </c>
      <c r="AT1209" s="198" t="s">
        <v>307</v>
      </c>
      <c r="AU1209" s="198" t="s">
        <v>83</v>
      </c>
      <c r="AY1209" s="17" t="s">
        <v>157</v>
      </c>
      <c r="BE1209" s="199">
        <f>IF(N1209="základní",J1209,0)</f>
        <v>0</v>
      </c>
      <c r="BF1209" s="199">
        <f>IF(N1209="snížená",J1209,0)</f>
        <v>0</v>
      </c>
      <c r="BG1209" s="199">
        <f>IF(N1209="zákl. přenesená",J1209,0)</f>
        <v>0</v>
      </c>
      <c r="BH1209" s="199">
        <f>IF(N1209="sníž. přenesená",J1209,0)</f>
        <v>0</v>
      </c>
      <c r="BI1209" s="199">
        <f>IF(N1209="nulová",J1209,0)</f>
        <v>0</v>
      </c>
      <c r="BJ1209" s="17" t="s">
        <v>164</v>
      </c>
      <c r="BK1209" s="199">
        <f>ROUND(I1209*H1209,2)</f>
        <v>0</v>
      </c>
      <c r="BL1209" s="17" t="s">
        <v>196</v>
      </c>
      <c r="BM1209" s="198" t="s">
        <v>2137</v>
      </c>
    </row>
    <row r="1210" spans="2:51" s="14" customFormat="1" ht="10.2">
      <c r="B1210" s="211"/>
      <c r="C1210" s="212"/>
      <c r="D1210" s="202" t="s">
        <v>165</v>
      </c>
      <c r="E1210" s="213" t="s">
        <v>1</v>
      </c>
      <c r="F1210" s="214" t="s">
        <v>2138</v>
      </c>
      <c r="G1210" s="212"/>
      <c r="H1210" s="215">
        <v>4.937</v>
      </c>
      <c r="I1210" s="216"/>
      <c r="J1210" s="212"/>
      <c r="K1210" s="212"/>
      <c r="L1210" s="217"/>
      <c r="M1210" s="218"/>
      <c r="N1210" s="219"/>
      <c r="O1210" s="219"/>
      <c r="P1210" s="219"/>
      <c r="Q1210" s="219"/>
      <c r="R1210" s="219"/>
      <c r="S1210" s="219"/>
      <c r="T1210" s="220"/>
      <c r="AT1210" s="221" t="s">
        <v>165</v>
      </c>
      <c r="AU1210" s="221" t="s">
        <v>83</v>
      </c>
      <c r="AV1210" s="14" t="s">
        <v>83</v>
      </c>
      <c r="AW1210" s="14" t="s">
        <v>30</v>
      </c>
      <c r="AX1210" s="14" t="s">
        <v>73</v>
      </c>
      <c r="AY1210" s="221" t="s">
        <v>157</v>
      </c>
    </row>
    <row r="1211" spans="2:51" s="14" customFormat="1" ht="10.2">
      <c r="B1211" s="211"/>
      <c r="C1211" s="212"/>
      <c r="D1211" s="202" t="s">
        <v>165</v>
      </c>
      <c r="E1211" s="213" t="s">
        <v>1</v>
      </c>
      <c r="F1211" s="214" t="s">
        <v>2139</v>
      </c>
      <c r="G1211" s="212"/>
      <c r="H1211" s="215">
        <v>1.637</v>
      </c>
      <c r="I1211" s="216"/>
      <c r="J1211" s="212"/>
      <c r="K1211" s="212"/>
      <c r="L1211" s="217"/>
      <c r="M1211" s="218"/>
      <c r="N1211" s="219"/>
      <c r="O1211" s="219"/>
      <c r="P1211" s="219"/>
      <c r="Q1211" s="219"/>
      <c r="R1211" s="219"/>
      <c r="S1211" s="219"/>
      <c r="T1211" s="220"/>
      <c r="AT1211" s="221" t="s">
        <v>165</v>
      </c>
      <c r="AU1211" s="221" t="s">
        <v>83</v>
      </c>
      <c r="AV1211" s="14" t="s">
        <v>83</v>
      </c>
      <c r="AW1211" s="14" t="s">
        <v>30</v>
      </c>
      <c r="AX1211" s="14" t="s">
        <v>73</v>
      </c>
      <c r="AY1211" s="221" t="s">
        <v>157</v>
      </c>
    </row>
    <row r="1212" spans="2:51" s="14" customFormat="1" ht="10.2">
      <c r="B1212" s="211"/>
      <c r="C1212" s="212"/>
      <c r="D1212" s="202" t="s">
        <v>165</v>
      </c>
      <c r="E1212" s="213" t="s">
        <v>1</v>
      </c>
      <c r="F1212" s="214" t="s">
        <v>2140</v>
      </c>
      <c r="G1212" s="212"/>
      <c r="H1212" s="215">
        <v>0.304</v>
      </c>
      <c r="I1212" s="216"/>
      <c r="J1212" s="212"/>
      <c r="K1212" s="212"/>
      <c r="L1212" s="217"/>
      <c r="M1212" s="218"/>
      <c r="N1212" s="219"/>
      <c r="O1212" s="219"/>
      <c r="P1212" s="219"/>
      <c r="Q1212" s="219"/>
      <c r="R1212" s="219"/>
      <c r="S1212" s="219"/>
      <c r="T1212" s="220"/>
      <c r="AT1212" s="221" t="s">
        <v>165</v>
      </c>
      <c r="AU1212" s="221" t="s">
        <v>83</v>
      </c>
      <c r="AV1212" s="14" t="s">
        <v>83</v>
      </c>
      <c r="AW1212" s="14" t="s">
        <v>30</v>
      </c>
      <c r="AX1212" s="14" t="s">
        <v>73</v>
      </c>
      <c r="AY1212" s="221" t="s">
        <v>157</v>
      </c>
    </row>
    <row r="1213" spans="2:51" s="14" customFormat="1" ht="10.2">
      <c r="B1213" s="211"/>
      <c r="C1213" s="212"/>
      <c r="D1213" s="202" t="s">
        <v>165</v>
      </c>
      <c r="E1213" s="213" t="s">
        <v>1</v>
      </c>
      <c r="F1213" s="214" t="s">
        <v>2141</v>
      </c>
      <c r="G1213" s="212"/>
      <c r="H1213" s="215">
        <v>0.911</v>
      </c>
      <c r="I1213" s="216"/>
      <c r="J1213" s="212"/>
      <c r="K1213" s="212"/>
      <c r="L1213" s="217"/>
      <c r="M1213" s="218"/>
      <c r="N1213" s="219"/>
      <c r="O1213" s="219"/>
      <c r="P1213" s="219"/>
      <c r="Q1213" s="219"/>
      <c r="R1213" s="219"/>
      <c r="S1213" s="219"/>
      <c r="T1213" s="220"/>
      <c r="AT1213" s="221" t="s">
        <v>165</v>
      </c>
      <c r="AU1213" s="221" t="s">
        <v>83</v>
      </c>
      <c r="AV1213" s="14" t="s">
        <v>83</v>
      </c>
      <c r="AW1213" s="14" t="s">
        <v>30</v>
      </c>
      <c r="AX1213" s="14" t="s">
        <v>73</v>
      </c>
      <c r="AY1213" s="221" t="s">
        <v>157</v>
      </c>
    </row>
    <row r="1214" spans="2:51" s="14" customFormat="1" ht="10.2">
      <c r="B1214" s="211"/>
      <c r="C1214" s="212"/>
      <c r="D1214" s="202" t="s">
        <v>165</v>
      </c>
      <c r="E1214" s="213" t="s">
        <v>1</v>
      </c>
      <c r="F1214" s="214" t="s">
        <v>2142</v>
      </c>
      <c r="G1214" s="212"/>
      <c r="H1214" s="215">
        <v>0.259</v>
      </c>
      <c r="I1214" s="216"/>
      <c r="J1214" s="212"/>
      <c r="K1214" s="212"/>
      <c r="L1214" s="217"/>
      <c r="M1214" s="218"/>
      <c r="N1214" s="219"/>
      <c r="O1214" s="219"/>
      <c r="P1214" s="219"/>
      <c r="Q1214" s="219"/>
      <c r="R1214" s="219"/>
      <c r="S1214" s="219"/>
      <c r="T1214" s="220"/>
      <c r="AT1214" s="221" t="s">
        <v>165</v>
      </c>
      <c r="AU1214" s="221" t="s">
        <v>83</v>
      </c>
      <c r="AV1214" s="14" t="s">
        <v>83</v>
      </c>
      <c r="AW1214" s="14" t="s">
        <v>30</v>
      </c>
      <c r="AX1214" s="14" t="s">
        <v>73</v>
      </c>
      <c r="AY1214" s="221" t="s">
        <v>157</v>
      </c>
    </row>
    <row r="1215" spans="2:51" s="15" customFormat="1" ht="10.2">
      <c r="B1215" s="222"/>
      <c r="C1215" s="223"/>
      <c r="D1215" s="202" t="s">
        <v>165</v>
      </c>
      <c r="E1215" s="224" t="s">
        <v>1</v>
      </c>
      <c r="F1215" s="225" t="s">
        <v>168</v>
      </c>
      <c r="G1215" s="223"/>
      <c r="H1215" s="226">
        <v>8.048</v>
      </c>
      <c r="I1215" s="227"/>
      <c r="J1215" s="223"/>
      <c r="K1215" s="223"/>
      <c r="L1215" s="228"/>
      <c r="M1215" s="229"/>
      <c r="N1215" s="230"/>
      <c r="O1215" s="230"/>
      <c r="P1215" s="230"/>
      <c r="Q1215" s="230"/>
      <c r="R1215" s="230"/>
      <c r="S1215" s="230"/>
      <c r="T1215" s="231"/>
      <c r="AT1215" s="232" t="s">
        <v>165</v>
      </c>
      <c r="AU1215" s="232" t="s">
        <v>83</v>
      </c>
      <c r="AV1215" s="15" t="s">
        <v>164</v>
      </c>
      <c r="AW1215" s="15" t="s">
        <v>30</v>
      </c>
      <c r="AX1215" s="15" t="s">
        <v>81</v>
      </c>
      <c r="AY1215" s="232" t="s">
        <v>157</v>
      </c>
    </row>
    <row r="1216" spans="1:65" s="2" customFormat="1" ht="24.15" customHeight="1">
      <c r="A1216" s="34"/>
      <c r="B1216" s="35"/>
      <c r="C1216" s="187" t="s">
        <v>2143</v>
      </c>
      <c r="D1216" s="187" t="s">
        <v>159</v>
      </c>
      <c r="E1216" s="188" t="s">
        <v>2144</v>
      </c>
      <c r="F1216" s="189" t="s">
        <v>2145</v>
      </c>
      <c r="G1216" s="190" t="s">
        <v>216</v>
      </c>
      <c r="H1216" s="191">
        <v>10.922</v>
      </c>
      <c r="I1216" s="192"/>
      <c r="J1216" s="193">
        <f>ROUND(I1216*H1216,2)</f>
        <v>0</v>
      </c>
      <c r="K1216" s="189" t="s">
        <v>163</v>
      </c>
      <c r="L1216" s="39"/>
      <c r="M1216" s="194" t="s">
        <v>1</v>
      </c>
      <c r="N1216" s="195" t="s">
        <v>40</v>
      </c>
      <c r="O1216" s="72"/>
      <c r="P1216" s="196">
        <f>O1216*H1216</f>
        <v>0</v>
      </c>
      <c r="Q1216" s="196">
        <v>0</v>
      </c>
      <c r="R1216" s="196">
        <f>Q1216*H1216</f>
        <v>0</v>
      </c>
      <c r="S1216" s="196">
        <v>0</v>
      </c>
      <c r="T1216" s="197">
        <f>S1216*H1216</f>
        <v>0</v>
      </c>
      <c r="U1216" s="34"/>
      <c r="V1216" s="34"/>
      <c r="W1216" s="34"/>
      <c r="X1216" s="34"/>
      <c r="Y1216" s="34"/>
      <c r="Z1216" s="34"/>
      <c r="AA1216" s="34"/>
      <c r="AB1216" s="34"/>
      <c r="AC1216" s="34"/>
      <c r="AD1216" s="34"/>
      <c r="AE1216" s="34"/>
      <c r="AR1216" s="198" t="s">
        <v>196</v>
      </c>
      <c r="AT1216" s="198" t="s">
        <v>159</v>
      </c>
      <c r="AU1216" s="198" t="s">
        <v>83</v>
      </c>
      <c r="AY1216" s="17" t="s">
        <v>157</v>
      </c>
      <c r="BE1216" s="199">
        <f>IF(N1216="základní",J1216,0)</f>
        <v>0</v>
      </c>
      <c r="BF1216" s="199">
        <f>IF(N1216="snížená",J1216,0)</f>
        <v>0</v>
      </c>
      <c r="BG1216" s="199">
        <f>IF(N1216="zákl. přenesená",J1216,0)</f>
        <v>0</v>
      </c>
      <c r="BH1216" s="199">
        <f>IF(N1216="sníž. přenesená",J1216,0)</f>
        <v>0</v>
      </c>
      <c r="BI1216" s="199">
        <f>IF(N1216="nulová",J1216,0)</f>
        <v>0</v>
      </c>
      <c r="BJ1216" s="17" t="s">
        <v>164</v>
      </c>
      <c r="BK1216" s="199">
        <f>ROUND(I1216*H1216,2)</f>
        <v>0</v>
      </c>
      <c r="BL1216" s="17" t="s">
        <v>196</v>
      </c>
      <c r="BM1216" s="198" t="s">
        <v>2146</v>
      </c>
    </row>
    <row r="1217" spans="2:63" s="12" customFormat="1" ht="22.8" customHeight="1">
      <c r="B1217" s="171"/>
      <c r="C1217" s="172"/>
      <c r="D1217" s="173" t="s">
        <v>72</v>
      </c>
      <c r="E1217" s="185" t="s">
        <v>2147</v>
      </c>
      <c r="F1217" s="185" t="s">
        <v>2148</v>
      </c>
      <c r="G1217" s="172"/>
      <c r="H1217" s="172"/>
      <c r="I1217" s="175"/>
      <c r="J1217" s="186">
        <f>BK1217</f>
        <v>0</v>
      </c>
      <c r="K1217" s="172"/>
      <c r="L1217" s="177"/>
      <c r="M1217" s="178"/>
      <c r="N1217" s="179"/>
      <c r="O1217" s="179"/>
      <c r="P1217" s="180">
        <f>SUM(P1218:P1230)</f>
        <v>0</v>
      </c>
      <c r="Q1217" s="179"/>
      <c r="R1217" s="180">
        <f>SUM(R1218:R1230)</f>
        <v>0.6774219</v>
      </c>
      <c r="S1217" s="179"/>
      <c r="T1217" s="181">
        <f>SUM(T1218:T1230)</f>
        <v>1.0555</v>
      </c>
      <c r="AR1217" s="182" t="s">
        <v>83</v>
      </c>
      <c r="AT1217" s="183" t="s">
        <v>72</v>
      </c>
      <c r="AU1217" s="183" t="s">
        <v>81</v>
      </c>
      <c r="AY1217" s="182" t="s">
        <v>157</v>
      </c>
      <c r="BK1217" s="184">
        <f>SUM(BK1218:BK1230)</f>
        <v>0</v>
      </c>
    </row>
    <row r="1218" spans="1:65" s="2" customFormat="1" ht="14.4" customHeight="1">
      <c r="A1218" s="34"/>
      <c r="B1218" s="35"/>
      <c r="C1218" s="187" t="s">
        <v>1223</v>
      </c>
      <c r="D1218" s="187" t="s">
        <v>159</v>
      </c>
      <c r="E1218" s="188" t="s">
        <v>2149</v>
      </c>
      <c r="F1218" s="189" t="s">
        <v>2150</v>
      </c>
      <c r="G1218" s="190" t="s">
        <v>208</v>
      </c>
      <c r="H1218" s="191">
        <v>68.9</v>
      </c>
      <c r="I1218" s="192"/>
      <c r="J1218" s="193">
        <f>ROUND(I1218*H1218,2)</f>
        <v>0</v>
      </c>
      <c r="K1218" s="189" t="s">
        <v>163</v>
      </c>
      <c r="L1218" s="39"/>
      <c r="M1218" s="194" t="s">
        <v>1</v>
      </c>
      <c r="N1218" s="195" t="s">
        <v>40</v>
      </c>
      <c r="O1218" s="72"/>
      <c r="P1218" s="196">
        <f>O1218*H1218</f>
        <v>0</v>
      </c>
      <c r="Q1218" s="196">
        <v>0</v>
      </c>
      <c r="R1218" s="196">
        <f>Q1218*H1218</f>
        <v>0</v>
      </c>
      <c r="S1218" s="196">
        <v>0</v>
      </c>
      <c r="T1218" s="197">
        <f>S1218*H1218</f>
        <v>0</v>
      </c>
      <c r="U1218" s="34"/>
      <c r="V1218" s="34"/>
      <c r="W1218" s="34"/>
      <c r="X1218" s="34"/>
      <c r="Y1218" s="34"/>
      <c r="Z1218" s="34"/>
      <c r="AA1218" s="34"/>
      <c r="AB1218" s="34"/>
      <c r="AC1218" s="34"/>
      <c r="AD1218" s="34"/>
      <c r="AE1218" s="34"/>
      <c r="AR1218" s="198" t="s">
        <v>196</v>
      </c>
      <c r="AT1218" s="198" t="s">
        <v>159</v>
      </c>
      <c r="AU1218" s="198" t="s">
        <v>83</v>
      </c>
      <c r="AY1218" s="17" t="s">
        <v>157</v>
      </c>
      <c r="BE1218" s="199">
        <f>IF(N1218="základní",J1218,0)</f>
        <v>0</v>
      </c>
      <c r="BF1218" s="199">
        <f>IF(N1218="snížená",J1218,0)</f>
        <v>0</v>
      </c>
      <c r="BG1218" s="199">
        <f>IF(N1218="zákl. přenesená",J1218,0)</f>
        <v>0</v>
      </c>
      <c r="BH1218" s="199">
        <f>IF(N1218="sníž. přenesená",J1218,0)</f>
        <v>0</v>
      </c>
      <c r="BI1218" s="199">
        <f>IF(N1218="nulová",J1218,0)</f>
        <v>0</v>
      </c>
      <c r="BJ1218" s="17" t="s">
        <v>164</v>
      </c>
      <c r="BK1218" s="199">
        <f>ROUND(I1218*H1218,2)</f>
        <v>0</v>
      </c>
      <c r="BL1218" s="17" t="s">
        <v>196</v>
      </c>
      <c r="BM1218" s="198" t="s">
        <v>2151</v>
      </c>
    </row>
    <row r="1219" spans="1:65" s="2" customFormat="1" ht="24.15" customHeight="1">
      <c r="A1219" s="34"/>
      <c r="B1219" s="35"/>
      <c r="C1219" s="233" t="s">
        <v>2152</v>
      </c>
      <c r="D1219" s="233" t="s">
        <v>307</v>
      </c>
      <c r="E1219" s="234" t="s">
        <v>2153</v>
      </c>
      <c r="F1219" s="235" t="s">
        <v>2154</v>
      </c>
      <c r="G1219" s="236" t="s">
        <v>208</v>
      </c>
      <c r="H1219" s="237">
        <v>75.79</v>
      </c>
      <c r="I1219" s="238"/>
      <c r="J1219" s="239">
        <f>ROUND(I1219*H1219,2)</f>
        <v>0</v>
      </c>
      <c r="K1219" s="235" t="s">
        <v>163</v>
      </c>
      <c r="L1219" s="240"/>
      <c r="M1219" s="241" t="s">
        <v>1</v>
      </c>
      <c r="N1219" s="242" t="s">
        <v>40</v>
      </c>
      <c r="O1219" s="72"/>
      <c r="P1219" s="196">
        <f>O1219*H1219</f>
        <v>0</v>
      </c>
      <c r="Q1219" s="196">
        <v>0.00011</v>
      </c>
      <c r="R1219" s="196">
        <f>Q1219*H1219</f>
        <v>0.008336900000000001</v>
      </c>
      <c r="S1219" s="196">
        <v>0</v>
      </c>
      <c r="T1219" s="197">
        <f>S1219*H1219</f>
        <v>0</v>
      </c>
      <c r="U1219" s="34"/>
      <c r="V1219" s="34"/>
      <c r="W1219" s="34"/>
      <c r="X1219" s="34"/>
      <c r="Y1219" s="34"/>
      <c r="Z1219" s="34"/>
      <c r="AA1219" s="34"/>
      <c r="AB1219" s="34"/>
      <c r="AC1219" s="34"/>
      <c r="AD1219" s="34"/>
      <c r="AE1219" s="34"/>
      <c r="AR1219" s="198" t="s">
        <v>241</v>
      </c>
      <c r="AT1219" s="198" t="s">
        <v>307</v>
      </c>
      <c r="AU1219" s="198" t="s">
        <v>83</v>
      </c>
      <c r="AY1219" s="17" t="s">
        <v>157</v>
      </c>
      <c r="BE1219" s="199">
        <f>IF(N1219="základní",J1219,0)</f>
        <v>0</v>
      </c>
      <c r="BF1219" s="199">
        <f>IF(N1219="snížená",J1219,0)</f>
        <v>0</v>
      </c>
      <c r="BG1219" s="199">
        <f>IF(N1219="zákl. přenesená",J1219,0)</f>
        <v>0</v>
      </c>
      <c r="BH1219" s="199">
        <f>IF(N1219="sníž. přenesená",J1219,0)</f>
        <v>0</v>
      </c>
      <c r="BI1219" s="199">
        <f>IF(N1219="nulová",J1219,0)</f>
        <v>0</v>
      </c>
      <c r="BJ1219" s="17" t="s">
        <v>164</v>
      </c>
      <c r="BK1219" s="199">
        <f>ROUND(I1219*H1219,2)</f>
        <v>0</v>
      </c>
      <c r="BL1219" s="17" t="s">
        <v>196</v>
      </c>
      <c r="BM1219" s="198" t="s">
        <v>2155</v>
      </c>
    </row>
    <row r="1220" spans="2:51" s="14" customFormat="1" ht="10.2">
      <c r="B1220" s="211"/>
      <c r="C1220" s="212"/>
      <c r="D1220" s="202" t="s">
        <v>165</v>
      </c>
      <c r="E1220" s="213" t="s">
        <v>1</v>
      </c>
      <c r="F1220" s="214" t="s">
        <v>2156</v>
      </c>
      <c r="G1220" s="212"/>
      <c r="H1220" s="215">
        <v>75.79</v>
      </c>
      <c r="I1220" s="216"/>
      <c r="J1220" s="212"/>
      <c r="K1220" s="212"/>
      <c r="L1220" s="217"/>
      <c r="M1220" s="218"/>
      <c r="N1220" s="219"/>
      <c r="O1220" s="219"/>
      <c r="P1220" s="219"/>
      <c r="Q1220" s="219"/>
      <c r="R1220" s="219"/>
      <c r="S1220" s="219"/>
      <c r="T1220" s="220"/>
      <c r="AT1220" s="221" t="s">
        <v>165</v>
      </c>
      <c r="AU1220" s="221" t="s">
        <v>83</v>
      </c>
      <c r="AV1220" s="14" t="s">
        <v>83</v>
      </c>
      <c r="AW1220" s="14" t="s">
        <v>30</v>
      </c>
      <c r="AX1220" s="14" t="s">
        <v>73</v>
      </c>
      <c r="AY1220" s="221" t="s">
        <v>157</v>
      </c>
    </row>
    <row r="1221" spans="2:51" s="15" customFormat="1" ht="10.2">
      <c r="B1221" s="222"/>
      <c r="C1221" s="223"/>
      <c r="D1221" s="202" t="s">
        <v>165</v>
      </c>
      <c r="E1221" s="224" t="s">
        <v>1</v>
      </c>
      <c r="F1221" s="225" t="s">
        <v>168</v>
      </c>
      <c r="G1221" s="223"/>
      <c r="H1221" s="226">
        <v>75.79</v>
      </c>
      <c r="I1221" s="227"/>
      <c r="J1221" s="223"/>
      <c r="K1221" s="223"/>
      <c r="L1221" s="228"/>
      <c r="M1221" s="229"/>
      <c r="N1221" s="230"/>
      <c r="O1221" s="230"/>
      <c r="P1221" s="230"/>
      <c r="Q1221" s="230"/>
      <c r="R1221" s="230"/>
      <c r="S1221" s="230"/>
      <c r="T1221" s="231"/>
      <c r="AT1221" s="232" t="s">
        <v>165</v>
      </c>
      <c r="AU1221" s="232" t="s">
        <v>83</v>
      </c>
      <c r="AV1221" s="15" t="s">
        <v>164</v>
      </c>
      <c r="AW1221" s="15" t="s">
        <v>30</v>
      </c>
      <c r="AX1221" s="15" t="s">
        <v>81</v>
      </c>
      <c r="AY1221" s="232" t="s">
        <v>157</v>
      </c>
    </row>
    <row r="1222" spans="1:65" s="2" customFormat="1" ht="24.15" customHeight="1">
      <c r="A1222" s="34"/>
      <c r="B1222" s="35"/>
      <c r="C1222" s="187" t="s">
        <v>1227</v>
      </c>
      <c r="D1222" s="187" t="s">
        <v>159</v>
      </c>
      <c r="E1222" s="188" t="s">
        <v>2157</v>
      </c>
      <c r="F1222" s="189" t="s">
        <v>2158</v>
      </c>
      <c r="G1222" s="190" t="s">
        <v>265</v>
      </c>
      <c r="H1222" s="191">
        <v>4</v>
      </c>
      <c r="I1222" s="192"/>
      <c r="J1222" s="193">
        <f>ROUND(I1222*H1222,2)</f>
        <v>0</v>
      </c>
      <c r="K1222" s="189" t="s">
        <v>163</v>
      </c>
      <c r="L1222" s="39"/>
      <c r="M1222" s="194" t="s">
        <v>1</v>
      </c>
      <c r="N1222" s="195" t="s">
        <v>40</v>
      </c>
      <c r="O1222" s="72"/>
      <c r="P1222" s="196">
        <f>O1222*H1222</f>
        <v>0</v>
      </c>
      <c r="Q1222" s="196">
        <v>0.00105</v>
      </c>
      <c r="R1222" s="196">
        <f>Q1222*H1222</f>
        <v>0.0042</v>
      </c>
      <c r="S1222" s="196">
        <v>0.0055</v>
      </c>
      <c r="T1222" s="197">
        <f>S1222*H1222</f>
        <v>0.022</v>
      </c>
      <c r="U1222" s="34"/>
      <c r="V1222" s="34"/>
      <c r="W1222" s="34"/>
      <c r="X1222" s="34"/>
      <c r="Y1222" s="34"/>
      <c r="Z1222" s="34"/>
      <c r="AA1222" s="34"/>
      <c r="AB1222" s="34"/>
      <c r="AC1222" s="34"/>
      <c r="AD1222" s="34"/>
      <c r="AE1222" s="34"/>
      <c r="AR1222" s="198" t="s">
        <v>196</v>
      </c>
      <c r="AT1222" s="198" t="s">
        <v>159</v>
      </c>
      <c r="AU1222" s="198" t="s">
        <v>83</v>
      </c>
      <c r="AY1222" s="17" t="s">
        <v>157</v>
      </c>
      <c r="BE1222" s="199">
        <f>IF(N1222="základní",J1222,0)</f>
        <v>0</v>
      </c>
      <c r="BF1222" s="199">
        <f>IF(N1222="snížená",J1222,0)</f>
        <v>0</v>
      </c>
      <c r="BG1222" s="199">
        <f>IF(N1222="zákl. přenesená",J1222,0)</f>
        <v>0</v>
      </c>
      <c r="BH1222" s="199">
        <f>IF(N1222="sníž. přenesená",J1222,0)</f>
        <v>0</v>
      </c>
      <c r="BI1222" s="199">
        <f>IF(N1222="nulová",J1222,0)</f>
        <v>0</v>
      </c>
      <c r="BJ1222" s="17" t="s">
        <v>164</v>
      </c>
      <c r="BK1222" s="199">
        <f>ROUND(I1222*H1222,2)</f>
        <v>0</v>
      </c>
      <c r="BL1222" s="17" t="s">
        <v>196</v>
      </c>
      <c r="BM1222" s="198" t="s">
        <v>2159</v>
      </c>
    </row>
    <row r="1223" spans="1:65" s="2" customFormat="1" ht="24.15" customHeight="1">
      <c r="A1223" s="34"/>
      <c r="B1223" s="35"/>
      <c r="C1223" s="187" t="s">
        <v>2160</v>
      </c>
      <c r="D1223" s="187" t="s">
        <v>159</v>
      </c>
      <c r="E1223" s="188" t="s">
        <v>2161</v>
      </c>
      <c r="F1223" s="189" t="s">
        <v>2162</v>
      </c>
      <c r="G1223" s="190" t="s">
        <v>208</v>
      </c>
      <c r="H1223" s="191">
        <v>68.9</v>
      </c>
      <c r="I1223" s="192"/>
      <c r="J1223" s="193">
        <f>ROUND(I1223*H1223,2)</f>
        <v>0</v>
      </c>
      <c r="K1223" s="189" t="s">
        <v>163</v>
      </c>
      <c r="L1223" s="39"/>
      <c r="M1223" s="194" t="s">
        <v>1</v>
      </c>
      <c r="N1223" s="195" t="s">
        <v>40</v>
      </c>
      <c r="O1223" s="72"/>
      <c r="P1223" s="196">
        <f>O1223*H1223</f>
        <v>0</v>
      </c>
      <c r="Q1223" s="196">
        <v>0.00125</v>
      </c>
      <c r="R1223" s="196">
        <f>Q1223*H1223</f>
        <v>0.08612500000000001</v>
      </c>
      <c r="S1223" s="196">
        <v>0</v>
      </c>
      <c r="T1223" s="197">
        <f>S1223*H1223</f>
        <v>0</v>
      </c>
      <c r="U1223" s="34"/>
      <c r="V1223" s="34"/>
      <c r="W1223" s="34"/>
      <c r="X1223" s="34"/>
      <c r="Y1223" s="34"/>
      <c r="Z1223" s="34"/>
      <c r="AA1223" s="34"/>
      <c r="AB1223" s="34"/>
      <c r="AC1223" s="34"/>
      <c r="AD1223" s="34"/>
      <c r="AE1223" s="34"/>
      <c r="AR1223" s="198" t="s">
        <v>196</v>
      </c>
      <c r="AT1223" s="198" t="s">
        <v>159</v>
      </c>
      <c r="AU1223" s="198" t="s">
        <v>83</v>
      </c>
      <c r="AY1223" s="17" t="s">
        <v>157</v>
      </c>
      <c r="BE1223" s="199">
        <f>IF(N1223="základní",J1223,0)</f>
        <v>0</v>
      </c>
      <c r="BF1223" s="199">
        <f>IF(N1223="snížená",J1223,0)</f>
        <v>0</v>
      </c>
      <c r="BG1223" s="199">
        <f>IF(N1223="zákl. přenesená",J1223,0)</f>
        <v>0</v>
      </c>
      <c r="BH1223" s="199">
        <f>IF(N1223="sníž. přenesená",J1223,0)</f>
        <v>0</v>
      </c>
      <c r="BI1223" s="199">
        <f>IF(N1223="nulová",J1223,0)</f>
        <v>0</v>
      </c>
      <c r="BJ1223" s="17" t="s">
        <v>164</v>
      </c>
      <c r="BK1223" s="199">
        <f>ROUND(I1223*H1223,2)</f>
        <v>0</v>
      </c>
      <c r="BL1223" s="17" t="s">
        <v>196</v>
      </c>
      <c r="BM1223" s="198" t="s">
        <v>2163</v>
      </c>
    </row>
    <row r="1224" spans="2:51" s="14" customFormat="1" ht="10.2">
      <c r="B1224" s="211"/>
      <c r="C1224" s="212"/>
      <c r="D1224" s="202" t="s">
        <v>165</v>
      </c>
      <c r="E1224" s="213" t="s">
        <v>1</v>
      </c>
      <c r="F1224" s="214" t="s">
        <v>2164</v>
      </c>
      <c r="G1224" s="212"/>
      <c r="H1224" s="215">
        <v>68.9</v>
      </c>
      <c r="I1224" s="216"/>
      <c r="J1224" s="212"/>
      <c r="K1224" s="212"/>
      <c r="L1224" s="217"/>
      <c r="M1224" s="218"/>
      <c r="N1224" s="219"/>
      <c r="O1224" s="219"/>
      <c r="P1224" s="219"/>
      <c r="Q1224" s="219"/>
      <c r="R1224" s="219"/>
      <c r="S1224" s="219"/>
      <c r="T1224" s="220"/>
      <c r="AT1224" s="221" t="s">
        <v>165</v>
      </c>
      <c r="AU1224" s="221" t="s">
        <v>83</v>
      </c>
      <c r="AV1224" s="14" t="s">
        <v>83</v>
      </c>
      <c r="AW1224" s="14" t="s">
        <v>30</v>
      </c>
      <c r="AX1224" s="14" t="s">
        <v>73</v>
      </c>
      <c r="AY1224" s="221" t="s">
        <v>157</v>
      </c>
    </row>
    <row r="1225" spans="2:51" s="15" customFormat="1" ht="10.2">
      <c r="B1225" s="222"/>
      <c r="C1225" s="223"/>
      <c r="D1225" s="202" t="s">
        <v>165</v>
      </c>
      <c r="E1225" s="224" t="s">
        <v>1</v>
      </c>
      <c r="F1225" s="225" t="s">
        <v>168</v>
      </c>
      <c r="G1225" s="223"/>
      <c r="H1225" s="226">
        <v>68.9</v>
      </c>
      <c r="I1225" s="227"/>
      <c r="J1225" s="223"/>
      <c r="K1225" s="223"/>
      <c r="L1225" s="228"/>
      <c r="M1225" s="229"/>
      <c r="N1225" s="230"/>
      <c r="O1225" s="230"/>
      <c r="P1225" s="230"/>
      <c r="Q1225" s="230"/>
      <c r="R1225" s="230"/>
      <c r="S1225" s="230"/>
      <c r="T1225" s="231"/>
      <c r="AT1225" s="232" t="s">
        <v>165</v>
      </c>
      <c r="AU1225" s="232" t="s">
        <v>83</v>
      </c>
      <c r="AV1225" s="15" t="s">
        <v>164</v>
      </c>
      <c r="AW1225" s="15" t="s">
        <v>30</v>
      </c>
      <c r="AX1225" s="15" t="s">
        <v>81</v>
      </c>
      <c r="AY1225" s="232" t="s">
        <v>157</v>
      </c>
    </row>
    <row r="1226" spans="1:65" s="2" customFormat="1" ht="24.15" customHeight="1">
      <c r="A1226" s="34"/>
      <c r="B1226" s="35"/>
      <c r="C1226" s="233" t="s">
        <v>1228</v>
      </c>
      <c r="D1226" s="233" t="s">
        <v>307</v>
      </c>
      <c r="E1226" s="234" t="s">
        <v>2165</v>
      </c>
      <c r="F1226" s="235" t="s">
        <v>2166</v>
      </c>
      <c r="G1226" s="236" t="s">
        <v>208</v>
      </c>
      <c r="H1226" s="237">
        <v>72.345</v>
      </c>
      <c r="I1226" s="238"/>
      <c r="J1226" s="239">
        <f>ROUND(I1226*H1226,2)</f>
        <v>0</v>
      </c>
      <c r="K1226" s="235" t="s">
        <v>163</v>
      </c>
      <c r="L1226" s="240"/>
      <c r="M1226" s="241" t="s">
        <v>1</v>
      </c>
      <c r="N1226" s="242" t="s">
        <v>40</v>
      </c>
      <c r="O1226" s="72"/>
      <c r="P1226" s="196">
        <f>O1226*H1226</f>
        <v>0</v>
      </c>
      <c r="Q1226" s="196">
        <v>0.008</v>
      </c>
      <c r="R1226" s="196">
        <f>Q1226*H1226</f>
        <v>0.57876</v>
      </c>
      <c r="S1226" s="196">
        <v>0</v>
      </c>
      <c r="T1226" s="197">
        <f>S1226*H1226</f>
        <v>0</v>
      </c>
      <c r="U1226" s="34"/>
      <c r="V1226" s="34"/>
      <c r="W1226" s="34"/>
      <c r="X1226" s="34"/>
      <c r="Y1226" s="34"/>
      <c r="Z1226" s="34"/>
      <c r="AA1226" s="34"/>
      <c r="AB1226" s="34"/>
      <c r="AC1226" s="34"/>
      <c r="AD1226" s="34"/>
      <c r="AE1226" s="34"/>
      <c r="AR1226" s="198" t="s">
        <v>241</v>
      </c>
      <c r="AT1226" s="198" t="s">
        <v>307</v>
      </c>
      <c r="AU1226" s="198" t="s">
        <v>83</v>
      </c>
      <c r="AY1226" s="17" t="s">
        <v>157</v>
      </c>
      <c r="BE1226" s="199">
        <f>IF(N1226="základní",J1226,0)</f>
        <v>0</v>
      </c>
      <c r="BF1226" s="199">
        <f>IF(N1226="snížená",J1226,0)</f>
        <v>0</v>
      </c>
      <c r="BG1226" s="199">
        <f>IF(N1226="zákl. přenesená",J1226,0)</f>
        <v>0</v>
      </c>
      <c r="BH1226" s="199">
        <f>IF(N1226="sníž. přenesená",J1226,0)</f>
        <v>0</v>
      </c>
      <c r="BI1226" s="199">
        <f>IF(N1226="nulová",J1226,0)</f>
        <v>0</v>
      </c>
      <c r="BJ1226" s="17" t="s">
        <v>164</v>
      </c>
      <c r="BK1226" s="199">
        <f>ROUND(I1226*H1226,2)</f>
        <v>0</v>
      </c>
      <c r="BL1226" s="17" t="s">
        <v>196</v>
      </c>
      <c r="BM1226" s="198" t="s">
        <v>2167</v>
      </c>
    </row>
    <row r="1227" spans="2:51" s="14" customFormat="1" ht="10.2">
      <c r="B1227" s="211"/>
      <c r="C1227" s="212"/>
      <c r="D1227" s="202" t="s">
        <v>165</v>
      </c>
      <c r="E1227" s="213" t="s">
        <v>1</v>
      </c>
      <c r="F1227" s="214" t="s">
        <v>2168</v>
      </c>
      <c r="G1227" s="212"/>
      <c r="H1227" s="215">
        <v>72.345</v>
      </c>
      <c r="I1227" s="216"/>
      <c r="J1227" s="212"/>
      <c r="K1227" s="212"/>
      <c r="L1227" s="217"/>
      <c r="M1227" s="218"/>
      <c r="N1227" s="219"/>
      <c r="O1227" s="219"/>
      <c r="P1227" s="219"/>
      <c r="Q1227" s="219"/>
      <c r="R1227" s="219"/>
      <c r="S1227" s="219"/>
      <c r="T1227" s="220"/>
      <c r="AT1227" s="221" t="s">
        <v>165</v>
      </c>
      <c r="AU1227" s="221" t="s">
        <v>83</v>
      </c>
      <c r="AV1227" s="14" t="s">
        <v>83</v>
      </c>
      <c r="AW1227" s="14" t="s">
        <v>30</v>
      </c>
      <c r="AX1227" s="14" t="s">
        <v>73</v>
      </c>
      <c r="AY1227" s="221" t="s">
        <v>157</v>
      </c>
    </row>
    <row r="1228" spans="2:51" s="15" customFormat="1" ht="10.2">
      <c r="B1228" s="222"/>
      <c r="C1228" s="223"/>
      <c r="D1228" s="202" t="s">
        <v>165</v>
      </c>
      <c r="E1228" s="224" t="s">
        <v>1</v>
      </c>
      <c r="F1228" s="225" t="s">
        <v>168</v>
      </c>
      <c r="G1228" s="223"/>
      <c r="H1228" s="226">
        <v>72.345</v>
      </c>
      <c r="I1228" s="227"/>
      <c r="J1228" s="223"/>
      <c r="K1228" s="223"/>
      <c r="L1228" s="228"/>
      <c r="M1228" s="229"/>
      <c r="N1228" s="230"/>
      <c r="O1228" s="230"/>
      <c r="P1228" s="230"/>
      <c r="Q1228" s="230"/>
      <c r="R1228" s="230"/>
      <c r="S1228" s="230"/>
      <c r="T1228" s="231"/>
      <c r="AT1228" s="232" t="s">
        <v>165</v>
      </c>
      <c r="AU1228" s="232" t="s">
        <v>83</v>
      </c>
      <c r="AV1228" s="15" t="s">
        <v>164</v>
      </c>
      <c r="AW1228" s="15" t="s">
        <v>30</v>
      </c>
      <c r="AX1228" s="15" t="s">
        <v>81</v>
      </c>
      <c r="AY1228" s="232" t="s">
        <v>157</v>
      </c>
    </row>
    <row r="1229" spans="1:65" s="2" customFormat="1" ht="24.15" customHeight="1">
      <c r="A1229" s="34"/>
      <c r="B1229" s="35"/>
      <c r="C1229" s="187" t="s">
        <v>2169</v>
      </c>
      <c r="D1229" s="187" t="s">
        <v>159</v>
      </c>
      <c r="E1229" s="188" t="s">
        <v>2170</v>
      </c>
      <c r="F1229" s="189" t="s">
        <v>2171</v>
      </c>
      <c r="G1229" s="190" t="s">
        <v>208</v>
      </c>
      <c r="H1229" s="191">
        <v>68.9</v>
      </c>
      <c r="I1229" s="192"/>
      <c r="J1229" s="193">
        <f>ROUND(I1229*H1229,2)</f>
        <v>0</v>
      </c>
      <c r="K1229" s="189" t="s">
        <v>163</v>
      </c>
      <c r="L1229" s="39"/>
      <c r="M1229" s="194" t="s">
        <v>1</v>
      </c>
      <c r="N1229" s="195" t="s">
        <v>40</v>
      </c>
      <c r="O1229" s="72"/>
      <c r="P1229" s="196">
        <f>O1229*H1229</f>
        <v>0</v>
      </c>
      <c r="Q1229" s="196">
        <v>0</v>
      </c>
      <c r="R1229" s="196">
        <f>Q1229*H1229</f>
        <v>0</v>
      </c>
      <c r="S1229" s="196">
        <v>0.015</v>
      </c>
      <c r="T1229" s="197">
        <f>S1229*H1229</f>
        <v>1.0335</v>
      </c>
      <c r="U1229" s="34"/>
      <c r="V1229" s="34"/>
      <c r="W1229" s="34"/>
      <c r="X1229" s="34"/>
      <c r="Y1229" s="34"/>
      <c r="Z1229" s="34"/>
      <c r="AA1229" s="34"/>
      <c r="AB1229" s="34"/>
      <c r="AC1229" s="34"/>
      <c r="AD1229" s="34"/>
      <c r="AE1229" s="34"/>
      <c r="AR1229" s="198" t="s">
        <v>196</v>
      </c>
      <c r="AT1229" s="198" t="s">
        <v>159</v>
      </c>
      <c r="AU1229" s="198" t="s">
        <v>83</v>
      </c>
      <c r="AY1229" s="17" t="s">
        <v>157</v>
      </c>
      <c r="BE1229" s="199">
        <f>IF(N1229="základní",J1229,0)</f>
        <v>0</v>
      </c>
      <c r="BF1229" s="199">
        <f>IF(N1229="snížená",J1229,0)</f>
        <v>0</v>
      </c>
      <c r="BG1229" s="199">
        <f>IF(N1229="zákl. přenesená",J1229,0)</f>
        <v>0</v>
      </c>
      <c r="BH1229" s="199">
        <f>IF(N1229="sníž. přenesená",J1229,0)</f>
        <v>0</v>
      </c>
      <c r="BI1229" s="199">
        <f>IF(N1229="nulová",J1229,0)</f>
        <v>0</v>
      </c>
      <c r="BJ1229" s="17" t="s">
        <v>164</v>
      </c>
      <c r="BK1229" s="199">
        <f>ROUND(I1229*H1229,2)</f>
        <v>0</v>
      </c>
      <c r="BL1229" s="17" t="s">
        <v>196</v>
      </c>
      <c r="BM1229" s="198" t="s">
        <v>2172</v>
      </c>
    </row>
    <row r="1230" spans="1:65" s="2" customFormat="1" ht="24.15" customHeight="1">
      <c r="A1230" s="34"/>
      <c r="B1230" s="35"/>
      <c r="C1230" s="187" t="s">
        <v>1232</v>
      </c>
      <c r="D1230" s="187" t="s">
        <v>159</v>
      </c>
      <c r="E1230" s="188" t="s">
        <v>2173</v>
      </c>
      <c r="F1230" s="189" t="s">
        <v>2174</v>
      </c>
      <c r="G1230" s="190" t="s">
        <v>216</v>
      </c>
      <c r="H1230" s="191">
        <v>0.677</v>
      </c>
      <c r="I1230" s="192"/>
      <c r="J1230" s="193">
        <f>ROUND(I1230*H1230,2)</f>
        <v>0</v>
      </c>
      <c r="K1230" s="189" t="s">
        <v>163</v>
      </c>
      <c r="L1230" s="39"/>
      <c r="M1230" s="194" t="s">
        <v>1</v>
      </c>
      <c r="N1230" s="195" t="s">
        <v>40</v>
      </c>
      <c r="O1230" s="72"/>
      <c r="P1230" s="196">
        <f>O1230*H1230</f>
        <v>0</v>
      </c>
      <c r="Q1230" s="196">
        <v>0</v>
      </c>
      <c r="R1230" s="196">
        <f>Q1230*H1230</f>
        <v>0</v>
      </c>
      <c r="S1230" s="196">
        <v>0</v>
      </c>
      <c r="T1230" s="197">
        <f>S1230*H1230</f>
        <v>0</v>
      </c>
      <c r="U1230" s="34"/>
      <c r="V1230" s="34"/>
      <c r="W1230" s="34"/>
      <c r="X1230" s="34"/>
      <c r="Y1230" s="34"/>
      <c r="Z1230" s="34"/>
      <c r="AA1230" s="34"/>
      <c r="AB1230" s="34"/>
      <c r="AC1230" s="34"/>
      <c r="AD1230" s="34"/>
      <c r="AE1230" s="34"/>
      <c r="AR1230" s="198" t="s">
        <v>196</v>
      </c>
      <c r="AT1230" s="198" t="s">
        <v>159</v>
      </c>
      <c r="AU1230" s="198" t="s">
        <v>83</v>
      </c>
      <c r="AY1230" s="17" t="s">
        <v>157</v>
      </c>
      <c r="BE1230" s="199">
        <f>IF(N1230="základní",J1230,0)</f>
        <v>0</v>
      </c>
      <c r="BF1230" s="199">
        <f>IF(N1230="snížená",J1230,0)</f>
        <v>0</v>
      </c>
      <c r="BG1230" s="199">
        <f>IF(N1230="zákl. přenesená",J1230,0)</f>
        <v>0</v>
      </c>
      <c r="BH1230" s="199">
        <f>IF(N1230="sníž. přenesená",J1230,0)</f>
        <v>0</v>
      </c>
      <c r="BI1230" s="199">
        <f>IF(N1230="nulová",J1230,0)</f>
        <v>0</v>
      </c>
      <c r="BJ1230" s="17" t="s">
        <v>164</v>
      </c>
      <c r="BK1230" s="199">
        <f>ROUND(I1230*H1230,2)</f>
        <v>0</v>
      </c>
      <c r="BL1230" s="17" t="s">
        <v>196</v>
      </c>
      <c r="BM1230" s="198" t="s">
        <v>2175</v>
      </c>
    </row>
    <row r="1231" spans="2:63" s="12" customFormat="1" ht="22.8" customHeight="1">
      <c r="B1231" s="171"/>
      <c r="C1231" s="172"/>
      <c r="D1231" s="173" t="s">
        <v>72</v>
      </c>
      <c r="E1231" s="185" t="s">
        <v>1734</v>
      </c>
      <c r="F1231" s="185" t="s">
        <v>2176</v>
      </c>
      <c r="G1231" s="172"/>
      <c r="H1231" s="172"/>
      <c r="I1231" s="175"/>
      <c r="J1231" s="186">
        <f>BK1231</f>
        <v>0</v>
      </c>
      <c r="K1231" s="172"/>
      <c r="L1231" s="177"/>
      <c r="M1231" s="178"/>
      <c r="N1231" s="179"/>
      <c r="O1231" s="179"/>
      <c r="P1231" s="180">
        <f>SUM(P1232:P1304)</f>
        <v>0</v>
      </c>
      <c r="Q1231" s="179"/>
      <c r="R1231" s="180">
        <f>SUM(R1232:R1304)</f>
        <v>4.557182470000001</v>
      </c>
      <c r="S1231" s="179"/>
      <c r="T1231" s="181">
        <f>SUM(T1232:T1304)</f>
        <v>1.9886571999999998</v>
      </c>
      <c r="AR1231" s="182" t="s">
        <v>83</v>
      </c>
      <c r="AT1231" s="183" t="s">
        <v>72</v>
      </c>
      <c r="AU1231" s="183" t="s">
        <v>81</v>
      </c>
      <c r="AY1231" s="182" t="s">
        <v>157</v>
      </c>
      <c r="BK1231" s="184">
        <f>SUM(BK1232:BK1304)</f>
        <v>0</v>
      </c>
    </row>
    <row r="1232" spans="1:65" s="2" customFormat="1" ht="14.4" customHeight="1">
      <c r="A1232" s="34"/>
      <c r="B1232" s="35"/>
      <c r="C1232" s="187" t="s">
        <v>2177</v>
      </c>
      <c r="D1232" s="187" t="s">
        <v>159</v>
      </c>
      <c r="E1232" s="188" t="s">
        <v>2178</v>
      </c>
      <c r="F1232" s="189" t="s">
        <v>2179</v>
      </c>
      <c r="G1232" s="190" t="s">
        <v>208</v>
      </c>
      <c r="H1232" s="191">
        <v>208.25</v>
      </c>
      <c r="I1232" s="192"/>
      <c r="J1232" s="193">
        <f>ROUND(I1232*H1232,2)</f>
        <v>0</v>
      </c>
      <c r="K1232" s="189" t="s">
        <v>163</v>
      </c>
      <c r="L1232" s="39"/>
      <c r="M1232" s="194" t="s">
        <v>1</v>
      </c>
      <c r="N1232" s="195" t="s">
        <v>40</v>
      </c>
      <c r="O1232" s="72"/>
      <c r="P1232" s="196">
        <f>O1232*H1232</f>
        <v>0</v>
      </c>
      <c r="Q1232" s="196">
        <v>0</v>
      </c>
      <c r="R1232" s="196">
        <f>Q1232*H1232</f>
        <v>0</v>
      </c>
      <c r="S1232" s="196">
        <v>0.00594</v>
      </c>
      <c r="T1232" s="197">
        <f>S1232*H1232</f>
        <v>1.237005</v>
      </c>
      <c r="U1232" s="34"/>
      <c r="V1232" s="34"/>
      <c r="W1232" s="34"/>
      <c r="X1232" s="34"/>
      <c r="Y1232" s="34"/>
      <c r="Z1232" s="34"/>
      <c r="AA1232" s="34"/>
      <c r="AB1232" s="34"/>
      <c r="AC1232" s="34"/>
      <c r="AD1232" s="34"/>
      <c r="AE1232" s="34"/>
      <c r="AR1232" s="198" t="s">
        <v>196</v>
      </c>
      <c r="AT1232" s="198" t="s">
        <v>159</v>
      </c>
      <c r="AU1232" s="198" t="s">
        <v>83</v>
      </c>
      <c r="AY1232" s="17" t="s">
        <v>157</v>
      </c>
      <c r="BE1232" s="199">
        <f>IF(N1232="základní",J1232,0)</f>
        <v>0</v>
      </c>
      <c r="BF1232" s="199">
        <f>IF(N1232="snížená",J1232,0)</f>
        <v>0</v>
      </c>
      <c r="BG1232" s="199">
        <f>IF(N1232="zákl. přenesená",J1232,0)</f>
        <v>0</v>
      </c>
      <c r="BH1232" s="199">
        <f>IF(N1232="sníž. přenesená",J1232,0)</f>
        <v>0</v>
      </c>
      <c r="BI1232" s="199">
        <f>IF(N1232="nulová",J1232,0)</f>
        <v>0</v>
      </c>
      <c r="BJ1232" s="17" t="s">
        <v>164</v>
      </c>
      <c r="BK1232" s="199">
        <f>ROUND(I1232*H1232,2)</f>
        <v>0</v>
      </c>
      <c r="BL1232" s="17" t="s">
        <v>196</v>
      </c>
      <c r="BM1232" s="198" t="s">
        <v>2180</v>
      </c>
    </row>
    <row r="1233" spans="2:51" s="14" customFormat="1" ht="10.2">
      <c r="B1233" s="211"/>
      <c r="C1233" s="212"/>
      <c r="D1233" s="202" t="s">
        <v>165</v>
      </c>
      <c r="E1233" s="213" t="s">
        <v>1</v>
      </c>
      <c r="F1233" s="214" t="s">
        <v>2115</v>
      </c>
      <c r="G1233" s="212"/>
      <c r="H1233" s="215">
        <v>113.25</v>
      </c>
      <c r="I1233" s="216"/>
      <c r="J1233" s="212"/>
      <c r="K1233" s="212"/>
      <c r="L1233" s="217"/>
      <c r="M1233" s="218"/>
      <c r="N1233" s="219"/>
      <c r="O1233" s="219"/>
      <c r="P1233" s="219"/>
      <c r="Q1233" s="219"/>
      <c r="R1233" s="219"/>
      <c r="S1233" s="219"/>
      <c r="T1233" s="220"/>
      <c r="AT1233" s="221" t="s">
        <v>165</v>
      </c>
      <c r="AU1233" s="221" t="s">
        <v>83</v>
      </c>
      <c r="AV1233" s="14" t="s">
        <v>83</v>
      </c>
      <c r="AW1233" s="14" t="s">
        <v>30</v>
      </c>
      <c r="AX1233" s="14" t="s">
        <v>73</v>
      </c>
      <c r="AY1233" s="221" t="s">
        <v>157</v>
      </c>
    </row>
    <row r="1234" spans="2:51" s="14" customFormat="1" ht="10.2">
      <c r="B1234" s="211"/>
      <c r="C1234" s="212"/>
      <c r="D1234" s="202" t="s">
        <v>165</v>
      </c>
      <c r="E1234" s="213" t="s">
        <v>1</v>
      </c>
      <c r="F1234" s="214" t="s">
        <v>2116</v>
      </c>
      <c r="G1234" s="212"/>
      <c r="H1234" s="215">
        <v>95</v>
      </c>
      <c r="I1234" s="216"/>
      <c r="J1234" s="212"/>
      <c r="K1234" s="212"/>
      <c r="L1234" s="217"/>
      <c r="M1234" s="218"/>
      <c r="N1234" s="219"/>
      <c r="O1234" s="219"/>
      <c r="P1234" s="219"/>
      <c r="Q1234" s="219"/>
      <c r="R1234" s="219"/>
      <c r="S1234" s="219"/>
      <c r="T1234" s="220"/>
      <c r="AT1234" s="221" t="s">
        <v>165</v>
      </c>
      <c r="AU1234" s="221" t="s">
        <v>83</v>
      </c>
      <c r="AV1234" s="14" t="s">
        <v>83</v>
      </c>
      <c r="AW1234" s="14" t="s">
        <v>30</v>
      </c>
      <c r="AX1234" s="14" t="s">
        <v>73</v>
      </c>
      <c r="AY1234" s="221" t="s">
        <v>157</v>
      </c>
    </row>
    <row r="1235" spans="2:51" s="15" customFormat="1" ht="10.2">
      <c r="B1235" s="222"/>
      <c r="C1235" s="223"/>
      <c r="D1235" s="202" t="s">
        <v>165</v>
      </c>
      <c r="E1235" s="224" t="s">
        <v>1</v>
      </c>
      <c r="F1235" s="225" t="s">
        <v>168</v>
      </c>
      <c r="G1235" s="223"/>
      <c r="H1235" s="226">
        <v>208.25</v>
      </c>
      <c r="I1235" s="227"/>
      <c r="J1235" s="223"/>
      <c r="K1235" s="223"/>
      <c r="L1235" s="228"/>
      <c r="M1235" s="229"/>
      <c r="N1235" s="230"/>
      <c r="O1235" s="230"/>
      <c r="P1235" s="230"/>
      <c r="Q1235" s="230"/>
      <c r="R1235" s="230"/>
      <c r="S1235" s="230"/>
      <c r="T1235" s="231"/>
      <c r="AT1235" s="232" t="s">
        <v>165</v>
      </c>
      <c r="AU1235" s="232" t="s">
        <v>83</v>
      </c>
      <c r="AV1235" s="15" t="s">
        <v>164</v>
      </c>
      <c r="AW1235" s="15" t="s">
        <v>30</v>
      </c>
      <c r="AX1235" s="15" t="s">
        <v>81</v>
      </c>
      <c r="AY1235" s="232" t="s">
        <v>157</v>
      </c>
    </row>
    <row r="1236" spans="1:65" s="2" customFormat="1" ht="14.4" customHeight="1">
      <c r="A1236" s="34"/>
      <c r="B1236" s="35"/>
      <c r="C1236" s="187" t="s">
        <v>1235</v>
      </c>
      <c r="D1236" s="187" t="s">
        <v>159</v>
      </c>
      <c r="E1236" s="188" t="s">
        <v>2181</v>
      </c>
      <c r="F1236" s="189" t="s">
        <v>2182</v>
      </c>
      <c r="G1236" s="190" t="s">
        <v>162</v>
      </c>
      <c r="H1236" s="191">
        <v>30</v>
      </c>
      <c r="I1236" s="192"/>
      <c r="J1236" s="193">
        <f>ROUND(I1236*H1236,2)</f>
        <v>0</v>
      </c>
      <c r="K1236" s="189" t="s">
        <v>163</v>
      </c>
      <c r="L1236" s="39"/>
      <c r="M1236" s="194" t="s">
        <v>1</v>
      </c>
      <c r="N1236" s="195" t="s">
        <v>40</v>
      </c>
      <c r="O1236" s="72"/>
      <c r="P1236" s="196">
        <f>O1236*H1236</f>
        <v>0</v>
      </c>
      <c r="Q1236" s="196">
        <v>0</v>
      </c>
      <c r="R1236" s="196">
        <f>Q1236*H1236</f>
        <v>0</v>
      </c>
      <c r="S1236" s="196">
        <v>0.00348</v>
      </c>
      <c r="T1236" s="197">
        <f>S1236*H1236</f>
        <v>0.1044</v>
      </c>
      <c r="U1236" s="34"/>
      <c r="V1236" s="34"/>
      <c r="W1236" s="34"/>
      <c r="X1236" s="34"/>
      <c r="Y1236" s="34"/>
      <c r="Z1236" s="34"/>
      <c r="AA1236" s="34"/>
      <c r="AB1236" s="34"/>
      <c r="AC1236" s="34"/>
      <c r="AD1236" s="34"/>
      <c r="AE1236" s="34"/>
      <c r="AR1236" s="198" t="s">
        <v>196</v>
      </c>
      <c r="AT1236" s="198" t="s">
        <v>159</v>
      </c>
      <c r="AU1236" s="198" t="s">
        <v>83</v>
      </c>
      <c r="AY1236" s="17" t="s">
        <v>157</v>
      </c>
      <c r="BE1236" s="199">
        <f>IF(N1236="základní",J1236,0)</f>
        <v>0</v>
      </c>
      <c r="BF1236" s="199">
        <f>IF(N1236="snížená",J1236,0)</f>
        <v>0</v>
      </c>
      <c r="BG1236" s="199">
        <f>IF(N1236="zákl. přenesená",J1236,0)</f>
        <v>0</v>
      </c>
      <c r="BH1236" s="199">
        <f>IF(N1236="sníž. přenesená",J1236,0)</f>
        <v>0</v>
      </c>
      <c r="BI1236" s="199">
        <f>IF(N1236="nulová",J1236,0)</f>
        <v>0</v>
      </c>
      <c r="BJ1236" s="17" t="s">
        <v>164</v>
      </c>
      <c r="BK1236" s="199">
        <f>ROUND(I1236*H1236,2)</f>
        <v>0</v>
      </c>
      <c r="BL1236" s="17" t="s">
        <v>196</v>
      </c>
      <c r="BM1236" s="198" t="s">
        <v>2183</v>
      </c>
    </row>
    <row r="1237" spans="2:51" s="14" customFormat="1" ht="10.2">
      <c r="B1237" s="211"/>
      <c r="C1237" s="212"/>
      <c r="D1237" s="202" t="s">
        <v>165</v>
      </c>
      <c r="E1237" s="213" t="s">
        <v>1</v>
      </c>
      <c r="F1237" s="214" t="s">
        <v>2184</v>
      </c>
      <c r="G1237" s="212"/>
      <c r="H1237" s="215">
        <v>30</v>
      </c>
      <c r="I1237" s="216"/>
      <c r="J1237" s="212"/>
      <c r="K1237" s="212"/>
      <c r="L1237" s="217"/>
      <c r="M1237" s="218"/>
      <c r="N1237" s="219"/>
      <c r="O1237" s="219"/>
      <c r="P1237" s="219"/>
      <c r="Q1237" s="219"/>
      <c r="R1237" s="219"/>
      <c r="S1237" s="219"/>
      <c r="T1237" s="220"/>
      <c r="AT1237" s="221" t="s">
        <v>165</v>
      </c>
      <c r="AU1237" s="221" t="s">
        <v>83</v>
      </c>
      <c r="AV1237" s="14" t="s">
        <v>83</v>
      </c>
      <c r="AW1237" s="14" t="s">
        <v>30</v>
      </c>
      <c r="AX1237" s="14" t="s">
        <v>73</v>
      </c>
      <c r="AY1237" s="221" t="s">
        <v>157</v>
      </c>
    </row>
    <row r="1238" spans="2:51" s="15" customFormat="1" ht="10.2">
      <c r="B1238" s="222"/>
      <c r="C1238" s="223"/>
      <c r="D1238" s="202" t="s">
        <v>165</v>
      </c>
      <c r="E1238" s="224" t="s">
        <v>1</v>
      </c>
      <c r="F1238" s="225" t="s">
        <v>168</v>
      </c>
      <c r="G1238" s="223"/>
      <c r="H1238" s="226">
        <v>30</v>
      </c>
      <c r="I1238" s="227"/>
      <c r="J1238" s="223"/>
      <c r="K1238" s="223"/>
      <c r="L1238" s="228"/>
      <c r="M1238" s="229"/>
      <c r="N1238" s="230"/>
      <c r="O1238" s="230"/>
      <c r="P1238" s="230"/>
      <c r="Q1238" s="230"/>
      <c r="R1238" s="230"/>
      <c r="S1238" s="230"/>
      <c r="T1238" s="231"/>
      <c r="AT1238" s="232" t="s">
        <v>165</v>
      </c>
      <c r="AU1238" s="232" t="s">
        <v>83</v>
      </c>
      <c r="AV1238" s="15" t="s">
        <v>164</v>
      </c>
      <c r="AW1238" s="15" t="s">
        <v>30</v>
      </c>
      <c r="AX1238" s="15" t="s">
        <v>81</v>
      </c>
      <c r="AY1238" s="232" t="s">
        <v>157</v>
      </c>
    </row>
    <row r="1239" spans="1:65" s="2" customFormat="1" ht="14.4" customHeight="1">
      <c r="A1239" s="34"/>
      <c r="B1239" s="35"/>
      <c r="C1239" s="187" t="s">
        <v>2185</v>
      </c>
      <c r="D1239" s="187" t="s">
        <v>159</v>
      </c>
      <c r="E1239" s="188" t="s">
        <v>2186</v>
      </c>
      <c r="F1239" s="189" t="s">
        <v>2187</v>
      </c>
      <c r="G1239" s="190" t="s">
        <v>162</v>
      </c>
      <c r="H1239" s="191">
        <v>52</v>
      </c>
      <c r="I1239" s="192"/>
      <c r="J1239" s="193">
        <f>ROUND(I1239*H1239,2)</f>
        <v>0</v>
      </c>
      <c r="K1239" s="189" t="s">
        <v>163</v>
      </c>
      <c r="L1239" s="39"/>
      <c r="M1239" s="194" t="s">
        <v>1</v>
      </c>
      <c r="N1239" s="195" t="s">
        <v>40</v>
      </c>
      <c r="O1239" s="72"/>
      <c r="P1239" s="196">
        <f>O1239*H1239</f>
        <v>0</v>
      </c>
      <c r="Q1239" s="196">
        <v>0</v>
      </c>
      <c r="R1239" s="196">
        <f>Q1239*H1239</f>
        <v>0</v>
      </c>
      <c r="S1239" s="196">
        <v>0.0017</v>
      </c>
      <c r="T1239" s="197">
        <f>S1239*H1239</f>
        <v>0.08839999999999999</v>
      </c>
      <c r="U1239" s="34"/>
      <c r="V1239" s="34"/>
      <c r="W1239" s="34"/>
      <c r="X1239" s="34"/>
      <c r="Y1239" s="34"/>
      <c r="Z1239" s="34"/>
      <c r="AA1239" s="34"/>
      <c r="AB1239" s="34"/>
      <c r="AC1239" s="34"/>
      <c r="AD1239" s="34"/>
      <c r="AE1239" s="34"/>
      <c r="AR1239" s="198" t="s">
        <v>196</v>
      </c>
      <c r="AT1239" s="198" t="s">
        <v>159</v>
      </c>
      <c r="AU1239" s="198" t="s">
        <v>83</v>
      </c>
      <c r="AY1239" s="17" t="s">
        <v>157</v>
      </c>
      <c r="BE1239" s="199">
        <f>IF(N1239="základní",J1239,0)</f>
        <v>0</v>
      </c>
      <c r="BF1239" s="199">
        <f>IF(N1239="snížená",J1239,0)</f>
        <v>0</v>
      </c>
      <c r="BG1239" s="199">
        <f>IF(N1239="zákl. přenesená",J1239,0)</f>
        <v>0</v>
      </c>
      <c r="BH1239" s="199">
        <f>IF(N1239="sníž. přenesená",J1239,0)</f>
        <v>0</v>
      </c>
      <c r="BI1239" s="199">
        <f>IF(N1239="nulová",J1239,0)</f>
        <v>0</v>
      </c>
      <c r="BJ1239" s="17" t="s">
        <v>164</v>
      </c>
      <c r="BK1239" s="199">
        <f>ROUND(I1239*H1239,2)</f>
        <v>0</v>
      </c>
      <c r="BL1239" s="17" t="s">
        <v>196</v>
      </c>
      <c r="BM1239" s="198" t="s">
        <v>2188</v>
      </c>
    </row>
    <row r="1240" spans="2:51" s="14" customFormat="1" ht="10.2">
      <c r="B1240" s="211"/>
      <c r="C1240" s="212"/>
      <c r="D1240" s="202" t="s">
        <v>165</v>
      </c>
      <c r="E1240" s="213" t="s">
        <v>1</v>
      </c>
      <c r="F1240" s="214" t="s">
        <v>2189</v>
      </c>
      <c r="G1240" s="212"/>
      <c r="H1240" s="215">
        <v>28.8</v>
      </c>
      <c r="I1240" s="216"/>
      <c r="J1240" s="212"/>
      <c r="K1240" s="212"/>
      <c r="L1240" s="217"/>
      <c r="M1240" s="218"/>
      <c r="N1240" s="219"/>
      <c r="O1240" s="219"/>
      <c r="P1240" s="219"/>
      <c r="Q1240" s="219"/>
      <c r="R1240" s="219"/>
      <c r="S1240" s="219"/>
      <c r="T1240" s="220"/>
      <c r="AT1240" s="221" t="s">
        <v>165</v>
      </c>
      <c r="AU1240" s="221" t="s">
        <v>83</v>
      </c>
      <c r="AV1240" s="14" t="s">
        <v>83</v>
      </c>
      <c r="AW1240" s="14" t="s">
        <v>30</v>
      </c>
      <c r="AX1240" s="14" t="s">
        <v>73</v>
      </c>
      <c r="AY1240" s="221" t="s">
        <v>157</v>
      </c>
    </row>
    <row r="1241" spans="2:51" s="14" customFormat="1" ht="10.2">
      <c r="B1241" s="211"/>
      <c r="C1241" s="212"/>
      <c r="D1241" s="202" t="s">
        <v>165</v>
      </c>
      <c r="E1241" s="213" t="s">
        <v>1</v>
      </c>
      <c r="F1241" s="214" t="s">
        <v>2190</v>
      </c>
      <c r="G1241" s="212"/>
      <c r="H1241" s="215">
        <v>23.2</v>
      </c>
      <c r="I1241" s="216"/>
      <c r="J1241" s="212"/>
      <c r="K1241" s="212"/>
      <c r="L1241" s="217"/>
      <c r="M1241" s="218"/>
      <c r="N1241" s="219"/>
      <c r="O1241" s="219"/>
      <c r="P1241" s="219"/>
      <c r="Q1241" s="219"/>
      <c r="R1241" s="219"/>
      <c r="S1241" s="219"/>
      <c r="T1241" s="220"/>
      <c r="AT1241" s="221" t="s">
        <v>165</v>
      </c>
      <c r="AU1241" s="221" t="s">
        <v>83</v>
      </c>
      <c r="AV1241" s="14" t="s">
        <v>83</v>
      </c>
      <c r="AW1241" s="14" t="s">
        <v>30</v>
      </c>
      <c r="AX1241" s="14" t="s">
        <v>73</v>
      </c>
      <c r="AY1241" s="221" t="s">
        <v>157</v>
      </c>
    </row>
    <row r="1242" spans="2:51" s="15" customFormat="1" ht="10.2">
      <c r="B1242" s="222"/>
      <c r="C1242" s="223"/>
      <c r="D1242" s="202" t="s">
        <v>165</v>
      </c>
      <c r="E1242" s="224" t="s">
        <v>1</v>
      </c>
      <c r="F1242" s="225" t="s">
        <v>168</v>
      </c>
      <c r="G1242" s="223"/>
      <c r="H1242" s="226">
        <v>52</v>
      </c>
      <c r="I1242" s="227"/>
      <c r="J1242" s="223"/>
      <c r="K1242" s="223"/>
      <c r="L1242" s="228"/>
      <c r="M1242" s="229"/>
      <c r="N1242" s="230"/>
      <c r="O1242" s="230"/>
      <c r="P1242" s="230"/>
      <c r="Q1242" s="230"/>
      <c r="R1242" s="230"/>
      <c r="S1242" s="230"/>
      <c r="T1242" s="231"/>
      <c r="AT1242" s="232" t="s">
        <v>165</v>
      </c>
      <c r="AU1242" s="232" t="s">
        <v>83</v>
      </c>
      <c r="AV1242" s="15" t="s">
        <v>164</v>
      </c>
      <c r="AW1242" s="15" t="s">
        <v>30</v>
      </c>
      <c r="AX1242" s="15" t="s">
        <v>81</v>
      </c>
      <c r="AY1242" s="232" t="s">
        <v>157</v>
      </c>
    </row>
    <row r="1243" spans="1:65" s="2" customFormat="1" ht="14.4" customHeight="1">
      <c r="A1243" s="34"/>
      <c r="B1243" s="35"/>
      <c r="C1243" s="187" t="s">
        <v>1239</v>
      </c>
      <c r="D1243" s="187" t="s">
        <v>159</v>
      </c>
      <c r="E1243" s="188" t="s">
        <v>2191</v>
      </c>
      <c r="F1243" s="189" t="s">
        <v>2192</v>
      </c>
      <c r="G1243" s="190" t="s">
        <v>265</v>
      </c>
      <c r="H1243" s="191">
        <v>5</v>
      </c>
      <c r="I1243" s="192"/>
      <c r="J1243" s="193">
        <f>ROUND(I1243*H1243,2)</f>
        <v>0</v>
      </c>
      <c r="K1243" s="189" t="s">
        <v>163</v>
      </c>
      <c r="L1243" s="39"/>
      <c r="M1243" s="194" t="s">
        <v>1</v>
      </c>
      <c r="N1243" s="195" t="s">
        <v>40</v>
      </c>
      <c r="O1243" s="72"/>
      <c r="P1243" s="196">
        <f>O1243*H1243</f>
        <v>0</v>
      </c>
      <c r="Q1243" s="196">
        <v>0</v>
      </c>
      <c r="R1243" s="196">
        <f>Q1243*H1243</f>
        <v>0</v>
      </c>
      <c r="S1243" s="196">
        <v>0.00906</v>
      </c>
      <c r="T1243" s="197">
        <f>S1243*H1243</f>
        <v>0.0453</v>
      </c>
      <c r="U1243" s="34"/>
      <c r="V1243" s="34"/>
      <c r="W1243" s="34"/>
      <c r="X1243" s="34"/>
      <c r="Y1243" s="34"/>
      <c r="Z1243" s="34"/>
      <c r="AA1243" s="34"/>
      <c r="AB1243" s="34"/>
      <c r="AC1243" s="34"/>
      <c r="AD1243" s="34"/>
      <c r="AE1243" s="34"/>
      <c r="AR1243" s="198" t="s">
        <v>196</v>
      </c>
      <c r="AT1243" s="198" t="s">
        <v>159</v>
      </c>
      <c r="AU1243" s="198" t="s">
        <v>83</v>
      </c>
      <c r="AY1243" s="17" t="s">
        <v>157</v>
      </c>
      <c r="BE1243" s="199">
        <f>IF(N1243="základní",J1243,0)</f>
        <v>0</v>
      </c>
      <c r="BF1243" s="199">
        <f>IF(N1243="snížená",J1243,0)</f>
        <v>0</v>
      </c>
      <c r="BG1243" s="199">
        <f>IF(N1243="zákl. přenesená",J1243,0)</f>
        <v>0</v>
      </c>
      <c r="BH1243" s="199">
        <f>IF(N1243="sníž. přenesená",J1243,0)</f>
        <v>0</v>
      </c>
      <c r="BI1243" s="199">
        <f>IF(N1243="nulová",J1243,0)</f>
        <v>0</v>
      </c>
      <c r="BJ1243" s="17" t="s">
        <v>164</v>
      </c>
      <c r="BK1243" s="199">
        <f>ROUND(I1243*H1243,2)</f>
        <v>0</v>
      </c>
      <c r="BL1243" s="17" t="s">
        <v>196</v>
      </c>
      <c r="BM1243" s="198" t="s">
        <v>2193</v>
      </c>
    </row>
    <row r="1244" spans="1:65" s="2" customFormat="1" ht="14.4" customHeight="1">
      <c r="A1244" s="34"/>
      <c r="B1244" s="35"/>
      <c r="C1244" s="187" t="s">
        <v>2194</v>
      </c>
      <c r="D1244" s="187" t="s">
        <v>159</v>
      </c>
      <c r="E1244" s="188" t="s">
        <v>2195</v>
      </c>
      <c r="F1244" s="189" t="s">
        <v>2196</v>
      </c>
      <c r="G1244" s="190" t="s">
        <v>162</v>
      </c>
      <c r="H1244" s="191">
        <v>16.06</v>
      </c>
      <c r="I1244" s="192"/>
      <c r="J1244" s="193">
        <f>ROUND(I1244*H1244,2)</f>
        <v>0</v>
      </c>
      <c r="K1244" s="189" t="s">
        <v>163</v>
      </c>
      <c r="L1244" s="39"/>
      <c r="M1244" s="194" t="s">
        <v>1</v>
      </c>
      <c r="N1244" s="195" t="s">
        <v>40</v>
      </c>
      <c r="O1244" s="72"/>
      <c r="P1244" s="196">
        <f>O1244*H1244</f>
        <v>0</v>
      </c>
      <c r="Q1244" s="196">
        <v>0</v>
      </c>
      <c r="R1244" s="196">
        <f>Q1244*H1244</f>
        <v>0</v>
      </c>
      <c r="S1244" s="196">
        <v>0.00167</v>
      </c>
      <c r="T1244" s="197">
        <f>S1244*H1244</f>
        <v>0.0268202</v>
      </c>
      <c r="U1244" s="34"/>
      <c r="V1244" s="34"/>
      <c r="W1244" s="34"/>
      <c r="X1244" s="34"/>
      <c r="Y1244" s="34"/>
      <c r="Z1244" s="34"/>
      <c r="AA1244" s="34"/>
      <c r="AB1244" s="34"/>
      <c r="AC1244" s="34"/>
      <c r="AD1244" s="34"/>
      <c r="AE1244" s="34"/>
      <c r="AR1244" s="198" t="s">
        <v>196</v>
      </c>
      <c r="AT1244" s="198" t="s">
        <v>159</v>
      </c>
      <c r="AU1244" s="198" t="s">
        <v>83</v>
      </c>
      <c r="AY1244" s="17" t="s">
        <v>157</v>
      </c>
      <c r="BE1244" s="199">
        <f>IF(N1244="základní",J1244,0)</f>
        <v>0</v>
      </c>
      <c r="BF1244" s="199">
        <f>IF(N1244="snížená",J1244,0)</f>
        <v>0</v>
      </c>
      <c r="BG1244" s="199">
        <f>IF(N1244="zákl. přenesená",J1244,0)</f>
        <v>0</v>
      </c>
      <c r="BH1244" s="199">
        <f>IF(N1244="sníž. přenesená",J1244,0)</f>
        <v>0</v>
      </c>
      <c r="BI1244" s="199">
        <f>IF(N1244="nulová",J1244,0)</f>
        <v>0</v>
      </c>
      <c r="BJ1244" s="17" t="s">
        <v>164</v>
      </c>
      <c r="BK1244" s="199">
        <f>ROUND(I1244*H1244,2)</f>
        <v>0</v>
      </c>
      <c r="BL1244" s="17" t="s">
        <v>196</v>
      </c>
      <c r="BM1244" s="198" t="s">
        <v>2197</v>
      </c>
    </row>
    <row r="1245" spans="2:51" s="13" customFormat="1" ht="10.2">
      <c r="B1245" s="200"/>
      <c r="C1245" s="201"/>
      <c r="D1245" s="202" t="s">
        <v>165</v>
      </c>
      <c r="E1245" s="203" t="s">
        <v>1</v>
      </c>
      <c r="F1245" s="204" t="s">
        <v>166</v>
      </c>
      <c r="G1245" s="201"/>
      <c r="H1245" s="203" t="s">
        <v>1</v>
      </c>
      <c r="I1245" s="205"/>
      <c r="J1245" s="201"/>
      <c r="K1245" s="201"/>
      <c r="L1245" s="206"/>
      <c r="M1245" s="207"/>
      <c r="N1245" s="208"/>
      <c r="O1245" s="208"/>
      <c r="P1245" s="208"/>
      <c r="Q1245" s="208"/>
      <c r="R1245" s="208"/>
      <c r="S1245" s="208"/>
      <c r="T1245" s="209"/>
      <c r="AT1245" s="210" t="s">
        <v>165</v>
      </c>
      <c r="AU1245" s="210" t="s">
        <v>83</v>
      </c>
      <c r="AV1245" s="13" t="s">
        <v>81</v>
      </c>
      <c r="AW1245" s="13" t="s">
        <v>30</v>
      </c>
      <c r="AX1245" s="13" t="s">
        <v>73</v>
      </c>
      <c r="AY1245" s="210" t="s">
        <v>157</v>
      </c>
    </row>
    <row r="1246" spans="2:51" s="14" customFormat="1" ht="10.2">
      <c r="B1246" s="211"/>
      <c r="C1246" s="212"/>
      <c r="D1246" s="202" t="s">
        <v>165</v>
      </c>
      <c r="E1246" s="213" t="s">
        <v>1</v>
      </c>
      <c r="F1246" s="214" t="s">
        <v>2198</v>
      </c>
      <c r="G1246" s="212"/>
      <c r="H1246" s="215">
        <v>14.56</v>
      </c>
      <c r="I1246" s="216"/>
      <c r="J1246" s="212"/>
      <c r="K1246" s="212"/>
      <c r="L1246" s="217"/>
      <c r="M1246" s="218"/>
      <c r="N1246" s="219"/>
      <c r="O1246" s="219"/>
      <c r="P1246" s="219"/>
      <c r="Q1246" s="219"/>
      <c r="R1246" s="219"/>
      <c r="S1246" s="219"/>
      <c r="T1246" s="220"/>
      <c r="AT1246" s="221" t="s">
        <v>165</v>
      </c>
      <c r="AU1246" s="221" t="s">
        <v>83</v>
      </c>
      <c r="AV1246" s="14" t="s">
        <v>83</v>
      </c>
      <c r="AW1246" s="14" t="s">
        <v>30</v>
      </c>
      <c r="AX1246" s="14" t="s">
        <v>73</v>
      </c>
      <c r="AY1246" s="221" t="s">
        <v>157</v>
      </c>
    </row>
    <row r="1247" spans="2:51" s="13" customFormat="1" ht="10.2">
      <c r="B1247" s="200"/>
      <c r="C1247" s="201"/>
      <c r="D1247" s="202" t="s">
        <v>165</v>
      </c>
      <c r="E1247" s="203" t="s">
        <v>1</v>
      </c>
      <c r="F1247" s="204" t="s">
        <v>335</v>
      </c>
      <c r="G1247" s="201"/>
      <c r="H1247" s="203" t="s">
        <v>1</v>
      </c>
      <c r="I1247" s="205"/>
      <c r="J1247" s="201"/>
      <c r="K1247" s="201"/>
      <c r="L1247" s="206"/>
      <c r="M1247" s="207"/>
      <c r="N1247" s="208"/>
      <c r="O1247" s="208"/>
      <c r="P1247" s="208"/>
      <c r="Q1247" s="208"/>
      <c r="R1247" s="208"/>
      <c r="S1247" s="208"/>
      <c r="T1247" s="209"/>
      <c r="AT1247" s="210" t="s">
        <v>165</v>
      </c>
      <c r="AU1247" s="210" t="s">
        <v>83</v>
      </c>
      <c r="AV1247" s="13" t="s">
        <v>81</v>
      </c>
      <c r="AW1247" s="13" t="s">
        <v>30</v>
      </c>
      <c r="AX1247" s="13" t="s">
        <v>73</v>
      </c>
      <c r="AY1247" s="210" t="s">
        <v>157</v>
      </c>
    </row>
    <row r="1248" spans="2:51" s="14" customFormat="1" ht="10.2">
      <c r="B1248" s="211"/>
      <c r="C1248" s="212"/>
      <c r="D1248" s="202" t="s">
        <v>165</v>
      </c>
      <c r="E1248" s="213" t="s">
        <v>1</v>
      </c>
      <c r="F1248" s="214" t="s">
        <v>865</v>
      </c>
      <c r="G1248" s="212"/>
      <c r="H1248" s="215">
        <v>1.5</v>
      </c>
      <c r="I1248" s="216"/>
      <c r="J1248" s="212"/>
      <c r="K1248" s="212"/>
      <c r="L1248" s="217"/>
      <c r="M1248" s="218"/>
      <c r="N1248" s="219"/>
      <c r="O1248" s="219"/>
      <c r="P1248" s="219"/>
      <c r="Q1248" s="219"/>
      <c r="R1248" s="219"/>
      <c r="S1248" s="219"/>
      <c r="T1248" s="220"/>
      <c r="AT1248" s="221" t="s">
        <v>165</v>
      </c>
      <c r="AU1248" s="221" t="s">
        <v>83</v>
      </c>
      <c r="AV1248" s="14" t="s">
        <v>83</v>
      </c>
      <c r="AW1248" s="14" t="s">
        <v>30</v>
      </c>
      <c r="AX1248" s="14" t="s">
        <v>73</v>
      </c>
      <c r="AY1248" s="221" t="s">
        <v>157</v>
      </c>
    </row>
    <row r="1249" spans="2:51" s="15" customFormat="1" ht="10.2">
      <c r="B1249" s="222"/>
      <c r="C1249" s="223"/>
      <c r="D1249" s="202" t="s">
        <v>165</v>
      </c>
      <c r="E1249" s="224" t="s">
        <v>1</v>
      </c>
      <c r="F1249" s="225" t="s">
        <v>168</v>
      </c>
      <c r="G1249" s="223"/>
      <c r="H1249" s="226">
        <v>16.060000000000002</v>
      </c>
      <c r="I1249" s="227"/>
      <c r="J1249" s="223"/>
      <c r="K1249" s="223"/>
      <c r="L1249" s="228"/>
      <c r="M1249" s="229"/>
      <c r="N1249" s="230"/>
      <c r="O1249" s="230"/>
      <c r="P1249" s="230"/>
      <c r="Q1249" s="230"/>
      <c r="R1249" s="230"/>
      <c r="S1249" s="230"/>
      <c r="T1249" s="231"/>
      <c r="AT1249" s="232" t="s">
        <v>165</v>
      </c>
      <c r="AU1249" s="232" t="s">
        <v>83</v>
      </c>
      <c r="AV1249" s="15" t="s">
        <v>164</v>
      </c>
      <c r="AW1249" s="15" t="s">
        <v>30</v>
      </c>
      <c r="AX1249" s="15" t="s">
        <v>81</v>
      </c>
      <c r="AY1249" s="232" t="s">
        <v>157</v>
      </c>
    </row>
    <row r="1250" spans="1:65" s="2" customFormat="1" ht="14.4" customHeight="1">
      <c r="A1250" s="34"/>
      <c r="B1250" s="35"/>
      <c r="C1250" s="187" t="s">
        <v>1240</v>
      </c>
      <c r="D1250" s="187" t="s">
        <v>159</v>
      </c>
      <c r="E1250" s="188" t="s">
        <v>2199</v>
      </c>
      <c r="F1250" s="189" t="s">
        <v>2200</v>
      </c>
      <c r="G1250" s="190" t="s">
        <v>162</v>
      </c>
      <c r="H1250" s="191">
        <v>113.86</v>
      </c>
      <c r="I1250" s="192"/>
      <c r="J1250" s="193">
        <f>ROUND(I1250*H1250,2)</f>
        <v>0</v>
      </c>
      <c r="K1250" s="189" t="s">
        <v>163</v>
      </c>
      <c r="L1250" s="39"/>
      <c r="M1250" s="194" t="s">
        <v>1</v>
      </c>
      <c r="N1250" s="195" t="s">
        <v>40</v>
      </c>
      <c r="O1250" s="72"/>
      <c r="P1250" s="196">
        <f>O1250*H1250</f>
        <v>0</v>
      </c>
      <c r="Q1250" s="196">
        <v>0</v>
      </c>
      <c r="R1250" s="196">
        <f>Q1250*H1250</f>
        <v>0</v>
      </c>
      <c r="S1250" s="196">
        <v>0.0026</v>
      </c>
      <c r="T1250" s="197">
        <f>S1250*H1250</f>
        <v>0.29603599999999997</v>
      </c>
      <c r="U1250" s="34"/>
      <c r="V1250" s="34"/>
      <c r="W1250" s="34"/>
      <c r="X1250" s="34"/>
      <c r="Y1250" s="34"/>
      <c r="Z1250" s="34"/>
      <c r="AA1250" s="34"/>
      <c r="AB1250" s="34"/>
      <c r="AC1250" s="34"/>
      <c r="AD1250" s="34"/>
      <c r="AE1250" s="34"/>
      <c r="AR1250" s="198" t="s">
        <v>196</v>
      </c>
      <c r="AT1250" s="198" t="s">
        <v>159</v>
      </c>
      <c r="AU1250" s="198" t="s">
        <v>83</v>
      </c>
      <c r="AY1250" s="17" t="s">
        <v>157</v>
      </c>
      <c r="BE1250" s="199">
        <f>IF(N1250="základní",J1250,0)</f>
        <v>0</v>
      </c>
      <c r="BF1250" s="199">
        <f>IF(N1250="snížená",J1250,0)</f>
        <v>0</v>
      </c>
      <c r="BG1250" s="199">
        <f>IF(N1250="zákl. přenesená",J1250,0)</f>
        <v>0</v>
      </c>
      <c r="BH1250" s="199">
        <f>IF(N1250="sníž. přenesená",J1250,0)</f>
        <v>0</v>
      </c>
      <c r="BI1250" s="199">
        <f>IF(N1250="nulová",J1250,0)</f>
        <v>0</v>
      </c>
      <c r="BJ1250" s="17" t="s">
        <v>164</v>
      </c>
      <c r="BK1250" s="199">
        <f>ROUND(I1250*H1250,2)</f>
        <v>0</v>
      </c>
      <c r="BL1250" s="17" t="s">
        <v>196</v>
      </c>
      <c r="BM1250" s="198" t="s">
        <v>2201</v>
      </c>
    </row>
    <row r="1251" spans="2:51" s="14" customFormat="1" ht="10.2">
      <c r="B1251" s="211"/>
      <c r="C1251" s="212"/>
      <c r="D1251" s="202" t="s">
        <v>165</v>
      </c>
      <c r="E1251" s="213" t="s">
        <v>1</v>
      </c>
      <c r="F1251" s="214" t="s">
        <v>2202</v>
      </c>
      <c r="G1251" s="212"/>
      <c r="H1251" s="215">
        <v>113.86</v>
      </c>
      <c r="I1251" s="216"/>
      <c r="J1251" s="212"/>
      <c r="K1251" s="212"/>
      <c r="L1251" s="217"/>
      <c r="M1251" s="218"/>
      <c r="N1251" s="219"/>
      <c r="O1251" s="219"/>
      <c r="P1251" s="219"/>
      <c r="Q1251" s="219"/>
      <c r="R1251" s="219"/>
      <c r="S1251" s="219"/>
      <c r="T1251" s="220"/>
      <c r="AT1251" s="221" t="s">
        <v>165</v>
      </c>
      <c r="AU1251" s="221" t="s">
        <v>83</v>
      </c>
      <c r="AV1251" s="14" t="s">
        <v>83</v>
      </c>
      <c r="AW1251" s="14" t="s">
        <v>30</v>
      </c>
      <c r="AX1251" s="14" t="s">
        <v>73</v>
      </c>
      <c r="AY1251" s="221" t="s">
        <v>157</v>
      </c>
    </row>
    <row r="1252" spans="2:51" s="15" customFormat="1" ht="10.2">
      <c r="B1252" s="222"/>
      <c r="C1252" s="223"/>
      <c r="D1252" s="202" t="s">
        <v>165</v>
      </c>
      <c r="E1252" s="224" t="s">
        <v>1</v>
      </c>
      <c r="F1252" s="225" t="s">
        <v>168</v>
      </c>
      <c r="G1252" s="223"/>
      <c r="H1252" s="226">
        <v>113.86</v>
      </c>
      <c r="I1252" s="227"/>
      <c r="J1252" s="223"/>
      <c r="K1252" s="223"/>
      <c r="L1252" s="228"/>
      <c r="M1252" s="229"/>
      <c r="N1252" s="230"/>
      <c r="O1252" s="230"/>
      <c r="P1252" s="230"/>
      <c r="Q1252" s="230"/>
      <c r="R1252" s="230"/>
      <c r="S1252" s="230"/>
      <c r="T1252" s="231"/>
      <c r="AT1252" s="232" t="s">
        <v>165</v>
      </c>
      <c r="AU1252" s="232" t="s">
        <v>83</v>
      </c>
      <c r="AV1252" s="15" t="s">
        <v>164</v>
      </c>
      <c r="AW1252" s="15" t="s">
        <v>30</v>
      </c>
      <c r="AX1252" s="15" t="s">
        <v>81</v>
      </c>
      <c r="AY1252" s="232" t="s">
        <v>157</v>
      </c>
    </row>
    <row r="1253" spans="1:65" s="2" customFormat="1" ht="14.4" customHeight="1">
      <c r="A1253" s="34"/>
      <c r="B1253" s="35"/>
      <c r="C1253" s="187" t="s">
        <v>2203</v>
      </c>
      <c r="D1253" s="187" t="s">
        <v>159</v>
      </c>
      <c r="E1253" s="188" t="s">
        <v>2204</v>
      </c>
      <c r="F1253" s="189" t="s">
        <v>2205</v>
      </c>
      <c r="G1253" s="190" t="s">
        <v>162</v>
      </c>
      <c r="H1253" s="191">
        <v>48.4</v>
      </c>
      <c r="I1253" s="192"/>
      <c r="J1253" s="193">
        <f>ROUND(I1253*H1253,2)</f>
        <v>0</v>
      </c>
      <c r="K1253" s="189" t="s">
        <v>163</v>
      </c>
      <c r="L1253" s="39"/>
      <c r="M1253" s="194" t="s">
        <v>1</v>
      </c>
      <c r="N1253" s="195" t="s">
        <v>40</v>
      </c>
      <c r="O1253" s="72"/>
      <c r="P1253" s="196">
        <f>O1253*H1253</f>
        <v>0</v>
      </c>
      <c r="Q1253" s="196">
        <v>0</v>
      </c>
      <c r="R1253" s="196">
        <f>Q1253*H1253</f>
        <v>0</v>
      </c>
      <c r="S1253" s="196">
        <v>0.00394</v>
      </c>
      <c r="T1253" s="197">
        <f>S1253*H1253</f>
        <v>0.190696</v>
      </c>
      <c r="U1253" s="34"/>
      <c r="V1253" s="34"/>
      <c r="W1253" s="34"/>
      <c r="X1253" s="34"/>
      <c r="Y1253" s="34"/>
      <c r="Z1253" s="34"/>
      <c r="AA1253" s="34"/>
      <c r="AB1253" s="34"/>
      <c r="AC1253" s="34"/>
      <c r="AD1253" s="34"/>
      <c r="AE1253" s="34"/>
      <c r="AR1253" s="198" t="s">
        <v>196</v>
      </c>
      <c r="AT1253" s="198" t="s">
        <v>159</v>
      </c>
      <c r="AU1253" s="198" t="s">
        <v>83</v>
      </c>
      <c r="AY1253" s="17" t="s">
        <v>157</v>
      </c>
      <c r="BE1253" s="199">
        <f>IF(N1253="základní",J1253,0)</f>
        <v>0</v>
      </c>
      <c r="BF1253" s="199">
        <f>IF(N1253="snížená",J1253,0)</f>
        <v>0</v>
      </c>
      <c r="BG1253" s="199">
        <f>IF(N1253="zákl. přenesená",J1253,0)</f>
        <v>0</v>
      </c>
      <c r="BH1253" s="199">
        <f>IF(N1253="sníž. přenesená",J1253,0)</f>
        <v>0</v>
      </c>
      <c r="BI1253" s="199">
        <f>IF(N1253="nulová",J1253,0)</f>
        <v>0</v>
      </c>
      <c r="BJ1253" s="17" t="s">
        <v>164</v>
      </c>
      <c r="BK1253" s="199">
        <f>ROUND(I1253*H1253,2)</f>
        <v>0</v>
      </c>
      <c r="BL1253" s="17" t="s">
        <v>196</v>
      </c>
      <c r="BM1253" s="198" t="s">
        <v>2206</v>
      </c>
    </row>
    <row r="1254" spans="2:51" s="14" customFormat="1" ht="10.2">
      <c r="B1254" s="211"/>
      <c r="C1254" s="212"/>
      <c r="D1254" s="202" t="s">
        <v>165</v>
      </c>
      <c r="E1254" s="213" t="s">
        <v>1</v>
      </c>
      <c r="F1254" s="214" t="s">
        <v>2207</v>
      </c>
      <c r="G1254" s="212"/>
      <c r="H1254" s="215">
        <v>48.4</v>
      </c>
      <c r="I1254" s="216"/>
      <c r="J1254" s="212"/>
      <c r="K1254" s="212"/>
      <c r="L1254" s="217"/>
      <c r="M1254" s="218"/>
      <c r="N1254" s="219"/>
      <c r="O1254" s="219"/>
      <c r="P1254" s="219"/>
      <c r="Q1254" s="219"/>
      <c r="R1254" s="219"/>
      <c r="S1254" s="219"/>
      <c r="T1254" s="220"/>
      <c r="AT1254" s="221" t="s">
        <v>165</v>
      </c>
      <c r="AU1254" s="221" t="s">
        <v>83</v>
      </c>
      <c r="AV1254" s="14" t="s">
        <v>83</v>
      </c>
      <c r="AW1254" s="14" t="s">
        <v>30</v>
      </c>
      <c r="AX1254" s="14" t="s">
        <v>73</v>
      </c>
      <c r="AY1254" s="221" t="s">
        <v>157</v>
      </c>
    </row>
    <row r="1255" spans="2:51" s="15" customFormat="1" ht="10.2">
      <c r="B1255" s="222"/>
      <c r="C1255" s="223"/>
      <c r="D1255" s="202" t="s">
        <v>165</v>
      </c>
      <c r="E1255" s="224" t="s">
        <v>1</v>
      </c>
      <c r="F1255" s="225" t="s">
        <v>168</v>
      </c>
      <c r="G1255" s="223"/>
      <c r="H1255" s="226">
        <v>48.4</v>
      </c>
      <c r="I1255" s="227"/>
      <c r="J1255" s="223"/>
      <c r="K1255" s="223"/>
      <c r="L1255" s="228"/>
      <c r="M1255" s="229"/>
      <c r="N1255" s="230"/>
      <c r="O1255" s="230"/>
      <c r="P1255" s="230"/>
      <c r="Q1255" s="230"/>
      <c r="R1255" s="230"/>
      <c r="S1255" s="230"/>
      <c r="T1255" s="231"/>
      <c r="AT1255" s="232" t="s">
        <v>165</v>
      </c>
      <c r="AU1255" s="232" t="s">
        <v>83</v>
      </c>
      <c r="AV1255" s="15" t="s">
        <v>164</v>
      </c>
      <c r="AW1255" s="15" t="s">
        <v>30</v>
      </c>
      <c r="AX1255" s="15" t="s">
        <v>81</v>
      </c>
      <c r="AY1255" s="232" t="s">
        <v>157</v>
      </c>
    </row>
    <row r="1256" spans="1:65" s="2" customFormat="1" ht="14.4" customHeight="1">
      <c r="A1256" s="34"/>
      <c r="B1256" s="35"/>
      <c r="C1256" s="187" t="s">
        <v>1244</v>
      </c>
      <c r="D1256" s="187" t="s">
        <v>159</v>
      </c>
      <c r="E1256" s="188" t="s">
        <v>2208</v>
      </c>
      <c r="F1256" s="189" t="s">
        <v>2209</v>
      </c>
      <c r="G1256" s="190" t="s">
        <v>162</v>
      </c>
      <c r="H1256" s="191">
        <v>1.4</v>
      </c>
      <c r="I1256" s="192"/>
      <c r="J1256" s="193">
        <f>ROUND(I1256*H1256,2)</f>
        <v>0</v>
      </c>
      <c r="K1256" s="189" t="s">
        <v>163</v>
      </c>
      <c r="L1256" s="39"/>
      <c r="M1256" s="194" t="s">
        <v>1</v>
      </c>
      <c r="N1256" s="195" t="s">
        <v>40</v>
      </c>
      <c r="O1256" s="72"/>
      <c r="P1256" s="196">
        <f>O1256*H1256</f>
        <v>0</v>
      </c>
      <c r="Q1256" s="196">
        <v>0.00123</v>
      </c>
      <c r="R1256" s="196">
        <f>Q1256*H1256</f>
        <v>0.0017219999999999998</v>
      </c>
      <c r="S1256" s="196">
        <v>0</v>
      </c>
      <c r="T1256" s="197">
        <f>S1256*H1256</f>
        <v>0</v>
      </c>
      <c r="U1256" s="34"/>
      <c r="V1256" s="34"/>
      <c r="W1256" s="34"/>
      <c r="X1256" s="34"/>
      <c r="Y1256" s="34"/>
      <c r="Z1256" s="34"/>
      <c r="AA1256" s="34"/>
      <c r="AB1256" s="34"/>
      <c r="AC1256" s="34"/>
      <c r="AD1256" s="34"/>
      <c r="AE1256" s="34"/>
      <c r="AR1256" s="198" t="s">
        <v>196</v>
      </c>
      <c r="AT1256" s="198" t="s">
        <v>159</v>
      </c>
      <c r="AU1256" s="198" t="s">
        <v>83</v>
      </c>
      <c r="AY1256" s="17" t="s">
        <v>157</v>
      </c>
      <c r="BE1256" s="199">
        <f>IF(N1256="základní",J1256,0)</f>
        <v>0</v>
      </c>
      <c r="BF1256" s="199">
        <f>IF(N1256="snížená",J1256,0)</f>
        <v>0</v>
      </c>
      <c r="BG1256" s="199">
        <f>IF(N1256="zákl. přenesená",J1256,0)</f>
        <v>0</v>
      </c>
      <c r="BH1256" s="199">
        <f>IF(N1256="sníž. přenesená",J1256,0)</f>
        <v>0</v>
      </c>
      <c r="BI1256" s="199">
        <f>IF(N1256="nulová",J1256,0)</f>
        <v>0</v>
      </c>
      <c r="BJ1256" s="17" t="s">
        <v>164</v>
      </c>
      <c r="BK1256" s="199">
        <f>ROUND(I1256*H1256,2)</f>
        <v>0</v>
      </c>
      <c r="BL1256" s="17" t="s">
        <v>196</v>
      </c>
      <c r="BM1256" s="198" t="s">
        <v>2210</v>
      </c>
    </row>
    <row r="1257" spans="2:51" s="13" customFormat="1" ht="10.2">
      <c r="B1257" s="200"/>
      <c r="C1257" s="201"/>
      <c r="D1257" s="202" t="s">
        <v>165</v>
      </c>
      <c r="E1257" s="203" t="s">
        <v>1</v>
      </c>
      <c r="F1257" s="204" t="s">
        <v>679</v>
      </c>
      <c r="G1257" s="201"/>
      <c r="H1257" s="203" t="s">
        <v>1</v>
      </c>
      <c r="I1257" s="205"/>
      <c r="J1257" s="201"/>
      <c r="K1257" s="201"/>
      <c r="L1257" s="206"/>
      <c r="M1257" s="207"/>
      <c r="N1257" s="208"/>
      <c r="O1257" s="208"/>
      <c r="P1257" s="208"/>
      <c r="Q1257" s="208"/>
      <c r="R1257" s="208"/>
      <c r="S1257" s="208"/>
      <c r="T1257" s="209"/>
      <c r="AT1257" s="210" t="s">
        <v>165</v>
      </c>
      <c r="AU1257" s="210" t="s">
        <v>83</v>
      </c>
      <c r="AV1257" s="13" t="s">
        <v>81</v>
      </c>
      <c r="AW1257" s="13" t="s">
        <v>30</v>
      </c>
      <c r="AX1257" s="13" t="s">
        <v>73</v>
      </c>
      <c r="AY1257" s="210" t="s">
        <v>157</v>
      </c>
    </row>
    <row r="1258" spans="2:51" s="14" customFormat="1" ht="10.2">
      <c r="B1258" s="211"/>
      <c r="C1258" s="212"/>
      <c r="D1258" s="202" t="s">
        <v>165</v>
      </c>
      <c r="E1258" s="213" t="s">
        <v>1</v>
      </c>
      <c r="F1258" s="214" t="s">
        <v>624</v>
      </c>
      <c r="G1258" s="212"/>
      <c r="H1258" s="215">
        <v>1.4</v>
      </c>
      <c r="I1258" s="216"/>
      <c r="J1258" s="212"/>
      <c r="K1258" s="212"/>
      <c r="L1258" s="217"/>
      <c r="M1258" s="218"/>
      <c r="N1258" s="219"/>
      <c r="O1258" s="219"/>
      <c r="P1258" s="219"/>
      <c r="Q1258" s="219"/>
      <c r="R1258" s="219"/>
      <c r="S1258" s="219"/>
      <c r="T1258" s="220"/>
      <c r="AT1258" s="221" t="s">
        <v>165</v>
      </c>
      <c r="AU1258" s="221" t="s">
        <v>83</v>
      </c>
      <c r="AV1258" s="14" t="s">
        <v>83</v>
      </c>
      <c r="AW1258" s="14" t="s">
        <v>30</v>
      </c>
      <c r="AX1258" s="14" t="s">
        <v>73</v>
      </c>
      <c r="AY1258" s="221" t="s">
        <v>157</v>
      </c>
    </row>
    <row r="1259" spans="2:51" s="15" customFormat="1" ht="10.2">
      <c r="B1259" s="222"/>
      <c r="C1259" s="223"/>
      <c r="D1259" s="202" t="s">
        <v>165</v>
      </c>
      <c r="E1259" s="224" t="s">
        <v>1</v>
      </c>
      <c r="F1259" s="225" t="s">
        <v>168</v>
      </c>
      <c r="G1259" s="223"/>
      <c r="H1259" s="226">
        <v>1.4</v>
      </c>
      <c r="I1259" s="227"/>
      <c r="J1259" s="223"/>
      <c r="K1259" s="223"/>
      <c r="L1259" s="228"/>
      <c r="M1259" s="229"/>
      <c r="N1259" s="230"/>
      <c r="O1259" s="230"/>
      <c r="P1259" s="230"/>
      <c r="Q1259" s="230"/>
      <c r="R1259" s="230"/>
      <c r="S1259" s="230"/>
      <c r="T1259" s="231"/>
      <c r="AT1259" s="232" t="s">
        <v>165</v>
      </c>
      <c r="AU1259" s="232" t="s">
        <v>83</v>
      </c>
      <c r="AV1259" s="15" t="s">
        <v>164</v>
      </c>
      <c r="AW1259" s="15" t="s">
        <v>30</v>
      </c>
      <c r="AX1259" s="15" t="s">
        <v>81</v>
      </c>
      <c r="AY1259" s="232" t="s">
        <v>157</v>
      </c>
    </row>
    <row r="1260" spans="1:65" s="2" customFormat="1" ht="24.15" customHeight="1">
      <c r="A1260" s="34"/>
      <c r="B1260" s="35"/>
      <c r="C1260" s="187" t="s">
        <v>2211</v>
      </c>
      <c r="D1260" s="187" t="s">
        <v>159</v>
      </c>
      <c r="E1260" s="188" t="s">
        <v>2212</v>
      </c>
      <c r="F1260" s="189" t="s">
        <v>2213</v>
      </c>
      <c r="G1260" s="190" t="s">
        <v>208</v>
      </c>
      <c r="H1260" s="191">
        <v>208.25</v>
      </c>
      <c r="I1260" s="192"/>
      <c r="J1260" s="193">
        <f>ROUND(I1260*H1260,2)</f>
        <v>0</v>
      </c>
      <c r="K1260" s="189" t="s">
        <v>163</v>
      </c>
      <c r="L1260" s="39"/>
      <c r="M1260" s="194" t="s">
        <v>1</v>
      </c>
      <c r="N1260" s="195" t="s">
        <v>40</v>
      </c>
      <c r="O1260" s="72"/>
      <c r="P1260" s="196">
        <f>O1260*H1260</f>
        <v>0</v>
      </c>
      <c r="Q1260" s="196">
        <v>0</v>
      </c>
      <c r="R1260" s="196">
        <f>Q1260*H1260</f>
        <v>0</v>
      </c>
      <c r="S1260" s="196">
        <v>0</v>
      </c>
      <c r="T1260" s="197">
        <f>S1260*H1260</f>
        <v>0</v>
      </c>
      <c r="U1260" s="34"/>
      <c r="V1260" s="34"/>
      <c r="W1260" s="34"/>
      <c r="X1260" s="34"/>
      <c r="Y1260" s="34"/>
      <c r="Z1260" s="34"/>
      <c r="AA1260" s="34"/>
      <c r="AB1260" s="34"/>
      <c r="AC1260" s="34"/>
      <c r="AD1260" s="34"/>
      <c r="AE1260" s="34"/>
      <c r="AR1260" s="198" t="s">
        <v>196</v>
      </c>
      <c r="AT1260" s="198" t="s">
        <v>159</v>
      </c>
      <c r="AU1260" s="198" t="s">
        <v>83</v>
      </c>
      <c r="AY1260" s="17" t="s">
        <v>157</v>
      </c>
      <c r="BE1260" s="199">
        <f>IF(N1260="základní",J1260,0)</f>
        <v>0</v>
      </c>
      <c r="BF1260" s="199">
        <f>IF(N1260="snížená",J1260,0)</f>
        <v>0</v>
      </c>
      <c r="BG1260" s="199">
        <f>IF(N1260="zákl. přenesená",J1260,0)</f>
        <v>0</v>
      </c>
      <c r="BH1260" s="199">
        <f>IF(N1260="sníž. přenesená",J1260,0)</f>
        <v>0</v>
      </c>
      <c r="BI1260" s="199">
        <f>IF(N1260="nulová",J1260,0)</f>
        <v>0</v>
      </c>
      <c r="BJ1260" s="17" t="s">
        <v>164</v>
      </c>
      <c r="BK1260" s="199">
        <f>ROUND(I1260*H1260,2)</f>
        <v>0</v>
      </c>
      <c r="BL1260" s="17" t="s">
        <v>196</v>
      </c>
      <c r="BM1260" s="198" t="s">
        <v>2214</v>
      </c>
    </row>
    <row r="1261" spans="2:51" s="14" customFormat="1" ht="10.2">
      <c r="B1261" s="211"/>
      <c r="C1261" s="212"/>
      <c r="D1261" s="202" t="s">
        <v>165</v>
      </c>
      <c r="E1261" s="213" t="s">
        <v>1</v>
      </c>
      <c r="F1261" s="214" t="s">
        <v>2115</v>
      </c>
      <c r="G1261" s="212"/>
      <c r="H1261" s="215">
        <v>113.25</v>
      </c>
      <c r="I1261" s="216"/>
      <c r="J1261" s="212"/>
      <c r="K1261" s="212"/>
      <c r="L1261" s="217"/>
      <c r="M1261" s="218"/>
      <c r="N1261" s="219"/>
      <c r="O1261" s="219"/>
      <c r="P1261" s="219"/>
      <c r="Q1261" s="219"/>
      <c r="R1261" s="219"/>
      <c r="S1261" s="219"/>
      <c r="T1261" s="220"/>
      <c r="AT1261" s="221" t="s">
        <v>165</v>
      </c>
      <c r="AU1261" s="221" t="s">
        <v>83</v>
      </c>
      <c r="AV1261" s="14" t="s">
        <v>83</v>
      </c>
      <c r="AW1261" s="14" t="s">
        <v>30</v>
      </c>
      <c r="AX1261" s="14" t="s">
        <v>73</v>
      </c>
      <c r="AY1261" s="221" t="s">
        <v>157</v>
      </c>
    </row>
    <row r="1262" spans="2:51" s="14" customFormat="1" ht="10.2">
      <c r="B1262" s="211"/>
      <c r="C1262" s="212"/>
      <c r="D1262" s="202" t="s">
        <v>165</v>
      </c>
      <c r="E1262" s="213" t="s">
        <v>1</v>
      </c>
      <c r="F1262" s="214" t="s">
        <v>2116</v>
      </c>
      <c r="G1262" s="212"/>
      <c r="H1262" s="215">
        <v>95</v>
      </c>
      <c r="I1262" s="216"/>
      <c r="J1262" s="212"/>
      <c r="K1262" s="212"/>
      <c r="L1262" s="217"/>
      <c r="M1262" s="218"/>
      <c r="N1262" s="219"/>
      <c r="O1262" s="219"/>
      <c r="P1262" s="219"/>
      <c r="Q1262" s="219"/>
      <c r="R1262" s="219"/>
      <c r="S1262" s="219"/>
      <c r="T1262" s="220"/>
      <c r="AT1262" s="221" t="s">
        <v>165</v>
      </c>
      <c r="AU1262" s="221" t="s">
        <v>83</v>
      </c>
      <c r="AV1262" s="14" t="s">
        <v>83</v>
      </c>
      <c r="AW1262" s="14" t="s">
        <v>30</v>
      </c>
      <c r="AX1262" s="14" t="s">
        <v>73</v>
      </c>
      <c r="AY1262" s="221" t="s">
        <v>157</v>
      </c>
    </row>
    <row r="1263" spans="2:51" s="15" customFormat="1" ht="10.2">
      <c r="B1263" s="222"/>
      <c r="C1263" s="223"/>
      <c r="D1263" s="202" t="s">
        <v>165</v>
      </c>
      <c r="E1263" s="224" t="s">
        <v>1</v>
      </c>
      <c r="F1263" s="225" t="s">
        <v>168</v>
      </c>
      <c r="G1263" s="223"/>
      <c r="H1263" s="226">
        <v>208.25</v>
      </c>
      <c r="I1263" s="227"/>
      <c r="J1263" s="223"/>
      <c r="K1263" s="223"/>
      <c r="L1263" s="228"/>
      <c r="M1263" s="229"/>
      <c r="N1263" s="230"/>
      <c r="O1263" s="230"/>
      <c r="P1263" s="230"/>
      <c r="Q1263" s="230"/>
      <c r="R1263" s="230"/>
      <c r="S1263" s="230"/>
      <c r="T1263" s="231"/>
      <c r="AT1263" s="232" t="s">
        <v>165</v>
      </c>
      <c r="AU1263" s="232" t="s">
        <v>83</v>
      </c>
      <c r="AV1263" s="15" t="s">
        <v>164</v>
      </c>
      <c r="AW1263" s="15" t="s">
        <v>30</v>
      </c>
      <c r="AX1263" s="15" t="s">
        <v>81</v>
      </c>
      <c r="AY1263" s="232" t="s">
        <v>157</v>
      </c>
    </row>
    <row r="1264" spans="1:65" s="2" customFormat="1" ht="14.4" customHeight="1">
      <c r="A1264" s="34"/>
      <c r="B1264" s="35"/>
      <c r="C1264" s="233" t="s">
        <v>1247</v>
      </c>
      <c r="D1264" s="233" t="s">
        <v>307</v>
      </c>
      <c r="E1264" s="234" t="s">
        <v>2215</v>
      </c>
      <c r="F1264" s="235" t="s">
        <v>2216</v>
      </c>
      <c r="G1264" s="236" t="s">
        <v>216</v>
      </c>
      <c r="H1264" s="237">
        <v>1.054</v>
      </c>
      <c r="I1264" s="238"/>
      <c r="J1264" s="239">
        <f>ROUND(I1264*H1264,2)</f>
        <v>0</v>
      </c>
      <c r="K1264" s="235" t="s">
        <v>163</v>
      </c>
      <c r="L1264" s="240"/>
      <c r="M1264" s="241" t="s">
        <v>1</v>
      </c>
      <c r="N1264" s="242" t="s">
        <v>40</v>
      </c>
      <c r="O1264" s="72"/>
      <c r="P1264" s="196">
        <f>O1264*H1264</f>
        <v>0</v>
      </c>
      <c r="Q1264" s="196">
        <v>1</v>
      </c>
      <c r="R1264" s="196">
        <f>Q1264*H1264</f>
        <v>1.054</v>
      </c>
      <c r="S1264" s="196">
        <v>0</v>
      </c>
      <c r="T1264" s="197">
        <f>S1264*H1264</f>
        <v>0</v>
      </c>
      <c r="U1264" s="34"/>
      <c r="V1264" s="34"/>
      <c r="W1264" s="34"/>
      <c r="X1264" s="34"/>
      <c r="Y1264" s="34"/>
      <c r="Z1264" s="34"/>
      <c r="AA1264" s="34"/>
      <c r="AB1264" s="34"/>
      <c r="AC1264" s="34"/>
      <c r="AD1264" s="34"/>
      <c r="AE1264" s="34"/>
      <c r="AR1264" s="198" t="s">
        <v>241</v>
      </c>
      <c r="AT1264" s="198" t="s">
        <v>307</v>
      </c>
      <c r="AU1264" s="198" t="s">
        <v>83</v>
      </c>
      <c r="AY1264" s="17" t="s">
        <v>157</v>
      </c>
      <c r="BE1264" s="199">
        <f>IF(N1264="základní",J1264,0)</f>
        <v>0</v>
      </c>
      <c r="BF1264" s="199">
        <f>IF(N1264="snížená",J1264,0)</f>
        <v>0</v>
      </c>
      <c r="BG1264" s="199">
        <f>IF(N1264="zákl. přenesená",J1264,0)</f>
        <v>0</v>
      </c>
      <c r="BH1264" s="199">
        <f>IF(N1264="sníž. přenesená",J1264,0)</f>
        <v>0</v>
      </c>
      <c r="BI1264" s="199">
        <f>IF(N1264="nulová",J1264,0)</f>
        <v>0</v>
      </c>
      <c r="BJ1264" s="17" t="s">
        <v>164</v>
      </c>
      <c r="BK1264" s="199">
        <f>ROUND(I1264*H1264,2)</f>
        <v>0</v>
      </c>
      <c r="BL1264" s="17" t="s">
        <v>196</v>
      </c>
      <c r="BM1264" s="198" t="s">
        <v>2217</v>
      </c>
    </row>
    <row r="1265" spans="2:51" s="14" customFormat="1" ht="10.2">
      <c r="B1265" s="211"/>
      <c r="C1265" s="212"/>
      <c r="D1265" s="202" t="s">
        <v>165</v>
      </c>
      <c r="E1265" s="213" t="s">
        <v>1</v>
      </c>
      <c r="F1265" s="214" t="s">
        <v>2218</v>
      </c>
      <c r="G1265" s="212"/>
      <c r="H1265" s="215">
        <v>1.054</v>
      </c>
      <c r="I1265" s="216"/>
      <c r="J1265" s="212"/>
      <c r="K1265" s="212"/>
      <c r="L1265" s="217"/>
      <c r="M1265" s="218"/>
      <c r="N1265" s="219"/>
      <c r="O1265" s="219"/>
      <c r="P1265" s="219"/>
      <c r="Q1265" s="219"/>
      <c r="R1265" s="219"/>
      <c r="S1265" s="219"/>
      <c r="T1265" s="220"/>
      <c r="AT1265" s="221" t="s">
        <v>165</v>
      </c>
      <c r="AU1265" s="221" t="s">
        <v>83</v>
      </c>
      <c r="AV1265" s="14" t="s">
        <v>83</v>
      </c>
      <c r="AW1265" s="14" t="s">
        <v>30</v>
      </c>
      <c r="AX1265" s="14" t="s">
        <v>81</v>
      </c>
      <c r="AY1265" s="221" t="s">
        <v>157</v>
      </c>
    </row>
    <row r="1266" spans="1:65" s="2" customFormat="1" ht="24.15" customHeight="1">
      <c r="A1266" s="34"/>
      <c r="B1266" s="35"/>
      <c r="C1266" s="187" t="s">
        <v>2219</v>
      </c>
      <c r="D1266" s="187" t="s">
        <v>159</v>
      </c>
      <c r="E1266" s="188" t="s">
        <v>2220</v>
      </c>
      <c r="F1266" s="189" t="s">
        <v>2221</v>
      </c>
      <c r="G1266" s="190" t="s">
        <v>208</v>
      </c>
      <c r="H1266" s="191">
        <v>373.956</v>
      </c>
      <c r="I1266" s="192"/>
      <c r="J1266" s="193">
        <f>ROUND(I1266*H1266,2)</f>
        <v>0</v>
      </c>
      <c r="K1266" s="189" t="s">
        <v>163</v>
      </c>
      <c r="L1266" s="39"/>
      <c r="M1266" s="194" t="s">
        <v>1</v>
      </c>
      <c r="N1266" s="195" t="s">
        <v>40</v>
      </c>
      <c r="O1266" s="72"/>
      <c r="P1266" s="196">
        <f>O1266*H1266</f>
        <v>0</v>
      </c>
      <c r="Q1266" s="196">
        <v>0.0066</v>
      </c>
      <c r="R1266" s="196">
        <f>Q1266*H1266</f>
        <v>2.4681096</v>
      </c>
      <c r="S1266" s="196">
        <v>0</v>
      </c>
      <c r="T1266" s="197">
        <f>S1266*H1266</f>
        <v>0</v>
      </c>
      <c r="U1266" s="34"/>
      <c r="V1266" s="34"/>
      <c r="W1266" s="34"/>
      <c r="X1266" s="34"/>
      <c r="Y1266" s="34"/>
      <c r="Z1266" s="34"/>
      <c r="AA1266" s="34"/>
      <c r="AB1266" s="34"/>
      <c r="AC1266" s="34"/>
      <c r="AD1266" s="34"/>
      <c r="AE1266" s="34"/>
      <c r="AR1266" s="198" t="s">
        <v>196</v>
      </c>
      <c r="AT1266" s="198" t="s">
        <v>159</v>
      </c>
      <c r="AU1266" s="198" t="s">
        <v>83</v>
      </c>
      <c r="AY1266" s="17" t="s">
        <v>157</v>
      </c>
      <c r="BE1266" s="199">
        <f>IF(N1266="základní",J1266,0)</f>
        <v>0</v>
      </c>
      <c r="BF1266" s="199">
        <f>IF(N1266="snížená",J1266,0)</f>
        <v>0</v>
      </c>
      <c r="BG1266" s="199">
        <f>IF(N1266="zákl. přenesená",J1266,0)</f>
        <v>0</v>
      </c>
      <c r="BH1266" s="199">
        <f>IF(N1266="sníž. přenesená",J1266,0)</f>
        <v>0</v>
      </c>
      <c r="BI1266" s="199">
        <f>IF(N1266="nulová",J1266,0)</f>
        <v>0</v>
      </c>
      <c r="BJ1266" s="17" t="s">
        <v>164</v>
      </c>
      <c r="BK1266" s="199">
        <f>ROUND(I1266*H1266,2)</f>
        <v>0</v>
      </c>
      <c r="BL1266" s="17" t="s">
        <v>196</v>
      </c>
      <c r="BM1266" s="198" t="s">
        <v>2222</v>
      </c>
    </row>
    <row r="1267" spans="2:51" s="14" customFormat="1" ht="10.2">
      <c r="B1267" s="211"/>
      <c r="C1267" s="212"/>
      <c r="D1267" s="202" t="s">
        <v>165</v>
      </c>
      <c r="E1267" s="213" t="s">
        <v>1</v>
      </c>
      <c r="F1267" s="214" t="s">
        <v>2223</v>
      </c>
      <c r="G1267" s="212"/>
      <c r="H1267" s="215">
        <v>296.352</v>
      </c>
      <c r="I1267" s="216"/>
      <c r="J1267" s="212"/>
      <c r="K1267" s="212"/>
      <c r="L1267" s="217"/>
      <c r="M1267" s="218"/>
      <c r="N1267" s="219"/>
      <c r="O1267" s="219"/>
      <c r="P1267" s="219"/>
      <c r="Q1267" s="219"/>
      <c r="R1267" s="219"/>
      <c r="S1267" s="219"/>
      <c r="T1267" s="220"/>
      <c r="AT1267" s="221" t="s">
        <v>165</v>
      </c>
      <c r="AU1267" s="221" t="s">
        <v>83</v>
      </c>
      <c r="AV1267" s="14" t="s">
        <v>83</v>
      </c>
      <c r="AW1267" s="14" t="s">
        <v>30</v>
      </c>
      <c r="AX1267" s="14" t="s">
        <v>73</v>
      </c>
      <c r="AY1267" s="221" t="s">
        <v>157</v>
      </c>
    </row>
    <row r="1268" spans="2:51" s="14" customFormat="1" ht="10.2">
      <c r="B1268" s="211"/>
      <c r="C1268" s="212"/>
      <c r="D1268" s="202" t="s">
        <v>165</v>
      </c>
      <c r="E1268" s="213" t="s">
        <v>1</v>
      </c>
      <c r="F1268" s="214" t="s">
        <v>2224</v>
      </c>
      <c r="G1268" s="212"/>
      <c r="H1268" s="215">
        <v>77.604</v>
      </c>
      <c r="I1268" s="216"/>
      <c r="J1268" s="212"/>
      <c r="K1268" s="212"/>
      <c r="L1268" s="217"/>
      <c r="M1268" s="218"/>
      <c r="N1268" s="219"/>
      <c r="O1268" s="219"/>
      <c r="P1268" s="219"/>
      <c r="Q1268" s="219"/>
      <c r="R1268" s="219"/>
      <c r="S1268" s="219"/>
      <c r="T1268" s="220"/>
      <c r="AT1268" s="221" t="s">
        <v>165</v>
      </c>
      <c r="AU1268" s="221" t="s">
        <v>83</v>
      </c>
      <c r="AV1268" s="14" t="s">
        <v>83</v>
      </c>
      <c r="AW1268" s="14" t="s">
        <v>30</v>
      </c>
      <c r="AX1268" s="14" t="s">
        <v>73</v>
      </c>
      <c r="AY1268" s="221" t="s">
        <v>157</v>
      </c>
    </row>
    <row r="1269" spans="2:51" s="15" customFormat="1" ht="10.2">
      <c r="B1269" s="222"/>
      <c r="C1269" s="223"/>
      <c r="D1269" s="202" t="s">
        <v>165</v>
      </c>
      <c r="E1269" s="224" t="s">
        <v>1</v>
      </c>
      <c r="F1269" s="225" t="s">
        <v>168</v>
      </c>
      <c r="G1269" s="223"/>
      <c r="H1269" s="226">
        <v>373.95599999999996</v>
      </c>
      <c r="I1269" s="227"/>
      <c r="J1269" s="223"/>
      <c r="K1269" s="223"/>
      <c r="L1269" s="228"/>
      <c r="M1269" s="229"/>
      <c r="N1269" s="230"/>
      <c r="O1269" s="230"/>
      <c r="P1269" s="230"/>
      <c r="Q1269" s="230"/>
      <c r="R1269" s="230"/>
      <c r="S1269" s="230"/>
      <c r="T1269" s="231"/>
      <c r="AT1269" s="232" t="s">
        <v>165</v>
      </c>
      <c r="AU1269" s="232" t="s">
        <v>83</v>
      </c>
      <c r="AV1269" s="15" t="s">
        <v>164</v>
      </c>
      <c r="AW1269" s="15" t="s">
        <v>30</v>
      </c>
      <c r="AX1269" s="15" t="s">
        <v>81</v>
      </c>
      <c r="AY1269" s="232" t="s">
        <v>157</v>
      </c>
    </row>
    <row r="1270" spans="1:65" s="2" customFormat="1" ht="37.8" customHeight="1">
      <c r="A1270" s="34"/>
      <c r="B1270" s="35"/>
      <c r="C1270" s="187" t="s">
        <v>1251</v>
      </c>
      <c r="D1270" s="187" t="s">
        <v>159</v>
      </c>
      <c r="E1270" s="188" t="s">
        <v>2225</v>
      </c>
      <c r="F1270" s="189" t="s">
        <v>2226</v>
      </c>
      <c r="G1270" s="190" t="s">
        <v>162</v>
      </c>
      <c r="H1270" s="191">
        <v>33.96</v>
      </c>
      <c r="I1270" s="192"/>
      <c r="J1270" s="193">
        <f>ROUND(I1270*H1270,2)</f>
        <v>0</v>
      </c>
      <c r="K1270" s="189" t="s">
        <v>163</v>
      </c>
      <c r="L1270" s="39"/>
      <c r="M1270" s="194" t="s">
        <v>1</v>
      </c>
      <c r="N1270" s="195" t="s">
        <v>40</v>
      </c>
      <c r="O1270" s="72"/>
      <c r="P1270" s="196">
        <f>O1270*H1270</f>
        <v>0</v>
      </c>
      <c r="Q1270" s="196">
        <v>0.00514</v>
      </c>
      <c r="R1270" s="196">
        <f>Q1270*H1270</f>
        <v>0.1745544</v>
      </c>
      <c r="S1270" s="196">
        <v>0</v>
      </c>
      <c r="T1270" s="197">
        <f>S1270*H1270</f>
        <v>0</v>
      </c>
      <c r="U1270" s="34"/>
      <c r="V1270" s="34"/>
      <c r="W1270" s="34"/>
      <c r="X1270" s="34"/>
      <c r="Y1270" s="34"/>
      <c r="Z1270" s="34"/>
      <c r="AA1270" s="34"/>
      <c r="AB1270" s="34"/>
      <c r="AC1270" s="34"/>
      <c r="AD1270" s="34"/>
      <c r="AE1270" s="34"/>
      <c r="AR1270" s="198" t="s">
        <v>196</v>
      </c>
      <c r="AT1270" s="198" t="s">
        <v>159</v>
      </c>
      <c r="AU1270" s="198" t="s">
        <v>83</v>
      </c>
      <c r="AY1270" s="17" t="s">
        <v>157</v>
      </c>
      <c r="BE1270" s="199">
        <f>IF(N1270="základní",J1270,0)</f>
        <v>0</v>
      </c>
      <c r="BF1270" s="199">
        <f>IF(N1270="snížená",J1270,0)</f>
        <v>0</v>
      </c>
      <c r="BG1270" s="199">
        <f>IF(N1270="zákl. přenesená",J1270,0)</f>
        <v>0</v>
      </c>
      <c r="BH1270" s="199">
        <f>IF(N1270="sníž. přenesená",J1270,0)</f>
        <v>0</v>
      </c>
      <c r="BI1270" s="199">
        <f>IF(N1270="nulová",J1270,0)</f>
        <v>0</v>
      </c>
      <c r="BJ1270" s="17" t="s">
        <v>164</v>
      </c>
      <c r="BK1270" s="199">
        <f>ROUND(I1270*H1270,2)</f>
        <v>0</v>
      </c>
      <c r="BL1270" s="17" t="s">
        <v>196</v>
      </c>
      <c r="BM1270" s="198" t="s">
        <v>2227</v>
      </c>
    </row>
    <row r="1271" spans="2:51" s="14" customFormat="1" ht="10.2">
      <c r="B1271" s="211"/>
      <c r="C1271" s="212"/>
      <c r="D1271" s="202" t="s">
        <v>165</v>
      </c>
      <c r="E1271" s="213" t="s">
        <v>1</v>
      </c>
      <c r="F1271" s="214" t="s">
        <v>2228</v>
      </c>
      <c r="G1271" s="212"/>
      <c r="H1271" s="215">
        <v>33.96</v>
      </c>
      <c r="I1271" s="216"/>
      <c r="J1271" s="212"/>
      <c r="K1271" s="212"/>
      <c r="L1271" s="217"/>
      <c r="M1271" s="218"/>
      <c r="N1271" s="219"/>
      <c r="O1271" s="219"/>
      <c r="P1271" s="219"/>
      <c r="Q1271" s="219"/>
      <c r="R1271" s="219"/>
      <c r="S1271" s="219"/>
      <c r="T1271" s="220"/>
      <c r="AT1271" s="221" t="s">
        <v>165</v>
      </c>
      <c r="AU1271" s="221" t="s">
        <v>83</v>
      </c>
      <c r="AV1271" s="14" t="s">
        <v>83</v>
      </c>
      <c r="AW1271" s="14" t="s">
        <v>30</v>
      </c>
      <c r="AX1271" s="14" t="s">
        <v>73</v>
      </c>
      <c r="AY1271" s="221" t="s">
        <v>157</v>
      </c>
    </row>
    <row r="1272" spans="2:51" s="15" customFormat="1" ht="10.2">
      <c r="B1272" s="222"/>
      <c r="C1272" s="223"/>
      <c r="D1272" s="202" t="s">
        <v>165</v>
      </c>
      <c r="E1272" s="224" t="s">
        <v>1</v>
      </c>
      <c r="F1272" s="225" t="s">
        <v>168</v>
      </c>
      <c r="G1272" s="223"/>
      <c r="H1272" s="226">
        <v>33.96</v>
      </c>
      <c r="I1272" s="227"/>
      <c r="J1272" s="223"/>
      <c r="K1272" s="223"/>
      <c r="L1272" s="228"/>
      <c r="M1272" s="229"/>
      <c r="N1272" s="230"/>
      <c r="O1272" s="230"/>
      <c r="P1272" s="230"/>
      <c r="Q1272" s="230"/>
      <c r="R1272" s="230"/>
      <c r="S1272" s="230"/>
      <c r="T1272" s="231"/>
      <c r="AT1272" s="232" t="s">
        <v>165</v>
      </c>
      <c r="AU1272" s="232" t="s">
        <v>83</v>
      </c>
      <c r="AV1272" s="15" t="s">
        <v>164</v>
      </c>
      <c r="AW1272" s="15" t="s">
        <v>30</v>
      </c>
      <c r="AX1272" s="15" t="s">
        <v>81</v>
      </c>
      <c r="AY1272" s="232" t="s">
        <v>157</v>
      </c>
    </row>
    <row r="1273" spans="1:65" s="2" customFormat="1" ht="24.15" customHeight="1">
      <c r="A1273" s="34"/>
      <c r="B1273" s="35"/>
      <c r="C1273" s="187" t="s">
        <v>2229</v>
      </c>
      <c r="D1273" s="187" t="s">
        <v>159</v>
      </c>
      <c r="E1273" s="188" t="s">
        <v>2230</v>
      </c>
      <c r="F1273" s="189" t="s">
        <v>2231</v>
      </c>
      <c r="G1273" s="190" t="s">
        <v>162</v>
      </c>
      <c r="H1273" s="191">
        <v>30</v>
      </c>
      <c r="I1273" s="192"/>
      <c r="J1273" s="193">
        <f>ROUND(I1273*H1273,2)</f>
        <v>0</v>
      </c>
      <c r="K1273" s="189" t="s">
        <v>163</v>
      </c>
      <c r="L1273" s="39"/>
      <c r="M1273" s="194" t="s">
        <v>1</v>
      </c>
      <c r="N1273" s="195" t="s">
        <v>40</v>
      </c>
      <c r="O1273" s="72"/>
      <c r="P1273" s="196">
        <f>O1273*H1273</f>
        <v>0</v>
      </c>
      <c r="Q1273" s="196">
        <v>0.00434</v>
      </c>
      <c r="R1273" s="196">
        <f>Q1273*H1273</f>
        <v>0.1302</v>
      </c>
      <c r="S1273" s="196">
        <v>0</v>
      </c>
      <c r="T1273" s="197">
        <f>S1273*H1273</f>
        <v>0</v>
      </c>
      <c r="U1273" s="34"/>
      <c r="V1273" s="34"/>
      <c r="W1273" s="34"/>
      <c r="X1273" s="34"/>
      <c r="Y1273" s="34"/>
      <c r="Z1273" s="34"/>
      <c r="AA1273" s="34"/>
      <c r="AB1273" s="34"/>
      <c r="AC1273" s="34"/>
      <c r="AD1273" s="34"/>
      <c r="AE1273" s="34"/>
      <c r="AR1273" s="198" t="s">
        <v>196</v>
      </c>
      <c r="AT1273" s="198" t="s">
        <v>159</v>
      </c>
      <c r="AU1273" s="198" t="s">
        <v>83</v>
      </c>
      <c r="AY1273" s="17" t="s">
        <v>157</v>
      </c>
      <c r="BE1273" s="199">
        <f>IF(N1273="základní",J1273,0)</f>
        <v>0</v>
      </c>
      <c r="BF1273" s="199">
        <f>IF(N1273="snížená",J1273,0)</f>
        <v>0</v>
      </c>
      <c r="BG1273" s="199">
        <f>IF(N1273="zákl. přenesená",J1273,0)</f>
        <v>0</v>
      </c>
      <c r="BH1273" s="199">
        <f>IF(N1273="sníž. přenesená",J1273,0)</f>
        <v>0</v>
      </c>
      <c r="BI1273" s="199">
        <f>IF(N1273="nulová",J1273,0)</f>
        <v>0</v>
      </c>
      <c r="BJ1273" s="17" t="s">
        <v>164</v>
      </c>
      <c r="BK1273" s="199">
        <f>ROUND(I1273*H1273,2)</f>
        <v>0</v>
      </c>
      <c r="BL1273" s="17" t="s">
        <v>196</v>
      </c>
      <c r="BM1273" s="198" t="s">
        <v>777</v>
      </c>
    </row>
    <row r="1274" spans="2:51" s="14" customFormat="1" ht="10.2">
      <c r="B1274" s="211"/>
      <c r="C1274" s="212"/>
      <c r="D1274" s="202" t="s">
        <v>165</v>
      </c>
      <c r="E1274" s="213" t="s">
        <v>1</v>
      </c>
      <c r="F1274" s="214" t="s">
        <v>2232</v>
      </c>
      <c r="G1274" s="212"/>
      <c r="H1274" s="215">
        <v>30</v>
      </c>
      <c r="I1274" s="216"/>
      <c r="J1274" s="212"/>
      <c r="K1274" s="212"/>
      <c r="L1274" s="217"/>
      <c r="M1274" s="218"/>
      <c r="N1274" s="219"/>
      <c r="O1274" s="219"/>
      <c r="P1274" s="219"/>
      <c r="Q1274" s="219"/>
      <c r="R1274" s="219"/>
      <c r="S1274" s="219"/>
      <c r="T1274" s="220"/>
      <c r="AT1274" s="221" t="s">
        <v>165</v>
      </c>
      <c r="AU1274" s="221" t="s">
        <v>83</v>
      </c>
      <c r="AV1274" s="14" t="s">
        <v>83</v>
      </c>
      <c r="AW1274" s="14" t="s">
        <v>30</v>
      </c>
      <c r="AX1274" s="14" t="s">
        <v>73</v>
      </c>
      <c r="AY1274" s="221" t="s">
        <v>157</v>
      </c>
    </row>
    <row r="1275" spans="2:51" s="15" customFormat="1" ht="10.2">
      <c r="B1275" s="222"/>
      <c r="C1275" s="223"/>
      <c r="D1275" s="202" t="s">
        <v>165</v>
      </c>
      <c r="E1275" s="224" t="s">
        <v>1</v>
      </c>
      <c r="F1275" s="225" t="s">
        <v>168</v>
      </c>
      <c r="G1275" s="223"/>
      <c r="H1275" s="226">
        <v>30</v>
      </c>
      <c r="I1275" s="227"/>
      <c r="J1275" s="223"/>
      <c r="K1275" s="223"/>
      <c r="L1275" s="228"/>
      <c r="M1275" s="229"/>
      <c r="N1275" s="230"/>
      <c r="O1275" s="230"/>
      <c r="P1275" s="230"/>
      <c r="Q1275" s="230"/>
      <c r="R1275" s="230"/>
      <c r="S1275" s="230"/>
      <c r="T1275" s="231"/>
      <c r="AT1275" s="232" t="s">
        <v>165</v>
      </c>
      <c r="AU1275" s="232" t="s">
        <v>83</v>
      </c>
      <c r="AV1275" s="15" t="s">
        <v>164</v>
      </c>
      <c r="AW1275" s="15" t="s">
        <v>30</v>
      </c>
      <c r="AX1275" s="15" t="s">
        <v>81</v>
      </c>
      <c r="AY1275" s="232" t="s">
        <v>157</v>
      </c>
    </row>
    <row r="1276" spans="1:65" s="2" customFormat="1" ht="24.15" customHeight="1">
      <c r="A1276" s="34"/>
      <c r="B1276" s="35"/>
      <c r="C1276" s="187" t="s">
        <v>1254</v>
      </c>
      <c r="D1276" s="187" t="s">
        <v>159</v>
      </c>
      <c r="E1276" s="188" t="s">
        <v>2233</v>
      </c>
      <c r="F1276" s="189" t="s">
        <v>2234</v>
      </c>
      <c r="G1276" s="190" t="s">
        <v>162</v>
      </c>
      <c r="H1276" s="191">
        <v>57.341</v>
      </c>
      <c r="I1276" s="192"/>
      <c r="J1276" s="193">
        <f>ROUND(I1276*H1276,2)</f>
        <v>0</v>
      </c>
      <c r="K1276" s="189" t="s">
        <v>163</v>
      </c>
      <c r="L1276" s="39"/>
      <c r="M1276" s="194" t="s">
        <v>1</v>
      </c>
      <c r="N1276" s="195" t="s">
        <v>40</v>
      </c>
      <c r="O1276" s="72"/>
      <c r="P1276" s="196">
        <f>O1276*H1276</f>
        <v>0</v>
      </c>
      <c r="Q1276" s="196">
        <v>0.00287</v>
      </c>
      <c r="R1276" s="196">
        <f>Q1276*H1276</f>
        <v>0.16456867</v>
      </c>
      <c r="S1276" s="196">
        <v>0</v>
      </c>
      <c r="T1276" s="197">
        <f>S1276*H1276</f>
        <v>0</v>
      </c>
      <c r="U1276" s="34"/>
      <c r="V1276" s="34"/>
      <c r="W1276" s="34"/>
      <c r="X1276" s="34"/>
      <c r="Y1276" s="34"/>
      <c r="Z1276" s="34"/>
      <c r="AA1276" s="34"/>
      <c r="AB1276" s="34"/>
      <c r="AC1276" s="34"/>
      <c r="AD1276" s="34"/>
      <c r="AE1276" s="34"/>
      <c r="AR1276" s="198" t="s">
        <v>196</v>
      </c>
      <c r="AT1276" s="198" t="s">
        <v>159</v>
      </c>
      <c r="AU1276" s="198" t="s">
        <v>83</v>
      </c>
      <c r="AY1276" s="17" t="s">
        <v>157</v>
      </c>
      <c r="BE1276" s="199">
        <f>IF(N1276="základní",J1276,0)</f>
        <v>0</v>
      </c>
      <c r="BF1276" s="199">
        <f>IF(N1276="snížená",J1276,0)</f>
        <v>0</v>
      </c>
      <c r="BG1276" s="199">
        <f>IF(N1276="zákl. přenesená",J1276,0)</f>
        <v>0</v>
      </c>
      <c r="BH1276" s="199">
        <f>IF(N1276="sníž. přenesená",J1276,0)</f>
        <v>0</v>
      </c>
      <c r="BI1276" s="199">
        <f>IF(N1276="nulová",J1276,0)</f>
        <v>0</v>
      </c>
      <c r="BJ1276" s="17" t="s">
        <v>164</v>
      </c>
      <c r="BK1276" s="199">
        <f>ROUND(I1276*H1276,2)</f>
        <v>0</v>
      </c>
      <c r="BL1276" s="17" t="s">
        <v>196</v>
      </c>
      <c r="BM1276" s="198" t="s">
        <v>2235</v>
      </c>
    </row>
    <row r="1277" spans="2:51" s="14" customFormat="1" ht="10.2">
      <c r="B1277" s="211"/>
      <c r="C1277" s="212"/>
      <c r="D1277" s="202" t="s">
        <v>165</v>
      </c>
      <c r="E1277" s="213" t="s">
        <v>1</v>
      </c>
      <c r="F1277" s="214" t="s">
        <v>2189</v>
      </c>
      <c r="G1277" s="212"/>
      <c r="H1277" s="215">
        <v>28.8</v>
      </c>
      <c r="I1277" s="216"/>
      <c r="J1277" s="212"/>
      <c r="K1277" s="212"/>
      <c r="L1277" s="217"/>
      <c r="M1277" s="218"/>
      <c r="N1277" s="219"/>
      <c r="O1277" s="219"/>
      <c r="P1277" s="219"/>
      <c r="Q1277" s="219"/>
      <c r="R1277" s="219"/>
      <c r="S1277" s="219"/>
      <c r="T1277" s="220"/>
      <c r="AT1277" s="221" t="s">
        <v>165</v>
      </c>
      <c r="AU1277" s="221" t="s">
        <v>83</v>
      </c>
      <c r="AV1277" s="14" t="s">
        <v>83</v>
      </c>
      <c r="AW1277" s="14" t="s">
        <v>30</v>
      </c>
      <c r="AX1277" s="14" t="s">
        <v>73</v>
      </c>
      <c r="AY1277" s="221" t="s">
        <v>157</v>
      </c>
    </row>
    <row r="1278" spans="2:51" s="14" customFormat="1" ht="10.2">
      <c r="B1278" s="211"/>
      <c r="C1278" s="212"/>
      <c r="D1278" s="202" t="s">
        <v>165</v>
      </c>
      <c r="E1278" s="213" t="s">
        <v>1</v>
      </c>
      <c r="F1278" s="214" t="s">
        <v>2190</v>
      </c>
      <c r="G1278" s="212"/>
      <c r="H1278" s="215">
        <v>23.2</v>
      </c>
      <c r="I1278" s="216"/>
      <c r="J1278" s="212"/>
      <c r="K1278" s="212"/>
      <c r="L1278" s="217"/>
      <c r="M1278" s="218"/>
      <c r="N1278" s="219"/>
      <c r="O1278" s="219"/>
      <c r="P1278" s="219"/>
      <c r="Q1278" s="219"/>
      <c r="R1278" s="219"/>
      <c r="S1278" s="219"/>
      <c r="T1278" s="220"/>
      <c r="AT1278" s="221" t="s">
        <v>165</v>
      </c>
      <c r="AU1278" s="221" t="s">
        <v>83</v>
      </c>
      <c r="AV1278" s="14" t="s">
        <v>83</v>
      </c>
      <c r="AW1278" s="14" t="s">
        <v>30</v>
      </c>
      <c r="AX1278" s="14" t="s">
        <v>73</v>
      </c>
      <c r="AY1278" s="221" t="s">
        <v>157</v>
      </c>
    </row>
    <row r="1279" spans="2:51" s="13" customFormat="1" ht="10.2">
      <c r="B1279" s="200"/>
      <c r="C1279" s="201"/>
      <c r="D1279" s="202" t="s">
        <v>165</v>
      </c>
      <c r="E1279" s="203" t="s">
        <v>1</v>
      </c>
      <c r="F1279" s="204" t="s">
        <v>2236</v>
      </c>
      <c r="G1279" s="201"/>
      <c r="H1279" s="203" t="s">
        <v>1</v>
      </c>
      <c r="I1279" s="205"/>
      <c r="J1279" s="201"/>
      <c r="K1279" s="201"/>
      <c r="L1279" s="206"/>
      <c r="M1279" s="207"/>
      <c r="N1279" s="208"/>
      <c r="O1279" s="208"/>
      <c r="P1279" s="208"/>
      <c r="Q1279" s="208"/>
      <c r="R1279" s="208"/>
      <c r="S1279" s="208"/>
      <c r="T1279" s="209"/>
      <c r="AT1279" s="210" t="s">
        <v>165</v>
      </c>
      <c r="AU1279" s="210" t="s">
        <v>83</v>
      </c>
      <c r="AV1279" s="13" t="s">
        <v>81</v>
      </c>
      <c r="AW1279" s="13" t="s">
        <v>30</v>
      </c>
      <c r="AX1279" s="13" t="s">
        <v>73</v>
      </c>
      <c r="AY1279" s="210" t="s">
        <v>157</v>
      </c>
    </row>
    <row r="1280" spans="2:51" s="14" customFormat="1" ht="10.2">
      <c r="B1280" s="211"/>
      <c r="C1280" s="212"/>
      <c r="D1280" s="202" t="s">
        <v>165</v>
      </c>
      <c r="E1280" s="213" t="s">
        <v>1</v>
      </c>
      <c r="F1280" s="214" t="s">
        <v>2237</v>
      </c>
      <c r="G1280" s="212"/>
      <c r="H1280" s="215">
        <v>5.341</v>
      </c>
      <c r="I1280" s="216"/>
      <c r="J1280" s="212"/>
      <c r="K1280" s="212"/>
      <c r="L1280" s="217"/>
      <c r="M1280" s="218"/>
      <c r="N1280" s="219"/>
      <c r="O1280" s="219"/>
      <c r="P1280" s="219"/>
      <c r="Q1280" s="219"/>
      <c r="R1280" s="219"/>
      <c r="S1280" s="219"/>
      <c r="T1280" s="220"/>
      <c r="AT1280" s="221" t="s">
        <v>165</v>
      </c>
      <c r="AU1280" s="221" t="s">
        <v>83</v>
      </c>
      <c r="AV1280" s="14" t="s">
        <v>83</v>
      </c>
      <c r="AW1280" s="14" t="s">
        <v>30</v>
      </c>
      <c r="AX1280" s="14" t="s">
        <v>73</v>
      </c>
      <c r="AY1280" s="221" t="s">
        <v>157</v>
      </c>
    </row>
    <row r="1281" spans="2:51" s="15" customFormat="1" ht="10.2">
      <c r="B1281" s="222"/>
      <c r="C1281" s="223"/>
      <c r="D1281" s="202" t="s">
        <v>165</v>
      </c>
      <c r="E1281" s="224" t="s">
        <v>1</v>
      </c>
      <c r="F1281" s="225" t="s">
        <v>168</v>
      </c>
      <c r="G1281" s="223"/>
      <c r="H1281" s="226">
        <v>57.341</v>
      </c>
      <c r="I1281" s="227"/>
      <c r="J1281" s="223"/>
      <c r="K1281" s="223"/>
      <c r="L1281" s="228"/>
      <c r="M1281" s="229"/>
      <c r="N1281" s="230"/>
      <c r="O1281" s="230"/>
      <c r="P1281" s="230"/>
      <c r="Q1281" s="230"/>
      <c r="R1281" s="230"/>
      <c r="S1281" s="230"/>
      <c r="T1281" s="231"/>
      <c r="AT1281" s="232" t="s">
        <v>165</v>
      </c>
      <c r="AU1281" s="232" t="s">
        <v>83</v>
      </c>
      <c r="AV1281" s="15" t="s">
        <v>164</v>
      </c>
      <c r="AW1281" s="15" t="s">
        <v>30</v>
      </c>
      <c r="AX1281" s="15" t="s">
        <v>81</v>
      </c>
      <c r="AY1281" s="232" t="s">
        <v>157</v>
      </c>
    </row>
    <row r="1282" spans="1:65" s="2" customFormat="1" ht="24.15" customHeight="1">
      <c r="A1282" s="34"/>
      <c r="B1282" s="35"/>
      <c r="C1282" s="187" t="s">
        <v>2238</v>
      </c>
      <c r="D1282" s="187" t="s">
        <v>159</v>
      </c>
      <c r="E1282" s="188" t="s">
        <v>2239</v>
      </c>
      <c r="F1282" s="189" t="s">
        <v>2240</v>
      </c>
      <c r="G1282" s="190" t="s">
        <v>162</v>
      </c>
      <c r="H1282" s="191">
        <v>57.16</v>
      </c>
      <c r="I1282" s="192"/>
      <c r="J1282" s="193">
        <f>ROUND(I1282*H1282,2)</f>
        <v>0</v>
      </c>
      <c r="K1282" s="189" t="s">
        <v>163</v>
      </c>
      <c r="L1282" s="39"/>
      <c r="M1282" s="194" t="s">
        <v>1</v>
      </c>
      <c r="N1282" s="195" t="s">
        <v>40</v>
      </c>
      <c r="O1282" s="72"/>
      <c r="P1282" s="196">
        <f>O1282*H1282</f>
        <v>0</v>
      </c>
      <c r="Q1282" s="196">
        <v>0.00228</v>
      </c>
      <c r="R1282" s="196">
        <f>Q1282*H1282</f>
        <v>0.1303248</v>
      </c>
      <c r="S1282" s="196">
        <v>0</v>
      </c>
      <c r="T1282" s="197">
        <f>S1282*H1282</f>
        <v>0</v>
      </c>
      <c r="U1282" s="34"/>
      <c r="V1282" s="34"/>
      <c r="W1282" s="34"/>
      <c r="X1282" s="34"/>
      <c r="Y1282" s="34"/>
      <c r="Z1282" s="34"/>
      <c r="AA1282" s="34"/>
      <c r="AB1282" s="34"/>
      <c r="AC1282" s="34"/>
      <c r="AD1282" s="34"/>
      <c r="AE1282" s="34"/>
      <c r="AR1282" s="198" t="s">
        <v>196</v>
      </c>
      <c r="AT1282" s="198" t="s">
        <v>159</v>
      </c>
      <c r="AU1282" s="198" t="s">
        <v>83</v>
      </c>
      <c r="AY1282" s="17" t="s">
        <v>157</v>
      </c>
      <c r="BE1282" s="199">
        <f>IF(N1282="základní",J1282,0)</f>
        <v>0</v>
      </c>
      <c r="BF1282" s="199">
        <f>IF(N1282="snížená",J1282,0)</f>
        <v>0</v>
      </c>
      <c r="BG1282" s="199">
        <f>IF(N1282="zákl. přenesená",J1282,0)</f>
        <v>0</v>
      </c>
      <c r="BH1282" s="199">
        <f>IF(N1282="sníž. přenesená",J1282,0)</f>
        <v>0</v>
      </c>
      <c r="BI1282" s="199">
        <f>IF(N1282="nulová",J1282,0)</f>
        <v>0</v>
      </c>
      <c r="BJ1282" s="17" t="s">
        <v>164</v>
      </c>
      <c r="BK1282" s="199">
        <f>ROUND(I1282*H1282,2)</f>
        <v>0</v>
      </c>
      <c r="BL1282" s="17" t="s">
        <v>196</v>
      </c>
      <c r="BM1282" s="198" t="s">
        <v>2241</v>
      </c>
    </row>
    <row r="1283" spans="2:51" s="14" customFormat="1" ht="10.2">
      <c r="B1283" s="211"/>
      <c r="C1283" s="212"/>
      <c r="D1283" s="202" t="s">
        <v>165</v>
      </c>
      <c r="E1283" s="213" t="s">
        <v>1</v>
      </c>
      <c r="F1283" s="214" t="s">
        <v>2242</v>
      </c>
      <c r="G1283" s="212"/>
      <c r="H1283" s="215">
        <v>57.16</v>
      </c>
      <c r="I1283" s="216"/>
      <c r="J1283" s="212"/>
      <c r="K1283" s="212"/>
      <c r="L1283" s="217"/>
      <c r="M1283" s="218"/>
      <c r="N1283" s="219"/>
      <c r="O1283" s="219"/>
      <c r="P1283" s="219"/>
      <c r="Q1283" s="219"/>
      <c r="R1283" s="219"/>
      <c r="S1283" s="219"/>
      <c r="T1283" s="220"/>
      <c r="AT1283" s="221" t="s">
        <v>165</v>
      </c>
      <c r="AU1283" s="221" t="s">
        <v>83</v>
      </c>
      <c r="AV1283" s="14" t="s">
        <v>83</v>
      </c>
      <c r="AW1283" s="14" t="s">
        <v>30</v>
      </c>
      <c r="AX1283" s="14" t="s">
        <v>73</v>
      </c>
      <c r="AY1283" s="221" t="s">
        <v>157</v>
      </c>
    </row>
    <row r="1284" spans="2:51" s="15" customFormat="1" ht="10.2">
      <c r="B1284" s="222"/>
      <c r="C1284" s="223"/>
      <c r="D1284" s="202" t="s">
        <v>165</v>
      </c>
      <c r="E1284" s="224" t="s">
        <v>1</v>
      </c>
      <c r="F1284" s="225" t="s">
        <v>168</v>
      </c>
      <c r="G1284" s="223"/>
      <c r="H1284" s="226">
        <v>57.16</v>
      </c>
      <c r="I1284" s="227"/>
      <c r="J1284" s="223"/>
      <c r="K1284" s="223"/>
      <c r="L1284" s="228"/>
      <c r="M1284" s="229"/>
      <c r="N1284" s="230"/>
      <c r="O1284" s="230"/>
      <c r="P1284" s="230"/>
      <c r="Q1284" s="230"/>
      <c r="R1284" s="230"/>
      <c r="S1284" s="230"/>
      <c r="T1284" s="231"/>
      <c r="AT1284" s="232" t="s">
        <v>165</v>
      </c>
      <c r="AU1284" s="232" t="s">
        <v>83</v>
      </c>
      <c r="AV1284" s="15" t="s">
        <v>164</v>
      </c>
      <c r="AW1284" s="15" t="s">
        <v>30</v>
      </c>
      <c r="AX1284" s="15" t="s">
        <v>81</v>
      </c>
      <c r="AY1284" s="232" t="s">
        <v>157</v>
      </c>
    </row>
    <row r="1285" spans="1:65" s="2" customFormat="1" ht="24.15" customHeight="1">
      <c r="A1285" s="34"/>
      <c r="B1285" s="35"/>
      <c r="C1285" s="187" t="s">
        <v>1258</v>
      </c>
      <c r="D1285" s="187" t="s">
        <v>159</v>
      </c>
      <c r="E1285" s="188" t="s">
        <v>2243</v>
      </c>
      <c r="F1285" s="189" t="s">
        <v>2244</v>
      </c>
      <c r="G1285" s="190" t="s">
        <v>265</v>
      </c>
      <c r="H1285" s="191">
        <v>2</v>
      </c>
      <c r="I1285" s="192"/>
      <c r="J1285" s="193">
        <f>ROUND(I1285*H1285,2)</f>
        <v>0</v>
      </c>
      <c r="K1285" s="189" t="s">
        <v>163</v>
      </c>
      <c r="L1285" s="39"/>
      <c r="M1285" s="194" t="s">
        <v>1</v>
      </c>
      <c r="N1285" s="195" t="s">
        <v>40</v>
      </c>
      <c r="O1285" s="72"/>
      <c r="P1285" s="196">
        <f>O1285*H1285</f>
        <v>0</v>
      </c>
      <c r="Q1285" s="196">
        <v>0.00366</v>
      </c>
      <c r="R1285" s="196">
        <f>Q1285*H1285</f>
        <v>0.00732</v>
      </c>
      <c r="S1285" s="196">
        <v>0</v>
      </c>
      <c r="T1285" s="197">
        <f>S1285*H1285</f>
        <v>0</v>
      </c>
      <c r="U1285" s="34"/>
      <c r="V1285" s="34"/>
      <c r="W1285" s="34"/>
      <c r="X1285" s="34"/>
      <c r="Y1285" s="34"/>
      <c r="Z1285" s="34"/>
      <c r="AA1285" s="34"/>
      <c r="AB1285" s="34"/>
      <c r="AC1285" s="34"/>
      <c r="AD1285" s="34"/>
      <c r="AE1285" s="34"/>
      <c r="AR1285" s="198" t="s">
        <v>196</v>
      </c>
      <c r="AT1285" s="198" t="s">
        <v>159</v>
      </c>
      <c r="AU1285" s="198" t="s">
        <v>83</v>
      </c>
      <c r="AY1285" s="17" t="s">
        <v>157</v>
      </c>
      <c r="BE1285" s="199">
        <f>IF(N1285="základní",J1285,0)</f>
        <v>0</v>
      </c>
      <c r="BF1285" s="199">
        <f>IF(N1285="snížená",J1285,0)</f>
        <v>0</v>
      </c>
      <c r="BG1285" s="199">
        <f>IF(N1285="zákl. přenesená",J1285,0)</f>
        <v>0</v>
      </c>
      <c r="BH1285" s="199">
        <f>IF(N1285="sníž. přenesená",J1285,0)</f>
        <v>0</v>
      </c>
      <c r="BI1285" s="199">
        <f>IF(N1285="nulová",J1285,0)</f>
        <v>0</v>
      </c>
      <c r="BJ1285" s="17" t="s">
        <v>164</v>
      </c>
      <c r="BK1285" s="199">
        <f>ROUND(I1285*H1285,2)</f>
        <v>0</v>
      </c>
      <c r="BL1285" s="17" t="s">
        <v>196</v>
      </c>
      <c r="BM1285" s="198" t="s">
        <v>2245</v>
      </c>
    </row>
    <row r="1286" spans="1:65" s="2" customFormat="1" ht="24.15" customHeight="1">
      <c r="A1286" s="34"/>
      <c r="B1286" s="35"/>
      <c r="C1286" s="187" t="s">
        <v>2246</v>
      </c>
      <c r="D1286" s="187" t="s">
        <v>159</v>
      </c>
      <c r="E1286" s="188" t="s">
        <v>2247</v>
      </c>
      <c r="F1286" s="189" t="s">
        <v>2248</v>
      </c>
      <c r="G1286" s="190" t="s">
        <v>162</v>
      </c>
      <c r="H1286" s="191">
        <v>25.9</v>
      </c>
      <c r="I1286" s="192"/>
      <c r="J1286" s="193">
        <f>ROUND(I1286*H1286,2)</f>
        <v>0</v>
      </c>
      <c r="K1286" s="189" t="s">
        <v>163</v>
      </c>
      <c r="L1286" s="39"/>
      <c r="M1286" s="194" t="s">
        <v>1</v>
      </c>
      <c r="N1286" s="195" t="s">
        <v>40</v>
      </c>
      <c r="O1286" s="72"/>
      <c r="P1286" s="196">
        <f>O1286*H1286</f>
        <v>0</v>
      </c>
      <c r="Q1286" s="196">
        <v>0.0019</v>
      </c>
      <c r="R1286" s="196">
        <f>Q1286*H1286</f>
        <v>0.04921</v>
      </c>
      <c r="S1286" s="196">
        <v>0</v>
      </c>
      <c r="T1286" s="197">
        <f>S1286*H1286</f>
        <v>0</v>
      </c>
      <c r="U1286" s="34"/>
      <c r="V1286" s="34"/>
      <c r="W1286" s="34"/>
      <c r="X1286" s="34"/>
      <c r="Y1286" s="34"/>
      <c r="Z1286" s="34"/>
      <c r="AA1286" s="34"/>
      <c r="AB1286" s="34"/>
      <c r="AC1286" s="34"/>
      <c r="AD1286" s="34"/>
      <c r="AE1286" s="34"/>
      <c r="AR1286" s="198" t="s">
        <v>196</v>
      </c>
      <c r="AT1286" s="198" t="s">
        <v>159</v>
      </c>
      <c r="AU1286" s="198" t="s">
        <v>83</v>
      </c>
      <c r="AY1286" s="17" t="s">
        <v>157</v>
      </c>
      <c r="BE1286" s="199">
        <f>IF(N1286="základní",J1286,0)</f>
        <v>0</v>
      </c>
      <c r="BF1286" s="199">
        <f>IF(N1286="snížená",J1286,0)</f>
        <v>0</v>
      </c>
      <c r="BG1286" s="199">
        <f>IF(N1286="zákl. přenesená",J1286,0)</f>
        <v>0</v>
      </c>
      <c r="BH1286" s="199">
        <f>IF(N1286="sníž. přenesená",J1286,0)</f>
        <v>0</v>
      </c>
      <c r="BI1286" s="199">
        <f>IF(N1286="nulová",J1286,0)</f>
        <v>0</v>
      </c>
      <c r="BJ1286" s="17" t="s">
        <v>164</v>
      </c>
      <c r="BK1286" s="199">
        <f>ROUND(I1286*H1286,2)</f>
        <v>0</v>
      </c>
      <c r="BL1286" s="17" t="s">
        <v>196</v>
      </c>
      <c r="BM1286" s="198" t="s">
        <v>2249</v>
      </c>
    </row>
    <row r="1287" spans="1:65" s="2" customFormat="1" ht="24.15" customHeight="1">
      <c r="A1287" s="34"/>
      <c r="B1287" s="35"/>
      <c r="C1287" s="187" t="s">
        <v>1261</v>
      </c>
      <c r="D1287" s="187" t="s">
        <v>159</v>
      </c>
      <c r="E1287" s="188" t="s">
        <v>2250</v>
      </c>
      <c r="F1287" s="189" t="s">
        <v>2251</v>
      </c>
      <c r="G1287" s="190" t="s">
        <v>162</v>
      </c>
      <c r="H1287" s="191">
        <v>13.92</v>
      </c>
      <c r="I1287" s="192"/>
      <c r="J1287" s="193">
        <f>ROUND(I1287*H1287,2)</f>
        <v>0</v>
      </c>
      <c r="K1287" s="189" t="s">
        <v>163</v>
      </c>
      <c r="L1287" s="39"/>
      <c r="M1287" s="194" t="s">
        <v>1</v>
      </c>
      <c r="N1287" s="195" t="s">
        <v>40</v>
      </c>
      <c r="O1287" s="72"/>
      <c r="P1287" s="196">
        <f>O1287*H1287</f>
        <v>0</v>
      </c>
      <c r="Q1287" s="196">
        <v>0.00216</v>
      </c>
      <c r="R1287" s="196">
        <f>Q1287*H1287</f>
        <v>0.0300672</v>
      </c>
      <c r="S1287" s="196">
        <v>0</v>
      </c>
      <c r="T1287" s="197">
        <f>S1287*H1287</f>
        <v>0</v>
      </c>
      <c r="U1287" s="34"/>
      <c r="V1287" s="34"/>
      <c r="W1287" s="34"/>
      <c r="X1287" s="34"/>
      <c r="Y1287" s="34"/>
      <c r="Z1287" s="34"/>
      <c r="AA1287" s="34"/>
      <c r="AB1287" s="34"/>
      <c r="AC1287" s="34"/>
      <c r="AD1287" s="34"/>
      <c r="AE1287" s="34"/>
      <c r="AR1287" s="198" t="s">
        <v>196</v>
      </c>
      <c r="AT1287" s="198" t="s">
        <v>159</v>
      </c>
      <c r="AU1287" s="198" t="s">
        <v>83</v>
      </c>
      <c r="AY1287" s="17" t="s">
        <v>157</v>
      </c>
      <c r="BE1287" s="199">
        <f>IF(N1287="základní",J1287,0)</f>
        <v>0</v>
      </c>
      <c r="BF1287" s="199">
        <f>IF(N1287="snížená",J1287,0)</f>
        <v>0</v>
      </c>
      <c r="BG1287" s="199">
        <f>IF(N1287="zákl. přenesená",J1287,0)</f>
        <v>0</v>
      </c>
      <c r="BH1287" s="199">
        <f>IF(N1287="sníž. přenesená",J1287,0)</f>
        <v>0</v>
      </c>
      <c r="BI1287" s="199">
        <f>IF(N1287="nulová",J1287,0)</f>
        <v>0</v>
      </c>
      <c r="BJ1287" s="17" t="s">
        <v>164</v>
      </c>
      <c r="BK1287" s="199">
        <f>ROUND(I1287*H1287,2)</f>
        <v>0</v>
      </c>
      <c r="BL1287" s="17" t="s">
        <v>196</v>
      </c>
      <c r="BM1287" s="198" t="s">
        <v>2252</v>
      </c>
    </row>
    <row r="1288" spans="2:51" s="14" customFormat="1" ht="10.2">
      <c r="B1288" s="211"/>
      <c r="C1288" s="212"/>
      <c r="D1288" s="202" t="s">
        <v>165</v>
      </c>
      <c r="E1288" s="213" t="s">
        <v>1</v>
      </c>
      <c r="F1288" s="214" t="s">
        <v>2253</v>
      </c>
      <c r="G1288" s="212"/>
      <c r="H1288" s="215">
        <v>12.37</v>
      </c>
      <c r="I1288" s="216"/>
      <c r="J1288" s="212"/>
      <c r="K1288" s="212"/>
      <c r="L1288" s="217"/>
      <c r="M1288" s="218"/>
      <c r="N1288" s="219"/>
      <c r="O1288" s="219"/>
      <c r="P1288" s="219"/>
      <c r="Q1288" s="219"/>
      <c r="R1288" s="219"/>
      <c r="S1288" s="219"/>
      <c r="T1288" s="220"/>
      <c r="AT1288" s="221" t="s">
        <v>165</v>
      </c>
      <c r="AU1288" s="221" t="s">
        <v>83</v>
      </c>
      <c r="AV1288" s="14" t="s">
        <v>83</v>
      </c>
      <c r="AW1288" s="14" t="s">
        <v>30</v>
      </c>
      <c r="AX1288" s="14" t="s">
        <v>73</v>
      </c>
      <c r="AY1288" s="221" t="s">
        <v>157</v>
      </c>
    </row>
    <row r="1289" spans="2:51" s="14" customFormat="1" ht="10.2">
      <c r="B1289" s="211"/>
      <c r="C1289" s="212"/>
      <c r="D1289" s="202" t="s">
        <v>165</v>
      </c>
      <c r="E1289" s="213" t="s">
        <v>1</v>
      </c>
      <c r="F1289" s="214" t="s">
        <v>2254</v>
      </c>
      <c r="G1289" s="212"/>
      <c r="H1289" s="215">
        <v>1.55</v>
      </c>
      <c r="I1289" s="216"/>
      <c r="J1289" s="212"/>
      <c r="K1289" s="212"/>
      <c r="L1289" s="217"/>
      <c r="M1289" s="218"/>
      <c r="N1289" s="219"/>
      <c r="O1289" s="219"/>
      <c r="P1289" s="219"/>
      <c r="Q1289" s="219"/>
      <c r="R1289" s="219"/>
      <c r="S1289" s="219"/>
      <c r="T1289" s="220"/>
      <c r="AT1289" s="221" t="s">
        <v>165</v>
      </c>
      <c r="AU1289" s="221" t="s">
        <v>83</v>
      </c>
      <c r="AV1289" s="14" t="s">
        <v>83</v>
      </c>
      <c r="AW1289" s="14" t="s">
        <v>30</v>
      </c>
      <c r="AX1289" s="14" t="s">
        <v>73</v>
      </c>
      <c r="AY1289" s="221" t="s">
        <v>157</v>
      </c>
    </row>
    <row r="1290" spans="2:51" s="15" customFormat="1" ht="10.2">
      <c r="B1290" s="222"/>
      <c r="C1290" s="223"/>
      <c r="D1290" s="202" t="s">
        <v>165</v>
      </c>
      <c r="E1290" s="224" t="s">
        <v>1</v>
      </c>
      <c r="F1290" s="225" t="s">
        <v>168</v>
      </c>
      <c r="G1290" s="223"/>
      <c r="H1290" s="226">
        <v>13.92</v>
      </c>
      <c r="I1290" s="227"/>
      <c r="J1290" s="223"/>
      <c r="K1290" s="223"/>
      <c r="L1290" s="228"/>
      <c r="M1290" s="229"/>
      <c r="N1290" s="230"/>
      <c r="O1290" s="230"/>
      <c r="P1290" s="230"/>
      <c r="Q1290" s="230"/>
      <c r="R1290" s="230"/>
      <c r="S1290" s="230"/>
      <c r="T1290" s="231"/>
      <c r="AT1290" s="232" t="s">
        <v>165</v>
      </c>
      <c r="AU1290" s="232" t="s">
        <v>83</v>
      </c>
      <c r="AV1290" s="15" t="s">
        <v>164</v>
      </c>
      <c r="AW1290" s="15" t="s">
        <v>30</v>
      </c>
      <c r="AX1290" s="15" t="s">
        <v>81</v>
      </c>
      <c r="AY1290" s="232" t="s">
        <v>157</v>
      </c>
    </row>
    <row r="1291" spans="1:65" s="2" customFormat="1" ht="24.15" customHeight="1">
      <c r="A1291" s="34"/>
      <c r="B1291" s="35"/>
      <c r="C1291" s="187" t="s">
        <v>2255</v>
      </c>
      <c r="D1291" s="187" t="s">
        <v>159</v>
      </c>
      <c r="E1291" s="188" t="s">
        <v>2256</v>
      </c>
      <c r="F1291" s="189" t="s">
        <v>2257</v>
      </c>
      <c r="G1291" s="190" t="s">
        <v>208</v>
      </c>
      <c r="H1291" s="191">
        <v>3.36</v>
      </c>
      <c r="I1291" s="192"/>
      <c r="J1291" s="193">
        <f>ROUND(I1291*H1291,2)</f>
        <v>0</v>
      </c>
      <c r="K1291" s="189" t="s">
        <v>163</v>
      </c>
      <c r="L1291" s="39"/>
      <c r="M1291" s="194" t="s">
        <v>1</v>
      </c>
      <c r="N1291" s="195" t="s">
        <v>40</v>
      </c>
      <c r="O1291" s="72"/>
      <c r="P1291" s="196">
        <f>O1291*H1291</f>
        <v>0</v>
      </c>
      <c r="Q1291" s="196">
        <v>0.01079</v>
      </c>
      <c r="R1291" s="196">
        <f>Q1291*H1291</f>
        <v>0.0362544</v>
      </c>
      <c r="S1291" s="196">
        <v>0</v>
      </c>
      <c r="T1291" s="197">
        <f>S1291*H1291</f>
        <v>0</v>
      </c>
      <c r="U1291" s="34"/>
      <c r="V1291" s="34"/>
      <c r="W1291" s="34"/>
      <c r="X1291" s="34"/>
      <c r="Y1291" s="34"/>
      <c r="Z1291" s="34"/>
      <c r="AA1291" s="34"/>
      <c r="AB1291" s="34"/>
      <c r="AC1291" s="34"/>
      <c r="AD1291" s="34"/>
      <c r="AE1291" s="34"/>
      <c r="AR1291" s="198" t="s">
        <v>196</v>
      </c>
      <c r="AT1291" s="198" t="s">
        <v>159</v>
      </c>
      <c r="AU1291" s="198" t="s">
        <v>83</v>
      </c>
      <c r="AY1291" s="17" t="s">
        <v>157</v>
      </c>
      <c r="BE1291" s="199">
        <f>IF(N1291="základní",J1291,0)</f>
        <v>0</v>
      </c>
      <c r="BF1291" s="199">
        <f>IF(N1291="snížená",J1291,0)</f>
        <v>0</v>
      </c>
      <c r="BG1291" s="199">
        <f>IF(N1291="zákl. přenesená",J1291,0)</f>
        <v>0</v>
      </c>
      <c r="BH1291" s="199">
        <f>IF(N1291="sníž. přenesená",J1291,0)</f>
        <v>0</v>
      </c>
      <c r="BI1291" s="199">
        <f>IF(N1291="nulová",J1291,0)</f>
        <v>0</v>
      </c>
      <c r="BJ1291" s="17" t="s">
        <v>164</v>
      </c>
      <c r="BK1291" s="199">
        <f>ROUND(I1291*H1291,2)</f>
        <v>0</v>
      </c>
      <c r="BL1291" s="17" t="s">
        <v>196</v>
      </c>
      <c r="BM1291" s="198" t="s">
        <v>2258</v>
      </c>
    </row>
    <row r="1292" spans="2:51" s="14" customFormat="1" ht="10.2">
      <c r="B1292" s="211"/>
      <c r="C1292" s="212"/>
      <c r="D1292" s="202" t="s">
        <v>165</v>
      </c>
      <c r="E1292" s="213" t="s">
        <v>1</v>
      </c>
      <c r="F1292" s="214" t="s">
        <v>2259</v>
      </c>
      <c r="G1292" s="212"/>
      <c r="H1292" s="215">
        <v>1.26</v>
      </c>
      <c r="I1292" s="216"/>
      <c r="J1292" s="212"/>
      <c r="K1292" s="212"/>
      <c r="L1292" s="217"/>
      <c r="M1292" s="218"/>
      <c r="N1292" s="219"/>
      <c r="O1292" s="219"/>
      <c r="P1292" s="219"/>
      <c r="Q1292" s="219"/>
      <c r="R1292" s="219"/>
      <c r="S1292" s="219"/>
      <c r="T1292" s="220"/>
      <c r="AT1292" s="221" t="s">
        <v>165</v>
      </c>
      <c r="AU1292" s="221" t="s">
        <v>83</v>
      </c>
      <c r="AV1292" s="14" t="s">
        <v>83</v>
      </c>
      <c r="AW1292" s="14" t="s">
        <v>30</v>
      </c>
      <c r="AX1292" s="14" t="s">
        <v>73</v>
      </c>
      <c r="AY1292" s="221" t="s">
        <v>157</v>
      </c>
    </row>
    <row r="1293" spans="2:51" s="14" customFormat="1" ht="10.2">
      <c r="B1293" s="211"/>
      <c r="C1293" s="212"/>
      <c r="D1293" s="202" t="s">
        <v>165</v>
      </c>
      <c r="E1293" s="213" t="s">
        <v>1</v>
      </c>
      <c r="F1293" s="214" t="s">
        <v>2260</v>
      </c>
      <c r="G1293" s="212"/>
      <c r="H1293" s="215">
        <v>2.1</v>
      </c>
      <c r="I1293" s="216"/>
      <c r="J1293" s="212"/>
      <c r="K1293" s="212"/>
      <c r="L1293" s="217"/>
      <c r="M1293" s="218"/>
      <c r="N1293" s="219"/>
      <c r="O1293" s="219"/>
      <c r="P1293" s="219"/>
      <c r="Q1293" s="219"/>
      <c r="R1293" s="219"/>
      <c r="S1293" s="219"/>
      <c r="T1293" s="220"/>
      <c r="AT1293" s="221" t="s">
        <v>165</v>
      </c>
      <c r="AU1293" s="221" t="s">
        <v>83</v>
      </c>
      <c r="AV1293" s="14" t="s">
        <v>83</v>
      </c>
      <c r="AW1293" s="14" t="s">
        <v>30</v>
      </c>
      <c r="AX1293" s="14" t="s">
        <v>73</v>
      </c>
      <c r="AY1293" s="221" t="s">
        <v>157</v>
      </c>
    </row>
    <row r="1294" spans="2:51" s="15" customFormat="1" ht="10.2">
      <c r="B1294" s="222"/>
      <c r="C1294" s="223"/>
      <c r="D1294" s="202" t="s">
        <v>165</v>
      </c>
      <c r="E1294" s="224" t="s">
        <v>1</v>
      </c>
      <c r="F1294" s="225" t="s">
        <v>168</v>
      </c>
      <c r="G1294" s="223"/>
      <c r="H1294" s="226">
        <v>3.3600000000000003</v>
      </c>
      <c r="I1294" s="227"/>
      <c r="J1294" s="223"/>
      <c r="K1294" s="223"/>
      <c r="L1294" s="228"/>
      <c r="M1294" s="229"/>
      <c r="N1294" s="230"/>
      <c r="O1294" s="230"/>
      <c r="P1294" s="230"/>
      <c r="Q1294" s="230"/>
      <c r="R1294" s="230"/>
      <c r="S1294" s="230"/>
      <c r="T1294" s="231"/>
      <c r="AT1294" s="232" t="s">
        <v>165</v>
      </c>
      <c r="AU1294" s="232" t="s">
        <v>83</v>
      </c>
      <c r="AV1294" s="15" t="s">
        <v>164</v>
      </c>
      <c r="AW1294" s="15" t="s">
        <v>30</v>
      </c>
      <c r="AX1294" s="15" t="s">
        <v>81</v>
      </c>
      <c r="AY1294" s="232" t="s">
        <v>157</v>
      </c>
    </row>
    <row r="1295" spans="1:65" s="2" customFormat="1" ht="24.15" customHeight="1">
      <c r="A1295" s="34"/>
      <c r="B1295" s="35"/>
      <c r="C1295" s="187" t="s">
        <v>1265</v>
      </c>
      <c r="D1295" s="187" t="s">
        <v>159</v>
      </c>
      <c r="E1295" s="188" t="s">
        <v>2261</v>
      </c>
      <c r="F1295" s="189" t="s">
        <v>2262</v>
      </c>
      <c r="G1295" s="190" t="s">
        <v>265</v>
      </c>
      <c r="H1295" s="191">
        <v>1</v>
      </c>
      <c r="I1295" s="192"/>
      <c r="J1295" s="193">
        <f>ROUND(I1295*H1295,2)</f>
        <v>0</v>
      </c>
      <c r="K1295" s="189" t="s">
        <v>163</v>
      </c>
      <c r="L1295" s="39"/>
      <c r="M1295" s="194" t="s">
        <v>1</v>
      </c>
      <c r="N1295" s="195" t="s">
        <v>40</v>
      </c>
      <c r="O1295" s="72"/>
      <c r="P1295" s="196">
        <f>O1295*H1295</f>
        <v>0</v>
      </c>
      <c r="Q1295" s="196">
        <v>0.0027</v>
      </c>
      <c r="R1295" s="196">
        <f>Q1295*H1295</f>
        <v>0.0027</v>
      </c>
      <c r="S1295" s="196">
        <v>0</v>
      </c>
      <c r="T1295" s="197">
        <f>S1295*H1295</f>
        <v>0</v>
      </c>
      <c r="U1295" s="34"/>
      <c r="V1295" s="34"/>
      <c r="W1295" s="34"/>
      <c r="X1295" s="34"/>
      <c r="Y1295" s="34"/>
      <c r="Z1295" s="34"/>
      <c r="AA1295" s="34"/>
      <c r="AB1295" s="34"/>
      <c r="AC1295" s="34"/>
      <c r="AD1295" s="34"/>
      <c r="AE1295" s="34"/>
      <c r="AR1295" s="198" t="s">
        <v>196</v>
      </c>
      <c r="AT1295" s="198" t="s">
        <v>159</v>
      </c>
      <c r="AU1295" s="198" t="s">
        <v>83</v>
      </c>
      <c r="AY1295" s="17" t="s">
        <v>157</v>
      </c>
      <c r="BE1295" s="199">
        <f>IF(N1295="základní",J1295,0)</f>
        <v>0</v>
      </c>
      <c r="BF1295" s="199">
        <f>IF(N1295="snížená",J1295,0)</f>
        <v>0</v>
      </c>
      <c r="BG1295" s="199">
        <f>IF(N1295="zákl. přenesená",J1295,0)</f>
        <v>0</v>
      </c>
      <c r="BH1295" s="199">
        <f>IF(N1295="sníž. přenesená",J1295,0)</f>
        <v>0</v>
      </c>
      <c r="BI1295" s="199">
        <f>IF(N1295="nulová",J1295,0)</f>
        <v>0</v>
      </c>
      <c r="BJ1295" s="17" t="s">
        <v>164</v>
      </c>
      <c r="BK1295" s="199">
        <f>ROUND(I1295*H1295,2)</f>
        <v>0</v>
      </c>
      <c r="BL1295" s="17" t="s">
        <v>196</v>
      </c>
      <c r="BM1295" s="198" t="s">
        <v>2263</v>
      </c>
    </row>
    <row r="1296" spans="1:65" s="2" customFormat="1" ht="24.15" customHeight="1">
      <c r="A1296" s="34"/>
      <c r="B1296" s="35"/>
      <c r="C1296" s="187" t="s">
        <v>2264</v>
      </c>
      <c r="D1296" s="187" t="s">
        <v>159</v>
      </c>
      <c r="E1296" s="188" t="s">
        <v>2265</v>
      </c>
      <c r="F1296" s="189" t="s">
        <v>2266</v>
      </c>
      <c r="G1296" s="190" t="s">
        <v>265</v>
      </c>
      <c r="H1296" s="191">
        <v>2</v>
      </c>
      <c r="I1296" s="192"/>
      <c r="J1296" s="193">
        <f>ROUND(I1296*H1296,2)</f>
        <v>0</v>
      </c>
      <c r="K1296" s="189" t="s">
        <v>163</v>
      </c>
      <c r="L1296" s="39"/>
      <c r="M1296" s="194" t="s">
        <v>1</v>
      </c>
      <c r="N1296" s="195" t="s">
        <v>40</v>
      </c>
      <c r="O1296" s="72"/>
      <c r="P1296" s="196">
        <f>O1296*H1296</f>
        <v>0</v>
      </c>
      <c r="Q1296" s="196">
        <v>0.00391</v>
      </c>
      <c r="R1296" s="196">
        <f>Q1296*H1296</f>
        <v>0.00782</v>
      </c>
      <c r="S1296" s="196">
        <v>0</v>
      </c>
      <c r="T1296" s="197">
        <f>S1296*H1296</f>
        <v>0</v>
      </c>
      <c r="U1296" s="34"/>
      <c r="V1296" s="34"/>
      <c r="W1296" s="34"/>
      <c r="X1296" s="34"/>
      <c r="Y1296" s="34"/>
      <c r="Z1296" s="34"/>
      <c r="AA1296" s="34"/>
      <c r="AB1296" s="34"/>
      <c r="AC1296" s="34"/>
      <c r="AD1296" s="34"/>
      <c r="AE1296" s="34"/>
      <c r="AR1296" s="198" t="s">
        <v>196</v>
      </c>
      <c r="AT1296" s="198" t="s">
        <v>159</v>
      </c>
      <c r="AU1296" s="198" t="s">
        <v>83</v>
      </c>
      <c r="AY1296" s="17" t="s">
        <v>157</v>
      </c>
      <c r="BE1296" s="199">
        <f>IF(N1296="základní",J1296,0)</f>
        <v>0</v>
      </c>
      <c r="BF1296" s="199">
        <f>IF(N1296="snížená",J1296,0)</f>
        <v>0</v>
      </c>
      <c r="BG1296" s="199">
        <f>IF(N1296="zákl. přenesená",J1296,0)</f>
        <v>0</v>
      </c>
      <c r="BH1296" s="199">
        <f>IF(N1296="sníž. přenesená",J1296,0)</f>
        <v>0</v>
      </c>
      <c r="BI1296" s="199">
        <f>IF(N1296="nulová",J1296,0)</f>
        <v>0</v>
      </c>
      <c r="BJ1296" s="17" t="s">
        <v>164</v>
      </c>
      <c r="BK1296" s="199">
        <f>ROUND(I1296*H1296,2)</f>
        <v>0</v>
      </c>
      <c r="BL1296" s="17" t="s">
        <v>196</v>
      </c>
      <c r="BM1296" s="198" t="s">
        <v>2267</v>
      </c>
    </row>
    <row r="1297" spans="1:65" s="2" customFormat="1" ht="24.15" customHeight="1">
      <c r="A1297" s="34"/>
      <c r="B1297" s="35"/>
      <c r="C1297" s="187" t="s">
        <v>1268</v>
      </c>
      <c r="D1297" s="187" t="s">
        <v>159</v>
      </c>
      <c r="E1297" s="188" t="s">
        <v>2268</v>
      </c>
      <c r="F1297" s="189" t="s">
        <v>2269</v>
      </c>
      <c r="G1297" s="190" t="s">
        <v>162</v>
      </c>
      <c r="H1297" s="191">
        <v>113.86</v>
      </c>
      <c r="I1297" s="192"/>
      <c r="J1297" s="193">
        <f>ROUND(I1297*H1297,2)</f>
        <v>0</v>
      </c>
      <c r="K1297" s="189" t="s">
        <v>163</v>
      </c>
      <c r="L1297" s="39"/>
      <c r="M1297" s="194" t="s">
        <v>1</v>
      </c>
      <c r="N1297" s="195" t="s">
        <v>40</v>
      </c>
      <c r="O1297" s="72"/>
      <c r="P1297" s="196">
        <f>O1297*H1297</f>
        <v>0</v>
      </c>
      <c r="Q1297" s="196">
        <v>0.00169</v>
      </c>
      <c r="R1297" s="196">
        <f>Q1297*H1297</f>
        <v>0.19242340000000002</v>
      </c>
      <c r="S1297" s="196">
        <v>0</v>
      </c>
      <c r="T1297" s="197">
        <f>S1297*H1297</f>
        <v>0</v>
      </c>
      <c r="U1297" s="34"/>
      <c r="V1297" s="34"/>
      <c r="W1297" s="34"/>
      <c r="X1297" s="34"/>
      <c r="Y1297" s="34"/>
      <c r="Z1297" s="34"/>
      <c r="AA1297" s="34"/>
      <c r="AB1297" s="34"/>
      <c r="AC1297" s="34"/>
      <c r="AD1297" s="34"/>
      <c r="AE1297" s="34"/>
      <c r="AR1297" s="198" t="s">
        <v>196</v>
      </c>
      <c r="AT1297" s="198" t="s">
        <v>159</v>
      </c>
      <c r="AU1297" s="198" t="s">
        <v>83</v>
      </c>
      <c r="AY1297" s="17" t="s">
        <v>157</v>
      </c>
      <c r="BE1297" s="199">
        <f>IF(N1297="základní",J1297,0)</f>
        <v>0</v>
      </c>
      <c r="BF1297" s="199">
        <f>IF(N1297="snížená",J1297,0)</f>
        <v>0</v>
      </c>
      <c r="BG1297" s="199">
        <f>IF(N1297="zákl. přenesená",J1297,0)</f>
        <v>0</v>
      </c>
      <c r="BH1297" s="199">
        <f>IF(N1297="sníž. přenesená",J1297,0)</f>
        <v>0</v>
      </c>
      <c r="BI1297" s="199">
        <f>IF(N1297="nulová",J1297,0)</f>
        <v>0</v>
      </c>
      <c r="BJ1297" s="17" t="s">
        <v>164</v>
      </c>
      <c r="BK1297" s="199">
        <f>ROUND(I1297*H1297,2)</f>
        <v>0</v>
      </c>
      <c r="BL1297" s="17" t="s">
        <v>196</v>
      </c>
      <c r="BM1297" s="198" t="s">
        <v>2270</v>
      </c>
    </row>
    <row r="1298" spans="2:51" s="14" customFormat="1" ht="10.2">
      <c r="B1298" s="211"/>
      <c r="C1298" s="212"/>
      <c r="D1298" s="202" t="s">
        <v>165</v>
      </c>
      <c r="E1298" s="213" t="s">
        <v>1</v>
      </c>
      <c r="F1298" s="214" t="s">
        <v>2202</v>
      </c>
      <c r="G1298" s="212"/>
      <c r="H1298" s="215">
        <v>113.86</v>
      </c>
      <c r="I1298" s="216"/>
      <c r="J1298" s="212"/>
      <c r="K1298" s="212"/>
      <c r="L1298" s="217"/>
      <c r="M1298" s="218"/>
      <c r="N1298" s="219"/>
      <c r="O1298" s="219"/>
      <c r="P1298" s="219"/>
      <c r="Q1298" s="219"/>
      <c r="R1298" s="219"/>
      <c r="S1298" s="219"/>
      <c r="T1298" s="220"/>
      <c r="AT1298" s="221" t="s">
        <v>165</v>
      </c>
      <c r="AU1298" s="221" t="s">
        <v>83</v>
      </c>
      <c r="AV1298" s="14" t="s">
        <v>83</v>
      </c>
      <c r="AW1298" s="14" t="s">
        <v>30</v>
      </c>
      <c r="AX1298" s="14" t="s">
        <v>73</v>
      </c>
      <c r="AY1298" s="221" t="s">
        <v>157</v>
      </c>
    </row>
    <row r="1299" spans="2:51" s="15" customFormat="1" ht="10.2">
      <c r="B1299" s="222"/>
      <c r="C1299" s="223"/>
      <c r="D1299" s="202" t="s">
        <v>165</v>
      </c>
      <c r="E1299" s="224" t="s">
        <v>1</v>
      </c>
      <c r="F1299" s="225" t="s">
        <v>168</v>
      </c>
      <c r="G1299" s="223"/>
      <c r="H1299" s="226">
        <v>113.86</v>
      </c>
      <c r="I1299" s="227"/>
      <c r="J1299" s="223"/>
      <c r="K1299" s="223"/>
      <c r="L1299" s="228"/>
      <c r="M1299" s="229"/>
      <c r="N1299" s="230"/>
      <c r="O1299" s="230"/>
      <c r="P1299" s="230"/>
      <c r="Q1299" s="230"/>
      <c r="R1299" s="230"/>
      <c r="S1299" s="230"/>
      <c r="T1299" s="231"/>
      <c r="AT1299" s="232" t="s">
        <v>165</v>
      </c>
      <c r="AU1299" s="232" t="s">
        <v>83</v>
      </c>
      <c r="AV1299" s="15" t="s">
        <v>164</v>
      </c>
      <c r="AW1299" s="15" t="s">
        <v>30</v>
      </c>
      <c r="AX1299" s="15" t="s">
        <v>81</v>
      </c>
      <c r="AY1299" s="232" t="s">
        <v>157</v>
      </c>
    </row>
    <row r="1300" spans="1:65" s="2" customFormat="1" ht="24.15" customHeight="1">
      <c r="A1300" s="34"/>
      <c r="B1300" s="35"/>
      <c r="C1300" s="187" t="s">
        <v>2271</v>
      </c>
      <c r="D1300" s="187" t="s">
        <v>159</v>
      </c>
      <c r="E1300" s="188" t="s">
        <v>2272</v>
      </c>
      <c r="F1300" s="189" t="s">
        <v>2273</v>
      </c>
      <c r="G1300" s="190" t="s">
        <v>265</v>
      </c>
      <c r="H1300" s="191">
        <v>8</v>
      </c>
      <c r="I1300" s="192"/>
      <c r="J1300" s="193">
        <f>ROUND(I1300*H1300,2)</f>
        <v>0</v>
      </c>
      <c r="K1300" s="189" t="s">
        <v>163</v>
      </c>
      <c r="L1300" s="39"/>
      <c r="M1300" s="194" t="s">
        <v>1</v>
      </c>
      <c r="N1300" s="195" t="s">
        <v>40</v>
      </c>
      <c r="O1300" s="72"/>
      <c r="P1300" s="196">
        <f>O1300*H1300</f>
        <v>0</v>
      </c>
      <c r="Q1300" s="196">
        <v>0.00036</v>
      </c>
      <c r="R1300" s="196">
        <f>Q1300*H1300</f>
        <v>0.00288</v>
      </c>
      <c r="S1300" s="196">
        <v>0</v>
      </c>
      <c r="T1300" s="197">
        <f>S1300*H1300</f>
        <v>0</v>
      </c>
      <c r="U1300" s="34"/>
      <c r="V1300" s="34"/>
      <c r="W1300" s="34"/>
      <c r="X1300" s="34"/>
      <c r="Y1300" s="34"/>
      <c r="Z1300" s="34"/>
      <c r="AA1300" s="34"/>
      <c r="AB1300" s="34"/>
      <c r="AC1300" s="34"/>
      <c r="AD1300" s="34"/>
      <c r="AE1300" s="34"/>
      <c r="AR1300" s="198" t="s">
        <v>196</v>
      </c>
      <c r="AT1300" s="198" t="s">
        <v>159</v>
      </c>
      <c r="AU1300" s="198" t="s">
        <v>83</v>
      </c>
      <c r="AY1300" s="17" t="s">
        <v>157</v>
      </c>
      <c r="BE1300" s="199">
        <f>IF(N1300="základní",J1300,0)</f>
        <v>0</v>
      </c>
      <c r="BF1300" s="199">
        <f>IF(N1300="snížená",J1300,0)</f>
        <v>0</v>
      </c>
      <c r="BG1300" s="199">
        <f>IF(N1300="zákl. přenesená",J1300,0)</f>
        <v>0</v>
      </c>
      <c r="BH1300" s="199">
        <f>IF(N1300="sníž. přenesená",J1300,0)</f>
        <v>0</v>
      </c>
      <c r="BI1300" s="199">
        <f>IF(N1300="nulová",J1300,0)</f>
        <v>0</v>
      </c>
      <c r="BJ1300" s="17" t="s">
        <v>164</v>
      </c>
      <c r="BK1300" s="199">
        <f>ROUND(I1300*H1300,2)</f>
        <v>0</v>
      </c>
      <c r="BL1300" s="17" t="s">
        <v>196</v>
      </c>
      <c r="BM1300" s="198" t="s">
        <v>2274</v>
      </c>
    </row>
    <row r="1301" spans="1:65" s="2" customFormat="1" ht="24.15" customHeight="1">
      <c r="A1301" s="34"/>
      <c r="B1301" s="35"/>
      <c r="C1301" s="187" t="s">
        <v>1272</v>
      </c>
      <c r="D1301" s="187" t="s">
        <v>159</v>
      </c>
      <c r="E1301" s="188" t="s">
        <v>2275</v>
      </c>
      <c r="F1301" s="189" t="s">
        <v>2276</v>
      </c>
      <c r="G1301" s="190" t="s">
        <v>162</v>
      </c>
      <c r="H1301" s="191">
        <v>48.4</v>
      </c>
      <c r="I1301" s="192"/>
      <c r="J1301" s="193">
        <f>ROUND(I1301*H1301,2)</f>
        <v>0</v>
      </c>
      <c r="K1301" s="189" t="s">
        <v>163</v>
      </c>
      <c r="L1301" s="39"/>
      <c r="M1301" s="194" t="s">
        <v>1</v>
      </c>
      <c r="N1301" s="195" t="s">
        <v>40</v>
      </c>
      <c r="O1301" s="72"/>
      <c r="P1301" s="196">
        <f>O1301*H1301</f>
        <v>0</v>
      </c>
      <c r="Q1301" s="196">
        <v>0.00217</v>
      </c>
      <c r="R1301" s="196">
        <f>Q1301*H1301</f>
        <v>0.105028</v>
      </c>
      <c r="S1301" s="196">
        <v>0</v>
      </c>
      <c r="T1301" s="197">
        <f>S1301*H1301</f>
        <v>0</v>
      </c>
      <c r="U1301" s="34"/>
      <c r="V1301" s="34"/>
      <c r="W1301" s="34"/>
      <c r="X1301" s="34"/>
      <c r="Y1301" s="34"/>
      <c r="Z1301" s="34"/>
      <c r="AA1301" s="34"/>
      <c r="AB1301" s="34"/>
      <c r="AC1301" s="34"/>
      <c r="AD1301" s="34"/>
      <c r="AE1301" s="34"/>
      <c r="AR1301" s="198" t="s">
        <v>196</v>
      </c>
      <c r="AT1301" s="198" t="s">
        <v>159</v>
      </c>
      <c r="AU1301" s="198" t="s">
        <v>83</v>
      </c>
      <c r="AY1301" s="17" t="s">
        <v>157</v>
      </c>
      <c r="BE1301" s="199">
        <f>IF(N1301="základní",J1301,0)</f>
        <v>0</v>
      </c>
      <c r="BF1301" s="199">
        <f>IF(N1301="snížená",J1301,0)</f>
        <v>0</v>
      </c>
      <c r="BG1301" s="199">
        <f>IF(N1301="zákl. přenesená",J1301,0)</f>
        <v>0</v>
      </c>
      <c r="BH1301" s="199">
        <f>IF(N1301="sníž. přenesená",J1301,0)</f>
        <v>0</v>
      </c>
      <c r="BI1301" s="199">
        <f>IF(N1301="nulová",J1301,0)</f>
        <v>0</v>
      </c>
      <c r="BJ1301" s="17" t="s">
        <v>164</v>
      </c>
      <c r="BK1301" s="199">
        <f>ROUND(I1301*H1301,2)</f>
        <v>0</v>
      </c>
      <c r="BL1301" s="17" t="s">
        <v>196</v>
      </c>
      <c r="BM1301" s="198" t="s">
        <v>2277</v>
      </c>
    </row>
    <row r="1302" spans="2:51" s="14" customFormat="1" ht="10.2">
      <c r="B1302" s="211"/>
      <c r="C1302" s="212"/>
      <c r="D1302" s="202" t="s">
        <v>165</v>
      </c>
      <c r="E1302" s="213" t="s">
        <v>1</v>
      </c>
      <c r="F1302" s="214" t="s">
        <v>2278</v>
      </c>
      <c r="G1302" s="212"/>
      <c r="H1302" s="215">
        <v>48.4</v>
      </c>
      <c r="I1302" s="216"/>
      <c r="J1302" s="212"/>
      <c r="K1302" s="212"/>
      <c r="L1302" s="217"/>
      <c r="M1302" s="218"/>
      <c r="N1302" s="219"/>
      <c r="O1302" s="219"/>
      <c r="P1302" s="219"/>
      <c r="Q1302" s="219"/>
      <c r="R1302" s="219"/>
      <c r="S1302" s="219"/>
      <c r="T1302" s="220"/>
      <c r="AT1302" s="221" t="s">
        <v>165</v>
      </c>
      <c r="AU1302" s="221" t="s">
        <v>83</v>
      </c>
      <c r="AV1302" s="14" t="s">
        <v>83</v>
      </c>
      <c r="AW1302" s="14" t="s">
        <v>30</v>
      </c>
      <c r="AX1302" s="14" t="s">
        <v>73</v>
      </c>
      <c r="AY1302" s="221" t="s">
        <v>157</v>
      </c>
    </row>
    <row r="1303" spans="2:51" s="15" customFormat="1" ht="10.2">
      <c r="B1303" s="222"/>
      <c r="C1303" s="223"/>
      <c r="D1303" s="202" t="s">
        <v>165</v>
      </c>
      <c r="E1303" s="224" t="s">
        <v>1</v>
      </c>
      <c r="F1303" s="225" t="s">
        <v>168</v>
      </c>
      <c r="G1303" s="223"/>
      <c r="H1303" s="226">
        <v>48.4</v>
      </c>
      <c r="I1303" s="227"/>
      <c r="J1303" s="223"/>
      <c r="K1303" s="223"/>
      <c r="L1303" s="228"/>
      <c r="M1303" s="229"/>
      <c r="N1303" s="230"/>
      <c r="O1303" s="230"/>
      <c r="P1303" s="230"/>
      <c r="Q1303" s="230"/>
      <c r="R1303" s="230"/>
      <c r="S1303" s="230"/>
      <c r="T1303" s="231"/>
      <c r="AT1303" s="232" t="s">
        <v>165</v>
      </c>
      <c r="AU1303" s="232" t="s">
        <v>83</v>
      </c>
      <c r="AV1303" s="15" t="s">
        <v>164</v>
      </c>
      <c r="AW1303" s="15" t="s">
        <v>30</v>
      </c>
      <c r="AX1303" s="15" t="s">
        <v>81</v>
      </c>
      <c r="AY1303" s="232" t="s">
        <v>157</v>
      </c>
    </row>
    <row r="1304" spans="1:65" s="2" customFormat="1" ht="24.15" customHeight="1">
      <c r="A1304" s="34"/>
      <c r="B1304" s="35"/>
      <c r="C1304" s="187" t="s">
        <v>2279</v>
      </c>
      <c r="D1304" s="187" t="s">
        <v>159</v>
      </c>
      <c r="E1304" s="188" t="s">
        <v>2280</v>
      </c>
      <c r="F1304" s="189" t="s">
        <v>2281</v>
      </c>
      <c r="G1304" s="190" t="s">
        <v>216</v>
      </c>
      <c r="H1304" s="191">
        <v>4.557</v>
      </c>
      <c r="I1304" s="192"/>
      <c r="J1304" s="193">
        <f>ROUND(I1304*H1304,2)</f>
        <v>0</v>
      </c>
      <c r="K1304" s="189" t="s">
        <v>163</v>
      </c>
      <c r="L1304" s="39"/>
      <c r="M1304" s="194" t="s">
        <v>1</v>
      </c>
      <c r="N1304" s="195" t="s">
        <v>40</v>
      </c>
      <c r="O1304" s="72"/>
      <c r="P1304" s="196">
        <f>O1304*H1304</f>
        <v>0</v>
      </c>
      <c r="Q1304" s="196">
        <v>0</v>
      </c>
      <c r="R1304" s="196">
        <f>Q1304*H1304</f>
        <v>0</v>
      </c>
      <c r="S1304" s="196">
        <v>0</v>
      </c>
      <c r="T1304" s="197">
        <f>S1304*H1304</f>
        <v>0</v>
      </c>
      <c r="U1304" s="34"/>
      <c r="V1304" s="34"/>
      <c r="W1304" s="34"/>
      <c r="X1304" s="34"/>
      <c r="Y1304" s="34"/>
      <c r="Z1304" s="34"/>
      <c r="AA1304" s="34"/>
      <c r="AB1304" s="34"/>
      <c r="AC1304" s="34"/>
      <c r="AD1304" s="34"/>
      <c r="AE1304" s="34"/>
      <c r="AR1304" s="198" t="s">
        <v>196</v>
      </c>
      <c r="AT1304" s="198" t="s">
        <v>159</v>
      </c>
      <c r="AU1304" s="198" t="s">
        <v>83</v>
      </c>
      <c r="AY1304" s="17" t="s">
        <v>157</v>
      </c>
      <c r="BE1304" s="199">
        <f>IF(N1304="základní",J1304,0)</f>
        <v>0</v>
      </c>
      <c r="BF1304" s="199">
        <f>IF(N1304="snížená",J1304,0)</f>
        <v>0</v>
      </c>
      <c r="BG1304" s="199">
        <f>IF(N1304="zákl. přenesená",J1304,0)</f>
        <v>0</v>
      </c>
      <c r="BH1304" s="199">
        <f>IF(N1304="sníž. přenesená",J1304,0)</f>
        <v>0</v>
      </c>
      <c r="BI1304" s="199">
        <f>IF(N1304="nulová",J1304,0)</f>
        <v>0</v>
      </c>
      <c r="BJ1304" s="17" t="s">
        <v>164</v>
      </c>
      <c r="BK1304" s="199">
        <f>ROUND(I1304*H1304,2)</f>
        <v>0</v>
      </c>
      <c r="BL1304" s="17" t="s">
        <v>196</v>
      </c>
      <c r="BM1304" s="198" t="s">
        <v>2282</v>
      </c>
    </row>
    <row r="1305" spans="2:63" s="12" customFormat="1" ht="22.8" customHeight="1">
      <c r="B1305" s="171"/>
      <c r="C1305" s="172"/>
      <c r="D1305" s="173" t="s">
        <v>72</v>
      </c>
      <c r="E1305" s="185" t="s">
        <v>2283</v>
      </c>
      <c r="F1305" s="185" t="s">
        <v>2284</v>
      </c>
      <c r="G1305" s="172"/>
      <c r="H1305" s="172"/>
      <c r="I1305" s="175"/>
      <c r="J1305" s="186">
        <f>BK1305</f>
        <v>0</v>
      </c>
      <c r="K1305" s="172"/>
      <c r="L1305" s="177"/>
      <c r="M1305" s="178"/>
      <c r="N1305" s="179"/>
      <c r="O1305" s="179"/>
      <c r="P1305" s="180">
        <f>SUM(P1306:P1342)</f>
        <v>0</v>
      </c>
      <c r="Q1305" s="179"/>
      <c r="R1305" s="180">
        <f>SUM(R1306:R1342)</f>
        <v>0.31293581000000004</v>
      </c>
      <c r="S1305" s="179"/>
      <c r="T1305" s="181">
        <f>SUM(T1306:T1342)</f>
        <v>6.709010180000001</v>
      </c>
      <c r="AR1305" s="182" t="s">
        <v>83</v>
      </c>
      <c r="AT1305" s="183" t="s">
        <v>72</v>
      </c>
      <c r="AU1305" s="183" t="s">
        <v>81</v>
      </c>
      <c r="AY1305" s="182" t="s">
        <v>157</v>
      </c>
      <c r="BK1305" s="184">
        <f>SUM(BK1306:BK1342)</f>
        <v>0</v>
      </c>
    </row>
    <row r="1306" spans="1:65" s="2" customFormat="1" ht="14.4" customHeight="1">
      <c r="A1306" s="34"/>
      <c r="B1306" s="35"/>
      <c r="C1306" s="187" t="s">
        <v>1275</v>
      </c>
      <c r="D1306" s="187" t="s">
        <v>159</v>
      </c>
      <c r="E1306" s="188" t="s">
        <v>2285</v>
      </c>
      <c r="F1306" s="189" t="s">
        <v>2286</v>
      </c>
      <c r="G1306" s="190" t="s">
        <v>265</v>
      </c>
      <c r="H1306" s="191">
        <v>4</v>
      </c>
      <c r="I1306" s="192"/>
      <c r="J1306" s="193">
        <f>ROUND(I1306*H1306,2)</f>
        <v>0</v>
      </c>
      <c r="K1306" s="189" t="s">
        <v>163</v>
      </c>
      <c r="L1306" s="39"/>
      <c r="M1306" s="194" t="s">
        <v>1</v>
      </c>
      <c r="N1306" s="195" t="s">
        <v>40</v>
      </c>
      <c r="O1306" s="72"/>
      <c r="P1306" s="196">
        <f>O1306*H1306</f>
        <v>0</v>
      </c>
      <c r="Q1306" s="196">
        <v>0</v>
      </c>
      <c r="R1306" s="196">
        <f>Q1306*H1306</f>
        <v>0</v>
      </c>
      <c r="S1306" s="196">
        <v>0</v>
      </c>
      <c r="T1306" s="197">
        <f>S1306*H1306</f>
        <v>0</v>
      </c>
      <c r="U1306" s="34"/>
      <c r="V1306" s="34"/>
      <c r="W1306" s="34"/>
      <c r="X1306" s="34"/>
      <c r="Y1306" s="34"/>
      <c r="Z1306" s="34"/>
      <c r="AA1306" s="34"/>
      <c r="AB1306" s="34"/>
      <c r="AC1306" s="34"/>
      <c r="AD1306" s="34"/>
      <c r="AE1306" s="34"/>
      <c r="AR1306" s="198" t="s">
        <v>196</v>
      </c>
      <c r="AT1306" s="198" t="s">
        <v>159</v>
      </c>
      <c r="AU1306" s="198" t="s">
        <v>83</v>
      </c>
      <c r="AY1306" s="17" t="s">
        <v>157</v>
      </c>
      <c r="BE1306" s="199">
        <f>IF(N1306="základní",J1306,0)</f>
        <v>0</v>
      </c>
      <c r="BF1306" s="199">
        <f>IF(N1306="snížená",J1306,0)</f>
        <v>0</v>
      </c>
      <c r="BG1306" s="199">
        <f>IF(N1306="zákl. přenesená",J1306,0)</f>
        <v>0</v>
      </c>
      <c r="BH1306" s="199">
        <f>IF(N1306="sníž. přenesená",J1306,0)</f>
        <v>0</v>
      </c>
      <c r="BI1306" s="199">
        <f>IF(N1306="nulová",J1306,0)</f>
        <v>0</v>
      </c>
      <c r="BJ1306" s="17" t="s">
        <v>164</v>
      </c>
      <c r="BK1306" s="199">
        <f>ROUND(I1306*H1306,2)</f>
        <v>0</v>
      </c>
      <c r="BL1306" s="17" t="s">
        <v>196</v>
      </c>
      <c r="BM1306" s="198" t="s">
        <v>2287</v>
      </c>
    </row>
    <row r="1307" spans="1:65" s="2" customFormat="1" ht="14.4" customHeight="1">
      <c r="A1307" s="34"/>
      <c r="B1307" s="35"/>
      <c r="C1307" s="233" t="s">
        <v>2288</v>
      </c>
      <c r="D1307" s="233" t="s">
        <v>307</v>
      </c>
      <c r="E1307" s="234" t="s">
        <v>2289</v>
      </c>
      <c r="F1307" s="235" t="s">
        <v>2290</v>
      </c>
      <c r="G1307" s="236" t="s">
        <v>2291</v>
      </c>
      <c r="H1307" s="237">
        <v>4</v>
      </c>
      <c r="I1307" s="238"/>
      <c r="J1307" s="239">
        <f>ROUND(I1307*H1307,2)</f>
        <v>0</v>
      </c>
      <c r="K1307" s="235" t="s">
        <v>163</v>
      </c>
      <c r="L1307" s="240"/>
      <c r="M1307" s="241" t="s">
        <v>1</v>
      </c>
      <c r="N1307" s="242" t="s">
        <v>40</v>
      </c>
      <c r="O1307" s="72"/>
      <c r="P1307" s="196">
        <f>O1307*H1307</f>
        <v>0</v>
      </c>
      <c r="Q1307" s="196">
        <v>0.006</v>
      </c>
      <c r="R1307" s="196">
        <f>Q1307*H1307</f>
        <v>0.024</v>
      </c>
      <c r="S1307" s="196">
        <v>0</v>
      </c>
      <c r="T1307" s="197">
        <f>S1307*H1307</f>
        <v>0</v>
      </c>
      <c r="U1307" s="34"/>
      <c r="V1307" s="34"/>
      <c r="W1307" s="34"/>
      <c r="X1307" s="34"/>
      <c r="Y1307" s="34"/>
      <c r="Z1307" s="34"/>
      <c r="AA1307" s="34"/>
      <c r="AB1307" s="34"/>
      <c r="AC1307" s="34"/>
      <c r="AD1307" s="34"/>
      <c r="AE1307" s="34"/>
      <c r="AR1307" s="198" t="s">
        <v>241</v>
      </c>
      <c r="AT1307" s="198" t="s">
        <v>307</v>
      </c>
      <c r="AU1307" s="198" t="s">
        <v>83</v>
      </c>
      <c r="AY1307" s="17" t="s">
        <v>157</v>
      </c>
      <c r="BE1307" s="199">
        <f>IF(N1307="základní",J1307,0)</f>
        <v>0</v>
      </c>
      <c r="BF1307" s="199">
        <f>IF(N1307="snížená",J1307,0)</f>
        <v>0</v>
      </c>
      <c r="BG1307" s="199">
        <f>IF(N1307="zákl. přenesená",J1307,0)</f>
        <v>0</v>
      </c>
      <c r="BH1307" s="199">
        <f>IF(N1307="sníž. přenesená",J1307,0)</f>
        <v>0</v>
      </c>
      <c r="BI1307" s="199">
        <f>IF(N1307="nulová",J1307,0)</f>
        <v>0</v>
      </c>
      <c r="BJ1307" s="17" t="s">
        <v>164</v>
      </c>
      <c r="BK1307" s="199">
        <f>ROUND(I1307*H1307,2)</f>
        <v>0</v>
      </c>
      <c r="BL1307" s="17" t="s">
        <v>196</v>
      </c>
      <c r="BM1307" s="198" t="s">
        <v>2292</v>
      </c>
    </row>
    <row r="1308" spans="1:65" s="2" customFormat="1" ht="14.4" customHeight="1">
      <c r="A1308" s="34"/>
      <c r="B1308" s="35"/>
      <c r="C1308" s="187" t="s">
        <v>1280</v>
      </c>
      <c r="D1308" s="187" t="s">
        <v>159</v>
      </c>
      <c r="E1308" s="188" t="s">
        <v>2293</v>
      </c>
      <c r="F1308" s="189" t="s">
        <v>2294</v>
      </c>
      <c r="G1308" s="190" t="s">
        <v>265</v>
      </c>
      <c r="H1308" s="191">
        <v>10</v>
      </c>
      <c r="I1308" s="192"/>
      <c r="J1308" s="193">
        <f>ROUND(I1308*H1308,2)</f>
        <v>0</v>
      </c>
      <c r="K1308" s="189" t="s">
        <v>163</v>
      </c>
      <c r="L1308" s="39"/>
      <c r="M1308" s="194" t="s">
        <v>1</v>
      </c>
      <c r="N1308" s="195" t="s">
        <v>40</v>
      </c>
      <c r="O1308" s="72"/>
      <c r="P1308" s="196">
        <f>O1308*H1308</f>
        <v>0</v>
      </c>
      <c r="Q1308" s="196">
        <v>0</v>
      </c>
      <c r="R1308" s="196">
        <f>Q1308*H1308</f>
        <v>0</v>
      </c>
      <c r="S1308" s="196">
        <v>0</v>
      </c>
      <c r="T1308" s="197">
        <f>S1308*H1308</f>
        <v>0</v>
      </c>
      <c r="U1308" s="34"/>
      <c r="V1308" s="34"/>
      <c r="W1308" s="34"/>
      <c r="X1308" s="34"/>
      <c r="Y1308" s="34"/>
      <c r="Z1308" s="34"/>
      <c r="AA1308" s="34"/>
      <c r="AB1308" s="34"/>
      <c r="AC1308" s="34"/>
      <c r="AD1308" s="34"/>
      <c r="AE1308" s="34"/>
      <c r="AR1308" s="198" t="s">
        <v>196</v>
      </c>
      <c r="AT1308" s="198" t="s">
        <v>159</v>
      </c>
      <c r="AU1308" s="198" t="s">
        <v>83</v>
      </c>
      <c r="AY1308" s="17" t="s">
        <v>157</v>
      </c>
      <c r="BE1308" s="199">
        <f>IF(N1308="základní",J1308,0)</f>
        <v>0</v>
      </c>
      <c r="BF1308" s="199">
        <f>IF(N1308="snížená",J1308,0)</f>
        <v>0</v>
      </c>
      <c r="BG1308" s="199">
        <f>IF(N1308="zákl. přenesená",J1308,0)</f>
        <v>0</v>
      </c>
      <c r="BH1308" s="199">
        <f>IF(N1308="sníž. přenesená",J1308,0)</f>
        <v>0</v>
      </c>
      <c r="BI1308" s="199">
        <f>IF(N1308="nulová",J1308,0)</f>
        <v>0</v>
      </c>
      <c r="BJ1308" s="17" t="s">
        <v>164</v>
      </c>
      <c r="BK1308" s="199">
        <f>ROUND(I1308*H1308,2)</f>
        <v>0</v>
      </c>
      <c r="BL1308" s="17" t="s">
        <v>196</v>
      </c>
      <c r="BM1308" s="198" t="s">
        <v>2295</v>
      </c>
    </row>
    <row r="1309" spans="1:65" s="2" customFormat="1" ht="14.4" customHeight="1">
      <c r="A1309" s="34"/>
      <c r="B1309" s="35"/>
      <c r="C1309" s="233" t="s">
        <v>2296</v>
      </c>
      <c r="D1309" s="233" t="s">
        <v>307</v>
      </c>
      <c r="E1309" s="234" t="s">
        <v>2297</v>
      </c>
      <c r="F1309" s="235" t="s">
        <v>2298</v>
      </c>
      <c r="G1309" s="236" t="s">
        <v>2291</v>
      </c>
      <c r="H1309" s="237">
        <v>10</v>
      </c>
      <c r="I1309" s="238"/>
      <c r="J1309" s="239">
        <f>ROUND(I1309*H1309,2)</f>
        <v>0</v>
      </c>
      <c r="K1309" s="235" t="s">
        <v>163</v>
      </c>
      <c r="L1309" s="240"/>
      <c r="M1309" s="241" t="s">
        <v>1</v>
      </c>
      <c r="N1309" s="242" t="s">
        <v>40</v>
      </c>
      <c r="O1309" s="72"/>
      <c r="P1309" s="196">
        <f>O1309*H1309</f>
        <v>0</v>
      </c>
      <c r="Q1309" s="196">
        <v>0.0076</v>
      </c>
      <c r="R1309" s="196">
        <f>Q1309*H1309</f>
        <v>0.076</v>
      </c>
      <c r="S1309" s="196">
        <v>0</v>
      </c>
      <c r="T1309" s="197">
        <f>S1309*H1309</f>
        <v>0</v>
      </c>
      <c r="U1309" s="34"/>
      <c r="V1309" s="34"/>
      <c r="W1309" s="34"/>
      <c r="X1309" s="34"/>
      <c r="Y1309" s="34"/>
      <c r="Z1309" s="34"/>
      <c r="AA1309" s="34"/>
      <c r="AB1309" s="34"/>
      <c r="AC1309" s="34"/>
      <c r="AD1309" s="34"/>
      <c r="AE1309" s="34"/>
      <c r="AR1309" s="198" t="s">
        <v>241</v>
      </c>
      <c r="AT1309" s="198" t="s">
        <v>307</v>
      </c>
      <c r="AU1309" s="198" t="s">
        <v>83</v>
      </c>
      <c r="AY1309" s="17" t="s">
        <v>157</v>
      </c>
      <c r="BE1309" s="199">
        <f>IF(N1309="základní",J1309,0)</f>
        <v>0</v>
      </c>
      <c r="BF1309" s="199">
        <f>IF(N1309="snížená",J1309,0)</f>
        <v>0</v>
      </c>
      <c r="BG1309" s="199">
        <f>IF(N1309="zákl. přenesená",J1309,0)</f>
        <v>0</v>
      </c>
      <c r="BH1309" s="199">
        <f>IF(N1309="sníž. přenesená",J1309,0)</f>
        <v>0</v>
      </c>
      <c r="BI1309" s="199">
        <f>IF(N1309="nulová",J1309,0)</f>
        <v>0</v>
      </c>
      <c r="BJ1309" s="17" t="s">
        <v>164</v>
      </c>
      <c r="BK1309" s="199">
        <f>ROUND(I1309*H1309,2)</f>
        <v>0</v>
      </c>
      <c r="BL1309" s="17" t="s">
        <v>196</v>
      </c>
      <c r="BM1309" s="198" t="s">
        <v>2299</v>
      </c>
    </row>
    <row r="1310" spans="1:65" s="2" customFormat="1" ht="14.4" customHeight="1">
      <c r="A1310" s="34"/>
      <c r="B1310" s="35"/>
      <c r="C1310" s="187" t="s">
        <v>1283</v>
      </c>
      <c r="D1310" s="187" t="s">
        <v>159</v>
      </c>
      <c r="E1310" s="188" t="s">
        <v>2300</v>
      </c>
      <c r="F1310" s="189" t="s">
        <v>2301</v>
      </c>
      <c r="G1310" s="190" t="s">
        <v>162</v>
      </c>
      <c r="H1310" s="191">
        <v>22</v>
      </c>
      <c r="I1310" s="192"/>
      <c r="J1310" s="193">
        <f>ROUND(I1310*H1310,2)</f>
        <v>0</v>
      </c>
      <c r="K1310" s="189" t="s">
        <v>163</v>
      </c>
      <c r="L1310" s="39"/>
      <c r="M1310" s="194" t="s">
        <v>1</v>
      </c>
      <c r="N1310" s="195" t="s">
        <v>40</v>
      </c>
      <c r="O1310" s="72"/>
      <c r="P1310" s="196">
        <f>O1310*H1310</f>
        <v>0</v>
      </c>
      <c r="Q1310" s="196">
        <v>0</v>
      </c>
      <c r="R1310" s="196">
        <f>Q1310*H1310</f>
        <v>0</v>
      </c>
      <c r="S1310" s="196">
        <v>0</v>
      </c>
      <c r="T1310" s="197">
        <f>S1310*H1310</f>
        <v>0</v>
      </c>
      <c r="U1310" s="34"/>
      <c r="V1310" s="34"/>
      <c r="W1310" s="34"/>
      <c r="X1310" s="34"/>
      <c r="Y1310" s="34"/>
      <c r="Z1310" s="34"/>
      <c r="AA1310" s="34"/>
      <c r="AB1310" s="34"/>
      <c r="AC1310" s="34"/>
      <c r="AD1310" s="34"/>
      <c r="AE1310" s="34"/>
      <c r="AR1310" s="198" t="s">
        <v>196</v>
      </c>
      <c r="AT1310" s="198" t="s">
        <v>159</v>
      </c>
      <c r="AU1310" s="198" t="s">
        <v>83</v>
      </c>
      <c r="AY1310" s="17" t="s">
        <v>157</v>
      </c>
      <c r="BE1310" s="199">
        <f>IF(N1310="základní",J1310,0)</f>
        <v>0</v>
      </c>
      <c r="BF1310" s="199">
        <f>IF(N1310="snížená",J1310,0)</f>
        <v>0</v>
      </c>
      <c r="BG1310" s="199">
        <f>IF(N1310="zákl. přenesená",J1310,0)</f>
        <v>0</v>
      </c>
      <c r="BH1310" s="199">
        <f>IF(N1310="sníž. přenesená",J1310,0)</f>
        <v>0</v>
      </c>
      <c r="BI1310" s="199">
        <f>IF(N1310="nulová",J1310,0)</f>
        <v>0</v>
      </c>
      <c r="BJ1310" s="17" t="s">
        <v>164</v>
      </c>
      <c r="BK1310" s="199">
        <f>ROUND(I1310*H1310,2)</f>
        <v>0</v>
      </c>
      <c r="BL1310" s="17" t="s">
        <v>196</v>
      </c>
      <c r="BM1310" s="198" t="s">
        <v>2302</v>
      </c>
    </row>
    <row r="1311" spans="2:51" s="14" customFormat="1" ht="10.2">
      <c r="B1311" s="211"/>
      <c r="C1311" s="212"/>
      <c r="D1311" s="202" t="s">
        <v>165</v>
      </c>
      <c r="E1311" s="213" t="s">
        <v>1</v>
      </c>
      <c r="F1311" s="214" t="s">
        <v>2303</v>
      </c>
      <c r="G1311" s="212"/>
      <c r="H1311" s="215">
        <v>22</v>
      </c>
      <c r="I1311" s="216"/>
      <c r="J1311" s="212"/>
      <c r="K1311" s="212"/>
      <c r="L1311" s="217"/>
      <c r="M1311" s="218"/>
      <c r="N1311" s="219"/>
      <c r="O1311" s="219"/>
      <c r="P1311" s="219"/>
      <c r="Q1311" s="219"/>
      <c r="R1311" s="219"/>
      <c r="S1311" s="219"/>
      <c r="T1311" s="220"/>
      <c r="AT1311" s="221" t="s">
        <v>165</v>
      </c>
      <c r="AU1311" s="221" t="s">
        <v>83</v>
      </c>
      <c r="AV1311" s="14" t="s">
        <v>83</v>
      </c>
      <c r="AW1311" s="14" t="s">
        <v>30</v>
      </c>
      <c r="AX1311" s="14" t="s">
        <v>73</v>
      </c>
      <c r="AY1311" s="221" t="s">
        <v>157</v>
      </c>
    </row>
    <row r="1312" spans="2:51" s="15" customFormat="1" ht="10.2">
      <c r="B1312" s="222"/>
      <c r="C1312" s="223"/>
      <c r="D1312" s="202" t="s">
        <v>165</v>
      </c>
      <c r="E1312" s="224" t="s">
        <v>1</v>
      </c>
      <c r="F1312" s="225" t="s">
        <v>168</v>
      </c>
      <c r="G1312" s="223"/>
      <c r="H1312" s="226">
        <v>22</v>
      </c>
      <c r="I1312" s="227"/>
      <c r="J1312" s="223"/>
      <c r="K1312" s="223"/>
      <c r="L1312" s="228"/>
      <c r="M1312" s="229"/>
      <c r="N1312" s="230"/>
      <c r="O1312" s="230"/>
      <c r="P1312" s="230"/>
      <c r="Q1312" s="230"/>
      <c r="R1312" s="230"/>
      <c r="S1312" s="230"/>
      <c r="T1312" s="231"/>
      <c r="AT1312" s="232" t="s">
        <v>165</v>
      </c>
      <c r="AU1312" s="232" t="s">
        <v>83</v>
      </c>
      <c r="AV1312" s="15" t="s">
        <v>164</v>
      </c>
      <c r="AW1312" s="15" t="s">
        <v>30</v>
      </c>
      <c r="AX1312" s="15" t="s">
        <v>81</v>
      </c>
      <c r="AY1312" s="232" t="s">
        <v>157</v>
      </c>
    </row>
    <row r="1313" spans="1:65" s="2" customFormat="1" ht="14.4" customHeight="1">
      <c r="A1313" s="34"/>
      <c r="B1313" s="35"/>
      <c r="C1313" s="233" t="s">
        <v>2304</v>
      </c>
      <c r="D1313" s="233" t="s">
        <v>307</v>
      </c>
      <c r="E1313" s="234" t="s">
        <v>2305</v>
      </c>
      <c r="F1313" s="235" t="s">
        <v>2306</v>
      </c>
      <c r="G1313" s="236" t="s">
        <v>162</v>
      </c>
      <c r="H1313" s="237">
        <v>22</v>
      </c>
      <c r="I1313" s="238"/>
      <c r="J1313" s="239">
        <f>ROUND(I1313*H1313,2)</f>
        <v>0</v>
      </c>
      <c r="K1313" s="235" t="s">
        <v>163</v>
      </c>
      <c r="L1313" s="240"/>
      <c r="M1313" s="241" t="s">
        <v>1</v>
      </c>
      <c r="N1313" s="242" t="s">
        <v>40</v>
      </c>
      <c r="O1313" s="72"/>
      <c r="P1313" s="196">
        <f>O1313*H1313</f>
        <v>0</v>
      </c>
      <c r="Q1313" s="196">
        <v>0.00043</v>
      </c>
      <c r="R1313" s="196">
        <f>Q1313*H1313</f>
        <v>0.00946</v>
      </c>
      <c r="S1313" s="196">
        <v>0</v>
      </c>
      <c r="T1313" s="197">
        <f>S1313*H1313</f>
        <v>0</v>
      </c>
      <c r="U1313" s="34"/>
      <c r="V1313" s="34"/>
      <c r="W1313" s="34"/>
      <c r="X1313" s="34"/>
      <c r="Y1313" s="34"/>
      <c r="Z1313" s="34"/>
      <c r="AA1313" s="34"/>
      <c r="AB1313" s="34"/>
      <c r="AC1313" s="34"/>
      <c r="AD1313" s="34"/>
      <c r="AE1313" s="34"/>
      <c r="AR1313" s="198" t="s">
        <v>241</v>
      </c>
      <c r="AT1313" s="198" t="s">
        <v>307</v>
      </c>
      <c r="AU1313" s="198" t="s">
        <v>83</v>
      </c>
      <c r="AY1313" s="17" t="s">
        <v>157</v>
      </c>
      <c r="BE1313" s="199">
        <f>IF(N1313="základní",J1313,0)</f>
        <v>0</v>
      </c>
      <c r="BF1313" s="199">
        <f>IF(N1313="snížená",J1313,0)</f>
        <v>0</v>
      </c>
      <c r="BG1313" s="199">
        <f>IF(N1313="zákl. přenesená",J1313,0)</f>
        <v>0</v>
      </c>
      <c r="BH1313" s="199">
        <f>IF(N1313="sníž. přenesená",J1313,0)</f>
        <v>0</v>
      </c>
      <c r="BI1313" s="199">
        <f>IF(N1313="nulová",J1313,0)</f>
        <v>0</v>
      </c>
      <c r="BJ1313" s="17" t="s">
        <v>164</v>
      </c>
      <c r="BK1313" s="199">
        <f>ROUND(I1313*H1313,2)</f>
        <v>0</v>
      </c>
      <c r="BL1313" s="17" t="s">
        <v>196</v>
      </c>
      <c r="BM1313" s="198" t="s">
        <v>2307</v>
      </c>
    </row>
    <row r="1314" spans="1:65" s="2" customFormat="1" ht="14.4" customHeight="1">
      <c r="A1314" s="34"/>
      <c r="B1314" s="35"/>
      <c r="C1314" s="233" t="s">
        <v>1288</v>
      </c>
      <c r="D1314" s="233" t="s">
        <v>307</v>
      </c>
      <c r="E1314" s="234" t="s">
        <v>2308</v>
      </c>
      <c r="F1314" s="235" t="s">
        <v>2309</v>
      </c>
      <c r="G1314" s="236" t="s">
        <v>265</v>
      </c>
      <c r="H1314" s="237">
        <v>22</v>
      </c>
      <c r="I1314" s="238"/>
      <c r="J1314" s="239">
        <f>ROUND(I1314*H1314,2)</f>
        <v>0</v>
      </c>
      <c r="K1314" s="235" t="s">
        <v>163</v>
      </c>
      <c r="L1314" s="240"/>
      <c r="M1314" s="241" t="s">
        <v>1</v>
      </c>
      <c r="N1314" s="242" t="s">
        <v>40</v>
      </c>
      <c r="O1314" s="72"/>
      <c r="P1314" s="196">
        <f>O1314*H1314</f>
        <v>0</v>
      </c>
      <c r="Q1314" s="196">
        <v>0.00024</v>
      </c>
      <c r="R1314" s="196">
        <f>Q1314*H1314</f>
        <v>0.00528</v>
      </c>
      <c r="S1314" s="196">
        <v>0</v>
      </c>
      <c r="T1314" s="197">
        <f>S1314*H1314</f>
        <v>0</v>
      </c>
      <c r="U1314" s="34"/>
      <c r="V1314" s="34"/>
      <c r="W1314" s="34"/>
      <c r="X1314" s="34"/>
      <c r="Y1314" s="34"/>
      <c r="Z1314" s="34"/>
      <c r="AA1314" s="34"/>
      <c r="AB1314" s="34"/>
      <c r="AC1314" s="34"/>
      <c r="AD1314" s="34"/>
      <c r="AE1314" s="34"/>
      <c r="AR1314" s="198" t="s">
        <v>241</v>
      </c>
      <c r="AT1314" s="198" t="s">
        <v>307</v>
      </c>
      <c r="AU1314" s="198" t="s">
        <v>83</v>
      </c>
      <c r="AY1314" s="17" t="s">
        <v>157</v>
      </c>
      <c r="BE1314" s="199">
        <f>IF(N1314="základní",J1314,0)</f>
        <v>0</v>
      </c>
      <c r="BF1314" s="199">
        <f>IF(N1314="snížená",J1314,0)</f>
        <v>0</v>
      </c>
      <c r="BG1314" s="199">
        <f>IF(N1314="zákl. přenesená",J1314,0)</f>
        <v>0</v>
      </c>
      <c r="BH1314" s="199">
        <f>IF(N1314="sníž. přenesená",J1314,0)</f>
        <v>0</v>
      </c>
      <c r="BI1314" s="199">
        <f>IF(N1314="nulová",J1314,0)</f>
        <v>0</v>
      </c>
      <c r="BJ1314" s="17" t="s">
        <v>164</v>
      </c>
      <c r="BK1314" s="199">
        <f>ROUND(I1314*H1314,2)</f>
        <v>0</v>
      </c>
      <c r="BL1314" s="17" t="s">
        <v>196</v>
      </c>
      <c r="BM1314" s="198" t="s">
        <v>2310</v>
      </c>
    </row>
    <row r="1315" spans="1:65" s="2" customFormat="1" ht="14.4" customHeight="1">
      <c r="A1315" s="34"/>
      <c r="B1315" s="35"/>
      <c r="C1315" s="187" t="s">
        <v>2311</v>
      </c>
      <c r="D1315" s="187" t="s">
        <v>159</v>
      </c>
      <c r="E1315" s="188" t="s">
        <v>2312</v>
      </c>
      <c r="F1315" s="189" t="s">
        <v>2313</v>
      </c>
      <c r="G1315" s="190" t="s">
        <v>162</v>
      </c>
      <c r="H1315" s="191">
        <v>30</v>
      </c>
      <c r="I1315" s="192"/>
      <c r="J1315" s="193">
        <f>ROUND(I1315*H1315,2)</f>
        <v>0</v>
      </c>
      <c r="K1315" s="189" t="s">
        <v>163</v>
      </c>
      <c r="L1315" s="39"/>
      <c r="M1315" s="194" t="s">
        <v>1</v>
      </c>
      <c r="N1315" s="195" t="s">
        <v>40</v>
      </c>
      <c r="O1315" s="72"/>
      <c r="P1315" s="196">
        <f>O1315*H1315</f>
        <v>0</v>
      </c>
      <c r="Q1315" s="196">
        <v>0</v>
      </c>
      <c r="R1315" s="196">
        <f>Q1315*H1315</f>
        <v>0</v>
      </c>
      <c r="S1315" s="196">
        <v>0</v>
      </c>
      <c r="T1315" s="197">
        <f>S1315*H1315</f>
        <v>0</v>
      </c>
      <c r="U1315" s="34"/>
      <c r="V1315" s="34"/>
      <c r="W1315" s="34"/>
      <c r="X1315" s="34"/>
      <c r="Y1315" s="34"/>
      <c r="Z1315" s="34"/>
      <c r="AA1315" s="34"/>
      <c r="AB1315" s="34"/>
      <c r="AC1315" s="34"/>
      <c r="AD1315" s="34"/>
      <c r="AE1315" s="34"/>
      <c r="AR1315" s="198" t="s">
        <v>196</v>
      </c>
      <c r="AT1315" s="198" t="s">
        <v>159</v>
      </c>
      <c r="AU1315" s="198" t="s">
        <v>83</v>
      </c>
      <c r="AY1315" s="17" t="s">
        <v>157</v>
      </c>
      <c r="BE1315" s="199">
        <f>IF(N1315="základní",J1315,0)</f>
        <v>0</v>
      </c>
      <c r="BF1315" s="199">
        <f>IF(N1315="snížená",J1315,0)</f>
        <v>0</v>
      </c>
      <c r="BG1315" s="199">
        <f>IF(N1315="zákl. přenesená",J1315,0)</f>
        <v>0</v>
      </c>
      <c r="BH1315" s="199">
        <f>IF(N1315="sníž. přenesená",J1315,0)</f>
        <v>0</v>
      </c>
      <c r="BI1315" s="199">
        <f>IF(N1315="nulová",J1315,0)</f>
        <v>0</v>
      </c>
      <c r="BJ1315" s="17" t="s">
        <v>164</v>
      </c>
      <c r="BK1315" s="199">
        <f>ROUND(I1315*H1315,2)</f>
        <v>0</v>
      </c>
      <c r="BL1315" s="17" t="s">
        <v>196</v>
      </c>
      <c r="BM1315" s="198" t="s">
        <v>2314</v>
      </c>
    </row>
    <row r="1316" spans="1:65" s="2" customFormat="1" ht="14.4" customHeight="1">
      <c r="A1316" s="34"/>
      <c r="B1316" s="35"/>
      <c r="C1316" s="233" t="s">
        <v>2315</v>
      </c>
      <c r="D1316" s="233" t="s">
        <v>307</v>
      </c>
      <c r="E1316" s="234" t="s">
        <v>2316</v>
      </c>
      <c r="F1316" s="235" t="s">
        <v>2317</v>
      </c>
      <c r="G1316" s="236" t="s">
        <v>162</v>
      </c>
      <c r="H1316" s="237">
        <v>30</v>
      </c>
      <c r="I1316" s="238"/>
      <c r="J1316" s="239">
        <f>ROUND(I1316*H1316,2)</f>
        <v>0</v>
      </c>
      <c r="K1316" s="235" t="s">
        <v>163</v>
      </c>
      <c r="L1316" s="240"/>
      <c r="M1316" s="241" t="s">
        <v>1</v>
      </c>
      <c r="N1316" s="242" t="s">
        <v>40</v>
      </c>
      <c r="O1316" s="72"/>
      <c r="P1316" s="196">
        <f>O1316*H1316</f>
        <v>0</v>
      </c>
      <c r="Q1316" s="196">
        <v>0.0005</v>
      </c>
      <c r="R1316" s="196">
        <f>Q1316*H1316</f>
        <v>0.015</v>
      </c>
      <c r="S1316" s="196">
        <v>0</v>
      </c>
      <c r="T1316" s="197">
        <f>S1316*H1316</f>
        <v>0</v>
      </c>
      <c r="U1316" s="34"/>
      <c r="V1316" s="34"/>
      <c r="W1316" s="34"/>
      <c r="X1316" s="34"/>
      <c r="Y1316" s="34"/>
      <c r="Z1316" s="34"/>
      <c r="AA1316" s="34"/>
      <c r="AB1316" s="34"/>
      <c r="AC1316" s="34"/>
      <c r="AD1316" s="34"/>
      <c r="AE1316" s="34"/>
      <c r="AR1316" s="198" t="s">
        <v>241</v>
      </c>
      <c r="AT1316" s="198" t="s">
        <v>307</v>
      </c>
      <c r="AU1316" s="198" t="s">
        <v>83</v>
      </c>
      <c r="AY1316" s="17" t="s">
        <v>157</v>
      </c>
      <c r="BE1316" s="199">
        <f>IF(N1316="základní",J1316,0)</f>
        <v>0</v>
      </c>
      <c r="BF1316" s="199">
        <f>IF(N1316="snížená",J1316,0)</f>
        <v>0</v>
      </c>
      <c r="BG1316" s="199">
        <f>IF(N1316="zákl. přenesená",J1316,0)</f>
        <v>0</v>
      </c>
      <c r="BH1316" s="199">
        <f>IF(N1316="sníž. přenesená",J1316,0)</f>
        <v>0</v>
      </c>
      <c r="BI1316" s="199">
        <f>IF(N1316="nulová",J1316,0)</f>
        <v>0</v>
      </c>
      <c r="BJ1316" s="17" t="s">
        <v>164</v>
      </c>
      <c r="BK1316" s="199">
        <f>ROUND(I1316*H1316,2)</f>
        <v>0</v>
      </c>
      <c r="BL1316" s="17" t="s">
        <v>196</v>
      </c>
      <c r="BM1316" s="198" t="s">
        <v>2318</v>
      </c>
    </row>
    <row r="1317" spans="1:65" s="2" customFormat="1" ht="24.15" customHeight="1">
      <c r="A1317" s="34"/>
      <c r="B1317" s="35"/>
      <c r="C1317" s="187" t="s">
        <v>2319</v>
      </c>
      <c r="D1317" s="187" t="s">
        <v>159</v>
      </c>
      <c r="E1317" s="188" t="s">
        <v>2320</v>
      </c>
      <c r="F1317" s="189" t="s">
        <v>2321</v>
      </c>
      <c r="G1317" s="190" t="s">
        <v>208</v>
      </c>
      <c r="H1317" s="191">
        <v>373.956</v>
      </c>
      <c r="I1317" s="192"/>
      <c r="J1317" s="193">
        <f>ROUND(I1317*H1317,2)</f>
        <v>0</v>
      </c>
      <c r="K1317" s="189" t="s">
        <v>163</v>
      </c>
      <c r="L1317" s="39"/>
      <c r="M1317" s="194" t="s">
        <v>1</v>
      </c>
      <c r="N1317" s="195" t="s">
        <v>40</v>
      </c>
      <c r="O1317" s="72"/>
      <c r="P1317" s="196">
        <f>O1317*H1317</f>
        <v>0</v>
      </c>
      <c r="Q1317" s="196">
        <v>0.0002</v>
      </c>
      <c r="R1317" s="196">
        <f>Q1317*H1317</f>
        <v>0.0747912</v>
      </c>
      <c r="S1317" s="196">
        <v>0.01778</v>
      </c>
      <c r="T1317" s="197">
        <f>S1317*H1317</f>
        <v>6.64893768</v>
      </c>
      <c r="U1317" s="34"/>
      <c r="V1317" s="34"/>
      <c r="W1317" s="34"/>
      <c r="X1317" s="34"/>
      <c r="Y1317" s="34"/>
      <c r="Z1317" s="34"/>
      <c r="AA1317" s="34"/>
      <c r="AB1317" s="34"/>
      <c r="AC1317" s="34"/>
      <c r="AD1317" s="34"/>
      <c r="AE1317" s="34"/>
      <c r="AR1317" s="198" t="s">
        <v>196</v>
      </c>
      <c r="AT1317" s="198" t="s">
        <v>159</v>
      </c>
      <c r="AU1317" s="198" t="s">
        <v>83</v>
      </c>
      <c r="AY1317" s="17" t="s">
        <v>157</v>
      </c>
      <c r="BE1317" s="199">
        <f>IF(N1317="základní",J1317,0)</f>
        <v>0</v>
      </c>
      <c r="BF1317" s="199">
        <f>IF(N1317="snížená",J1317,0)</f>
        <v>0</v>
      </c>
      <c r="BG1317" s="199">
        <f>IF(N1317="zákl. přenesená",J1317,0)</f>
        <v>0</v>
      </c>
      <c r="BH1317" s="199">
        <f>IF(N1317="sníž. přenesená",J1317,0)</f>
        <v>0</v>
      </c>
      <c r="BI1317" s="199">
        <f>IF(N1317="nulová",J1317,0)</f>
        <v>0</v>
      </c>
      <c r="BJ1317" s="17" t="s">
        <v>164</v>
      </c>
      <c r="BK1317" s="199">
        <f>ROUND(I1317*H1317,2)</f>
        <v>0</v>
      </c>
      <c r="BL1317" s="17" t="s">
        <v>196</v>
      </c>
      <c r="BM1317" s="198" t="s">
        <v>2322</v>
      </c>
    </row>
    <row r="1318" spans="2:51" s="14" customFormat="1" ht="10.2">
      <c r="B1318" s="211"/>
      <c r="C1318" s="212"/>
      <c r="D1318" s="202" t="s">
        <v>165</v>
      </c>
      <c r="E1318" s="213" t="s">
        <v>1</v>
      </c>
      <c r="F1318" s="214" t="s">
        <v>2223</v>
      </c>
      <c r="G1318" s="212"/>
      <c r="H1318" s="215">
        <v>296.352</v>
      </c>
      <c r="I1318" s="216"/>
      <c r="J1318" s="212"/>
      <c r="K1318" s="212"/>
      <c r="L1318" s="217"/>
      <c r="M1318" s="218"/>
      <c r="N1318" s="219"/>
      <c r="O1318" s="219"/>
      <c r="P1318" s="219"/>
      <c r="Q1318" s="219"/>
      <c r="R1318" s="219"/>
      <c r="S1318" s="219"/>
      <c r="T1318" s="220"/>
      <c r="AT1318" s="221" t="s">
        <v>165</v>
      </c>
      <c r="AU1318" s="221" t="s">
        <v>83</v>
      </c>
      <c r="AV1318" s="14" t="s">
        <v>83</v>
      </c>
      <c r="AW1318" s="14" t="s">
        <v>30</v>
      </c>
      <c r="AX1318" s="14" t="s">
        <v>73</v>
      </c>
      <c r="AY1318" s="221" t="s">
        <v>157</v>
      </c>
    </row>
    <row r="1319" spans="2:51" s="14" customFormat="1" ht="10.2">
      <c r="B1319" s="211"/>
      <c r="C1319" s="212"/>
      <c r="D1319" s="202" t="s">
        <v>165</v>
      </c>
      <c r="E1319" s="213" t="s">
        <v>1</v>
      </c>
      <c r="F1319" s="214" t="s">
        <v>2224</v>
      </c>
      <c r="G1319" s="212"/>
      <c r="H1319" s="215">
        <v>77.604</v>
      </c>
      <c r="I1319" s="216"/>
      <c r="J1319" s="212"/>
      <c r="K1319" s="212"/>
      <c r="L1319" s="217"/>
      <c r="M1319" s="218"/>
      <c r="N1319" s="219"/>
      <c r="O1319" s="219"/>
      <c r="P1319" s="219"/>
      <c r="Q1319" s="219"/>
      <c r="R1319" s="219"/>
      <c r="S1319" s="219"/>
      <c r="T1319" s="220"/>
      <c r="AT1319" s="221" t="s">
        <v>165</v>
      </c>
      <c r="AU1319" s="221" t="s">
        <v>83</v>
      </c>
      <c r="AV1319" s="14" t="s">
        <v>83</v>
      </c>
      <c r="AW1319" s="14" t="s">
        <v>30</v>
      </c>
      <c r="AX1319" s="14" t="s">
        <v>73</v>
      </c>
      <c r="AY1319" s="221" t="s">
        <v>157</v>
      </c>
    </row>
    <row r="1320" spans="2:51" s="15" customFormat="1" ht="10.2">
      <c r="B1320" s="222"/>
      <c r="C1320" s="223"/>
      <c r="D1320" s="202" t="s">
        <v>165</v>
      </c>
      <c r="E1320" s="224" t="s">
        <v>1</v>
      </c>
      <c r="F1320" s="225" t="s">
        <v>168</v>
      </c>
      <c r="G1320" s="223"/>
      <c r="H1320" s="226">
        <v>373.95599999999996</v>
      </c>
      <c r="I1320" s="227"/>
      <c r="J1320" s="223"/>
      <c r="K1320" s="223"/>
      <c r="L1320" s="228"/>
      <c r="M1320" s="229"/>
      <c r="N1320" s="230"/>
      <c r="O1320" s="230"/>
      <c r="P1320" s="230"/>
      <c r="Q1320" s="230"/>
      <c r="R1320" s="230"/>
      <c r="S1320" s="230"/>
      <c r="T1320" s="231"/>
      <c r="AT1320" s="232" t="s">
        <v>165</v>
      </c>
      <c r="AU1320" s="232" t="s">
        <v>83</v>
      </c>
      <c r="AV1320" s="15" t="s">
        <v>164</v>
      </c>
      <c r="AW1320" s="15" t="s">
        <v>30</v>
      </c>
      <c r="AX1320" s="15" t="s">
        <v>81</v>
      </c>
      <c r="AY1320" s="232" t="s">
        <v>157</v>
      </c>
    </row>
    <row r="1321" spans="1:65" s="2" customFormat="1" ht="37.8" customHeight="1">
      <c r="A1321" s="34"/>
      <c r="B1321" s="35"/>
      <c r="C1321" s="187" t="s">
        <v>1298</v>
      </c>
      <c r="D1321" s="187" t="s">
        <v>159</v>
      </c>
      <c r="E1321" s="188" t="s">
        <v>2323</v>
      </c>
      <c r="F1321" s="189" t="s">
        <v>2324</v>
      </c>
      <c r="G1321" s="190" t="s">
        <v>208</v>
      </c>
      <c r="H1321" s="191">
        <v>208.25</v>
      </c>
      <c r="I1321" s="192"/>
      <c r="J1321" s="193">
        <f>ROUND(I1321*H1321,2)</f>
        <v>0</v>
      </c>
      <c r="K1321" s="189" t="s">
        <v>163</v>
      </c>
      <c r="L1321" s="39"/>
      <c r="M1321" s="194" t="s">
        <v>1</v>
      </c>
      <c r="N1321" s="195" t="s">
        <v>40</v>
      </c>
      <c r="O1321" s="72"/>
      <c r="P1321" s="196">
        <f>O1321*H1321</f>
        <v>0</v>
      </c>
      <c r="Q1321" s="196">
        <v>0</v>
      </c>
      <c r="R1321" s="196">
        <f>Q1321*H1321</f>
        <v>0</v>
      </c>
      <c r="S1321" s="196">
        <v>0</v>
      </c>
      <c r="T1321" s="197">
        <f>S1321*H1321</f>
        <v>0</v>
      </c>
      <c r="U1321" s="34"/>
      <c r="V1321" s="34"/>
      <c r="W1321" s="34"/>
      <c r="X1321" s="34"/>
      <c r="Y1321" s="34"/>
      <c r="Z1321" s="34"/>
      <c r="AA1321" s="34"/>
      <c r="AB1321" s="34"/>
      <c r="AC1321" s="34"/>
      <c r="AD1321" s="34"/>
      <c r="AE1321" s="34"/>
      <c r="AR1321" s="198" t="s">
        <v>196</v>
      </c>
      <c r="AT1321" s="198" t="s">
        <v>159</v>
      </c>
      <c r="AU1321" s="198" t="s">
        <v>83</v>
      </c>
      <c r="AY1321" s="17" t="s">
        <v>157</v>
      </c>
      <c r="BE1321" s="199">
        <f>IF(N1321="základní",J1321,0)</f>
        <v>0</v>
      </c>
      <c r="BF1321" s="199">
        <f>IF(N1321="snížená",J1321,0)</f>
        <v>0</v>
      </c>
      <c r="BG1321" s="199">
        <f>IF(N1321="zákl. přenesená",J1321,0)</f>
        <v>0</v>
      </c>
      <c r="BH1321" s="199">
        <f>IF(N1321="sníž. přenesená",J1321,0)</f>
        <v>0</v>
      </c>
      <c r="BI1321" s="199">
        <f>IF(N1321="nulová",J1321,0)</f>
        <v>0</v>
      </c>
      <c r="BJ1321" s="17" t="s">
        <v>164</v>
      </c>
      <c r="BK1321" s="199">
        <f>ROUND(I1321*H1321,2)</f>
        <v>0</v>
      </c>
      <c r="BL1321" s="17" t="s">
        <v>196</v>
      </c>
      <c r="BM1321" s="198" t="s">
        <v>2325</v>
      </c>
    </row>
    <row r="1322" spans="2:51" s="14" customFormat="1" ht="10.2">
      <c r="B1322" s="211"/>
      <c r="C1322" s="212"/>
      <c r="D1322" s="202" t="s">
        <v>165</v>
      </c>
      <c r="E1322" s="213" t="s">
        <v>1</v>
      </c>
      <c r="F1322" s="214" t="s">
        <v>2115</v>
      </c>
      <c r="G1322" s="212"/>
      <c r="H1322" s="215">
        <v>113.25</v>
      </c>
      <c r="I1322" s="216"/>
      <c r="J1322" s="212"/>
      <c r="K1322" s="212"/>
      <c r="L1322" s="217"/>
      <c r="M1322" s="218"/>
      <c r="N1322" s="219"/>
      <c r="O1322" s="219"/>
      <c r="P1322" s="219"/>
      <c r="Q1322" s="219"/>
      <c r="R1322" s="219"/>
      <c r="S1322" s="219"/>
      <c r="T1322" s="220"/>
      <c r="AT1322" s="221" t="s">
        <v>165</v>
      </c>
      <c r="AU1322" s="221" t="s">
        <v>83</v>
      </c>
      <c r="AV1322" s="14" t="s">
        <v>83</v>
      </c>
      <c r="AW1322" s="14" t="s">
        <v>30</v>
      </c>
      <c r="AX1322" s="14" t="s">
        <v>73</v>
      </c>
      <c r="AY1322" s="221" t="s">
        <v>157</v>
      </c>
    </row>
    <row r="1323" spans="2:51" s="14" customFormat="1" ht="10.2">
      <c r="B1323" s="211"/>
      <c r="C1323" s="212"/>
      <c r="D1323" s="202" t="s">
        <v>165</v>
      </c>
      <c r="E1323" s="213" t="s">
        <v>1</v>
      </c>
      <c r="F1323" s="214" t="s">
        <v>2116</v>
      </c>
      <c r="G1323" s="212"/>
      <c r="H1323" s="215">
        <v>95</v>
      </c>
      <c r="I1323" s="216"/>
      <c r="J1323" s="212"/>
      <c r="K1323" s="212"/>
      <c r="L1323" s="217"/>
      <c r="M1323" s="218"/>
      <c r="N1323" s="219"/>
      <c r="O1323" s="219"/>
      <c r="P1323" s="219"/>
      <c r="Q1323" s="219"/>
      <c r="R1323" s="219"/>
      <c r="S1323" s="219"/>
      <c r="T1323" s="220"/>
      <c r="AT1323" s="221" t="s">
        <v>165</v>
      </c>
      <c r="AU1323" s="221" t="s">
        <v>83</v>
      </c>
      <c r="AV1323" s="14" t="s">
        <v>83</v>
      </c>
      <c r="AW1323" s="14" t="s">
        <v>30</v>
      </c>
      <c r="AX1323" s="14" t="s">
        <v>73</v>
      </c>
      <c r="AY1323" s="221" t="s">
        <v>157</v>
      </c>
    </row>
    <row r="1324" spans="2:51" s="15" customFormat="1" ht="10.2">
      <c r="B1324" s="222"/>
      <c r="C1324" s="223"/>
      <c r="D1324" s="202" t="s">
        <v>165</v>
      </c>
      <c r="E1324" s="224" t="s">
        <v>1</v>
      </c>
      <c r="F1324" s="225" t="s">
        <v>168</v>
      </c>
      <c r="G1324" s="223"/>
      <c r="H1324" s="226">
        <v>208.25</v>
      </c>
      <c r="I1324" s="227"/>
      <c r="J1324" s="223"/>
      <c r="K1324" s="223"/>
      <c r="L1324" s="228"/>
      <c r="M1324" s="229"/>
      <c r="N1324" s="230"/>
      <c r="O1324" s="230"/>
      <c r="P1324" s="230"/>
      <c r="Q1324" s="230"/>
      <c r="R1324" s="230"/>
      <c r="S1324" s="230"/>
      <c r="T1324" s="231"/>
      <c r="AT1324" s="232" t="s">
        <v>165</v>
      </c>
      <c r="AU1324" s="232" t="s">
        <v>83</v>
      </c>
      <c r="AV1324" s="15" t="s">
        <v>164</v>
      </c>
      <c r="AW1324" s="15" t="s">
        <v>30</v>
      </c>
      <c r="AX1324" s="15" t="s">
        <v>81</v>
      </c>
      <c r="AY1324" s="232" t="s">
        <v>157</v>
      </c>
    </row>
    <row r="1325" spans="1:65" s="2" customFormat="1" ht="37.8" customHeight="1">
      <c r="A1325" s="34"/>
      <c r="B1325" s="35"/>
      <c r="C1325" s="233" t="s">
        <v>2326</v>
      </c>
      <c r="D1325" s="233" t="s">
        <v>307</v>
      </c>
      <c r="E1325" s="234" t="s">
        <v>2327</v>
      </c>
      <c r="F1325" s="235" t="s">
        <v>2328</v>
      </c>
      <c r="G1325" s="236" t="s">
        <v>208</v>
      </c>
      <c r="H1325" s="237">
        <v>229.075</v>
      </c>
      <c r="I1325" s="238"/>
      <c r="J1325" s="239">
        <f>ROUND(I1325*H1325,2)</f>
        <v>0</v>
      </c>
      <c r="K1325" s="235" t="s">
        <v>163</v>
      </c>
      <c r="L1325" s="240"/>
      <c r="M1325" s="241" t="s">
        <v>1</v>
      </c>
      <c r="N1325" s="242" t="s">
        <v>40</v>
      </c>
      <c r="O1325" s="72"/>
      <c r="P1325" s="196">
        <f>O1325*H1325</f>
        <v>0</v>
      </c>
      <c r="Q1325" s="196">
        <v>0.00015</v>
      </c>
      <c r="R1325" s="196">
        <f>Q1325*H1325</f>
        <v>0.034361249999999996</v>
      </c>
      <c r="S1325" s="196">
        <v>0</v>
      </c>
      <c r="T1325" s="197">
        <f>S1325*H1325</f>
        <v>0</v>
      </c>
      <c r="U1325" s="34"/>
      <c r="V1325" s="34"/>
      <c r="W1325" s="34"/>
      <c r="X1325" s="34"/>
      <c r="Y1325" s="34"/>
      <c r="Z1325" s="34"/>
      <c r="AA1325" s="34"/>
      <c r="AB1325" s="34"/>
      <c r="AC1325" s="34"/>
      <c r="AD1325" s="34"/>
      <c r="AE1325" s="34"/>
      <c r="AR1325" s="198" t="s">
        <v>241</v>
      </c>
      <c r="AT1325" s="198" t="s">
        <v>307</v>
      </c>
      <c r="AU1325" s="198" t="s">
        <v>83</v>
      </c>
      <c r="AY1325" s="17" t="s">
        <v>157</v>
      </c>
      <c r="BE1325" s="199">
        <f>IF(N1325="základní",J1325,0)</f>
        <v>0</v>
      </c>
      <c r="BF1325" s="199">
        <f>IF(N1325="snížená",J1325,0)</f>
        <v>0</v>
      </c>
      <c r="BG1325" s="199">
        <f>IF(N1325="zákl. přenesená",J1325,0)</f>
        <v>0</v>
      </c>
      <c r="BH1325" s="199">
        <f>IF(N1325="sníž. přenesená",J1325,0)</f>
        <v>0</v>
      </c>
      <c r="BI1325" s="199">
        <f>IF(N1325="nulová",J1325,0)</f>
        <v>0</v>
      </c>
      <c r="BJ1325" s="17" t="s">
        <v>164</v>
      </c>
      <c r="BK1325" s="199">
        <f>ROUND(I1325*H1325,2)</f>
        <v>0</v>
      </c>
      <c r="BL1325" s="17" t="s">
        <v>196</v>
      </c>
      <c r="BM1325" s="198" t="s">
        <v>2329</v>
      </c>
    </row>
    <row r="1326" spans="2:51" s="14" customFormat="1" ht="10.2">
      <c r="B1326" s="211"/>
      <c r="C1326" s="212"/>
      <c r="D1326" s="202" t="s">
        <v>165</v>
      </c>
      <c r="E1326" s="213" t="s">
        <v>1</v>
      </c>
      <c r="F1326" s="214" t="s">
        <v>2115</v>
      </c>
      <c r="G1326" s="212"/>
      <c r="H1326" s="215">
        <v>113.25</v>
      </c>
      <c r="I1326" s="216"/>
      <c r="J1326" s="212"/>
      <c r="K1326" s="212"/>
      <c r="L1326" s="217"/>
      <c r="M1326" s="218"/>
      <c r="N1326" s="219"/>
      <c r="O1326" s="219"/>
      <c r="P1326" s="219"/>
      <c r="Q1326" s="219"/>
      <c r="R1326" s="219"/>
      <c r="S1326" s="219"/>
      <c r="T1326" s="220"/>
      <c r="AT1326" s="221" t="s">
        <v>165</v>
      </c>
      <c r="AU1326" s="221" t="s">
        <v>83</v>
      </c>
      <c r="AV1326" s="14" t="s">
        <v>83</v>
      </c>
      <c r="AW1326" s="14" t="s">
        <v>30</v>
      </c>
      <c r="AX1326" s="14" t="s">
        <v>73</v>
      </c>
      <c r="AY1326" s="221" t="s">
        <v>157</v>
      </c>
    </row>
    <row r="1327" spans="2:51" s="14" customFormat="1" ht="10.2">
      <c r="B1327" s="211"/>
      <c r="C1327" s="212"/>
      <c r="D1327" s="202" t="s">
        <v>165</v>
      </c>
      <c r="E1327" s="213" t="s">
        <v>1</v>
      </c>
      <c r="F1327" s="214" t="s">
        <v>2116</v>
      </c>
      <c r="G1327" s="212"/>
      <c r="H1327" s="215">
        <v>95</v>
      </c>
      <c r="I1327" s="216"/>
      <c r="J1327" s="212"/>
      <c r="K1327" s="212"/>
      <c r="L1327" s="217"/>
      <c r="M1327" s="218"/>
      <c r="N1327" s="219"/>
      <c r="O1327" s="219"/>
      <c r="P1327" s="219"/>
      <c r="Q1327" s="219"/>
      <c r="R1327" s="219"/>
      <c r="S1327" s="219"/>
      <c r="T1327" s="220"/>
      <c r="AT1327" s="221" t="s">
        <v>165</v>
      </c>
      <c r="AU1327" s="221" t="s">
        <v>83</v>
      </c>
      <c r="AV1327" s="14" t="s">
        <v>83</v>
      </c>
      <c r="AW1327" s="14" t="s">
        <v>30</v>
      </c>
      <c r="AX1327" s="14" t="s">
        <v>73</v>
      </c>
      <c r="AY1327" s="221" t="s">
        <v>157</v>
      </c>
    </row>
    <row r="1328" spans="2:51" s="15" customFormat="1" ht="10.2">
      <c r="B1328" s="222"/>
      <c r="C1328" s="223"/>
      <c r="D1328" s="202" t="s">
        <v>165</v>
      </c>
      <c r="E1328" s="224" t="s">
        <v>1</v>
      </c>
      <c r="F1328" s="225" t="s">
        <v>168</v>
      </c>
      <c r="G1328" s="223"/>
      <c r="H1328" s="226">
        <v>208.25</v>
      </c>
      <c r="I1328" s="227"/>
      <c r="J1328" s="223"/>
      <c r="K1328" s="223"/>
      <c r="L1328" s="228"/>
      <c r="M1328" s="229"/>
      <c r="N1328" s="230"/>
      <c r="O1328" s="230"/>
      <c r="P1328" s="230"/>
      <c r="Q1328" s="230"/>
      <c r="R1328" s="230"/>
      <c r="S1328" s="230"/>
      <c r="T1328" s="231"/>
      <c r="AT1328" s="232" t="s">
        <v>165</v>
      </c>
      <c r="AU1328" s="232" t="s">
        <v>83</v>
      </c>
      <c r="AV1328" s="15" t="s">
        <v>164</v>
      </c>
      <c r="AW1328" s="15" t="s">
        <v>30</v>
      </c>
      <c r="AX1328" s="15" t="s">
        <v>81</v>
      </c>
      <c r="AY1328" s="232" t="s">
        <v>157</v>
      </c>
    </row>
    <row r="1329" spans="2:51" s="14" customFormat="1" ht="10.2">
      <c r="B1329" s="211"/>
      <c r="C1329" s="212"/>
      <c r="D1329" s="202" t="s">
        <v>165</v>
      </c>
      <c r="E1329" s="212"/>
      <c r="F1329" s="214" t="s">
        <v>2330</v>
      </c>
      <c r="G1329" s="212"/>
      <c r="H1329" s="215">
        <v>229.075</v>
      </c>
      <c r="I1329" s="216"/>
      <c r="J1329" s="212"/>
      <c r="K1329" s="212"/>
      <c r="L1329" s="217"/>
      <c r="M1329" s="218"/>
      <c r="N1329" s="219"/>
      <c r="O1329" s="219"/>
      <c r="P1329" s="219"/>
      <c r="Q1329" s="219"/>
      <c r="R1329" s="219"/>
      <c r="S1329" s="219"/>
      <c r="T1329" s="220"/>
      <c r="AT1329" s="221" t="s">
        <v>165</v>
      </c>
      <c r="AU1329" s="221" t="s">
        <v>83</v>
      </c>
      <c r="AV1329" s="14" t="s">
        <v>83</v>
      </c>
      <c r="AW1329" s="14" t="s">
        <v>4</v>
      </c>
      <c r="AX1329" s="14" t="s">
        <v>81</v>
      </c>
      <c r="AY1329" s="221" t="s">
        <v>157</v>
      </c>
    </row>
    <row r="1330" spans="1:65" s="2" customFormat="1" ht="24.15" customHeight="1">
      <c r="A1330" s="34"/>
      <c r="B1330" s="35"/>
      <c r="C1330" s="187" t="s">
        <v>1301</v>
      </c>
      <c r="D1330" s="187" t="s">
        <v>159</v>
      </c>
      <c r="E1330" s="188" t="s">
        <v>2331</v>
      </c>
      <c r="F1330" s="189" t="s">
        <v>2332</v>
      </c>
      <c r="G1330" s="190" t="s">
        <v>208</v>
      </c>
      <c r="H1330" s="191">
        <v>373.956</v>
      </c>
      <c r="I1330" s="192"/>
      <c r="J1330" s="193">
        <f>ROUND(I1330*H1330,2)</f>
        <v>0</v>
      </c>
      <c r="K1330" s="189" t="s">
        <v>163</v>
      </c>
      <c r="L1330" s="39"/>
      <c r="M1330" s="194" t="s">
        <v>1</v>
      </c>
      <c r="N1330" s="195" t="s">
        <v>40</v>
      </c>
      <c r="O1330" s="72"/>
      <c r="P1330" s="196">
        <f>O1330*H1330</f>
        <v>0</v>
      </c>
      <c r="Q1330" s="196">
        <v>0</v>
      </c>
      <c r="R1330" s="196">
        <f>Q1330*H1330</f>
        <v>0</v>
      </c>
      <c r="S1330" s="196">
        <v>0</v>
      </c>
      <c r="T1330" s="197">
        <f>S1330*H1330</f>
        <v>0</v>
      </c>
      <c r="U1330" s="34"/>
      <c r="V1330" s="34"/>
      <c r="W1330" s="34"/>
      <c r="X1330" s="34"/>
      <c r="Y1330" s="34"/>
      <c r="Z1330" s="34"/>
      <c r="AA1330" s="34"/>
      <c r="AB1330" s="34"/>
      <c r="AC1330" s="34"/>
      <c r="AD1330" s="34"/>
      <c r="AE1330" s="34"/>
      <c r="AR1330" s="198" t="s">
        <v>196</v>
      </c>
      <c r="AT1330" s="198" t="s">
        <v>159</v>
      </c>
      <c r="AU1330" s="198" t="s">
        <v>83</v>
      </c>
      <c r="AY1330" s="17" t="s">
        <v>157</v>
      </c>
      <c r="BE1330" s="199">
        <f>IF(N1330="základní",J1330,0)</f>
        <v>0</v>
      </c>
      <c r="BF1330" s="199">
        <f>IF(N1330="snížená",J1330,0)</f>
        <v>0</v>
      </c>
      <c r="BG1330" s="199">
        <f>IF(N1330="zákl. přenesená",J1330,0)</f>
        <v>0</v>
      </c>
      <c r="BH1330" s="199">
        <f>IF(N1330="sníž. přenesená",J1330,0)</f>
        <v>0</v>
      </c>
      <c r="BI1330" s="199">
        <f>IF(N1330="nulová",J1330,0)</f>
        <v>0</v>
      </c>
      <c r="BJ1330" s="17" t="s">
        <v>164</v>
      </c>
      <c r="BK1330" s="199">
        <f>ROUND(I1330*H1330,2)</f>
        <v>0</v>
      </c>
      <c r="BL1330" s="17" t="s">
        <v>196</v>
      </c>
      <c r="BM1330" s="198" t="s">
        <v>2333</v>
      </c>
    </row>
    <row r="1331" spans="2:51" s="14" customFormat="1" ht="10.2">
      <c r="B1331" s="211"/>
      <c r="C1331" s="212"/>
      <c r="D1331" s="202" t="s">
        <v>165</v>
      </c>
      <c r="E1331" s="213" t="s">
        <v>1</v>
      </c>
      <c r="F1331" s="214" t="s">
        <v>2223</v>
      </c>
      <c r="G1331" s="212"/>
      <c r="H1331" s="215">
        <v>296.352</v>
      </c>
      <c r="I1331" s="216"/>
      <c r="J1331" s="212"/>
      <c r="K1331" s="212"/>
      <c r="L1331" s="217"/>
      <c r="M1331" s="218"/>
      <c r="N1331" s="219"/>
      <c r="O1331" s="219"/>
      <c r="P1331" s="219"/>
      <c r="Q1331" s="219"/>
      <c r="R1331" s="219"/>
      <c r="S1331" s="219"/>
      <c r="T1331" s="220"/>
      <c r="AT1331" s="221" t="s">
        <v>165</v>
      </c>
      <c r="AU1331" s="221" t="s">
        <v>83</v>
      </c>
      <c r="AV1331" s="14" t="s">
        <v>83</v>
      </c>
      <c r="AW1331" s="14" t="s">
        <v>30</v>
      </c>
      <c r="AX1331" s="14" t="s">
        <v>73</v>
      </c>
      <c r="AY1331" s="221" t="s">
        <v>157</v>
      </c>
    </row>
    <row r="1332" spans="2:51" s="14" customFormat="1" ht="10.2">
      <c r="B1332" s="211"/>
      <c r="C1332" s="212"/>
      <c r="D1332" s="202" t="s">
        <v>165</v>
      </c>
      <c r="E1332" s="213" t="s">
        <v>1</v>
      </c>
      <c r="F1332" s="214" t="s">
        <v>2224</v>
      </c>
      <c r="G1332" s="212"/>
      <c r="H1332" s="215">
        <v>77.604</v>
      </c>
      <c r="I1332" s="216"/>
      <c r="J1332" s="212"/>
      <c r="K1332" s="212"/>
      <c r="L1332" s="217"/>
      <c r="M1332" s="218"/>
      <c r="N1332" s="219"/>
      <c r="O1332" s="219"/>
      <c r="P1332" s="219"/>
      <c r="Q1332" s="219"/>
      <c r="R1332" s="219"/>
      <c r="S1332" s="219"/>
      <c r="T1332" s="220"/>
      <c r="AT1332" s="221" t="s">
        <v>165</v>
      </c>
      <c r="AU1332" s="221" t="s">
        <v>83</v>
      </c>
      <c r="AV1332" s="14" t="s">
        <v>83</v>
      </c>
      <c r="AW1332" s="14" t="s">
        <v>30</v>
      </c>
      <c r="AX1332" s="14" t="s">
        <v>73</v>
      </c>
      <c r="AY1332" s="221" t="s">
        <v>157</v>
      </c>
    </row>
    <row r="1333" spans="2:51" s="15" customFormat="1" ht="10.2">
      <c r="B1333" s="222"/>
      <c r="C1333" s="223"/>
      <c r="D1333" s="202" t="s">
        <v>165</v>
      </c>
      <c r="E1333" s="224" t="s">
        <v>1</v>
      </c>
      <c r="F1333" s="225" t="s">
        <v>168</v>
      </c>
      <c r="G1333" s="223"/>
      <c r="H1333" s="226">
        <v>373.95599999999996</v>
      </c>
      <c r="I1333" s="227"/>
      <c r="J1333" s="223"/>
      <c r="K1333" s="223"/>
      <c r="L1333" s="228"/>
      <c r="M1333" s="229"/>
      <c r="N1333" s="230"/>
      <c r="O1333" s="230"/>
      <c r="P1333" s="230"/>
      <c r="Q1333" s="230"/>
      <c r="R1333" s="230"/>
      <c r="S1333" s="230"/>
      <c r="T1333" s="231"/>
      <c r="AT1333" s="232" t="s">
        <v>165</v>
      </c>
      <c r="AU1333" s="232" t="s">
        <v>83</v>
      </c>
      <c r="AV1333" s="15" t="s">
        <v>164</v>
      </c>
      <c r="AW1333" s="15" t="s">
        <v>30</v>
      </c>
      <c r="AX1333" s="15" t="s">
        <v>81</v>
      </c>
      <c r="AY1333" s="232" t="s">
        <v>157</v>
      </c>
    </row>
    <row r="1334" spans="1:65" s="2" customFormat="1" ht="37.8" customHeight="1">
      <c r="A1334" s="34"/>
      <c r="B1334" s="35"/>
      <c r="C1334" s="233" t="s">
        <v>2334</v>
      </c>
      <c r="D1334" s="233" t="s">
        <v>307</v>
      </c>
      <c r="E1334" s="234" t="s">
        <v>2335</v>
      </c>
      <c r="F1334" s="235" t="s">
        <v>2336</v>
      </c>
      <c r="G1334" s="236" t="s">
        <v>208</v>
      </c>
      <c r="H1334" s="237">
        <v>411.352</v>
      </c>
      <c r="I1334" s="238"/>
      <c r="J1334" s="239">
        <f>ROUND(I1334*H1334,2)</f>
        <v>0</v>
      </c>
      <c r="K1334" s="235" t="s">
        <v>163</v>
      </c>
      <c r="L1334" s="240"/>
      <c r="M1334" s="241" t="s">
        <v>1</v>
      </c>
      <c r="N1334" s="242" t="s">
        <v>40</v>
      </c>
      <c r="O1334" s="72"/>
      <c r="P1334" s="196">
        <f>O1334*H1334</f>
        <v>0</v>
      </c>
      <c r="Q1334" s="196">
        <v>0.00018</v>
      </c>
      <c r="R1334" s="196">
        <f>Q1334*H1334</f>
        <v>0.07404336</v>
      </c>
      <c r="S1334" s="196">
        <v>0</v>
      </c>
      <c r="T1334" s="197">
        <f>S1334*H1334</f>
        <v>0</v>
      </c>
      <c r="U1334" s="34"/>
      <c r="V1334" s="34"/>
      <c r="W1334" s="34"/>
      <c r="X1334" s="34"/>
      <c r="Y1334" s="34"/>
      <c r="Z1334" s="34"/>
      <c r="AA1334" s="34"/>
      <c r="AB1334" s="34"/>
      <c r="AC1334" s="34"/>
      <c r="AD1334" s="34"/>
      <c r="AE1334" s="34"/>
      <c r="AR1334" s="198" t="s">
        <v>241</v>
      </c>
      <c r="AT1334" s="198" t="s">
        <v>307</v>
      </c>
      <c r="AU1334" s="198" t="s">
        <v>83</v>
      </c>
      <c r="AY1334" s="17" t="s">
        <v>157</v>
      </c>
      <c r="BE1334" s="199">
        <f>IF(N1334="základní",J1334,0)</f>
        <v>0</v>
      </c>
      <c r="BF1334" s="199">
        <f>IF(N1334="snížená",J1334,0)</f>
        <v>0</v>
      </c>
      <c r="BG1334" s="199">
        <f>IF(N1334="zákl. přenesená",J1334,0)</f>
        <v>0</v>
      </c>
      <c r="BH1334" s="199">
        <f>IF(N1334="sníž. přenesená",J1334,0)</f>
        <v>0</v>
      </c>
      <c r="BI1334" s="199">
        <f>IF(N1334="nulová",J1334,0)</f>
        <v>0</v>
      </c>
      <c r="BJ1334" s="17" t="s">
        <v>164</v>
      </c>
      <c r="BK1334" s="199">
        <f>ROUND(I1334*H1334,2)</f>
        <v>0</v>
      </c>
      <c r="BL1334" s="17" t="s">
        <v>196</v>
      </c>
      <c r="BM1334" s="198" t="s">
        <v>2337</v>
      </c>
    </row>
    <row r="1335" spans="2:51" s="14" customFormat="1" ht="10.2">
      <c r="B1335" s="211"/>
      <c r="C1335" s="212"/>
      <c r="D1335" s="202" t="s">
        <v>165</v>
      </c>
      <c r="E1335" s="213" t="s">
        <v>1</v>
      </c>
      <c r="F1335" s="214" t="s">
        <v>2338</v>
      </c>
      <c r="G1335" s="212"/>
      <c r="H1335" s="215">
        <v>411.352</v>
      </c>
      <c r="I1335" s="216"/>
      <c r="J1335" s="212"/>
      <c r="K1335" s="212"/>
      <c r="L1335" s="217"/>
      <c r="M1335" s="218"/>
      <c r="N1335" s="219"/>
      <c r="O1335" s="219"/>
      <c r="P1335" s="219"/>
      <c r="Q1335" s="219"/>
      <c r="R1335" s="219"/>
      <c r="S1335" s="219"/>
      <c r="T1335" s="220"/>
      <c r="AT1335" s="221" t="s">
        <v>165</v>
      </c>
      <c r="AU1335" s="221" t="s">
        <v>83</v>
      </c>
      <c r="AV1335" s="14" t="s">
        <v>83</v>
      </c>
      <c r="AW1335" s="14" t="s">
        <v>30</v>
      </c>
      <c r="AX1335" s="14" t="s">
        <v>73</v>
      </c>
      <c r="AY1335" s="221" t="s">
        <v>157</v>
      </c>
    </row>
    <row r="1336" spans="2:51" s="15" customFormat="1" ht="10.2">
      <c r="B1336" s="222"/>
      <c r="C1336" s="223"/>
      <c r="D1336" s="202" t="s">
        <v>165</v>
      </c>
      <c r="E1336" s="224" t="s">
        <v>1</v>
      </c>
      <c r="F1336" s="225" t="s">
        <v>168</v>
      </c>
      <c r="G1336" s="223"/>
      <c r="H1336" s="226">
        <v>411.352</v>
      </c>
      <c r="I1336" s="227"/>
      <c r="J1336" s="223"/>
      <c r="K1336" s="223"/>
      <c r="L1336" s="228"/>
      <c r="M1336" s="229"/>
      <c r="N1336" s="230"/>
      <c r="O1336" s="230"/>
      <c r="P1336" s="230"/>
      <c r="Q1336" s="230"/>
      <c r="R1336" s="230"/>
      <c r="S1336" s="230"/>
      <c r="T1336" s="231"/>
      <c r="AT1336" s="232" t="s">
        <v>165</v>
      </c>
      <c r="AU1336" s="232" t="s">
        <v>83</v>
      </c>
      <c r="AV1336" s="15" t="s">
        <v>164</v>
      </c>
      <c r="AW1336" s="15" t="s">
        <v>30</v>
      </c>
      <c r="AX1336" s="15" t="s">
        <v>81</v>
      </c>
      <c r="AY1336" s="232" t="s">
        <v>157</v>
      </c>
    </row>
    <row r="1337" spans="1:65" s="2" customFormat="1" ht="24.15" customHeight="1">
      <c r="A1337" s="34"/>
      <c r="B1337" s="35"/>
      <c r="C1337" s="187" t="s">
        <v>1305</v>
      </c>
      <c r="D1337" s="187" t="s">
        <v>159</v>
      </c>
      <c r="E1337" s="188" t="s">
        <v>2339</v>
      </c>
      <c r="F1337" s="189" t="s">
        <v>2340</v>
      </c>
      <c r="G1337" s="190" t="s">
        <v>208</v>
      </c>
      <c r="H1337" s="191">
        <v>208.25</v>
      </c>
      <c r="I1337" s="192"/>
      <c r="J1337" s="193">
        <f>ROUND(I1337*H1337,2)</f>
        <v>0</v>
      </c>
      <c r="K1337" s="189" t="s">
        <v>163</v>
      </c>
      <c r="L1337" s="39"/>
      <c r="M1337" s="194" t="s">
        <v>1</v>
      </c>
      <c r="N1337" s="195" t="s">
        <v>40</v>
      </c>
      <c r="O1337" s="72"/>
      <c r="P1337" s="196">
        <f>O1337*H1337</f>
        <v>0</v>
      </c>
      <c r="Q1337" s="196">
        <v>0</v>
      </c>
      <c r="R1337" s="196">
        <f>Q1337*H1337</f>
        <v>0</v>
      </c>
      <c r="S1337" s="196">
        <v>0.00013</v>
      </c>
      <c r="T1337" s="197">
        <f>S1337*H1337</f>
        <v>0.0270725</v>
      </c>
      <c r="U1337" s="34"/>
      <c r="V1337" s="34"/>
      <c r="W1337" s="34"/>
      <c r="X1337" s="34"/>
      <c r="Y1337" s="34"/>
      <c r="Z1337" s="34"/>
      <c r="AA1337" s="34"/>
      <c r="AB1337" s="34"/>
      <c r="AC1337" s="34"/>
      <c r="AD1337" s="34"/>
      <c r="AE1337" s="34"/>
      <c r="AR1337" s="198" t="s">
        <v>196</v>
      </c>
      <c r="AT1337" s="198" t="s">
        <v>159</v>
      </c>
      <c r="AU1337" s="198" t="s">
        <v>83</v>
      </c>
      <c r="AY1337" s="17" t="s">
        <v>157</v>
      </c>
      <c r="BE1337" s="199">
        <f>IF(N1337="základní",J1337,0)</f>
        <v>0</v>
      </c>
      <c r="BF1337" s="199">
        <f>IF(N1337="snížená",J1337,0)</f>
        <v>0</v>
      </c>
      <c r="BG1337" s="199">
        <f>IF(N1337="zákl. přenesená",J1337,0)</f>
        <v>0</v>
      </c>
      <c r="BH1337" s="199">
        <f>IF(N1337="sníž. přenesená",J1337,0)</f>
        <v>0</v>
      </c>
      <c r="BI1337" s="199">
        <f>IF(N1337="nulová",J1337,0)</f>
        <v>0</v>
      </c>
      <c r="BJ1337" s="17" t="s">
        <v>164</v>
      </c>
      <c r="BK1337" s="199">
        <f>ROUND(I1337*H1337,2)</f>
        <v>0</v>
      </c>
      <c r="BL1337" s="17" t="s">
        <v>196</v>
      </c>
      <c r="BM1337" s="198" t="s">
        <v>2341</v>
      </c>
    </row>
    <row r="1338" spans="2:51" s="14" customFormat="1" ht="10.2">
      <c r="B1338" s="211"/>
      <c r="C1338" s="212"/>
      <c r="D1338" s="202" t="s">
        <v>165</v>
      </c>
      <c r="E1338" s="213" t="s">
        <v>1</v>
      </c>
      <c r="F1338" s="214" t="s">
        <v>2115</v>
      </c>
      <c r="G1338" s="212"/>
      <c r="H1338" s="215">
        <v>113.25</v>
      </c>
      <c r="I1338" s="216"/>
      <c r="J1338" s="212"/>
      <c r="K1338" s="212"/>
      <c r="L1338" s="217"/>
      <c r="M1338" s="218"/>
      <c r="N1338" s="219"/>
      <c r="O1338" s="219"/>
      <c r="P1338" s="219"/>
      <c r="Q1338" s="219"/>
      <c r="R1338" s="219"/>
      <c r="S1338" s="219"/>
      <c r="T1338" s="220"/>
      <c r="AT1338" s="221" t="s">
        <v>165</v>
      </c>
      <c r="AU1338" s="221" t="s">
        <v>83</v>
      </c>
      <c r="AV1338" s="14" t="s">
        <v>83</v>
      </c>
      <c r="AW1338" s="14" t="s">
        <v>30</v>
      </c>
      <c r="AX1338" s="14" t="s">
        <v>73</v>
      </c>
      <c r="AY1338" s="221" t="s">
        <v>157</v>
      </c>
    </row>
    <row r="1339" spans="2:51" s="14" customFormat="1" ht="10.2">
      <c r="B1339" s="211"/>
      <c r="C1339" s="212"/>
      <c r="D1339" s="202" t="s">
        <v>165</v>
      </c>
      <c r="E1339" s="213" t="s">
        <v>1</v>
      </c>
      <c r="F1339" s="214" t="s">
        <v>2116</v>
      </c>
      <c r="G1339" s="212"/>
      <c r="H1339" s="215">
        <v>95</v>
      </c>
      <c r="I1339" s="216"/>
      <c r="J1339" s="212"/>
      <c r="K1339" s="212"/>
      <c r="L1339" s="217"/>
      <c r="M1339" s="218"/>
      <c r="N1339" s="219"/>
      <c r="O1339" s="219"/>
      <c r="P1339" s="219"/>
      <c r="Q1339" s="219"/>
      <c r="R1339" s="219"/>
      <c r="S1339" s="219"/>
      <c r="T1339" s="220"/>
      <c r="AT1339" s="221" t="s">
        <v>165</v>
      </c>
      <c r="AU1339" s="221" t="s">
        <v>83</v>
      </c>
      <c r="AV1339" s="14" t="s">
        <v>83</v>
      </c>
      <c r="AW1339" s="14" t="s">
        <v>30</v>
      </c>
      <c r="AX1339" s="14" t="s">
        <v>73</v>
      </c>
      <c r="AY1339" s="221" t="s">
        <v>157</v>
      </c>
    </row>
    <row r="1340" spans="2:51" s="15" customFormat="1" ht="10.2">
      <c r="B1340" s="222"/>
      <c r="C1340" s="223"/>
      <c r="D1340" s="202" t="s">
        <v>165</v>
      </c>
      <c r="E1340" s="224" t="s">
        <v>1</v>
      </c>
      <c r="F1340" s="225" t="s">
        <v>168</v>
      </c>
      <c r="G1340" s="223"/>
      <c r="H1340" s="226">
        <v>208.25</v>
      </c>
      <c r="I1340" s="227"/>
      <c r="J1340" s="223"/>
      <c r="K1340" s="223"/>
      <c r="L1340" s="228"/>
      <c r="M1340" s="229"/>
      <c r="N1340" s="230"/>
      <c r="O1340" s="230"/>
      <c r="P1340" s="230"/>
      <c r="Q1340" s="230"/>
      <c r="R1340" s="230"/>
      <c r="S1340" s="230"/>
      <c r="T1340" s="231"/>
      <c r="AT1340" s="232" t="s">
        <v>165</v>
      </c>
      <c r="AU1340" s="232" t="s">
        <v>83</v>
      </c>
      <c r="AV1340" s="15" t="s">
        <v>164</v>
      </c>
      <c r="AW1340" s="15" t="s">
        <v>30</v>
      </c>
      <c r="AX1340" s="15" t="s">
        <v>81</v>
      </c>
      <c r="AY1340" s="232" t="s">
        <v>157</v>
      </c>
    </row>
    <row r="1341" spans="1:65" s="2" customFormat="1" ht="14.4" customHeight="1">
      <c r="A1341" s="34"/>
      <c r="B1341" s="35"/>
      <c r="C1341" s="187" t="s">
        <v>2342</v>
      </c>
      <c r="D1341" s="187" t="s">
        <v>159</v>
      </c>
      <c r="E1341" s="188" t="s">
        <v>2343</v>
      </c>
      <c r="F1341" s="189" t="s">
        <v>2344</v>
      </c>
      <c r="G1341" s="190" t="s">
        <v>265</v>
      </c>
      <c r="H1341" s="191">
        <v>2</v>
      </c>
      <c r="I1341" s="192"/>
      <c r="J1341" s="193">
        <f>ROUND(I1341*H1341,2)</f>
        <v>0</v>
      </c>
      <c r="K1341" s="189" t="s">
        <v>163</v>
      </c>
      <c r="L1341" s="39"/>
      <c r="M1341" s="194" t="s">
        <v>1</v>
      </c>
      <c r="N1341" s="195" t="s">
        <v>40</v>
      </c>
      <c r="O1341" s="72"/>
      <c r="P1341" s="196">
        <f>O1341*H1341</f>
        <v>0</v>
      </c>
      <c r="Q1341" s="196">
        <v>0</v>
      </c>
      <c r="R1341" s="196">
        <f>Q1341*H1341</f>
        <v>0</v>
      </c>
      <c r="S1341" s="196">
        <v>0.0165</v>
      </c>
      <c r="T1341" s="197">
        <f>S1341*H1341</f>
        <v>0.033</v>
      </c>
      <c r="U1341" s="34"/>
      <c r="V1341" s="34"/>
      <c r="W1341" s="34"/>
      <c r="X1341" s="34"/>
      <c r="Y1341" s="34"/>
      <c r="Z1341" s="34"/>
      <c r="AA1341" s="34"/>
      <c r="AB1341" s="34"/>
      <c r="AC1341" s="34"/>
      <c r="AD1341" s="34"/>
      <c r="AE1341" s="34"/>
      <c r="AR1341" s="198" t="s">
        <v>196</v>
      </c>
      <c r="AT1341" s="198" t="s">
        <v>159</v>
      </c>
      <c r="AU1341" s="198" t="s">
        <v>83</v>
      </c>
      <c r="AY1341" s="17" t="s">
        <v>157</v>
      </c>
      <c r="BE1341" s="199">
        <f>IF(N1341="základní",J1341,0)</f>
        <v>0</v>
      </c>
      <c r="BF1341" s="199">
        <f>IF(N1341="snížená",J1341,0)</f>
        <v>0</v>
      </c>
      <c r="BG1341" s="199">
        <f>IF(N1341="zákl. přenesená",J1341,0)</f>
        <v>0</v>
      </c>
      <c r="BH1341" s="199">
        <f>IF(N1341="sníž. přenesená",J1341,0)</f>
        <v>0</v>
      </c>
      <c r="BI1341" s="199">
        <f>IF(N1341="nulová",J1341,0)</f>
        <v>0</v>
      </c>
      <c r="BJ1341" s="17" t="s">
        <v>164</v>
      </c>
      <c r="BK1341" s="199">
        <f>ROUND(I1341*H1341,2)</f>
        <v>0</v>
      </c>
      <c r="BL1341" s="17" t="s">
        <v>196</v>
      </c>
      <c r="BM1341" s="198" t="s">
        <v>2345</v>
      </c>
    </row>
    <row r="1342" spans="1:65" s="2" customFormat="1" ht="24.15" customHeight="1">
      <c r="A1342" s="34"/>
      <c r="B1342" s="35"/>
      <c r="C1342" s="187" t="s">
        <v>1308</v>
      </c>
      <c r="D1342" s="187" t="s">
        <v>159</v>
      </c>
      <c r="E1342" s="188" t="s">
        <v>2346</v>
      </c>
      <c r="F1342" s="189" t="s">
        <v>2347</v>
      </c>
      <c r="G1342" s="190" t="s">
        <v>216</v>
      </c>
      <c r="H1342" s="191">
        <v>0.313</v>
      </c>
      <c r="I1342" s="192"/>
      <c r="J1342" s="193">
        <f>ROUND(I1342*H1342,2)</f>
        <v>0</v>
      </c>
      <c r="K1342" s="189" t="s">
        <v>163</v>
      </c>
      <c r="L1342" s="39"/>
      <c r="M1342" s="194" t="s">
        <v>1</v>
      </c>
      <c r="N1342" s="195" t="s">
        <v>40</v>
      </c>
      <c r="O1342" s="72"/>
      <c r="P1342" s="196">
        <f>O1342*H1342</f>
        <v>0</v>
      </c>
      <c r="Q1342" s="196">
        <v>0</v>
      </c>
      <c r="R1342" s="196">
        <f>Q1342*H1342</f>
        <v>0</v>
      </c>
      <c r="S1342" s="196">
        <v>0</v>
      </c>
      <c r="T1342" s="197">
        <f>S1342*H1342</f>
        <v>0</v>
      </c>
      <c r="U1342" s="34"/>
      <c r="V1342" s="34"/>
      <c r="W1342" s="34"/>
      <c r="X1342" s="34"/>
      <c r="Y1342" s="34"/>
      <c r="Z1342" s="34"/>
      <c r="AA1342" s="34"/>
      <c r="AB1342" s="34"/>
      <c r="AC1342" s="34"/>
      <c r="AD1342" s="34"/>
      <c r="AE1342" s="34"/>
      <c r="AR1342" s="198" t="s">
        <v>196</v>
      </c>
      <c r="AT1342" s="198" t="s">
        <v>159</v>
      </c>
      <c r="AU1342" s="198" t="s">
        <v>83</v>
      </c>
      <c r="AY1342" s="17" t="s">
        <v>157</v>
      </c>
      <c r="BE1342" s="199">
        <f>IF(N1342="základní",J1342,0)</f>
        <v>0</v>
      </c>
      <c r="BF1342" s="199">
        <f>IF(N1342="snížená",J1342,0)</f>
        <v>0</v>
      </c>
      <c r="BG1342" s="199">
        <f>IF(N1342="zákl. přenesená",J1342,0)</f>
        <v>0</v>
      </c>
      <c r="BH1342" s="199">
        <f>IF(N1342="sníž. přenesená",J1342,0)</f>
        <v>0</v>
      </c>
      <c r="BI1342" s="199">
        <f>IF(N1342="nulová",J1342,0)</f>
        <v>0</v>
      </c>
      <c r="BJ1342" s="17" t="s">
        <v>164</v>
      </c>
      <c r="BK1342" s="199">
        <f>ROUND(I1342*H1342,2)</f>
        <v>0</v>
      </c>
      <c r="BL1342" s="17" t="s">
        <v>196</v>
      </c>
      <c r="BM1342" s="198" t="s">
        <v>2348</v>
      </c>
    </row>
    <row r="1343" spans="2:63" s="12" customFormat="1" ht="22.8" customHeight="1">
      <c r="B1343" s="171"/>
      <c r="C1343" s="172"/>
      <c r="D1343" s="173" t="s">
        <v>72</v>
      </c>
      <c r="E1343" s="185" t="s">
        <v>1738</v>
      </c>
      <c r="F1343" s="185" t="s">
        <v>2349</v>
      </c>
      <c r="G1343" s="172"/>
      <c r="H1343" s="172"/>
      <c r="I1343" s="175"/>
      <c r="J1343" s="186">
        <f>BK1343</f>
        <v>0</v>
      </c>
      <c r="K1343" s="172"/>
      <c r="L1343" s="177"/>
      <c r="M1343" s="178"/>
      <c r="N1343" s="179"/>
      <c r="O1343" s="179"/>
      <c r="P1343" s="180">
        <f>SUM(P1344:P1436)</f>
        <v>0</v>
      </c>
      <c r="Q1343" s="179"/>
      <c r="R1343" s="180">
        <f>SUM(R1344:R1436)</f>
        <v>1.2242613899999997</v>
      </c>
      <c r="S1343" s="179"/>
      <c r="T1343" s="181">
        <f>SUM(T1344:T1436)</f>
        <v>2.7432675</v>
      </c>
      <c r="AR1343" s="182" t="s">
        <v>83</v>
      </c>
      <c r="AT1343" s="183" t="s">
        <v>72</v>
      </c>
      <c r="AU1343" s="183" t="s">
        <v>81</v>
      </c>
      <c r="AY1343" s="182" t="s">
        <v>157</v>
      </c>
      <c r="BK1343" s="184">
        <f>SUM(BK1344:BK1436)</f>
        <v>0</v>
      </c>
    </row>
    <row r="1344" spans="1:65" s="2" customFormat="1" ht="14.4" customHeight="1">
      <c r="A1344" s="34"/>
      <c r="B1344" s="35"/>
      <c r="C1344" s="187" t="s">
        <v>2350</v>
      </c>
      <c r="D1344" s="187" t="s">
        <v>159</v>
      </c>
      <c r="E1344" s="188" t="s">
        <v>2351</v>
      </c>
      <c r="F1344" s="189" t="s">
        <v>2352</v>
      </c>
      <c r="G1344" s="190" t="s">
        <v>208</v>
      </c>
      <c r="H1344" s="191">
        <v>17.16</v>
      </c>
      <c r="I1344" s="192"/>
      <c r="J1344" s="193">
        <f>ROUND(I1344*H1344,2)</f>
        <v>0</v>
      </c>
      <c r="K1344" s="189" t="s">
        <v>163</v>
      </c>
      <c r="L1344" s="39"/>
      <c r="M1344" s="194" t="s">
        <v>1</v>
      </c>
      <c r="N1344" s="195" t="s">
        <v>40</v>
      </c>
      <c r="O1344" s="72"/>
      <c r="P1344" s="196">
        <f>O1344*H1344</f>
        <v>0</v>
      </c>
      <c r="Q1344" s="196">
        <v>0</v>
      </c>
      <c r="R1344" s="196">
        <f>Q1344*H1344</f>
        <v>0</v>
      </c>
      <c r="S1344" s="196">
        <v>0.01695</v>
      </c>
      <c r="T1344" s="197">
        <f>S1344*H1344</f>
        <v>0.290862</v>
      </c>
      <c r="U1344" s="34"/>
      <c r="V1344" s="34"/>
      <c r="W1344" s="34"/>
      <c r="X1344" s="34"/>
      <c r="Y1344" s="34"/>
      <c r="Z1344" s="34"/>
      <c r="AA1344" s="34"/>
      <c r="AB1344" s="34"/>
      <c r="AC1344" s="34"/>
      <c r="AD1344" s="34"/>
      <c r="AE1344" s="34"/>
      <c r="AR1344" s="198" t="s">
        <v>196</v>
      </c>
      <c r="AT1344" s="198" t="s">
        <v>159</v>
      </c>
      <c r="AU1344" s="198" t="s">
        <v>83</v>
      </c>
      <c r="AY1344" s="17" t="s">
        <v>157</v>
      </c>
      <c r="BE1344" s="199">
        <f>IF(N1344="základní",J1344,0)</f>
        <v>0</v>
      </c>
      <c r="BF1344" s="199">
        <f>IF(N1344="snížená",J1344,0)</f>
        <v>0</v>
      </c>
      <c r="BG1344" s="199">
        <f>IF(N1344="zákl. přenesená",J1344,0)</f>
        <v>0</v>
      </c>
      <c r="BH1344" s="199">
        <f>IF(N1344="sníž. přenesená",J1344,0)</f>
        <v>0</v>
      </c>
      <c r="BI1344" s="199">
        <f>IF(N1344="nulová",J1344,0)</f>
        <v>0</v>
      </c>
      <c r="BJ1344" s="17" t="s">
        <v>164</v>
      </c>
      <c r="BK1344" s="199">
        <f>ROUND(I1344*H1344,2)</f>
        <v>0</v>
      </c>
      <c r="BL1344" s="17" t="s">
        <v>196</v>
      </c>
      <c r="BM1344" s="198" t="s">
        <v>2353</v>
      </c>
    </row>
    <row r="1345" spans="2:51" s="13" customFormat="1" ht="10.2">
      <c r="B1345" s="200"/>
      <c r="C1345" s="201"/>
      <c r="D1345" s="202" t="s">
        <v>165</v>
      </c>
      <c r="E1345" s="203" t="s">
        <v>1</v>
      </c>
      <c r="F1345" s="204" t="s">
        <v>366</v>
      </c>
      <c r="G1345" s="201"/>
      <c r="H1345" s="203" t="s">
        <v>1</v>
      </c>
      <c r="I1345" s="205"/>
      <c r="J1345" s="201"/>
      <c r="K1345" s="201"/>
      <c r="L1345" s="206"/>
      <c r="M1345" s="207"/>
      <c r="N1345" s="208"/>
      <c r="O1345" s="208"/>
      <c r="P1345" s="208"/>
      <c r="Q1345" s="208"/>
      <c r="R1345" s="208"/>
      <c r="S1345" s="208"/>
      <c r="T1345" s="209"/>
      <c r="AT1345" s="210" t="s">
        <v>165</v>
      </c>
      <c r="AU1345" s="210" t="s">
        <v>83</v>
      </c>
      <c r="AV1345" s="13" t="s">
        <v>81</v>
      </c>
      <c r="AW1345" s="13" t="s">
        <v>30</v>
      </c>
      <c r="AX1345" s="13" t="s">
        <v>73</v>
      </c>
      <c r="AY1345" s="210" t="s">
        <v>157</v>
      </c>
    </row>
    <row r="1346" spans="2:51" s="14" customFormat="1" ht="10.2">
      <c r="B1346" s="211"/>
      <c r="C1346" s="212"/>
      <c r="D1346" s="202" t="s">
        <v>165</v>
      </c>
      <c r="E1346" s="213" t="s">
        <v>1</v>
      </c>
      <c r="F1346" s="214" t="s">
        <v>2354</v>
      </c>
      <c r="G1346" s="212"/>
      <c r="H1346" s="215">
        <v>17.16</v>
      </c>
      <c r="I1346" s="216"/>
      <c r="J1346" s="212"/>
      <c r="K1346" s="212"/>
      <c r="L1346" s="217"/>
      <c r="M1346" s="218"/>
      <c r="N1346" s="219"/>
      <c r="O1346" s="219"/>
      <c r="P1346" s="219"/>
      <c r="Q1346" s="219"/>
      <c r="R1346" s="219"/>
      <c r="S1346" s="219"/>
      <c r="T1346" s="220"/>
      <c r="AT1346" s="221" t="s">
        <v>165</v>
      </c>
      <c r="AU1346" s="221" t="s">
        <v>83</v>
      </c>
      <c r="AV1346" s="14" t="s">
        <v>83</v>
      </c>
      <c r="AW1346" s="14" t="s">
        <v>30</v>
      </c>
      <c r="AX1346" s="14" t="s">
        <v>73</v>
      </c>
      <c r="AY1346" s="221" t="s">
        <v>157</v>
      </c>
    </row>
    <row r="1347" spans="2:51" s="15" customFormat="1" ht="10.2">
      <c r="B1347" s="222"/>
      <c r="C1347" s="223"/>
      <c r="D1347" s="202" t="s">
        <v>165</v>
      </c>
      <c r="E1347" s="224" t="s">
        <v>1</v>
      </c>
      <c r="F1347" s="225" t="s">
        <v>168</v>
      </c>
      <c r="G1347" s="223"/>
      <c r="H1347" s="226">
        <v>17.16</v>
      </c>
      <c r="I1347" s="227"/>
      <c r="J1347" s="223"/>
      <c r="K1347" s="223"/>
      <c r="L1347" s="228"/>
      <c r="M1347" s="229"/>
      <c r="N1347" s="230"/>
      <c r="O1347" s="230"/>
      <c r="P1347" s="230"/>
      <c r="Q1347" s="230"/>
      <c r="R1347" s="230"/>
      <c r="S1347" s="230"/>
      <c r="T1347" s="231"/>
      <c r="AT1347" s="232" t="s">
        <v>165</v>
      </c>
      <c r="AU1347" s="232" t="s">
        <v>83</v>
      </c>
      <c r="AV1347" s="15" t="s">
        <v>164</v>
      </c>
      <c r="AW1347" s="15" t="s">
        <v>30</v>
      </c>
      <c r="AX1347" s="15" t="s">
        <v>81</v>
      </c>
      <c r="AY1347" s="232" t="s">
        <v>157</v>
      </c>
    </row>
    <row r="1348" spans="1:65" s="2" customFormat="1" ht="14.4" customHeight="1">
      <c r="A1348" s="34"/>
      <c r="B1348" s="35"/>
      <c r="C1348" s="187" t="s">
        <v>1312</v>
      </c>
      <c r="D1348" s="187" t="s">
        <v>159</v>
      </c>
      <c r="E1348" s="188" t="s">
        <v>2355</v>
      </c>
      <c r="F1348" s="189" t="s">
        <v>2356</v>
      </c>
      <c r="G1348" s="190" t="s">
        <v>208</v>
      </c>
      <c r="H1348" s="191">
        <v>12.845</v>
      </c>
      <c r="I1348" s="192"/>
      <c r="J1348" s="193">
        <f>ROUND(I1348*H1348,2)</f>
        <v>0</v>
      </c>
      <c r="K1348" s="189" t="s">
        <v>163</v>
      </c>
      <c r="L1348" s="39"/>
      <c r="M1348" s="194" t="s">
        <v>1</v>
      </c>
      <c r="N1348" s="195" t="s">
        <v>40</v>
      </c>
      <c r="O1348" s="72"/>
      <c r="P1348" s="196">
        <f>O1348*H1348</f>
        <v>0</v>
      </c>
      <c r="Q1348" s="196">
        <v>0</v>
      </c>
      <c r="R1348" s="196">
        <f>Q1348*H1348</f>
        <v>0</v>
      </c>
      <c r="S1348" s="196">
        <v>0</v>
      </c>
      <c r="T1348" s="197">
        <f>S1348*H1348</f>
        <v>0</v>
      </c>
      <c r="U1348" s="34"/>
      <c r="V1348" s="34"/>
      <c r="W1348" s="34"/>
      <c r="X1348" s="34"/>
      <c r="Y1348" s="34"/>
      <c r="Z1348" s="34"/>
      <c r="AA1348" s="34"/>
      <c r="AB1348" s="34"/>
      <c r="AC1348" s="34"/>
      <c r="AD1348" s="34"/>
      <c r="AE1348" s="34"/>
      <c r="AR1348" s="198" t="s">
        <v>196</v>
      </c>
      <c r="AT1348" s="198" t="s">
        <v>159</v>
      </c>
      <c r="AU1348" s="198" t="s">
        <v>83</v>
      </c>
      <c r="AY1348" s="17" t="s">
        <v>157</v>
      </c>
      <c r="BE1348" s="199">
        <f>IF(N1348="základní",J1348,0)</f>
        <v>0</v>
      </c>
      <c r="BF1348" s="199">
        <f>IF(N1348="snížená",J1348,0)</f>
        <v>0</v>
      </c>
      <c r="BG1348" s="199">
        <f>IF(N1348="zákl. přenesená",J1348,0)</f>
        <v>0</v>
      </c>
      <c r="BH1348" s="199">
        <f>IF(N1348="sníž. přenesená",J1348,0)</f>
        <v>0</v>
      </c>
      <c r="BI1348" s="199">
        <f>IF(N1348="nulová",J1348,0)</f>
        <v>0</v>
      </c>
      <c r="BJ1348" s="17" t="s">
        <v>164</v>
      </c>
      <c r="BK1348" s="199">
        <f>ROUND(I1348*H1348,2)</f>
        <v>0</v>
      </c>
      <c r="BL1348" s="17" t="s">
        <v>196</v>
      </c>
      <c r="BM1348" s="198" t="s">
        <v>2357</v>
      </c>
    </row>
    <row r="1349" spans="2:51" s="13" customFormat="1" ht="10.2">
      <c r="B1349" s="200"/>
      <c r="C1349" s="201"/>
      <c r="D1349" s="202" t="s">
        <v>165</v>
      </c>
      <c r="E1349" s="203" t="s">
        <v>1</v>
      </c>
      <c r="F1349" s="204" t="s">
        <v>366</v>
      </c>
      <c r="G1349" s="201"/>
      <c r="H1349" s="203" t="s">
        <v>1</v>
      </c>
      <c r="I1349" s="205"/>
      <c r="J1349" s="201"/>
      <c r="K1349" s="201"/>
      <c r="L1349" s="206"/>
      <c r="M1349" s="207"/>
      <c r="N1349" s="208"/>
      <c r="O1349" s="208"/>
      <c r="P1349" s="208"/>
      <c r="Q1349" s="208"/>
      <c r="R1349" s="208"/>
      <c r="S1349" s="208"/>
      <c r="T1349" s="209"/>
      <c r="AT1349" s="210" t="s">
        <v>165</v>
      </c>
      <c r="AU1349" s="210" t="s">
        <v>83</v>
      </c>
      <c r="AV1349" s="13" t="s">
        <v>81</v>
      </c>
      <c r="AW1349" s="13" t="s">
        <v>30</v>
      </c>
      <c r="AX1349" s="13" t="s">
        <v>73</v>
      </c>
      <c r="AY1349" s="210" t="s">
        <v>157</v>
      </c>
    </row>
    <row r="1350" spans="2:51" s="14" customFormat="1" ht="10.2">
      <c r="B1350" s="211"/>
      <c r="C1350" s="212"/>
      <c r="D1350" s="202" t="s">
        <v>165</v>
      </c>
      <c r="E1350" s="213" t="s">
        <v>1</v>
      </c>
      <c r="F1350" s="214" t="s">
        <v>2358</v>
      </c>
      <c r="G1350" s="212"/>
      <c r="H1350" s="215">
        <v>12.845</v>
      </c>
      <c r="I1350" s="216"/>
      <c r="J1350" s="212"/>
      <c r="K1350" s="212"/>
      <c r="L1350" s="217"/>
      <c r="M1350" s="218"/>
      <c r="N1350" s="219"/>
      <c r="O1350" s="219"/>
      <c r="P1350" s="219"/>
      <c r="Q1350" s="219"/>
      <c r="R1350" s="219"/>
      <c r="S1350" s="219"/>
      <c r="T1350" s="220"/>
      <c r="AT1350" s="221" t="s">
        <v>165</v>
      </c>
      <c r="AU1350" s="221" t="s">
        <v>83</v>
      </c>
      <c r="AV1350" s="14" t="s">
        <v>83</v>
      </c>
      <c r="AW1350" s="14" t="s">
        <v>30</v>
      </c>
      <c r="AX1350" s="14" t="s">
        <v>73</v>
      </c>
      <c r="AY1350" s="221" t="s">
        <v>157</v>
      </c>
    </row>
    <row r="1351" spans="2:51" s="15" customFormat="1" ht="10.2">
      <c r="B1351" s="222"/>
      <c r="C1351" s="223"/>
      <c r="D1351" s="202" t="s">
        <v>165</v>
      </c>
      <c r="E1351" s="224" t="s">
        <v>1</v>
      </c>
      <c r="F1351" s="225" t="s">
        <v>168</v>
      </c>
      <c r="G1351" s="223"/>
      <c r="H1351" s="226">
        <v>12.845</v>
      </c>
      <c r="I1351" s="227"/>
      <c r="J1351" s="223"/>
      <c r="K1351" s="223"/>
      <c r="L1351" s="228"/>
      <c r="M1351" s="229"/>
      <c r="N1351" s="230"/>
      <c r="O1351" s="230"/>
      <c r="P1351" s="230"/>
      <c r="Q1351" s="230"/>
      <c r="R1351" s="230"/>
      <c r="S1351" s="230"/>
      <c r="T1351" s="231"/>
      <c r="AT1351" s="232" t="s">
        <v>165</v>
      </c>
      <c r="AU1351" s="232" t="s">
        <v>83</v>
      </c>
      <c r="AV1351" s="15" t="s">
        <v>164</v>
      </c>
      <c r="AW1351" s="15" t="s">
        <v>30</v>
      </c>
      <c r="AX1351" s="15" t="s">
        <v>81</v>
      </c>
      <c r="AY1351" s="232" t="s">
        <v>157</v>
      </c>
    </row>
    <row r="1352" spans="1:65" s="2" customFormat="1" ht="14.4" customHeight="1">
      <c r="A1352" s="34"/>
      <c r="B1352" s="35"/>
      <c r="C1352" s="233" t="s">
        <v>2359</v>
      </c>
      <c r="D1352" s="233" t="s">
        <v>307</v>
      </c>
      <c r="E1352" s="234" t="s">
        <v>2360</v>
      </c>
      <c r="F1352" s="235" t="s">
        <v>2361</v>
      </c>
      <c r="G1352" s="236" t="s">
        <v>208</v>
      </c>
      <c r="H1352" s="237">
        <v>14.13</v>
      </c>
      <c r="I1352" s="238"/>
      <c r="J1352" s="239">
        <f>ROUND(I1352*H1352,2)</f>
        <v>0</v>
      </c>
      <c r="K1352" s="235" t="s">
        <v>163</v>
      </c>
      <c r="L1352" s="240"/>
      <c r="M1352" s="241" t="s">
        <v>1</v>
      </c>
      <c r="N1352" s="242" t="s">
        <v>40</v>
      </c>
      <c r="O1352" s="72"/>
      <c r="P1352" s="196">
        <f>O1352*H1352</f>
        <v>0</v>
      </c>
      <c r="Q1352" s="196">
        <v>0.00931</v>
      </c>
      <c r="R1352" s="196">
        <f>Q1352*H1352</f>
        <v>0.1315503</v>
      </c>
      <c r="S1352" s="196">
        <v>0</v>
      </c>
      <c r="T1352" s="197">
        <f>S1352*H1352</f>
        <v>0</v>
      </c>
      <c r="U1352" s="34"/>
      <c r="V1352" s="34"/>
      <c r="W1352" s="34"/>
      <c r="X1352" s="34"/>
      <c r="Y1352" s="34"/>
      <c r="Z1352" s="34"/>
      <c r="AA1352" s="34"/>
      <c r="AB1352" s="34"/>
      <c r="AC1352" s="34"/>
      <c r="AD1352" s="34"/>
      <c r="AE1352" s="34"/>
      <c r="AR1352" s="198" t="s">
        <v>241</v>
      </c>
      <c r="AT1352" s="198" t="s">
        <v>307</v>
      </c>
      <c r="AU1352" s="198" t="s">
        <v>83</v>
      </c>
      <c r="AY1352" s="17" t="s">
        <v>157</v>
      </c>
      <c r="BE1352" s="199">
        <f>IF(N1352="základní",J1352,0)</f>
        <v>0</v>
      </c>
      <c r="BF1352" s="199">
        <f>IF(N1352="snížená",J1352,0)</f>
        <v>0</v>
      </c>
      <c r="BG1352" s="199">
        <f>IF(N1352="zákl. přenesená",J1352,0)</f>
        <v>0</v>
      </c>
      <c r="BH1352" s="199">
        <f>IF(N1352="sníž. přenesená",J1352,0)</f>
        <v>0</v>
      </c>
      <c r="BI1352" s="199">
        <f>IF(N1352="nulová",J1352,0)</f>
        <v>0</v>
      </c>
      <c r="BJ1352" s="17" t="s">
        <v>164</v>
      </c>
      <c r="BK1352" s="199">
        <f>ROUND(I1352*H1352,2)</f>
        <v>0</v>
      </c>
      <c r="BL1352" s="17" t="s">
        <v>196</v>
      </c>
      <c r="BM1352" s="198" t="s">
        <v>2362</v>
      </c>
    </row>
    <row r="1353" spans="2:51" s="14" customFormat="1" ht="10.2">
      <c r="B1353" s="211"/>
      <c r="C1353" s="212"/>
      <c r="D1353" s="202" t="s">
        <v>165</v>
      </c>
      <c r="E1353" s="213" t="s">
        <v>1</v>
      </c>
      <c r="F1353" s="214" t="s">
        <v>2363</v>
      </c>
      <c r="G1353" s="212"/>
      <c r="H1353" s="215">
        <v>14.13</v>
      </c>
      <c r="I1353" s="216"/>
      <c r="J1353" s="212"/>
      <c r="K1353" s="212"/>
      <c r="L1353" s="217"/>
      <c r="M1353" s="218"/>
      <c r="N1353" s="219"/>
      <c r="O1353" s="219"/>
      <c r="P1353" s="219"/>
      <c r="Q1353" s="219"/>
      <c r="R1353" s="219"/>
      <c r="S1353" s="219"/>
      <c r="T1353" s="220"/>
      <c r="AT1353" s="221" t="s">
        <v>165</v>
      </c>
      <c r="AU1353" s="221" t="s">
        <v>83</v>
      </c>
      <c r="AV1353" s="14" t="s">
        <v>83</v>
      </c>
      <c r="AW1353" s="14" t="s">
        <v>30</v>
      </c>
      <c r="AX1353" s="14" t="s">
        <v>73</v>
      </c>
      <c r="AY1353" s="221" t="s">
        <v>157</v>
      </c>
    </row>
    <row r="1354" spans="2:51" s="15" customFormat="1" ht="10.2">
      <c r="B1354" s="222"/>
      <c r="C1354" s="223"/>
      <c r="D1354" s="202" t="s">
        <v>165</v>
      </c>
      <c r="E1354" s="224" t="s">
        <v>1</v>
      </c>
      <c r="F1354" s="225" t="s">
        <v>168</v>
      </c>
      <c r="G1354" s="223"/>
      <c r="H1354" s="226">
        <v>14.13</v>
      </c>
      <c r="I1354" s="227"/>
      <c r="J1354" s="223"/>
      <c r="K1354" s="223"/>
      <c r="L1354" s="228"/>
      <c r="M1354" s="229"/>
      <c r="N1354" s="230"/>
      <c r="O1354" s="230"/>
      <c r="P1354" s="230"/>
      <c r="Q1354" s="230"/>
      <c r="R1354" s="230"/>
      <c r="S1354" s="230"/>
      <c r="T1354" s="231"/>
      <c r="AT1354" s="232" t="s">
        <v>165</v>
      </c>
      <c r="AU1354" s="232" t="s">
        <v>83</v>
      </c>
      <c r="AV1354" s="15" t="s">
        <v>164</v>
      </c>
      <c r="AW1354" s="15" t="s">
        <v>30</v>
      </c>
      <c r="AX1354" s="15" t="s">
        <v>81</v>
      </c>
      <c r="AY1354" s="232" t="s">
        <v>157</v>
      </c>
    </row>
    <row r="1355" spans="1:65" s="2" customFormat="1" ht="24.15" customHeight="1">
      <c r="A1355" s="34"/>
      <c r="B1355" s="35"/>
      <c r="C1355" s="187" t="s">
        <v>1315</v>
      </c>
      <c r="D1355" s="187" t="s">
        <v>159</v>
      </c>
      <c r="E1355" s="188" t="s">
        <v>2364</v>
      </c>
      <c r="F1355" s="189" t="s">
        <v>2365</v>
      </c>
      <c r="G1355" s="190" t="s">
        <v>265</v>
      </c>
      <c r="H1355" s="191">
        <v>5</v>
      </c>
      <c r="I1355" s="192"/>
      <c r="J1355" s="193">
        <f>ROUND(I1355*H1355,2)</f>
        <v>0</v>
      </c>
      <c r="K1355" s="189" t="s">
        <v>163</v>
      </c>
      <c r="L1355" s="39"/>
      <c r="M1355" s="194" t="s">
        <v>1</v>
      </c>
      <c r="N1355" s="195" t="s">
        <v>40</v>
      </c>
      <c r="O1355" s="72"/>
      <c r="P1355" s="196">
        <f>O1355*H1355</f>
        <v>0</v>
      </c>
      <c r="Q1355" s="196">
        <v>0</v>
      </c>
      <c r="R1355" s="196">
        <f>Q1355*H1355</f>
        <v>0</v>
      </c>
      <c r="S1355" s="196">
        <v>0</v>
      </c>
      <c r="T1355" s="197">
        <f>S1355*H1355</f>
        <v>0</v>
      </c>
      <c r="U1355" s="34"/>
      <c r="V1355" s="34"/>
      <c r="W1355" s="34"/>
      <c r="X1355" s="34"/>
      <c r="Y1355" s="34"/>
      <c r="Z1355" s="34"/>
      <c r="AA1355" s="34"/>
      <c r="AB1355" s="34"/>
      <c r="AC1355" s="34"/>
      <c r="AD1355" s="34"/>
      <c r="AE1355" s="34"/>
      <c r="AR1355" s="198" t="s">
        <v>196</v>
      </c>
      <c r="AT1355" s="198" t="s">
        <v>159</v>
      </c>
      <c r="AU1355" s="198" t="s">
        <v>83</v>
      </c>
      <c r="AY1355" s="17" t="s">
        <v>157</v>
      </c>
      <c r="BE1355" s="199">
        <f>IF(N1355="základní",J1355,0)</f>
        <v>0</v>
      </c>
      <c r="BF1355" s="199">
        <f>IF(N1355="snížená",J1355,0)</f>
        <v>0</v>
      </c>
      <c r="BG1355" s="199">
        <f>IF(N1355="zákl. přenesená",J1355,0)</f>
        <v>0</v>
      </c>
      <c r="BH1355" s="199">
        <f>IF(N1355="sníž. přenesená",J1355,0)</f>
        <v>0</v>
      </c>
      <c r="BI1355" s="199">
        <f>IF(N1355="nulová",J1355,0)</f>
        <v>0</v>
      </c>
      <c r="BJ1355" s="17" t="s">
        <v>164</v>
      </c>
      <c r="BK1355" s="199">
        <f>ROUND(I1355*H1355,2)</f>
        <v>0</v>
      </c>
      <c r="BL1355" s="17" t="s">
        <v>196</v>
      </c>
      <c r="BM1355" s="198" t="s">
        <v>2366</v>
      </c>
    </row>
    <row r="1356" spans="1:65" s="2" customFormat="1" ht="14.4" customHeight="1">
      <c r="A1356" s="34"/>
      <c r="B1356" s="35"/>
      <c r="C1356" s="233" t="s">
        <v>2367</v>
      </c>
      <c r="D1356" s="233" t="s">
        <v>307</v>
      </c>
      <c r="E1356" s="234" t="s">
        <v>2368</v>
      </c>
      <c r="F1356" s="235" t="s">
        <v>2369</v>
      </c>
      <c r="G1356" s="236" t="s">
        <v>1179</v>
      </c>
      <c r="H1356" s="237">
        <v>1</v>
      </c>
      <c r="I1356" s="238"/>
      <c r="J1356" s="239">
        <f>ROUND(I1356*H1356,2)</f>
        <v>0</v>
      </c>
      <c r="K1356" s="235" t="s">
        <v>1</v>
      </c>
      <c r="L1356" s="240"/>
      <c r="M1356" s="241" t="s">
        <v>1</v>
      </c>
      <c r="N1356" s="242" t="s">
        <v>40</v>
      </c>
      <c r="O1356" s="72"/>
      <c r="P1356" s="196">
        <f>O1356*H1356</f>
        <v>0</v>
      </c>
      <c r="Q1356" s="196">
        <v>0</v>
      </c>
      <c r="R1356" s="196">
        <f>Q1356*H1356</f>
        <v>0</v>
      </c>
      <c r="S1356" s="196">
        <v>0</v>
      </c>
      <c r="T1356" s="197">
        <f>S1356*H1356</f>
        <v>0</v>
      </c>
      <c r="U1356" s="34"/>
      <c r="V1356" s="34"/>
      <c r="W1356" s="34"/>
      <c r="X1356" s="34"/>
      <c r="Y1356" s="34"/>
      <c r="Z1356" s="34"/>
      <c r="AA1356" s="34"/>
      <c r="AB1356" s="34"/>
      <c r="AC1356" s="34"/>
      <c r="AD1356" s="34"/>
      <c r="AE1356" s="34"/>
      <c r="AR1356" s="198" t="s">
        <v>241</v>
      </c>
      <c r="AT1356" s="198" t="s">
        <v>307</v>
      </c>
      <c r="AU1356" s="198" t="s">
        <v>83</v>
      </c>
      <c r="AY1356" s="17" t="s">
        <v>157</v>
      </c>
      <c r="BE1356" s="199">
        <f>IF(N1356="základní",J1356,0)</f>
        <v>0</v>
      </c>
      <c r="BF1356" s="199">
        <f>IF(N1356="snížená",J1356,0)</f>
        <v>0</v>
      </c>
      <c r="BG1356" s="199">
        <f>IF(N1356="zákl. přenesená",J1356,0)</f>
        <v>0</v>
      </c>
      <c r="BH1356" s="199">
        <f>IF(N1356="sníž. přenesená",J1356,0)</f>
        <v>0</v>
      </c>
      <c r="BI1356" s="199">
        <f>IF(N1356="nulová",J1356,0)</f>
        <v>0</v>
      </c>
      <c r="BJ1356" s="17" t="s">
        <v>164</v>
      </c>
      <c r="BK1356" s="199">
        <f>ROUND(I1356*H1356,2)</f>
        <v>0</v>
      </c>
      <c r="BL1356" s="17" t="s">
        <v>196</v>
      </c>
      <c r="BM1356" s="198" t="s">
        <v>2370</v>
      </c>
    </row>
    <row r="1357" spans="1:65" s="2" customFormat="1" ht="14.4" customHeight="1">
      <c r="A1357" s="34"/>
      <c r="B1357" s="35"/>
      <c r="C1357" s="187" t="s">
        <v>1319</v>
      </c>
      <c r="D1357" s="187" t="s">
        <v>159</v>
      </c>
      <c r="E1357" s="188" t="s">
        <v>2371</v>
      </c>
      <c r="F1357" s="189" t="s">
        <v>2372</v>
      </c>
      <c r="G1357" s="190" t="s">
        <v>208</v>
      </c>
      <c r="H1357" s="191">
        <v>52.725</v>
      </c>
      <c r="I1357" s="192"/>
      <c r="J1357" s="193">
        <f>ROUND(I1357*H1357,2)</f>
        <v>0</v>
      </c>
      <c r="K1357" s="189" t="s">
        <v>163</v>
      </c>
      <c r="L1357" s="39"/>
      <c r="M1357" s="194" t="s">
        <v>1</v>
      </c>
      <c r="N1357" s="195" t="s">
        <v>40</v>
      </c>
      <c r="O1357" s="72"/>
      <c r="P1357" s="196">
        <f>O1357*H1357</f>
        <v>0</v>
      </c>
      <c r="Q1357" s="196">
        <v>0</v>
      </c>
      <c r="R1357" s="196">
        <f>Q1357*H1357</f>
        <v>0</v>
      </c>
      <c r="S1357" s="196">
        <v>0.01098</v>
      </c>
      <c r="T1357" s="197">
        <f>S1357*H1357</f>
        <v>0.5789205000000001</v>
      </c>
      <c r="U1357" s="34"/>
      <c r="V1357" s="34"/>
      <c r="W1357" s="34"/>
      <c r="X1357" s="34"/>
      <c r="Y1357" s="34"/>
      <c r="Z1357" s="34"/>
      <c r="AA1357" s="34"/>
      <c r="AB1357" s="34"/>
      <c r="AC1357" s="34"/>
      <c r="AD1357" s="34"/>
      <c r="AE1357" s="34"/>
      <c r="AR1357" s="198" t="s">
        <v>196</v>
      </c>
      <c r="AT1357" s="198" t="s">
        <v>159</v>
      </c>
      <c r="AU1357" s="198" t="s">
        <v>83</v>
      </c>
      <c r="AY1357" s="17" t="s">
        <v>157</v>
      </c>
      <c r="BE1357" s="199">
        <f>IF(N1357="základní",J1357,0)</f>
        <v>0</v>
      </c>
      <c r="BF1357" s="199">
        <f>IF(N1357="snížená",J1357,0)</f>
        <v>0</v>
      </c>
      <c r="BG1357" s="199">
        <f>IF(N1357="zákl. přenesená",J1357,0)</f>
        <v>0</v>
      </c>
      <c r="BH1357" s="199">
        <f>IF(N1357="sníž. přenesená",J1357,0)</f>
        <v>0</v>
      </c>
      <c r="BI1357" s="199">
        <f>IF(N1357="nulová",J1357,0)</f>
        <v>0</v>
      </c>
      <c r="BJ1357" s="17" t="s">
        <v>164</v>
      </c>
      <c r="BK1357" s="199">
        <f>ROUND(I1357*H1357,2)</f>
        <v>0</v>
      </c>
      <c r="BL1357" s="17" t="s">
        <v>196</v>
      </c>
      <c r="BM1357" s="198" t="s">
        <v>2373</v>
      </c>
    </row>
    <row r="1358" spans="2:51" s="13" customFormat="1" ht="10.2">
      <c r="B1358" s="200"/>
      <c r="C1358" s="201"/>
      <c r="D1358" s="202" t="s">
        <v>165</v>
      </c>
      <c r="E1358" s="203" t="s">
        <v>1</v>
      </c>
      <c r="F1358" s="204" t="s">
        <v>166</v>
      </c>
      <c r="G1358" s="201"/>
      <c r="H1358" s="203" t="s">
        <v>1</v>
      </c>
      <c r="I1358" s="205"/>
      <c r="J1358" s="201"/>
      <c r="K1358" s="201"/>
      <c r="L1358" s="206"/>
      <c r="M1358" s="207"/>
      <c r="N1358" s="208"/>
      <c r="O1358" s="208"/>
      <c r="P1358" s="208"/>
      <c r="Q1358" s="208"/>
      <c r="R1358" s="208"/>
      <c r="S1358" s="208"/>
      <c r="T1358" s="209"/>
      <c r="AT1358" s="210" t="s">
        <v>165</v>
      </c>
      <c r="AU1358" s="210" t="s">
        <v>83</v>
      </c>
      <c r="AV1358" s="13" t="s">
        <v>81</v>
      </c>
      <c r="AW1358" s="13" t="s">
        <v>30</v>
      </c>
      <c r="AX1358" s="13" t="s">
        <v>73</v>
      </c>
      <c r="AY1358" s="210" t="s">
        <v>157</v>
      </c>
    </row>
    <row r="1359" spans="2:51" s="14" customFormat="1" ht="10.2">
      <c r="B1359" s="211"/>
      <c r="C1359" s="212"/>
      <c r="D1359" s="202" t="s">
        <v>165</v>
      </c>
      <c r="E1359" s="213" t="s">
        <v>1</v>
      </c>
      <c r="F1359" s="214" t="s">
        <v>2374</v>
      </c>
      <c r="G1359" s="212"/>
      <c r="H1359" s="215">
        <v>52.725</v>
      </c>
      <c r="I1359" s="216"/>
      <c r="J1359" s="212"/>
      <c r="K1359" s="212"/>
      <c r="L1359" s="217"/>
      <c r="M1359" s="218"/>
      <c r="N1359" s="219"/>
      <c r="O1359" s="219"/>
      <c r="P1359" s="219"/>
      <c r="Q1359" s="219"/>
      <c r="R1359" s="219"/>
      <c r="S1359" s="219"/>
      <c r="T1359" s="220"/>
      <c r="AT1359" s="221" t="s">
        <v>165</v>
      </c>
      <c r="AU1359" s="221" t="s">
        <v>83</v>
      </c>
      <c r="AV1359" s="14" t="s">
        <v>83</v>
      </c>
      <c r="AW1359" s="14" t="s">
        <v>30</v>
      </c>
      <c r="AX1359" s="14" t="s">
        <v>73</v>
      </c>
      <c r="AY1359" s="221" t="s">
        <v>157</v>
      </c>
    </row>
    <row r="1360" spans="2:51" s="15" customFormat="1" ht="10.2">
      <c r="B1360" s="222"/>
      <c r="C1360" s="223"/>
      <c r="D1360" s="202" t="s">
        <v>165</v>
      </c>
      <c r="E1360" s="224" t="s">
        <v>1</v>
      </c>
      <c r="F1360" s="225" t="s">
        <v>168</v>
      </c>
      <c r="G1360" s="223"/>
      <c r="H1360" s="226">
        <v>52.725</v>
      </c>
      <c r="I1360" s="227"/>
      <c r="J1360" s="223"/>
      <c r="K1360" s="223"/>
      <c r="L1360" s="228"/>
      <c r="M1360" s="229"/>
      <c r="N1360" s="230"/>
      <c r="O1360" s="230"/>
      <c r="P1360" s="230"/>
      <c r="Q1360" s="230"/>
      <c r="R1360" s="230"/>
      <c r="S1360" s="230"/>
      <c r="T1360" s="231"/>
      <c r="AT1360" s="232" t="s">
        <v>165</v>
      </c>
      <c r="AU1360" s="232" t="s">
        <v>83</v>
      </c>
      <c r="AV1360" s="15" t="s">
        <v>164</v>
      </c>
      <c r="AW1360" s="15" t="s">
        <v>30</v>
      </c>
      <c r="AX1360" s="15" t="s">
        <v>81</v>
      </c>
      <c r="AY1360" s="232" t="s">
        <v>157</v>
      </c>
    </row>
    <row r="1361" spans="1:65" s="2" customFormat="1" ht="14.4" customHeight="1">
      <c r="A1361" s="34"/>
      <c r="B1361" s="35"/>
      <c r="C1361" s="187" t="s">
        <v>2375</v>
      </c>
      <c r="D1361" s="187" t="s">
        <v>159</v>
      </c>
      <c r="E1361" s="188" t="s">
        <v>2376</v>
      </c>
      <c r="F1361" s="189" t="s">
        <v>2377</v>
      </c>
      <c r="G1361" s="190" t="s">
        <v>208</v>
      </c>
      <c r="H1361" s="191">
        <v>113.25</v>
      </c>
      <c r="I1361" s="192"/>
      <c r="J1361" s="193">
        <f>ROUND(I1361*H1361,2)</f>
        <v>0</v>
      </c>
      <c r="K1361" s="189" t="s">
        <v>163</v>
      </c>
      <c r="L1361" s="39"/>
      <c r="M1361" s="194" t="s">
        <v>1</v>
      </c>
      <c r="N1361" s="195" t="s">
        <v>40</v>
      </c>
      <c r="O1361" s="72"/>
      <c r="P1361" s="196">
        <f>O1361*H1361</f>
        <v>0</v>
      </c>
      <c r="Q1361" s="196">
        <v>0</v>
      </c>
      <c r="R1361" s="196">
        <f>Q1361*H1361</f>
        <v>0</v>
      </c>
      <c r="S1361" s="196">
        <v>0.01098</v>
      </c>
      <c r="T1361" s="197">
        <f>S1361*H1361</f>
        <v>1.243485</v>
      </c>
      <c r="U1361" s="34"/>
      <c r="V1361" s="34"/>
      <c r="W1361" s="34"/>
      <c r="X1361" s="34"/>
      <c r="Y1361" s="34"/>
      <c r="Z1361" s="34"/>
      <c r="AA1361" s="34"/>
      <c r="AB1361" s="34"/>
      <c r="AC1361" s="34"/>
      <c r="AD1361" s="34"/>
      <c r="AE1361" s="34"/>
      <c r="AR1361" s="198" t="s">
        <v>164</v>
      </c>
      <c r="AT1361" s="198" t="s">
        <v>159</v>
      </c>
      <c r="AU1361" s="198" t="s">
        <v>83</v>
      </c>
      <c r="AY1361" s="17" t="s">
        <v>157</v>
      </c>
      <c r="BE1361" s="199">
        <f>IF(N1361="základní",J1361,0)</f>
        <v>0</v>
      </c>
      <c r="BF1361" s="199">
        <f>IF(N1361="snížená",J1361,0)</f>
        <v>0</v>
      </c>
      <c r="BG1361" s="199">
        <f>IF(N1361="zákl. přenesená",J1361,0)</f>
        <v>0</v>
      </c>
      <c r="BH1361" s="199">
        <f>IF(N1361="sníž. přenesená",J1361,0)</f>
        <v>0</v>
      </c>
      <c r="BI1361" s="199">
        <f>IF(N1361="nulová",J1361,0)</f>
        <v>0</v>
      </c>
      <c r="BJ1361" s="17" t="s">
        <v>164</v>
      </c>
      <c r="BK1361" s="199">
        <f>ROUND(I1361*H1361,2)</f>
        <v>0</v>
      </c>
      <c r="BL1361" s="17" t="s">
        <v>164</v>
      </c>
      <c r="BM1361" s="198" t="s">
        <v>2378</v>
      </c>
    </row>
    <row r="1362" spans="2:51" s="14" customFormat="1" ht="10.2">
      <c r="B1362" s="211"/>
      <c r="C1362" s="212"/>
      <c r="D1362" s="202" t="s">
        <v>165</v>
      </c>
      <c r="E1362" s="213" t="s">
        <v>1</v>
      </c>
      <c r="F1362" s="214" t="s">
        <v>2379</v>
      </c>
      <c r="G1362" s="212"/>
      <c r="H1362" s="215">
        <v>113.25</v>
      </c>
      <c r="I1362" s="216"/>
      <c r="J1362" s="212"/>
      <c r="K1362" s="212"/>
      <c r="L1362" s="217"/>
      <c r="M1362" s="218"/>
      <c r="N1362" s="219"/>
      <c r="O1362" s="219"/>
      <c r="P1362" s="219"/>
      <c r="Q1362" s="219"/>
      <c r="R1362" s="219"/>
      <c r="S1362" s="219"/>
      <c r="T1362" s="220"/>
      <c r="AT1362" s="221" t="s">
        <v>165</v>
      </c>
      <c r="AU1362" s="221" t="s">
        <v>83</v>
      </c>
      <c r="AV1362" s="14" t="s">
        <v>83</v>
      </c>
      <c r="AW1362" s="14" t="s">
        <v>30</v>
      </c>
      <c r="AX1362" s="14" t="s">
        <v>81</v>
      </c>
      <c r="AY1362" s="221" t="s">
        <v>157</v>
      </c>
    </row>
    <row r="1363" spans="1:65" s="2" customFormat="1" ht="24.15" customHeight="1">
      <c r="A1363" s="34"/>
      <c r="B1363" s="35"/>
      <c r="C1363" s="187" t="s">
        <v>1322</v>
      </c>
      <c r="D1363" s="187" t="s">
        <v>159</v>
      </c>
      <c r="E1363" s="188" t="s">
        <v>2380</v>
      </c>
      <c r="F1363" s="189" t="s">
        <v>2381</v>
      </c>
      <c r="G1363" s="190" t="s">
        <v>265</v>
      </c>
      <c r="H1363" s="191">
        <v>8</v>
      </c>
      <c r="I1363" s="192"/>
      <c r="J1363" s="193">
        <f>ROUND(I1363*H1363,2)</f>
        <v>0</v>
      </c>
      <c r="K1363" s="189" t="s">
        <v>163</v>
      </c>
      <c r="L1363" s="39"/>
      <c r="M1363" s="194" t="s">
        <v>1</v>
      </c>
      <c r="N1363" s="195" t="s">
        <v>40</v>
      </c>
      <c r="O1363" s="72"/>
      <c r="P1363" s="196">
        <f>O1363*H1363</f>
        <v>0</v>
      </c>
      <c r="Q1363" s="196">
        <v>0</v>
      </c>
      <c r="R1363" s="196">
        <f>Q1363*H1363</f>
        <v>0</v>
      </c>
      <c r="S1363" s="196">
        <v>0.006</v>
      </c>
      <c r="T1363" s="197">
        <f>S1363*H1363</f>
        <v>0.048</v>
      </c>
      <c r="U1363" s="34"/>
      <c r="V1363" s="34"/>
      <c r="W1363" s="34"/>
      <c r="X1363" s="34"/>
      <c r="Y1363" s="34"/>
      <c r="Z1363" s="34"/>
      <c r="AA1363" s="34"/>
      <c r="AB1363" s="34"/>
      <c r="AC1363" s="34"/>
      <c r="AD1363" s="34"/>
      <c r="AE1363" s="34"/>
      <c r="AR1363" s="198" t="s">
        <v>196</v>
      </c>
      <c r="AT1363" s="198" t="s">
        <v>159</v>
      </c>
      <c r="AU1363" s="198" t="s">
        <v>83</v>
      </c>
      <c r="AY1363" s="17" t="s">
        <v>157</v>
      </c>
      <c r="BE1363" s="199">
        <f>IF(N1363="základní",J1363,0)</f>
        <v>0</v>
      </c>
      <c r="BF1363" s="199">
        <f>IF(N1363="snížená",J1363,0)</f>
        <v>0</v>
      </c>
      <c r="BG1363" s="199">
        <f>IF(N1363="zákl. přenesená",J1363,0)</f>
        <v>0</v>
      </c>
      <c r="BH1363" s="199">
        <f>IF(N1363="sníž. přenesená",J1363,0)</f>
        <v>0</v>
      </c>
      <c r="BI1363" s="199">
        <f>IF(N1363="nulová",J1363,0)</f>
        <v>0</v>
      </c>
      <c r="BJ1363" s="17" t="s">
        <v>164</v>
      </c>
      <c r="BK1363" s="199">
        <f>ROUND(I1363*H1363,2)</f>
        <v>0</v>
      </c>
      <c r="BL1363" s="17" t="s">
        <v>196</v>
      </c>
      <c r="BM1363" s="198" t="s">
        <v>2382</v>
      </c>
    </row>
    <row r="1364" spans="2:51" s="13" customFormat="1" ht="10.2">
      <c r="B1364" s="200"/>
      <c r="C1364" s="201"/>
      <c r="D1364" s="202" t="s">
        <v>165</v>
      </c>
      <c r="E1364" s="203" t="s">
        <v>1</v>
      </c>
      <c r="F1364" s="204" t="s">
        <v>166</v>
      </c>
      <c r="G1364" s="201"/>
      <c r="H1364" s="203" t="s">
        <v>1</v>
      </c>
      <c r="I1364" s="205"/>
      <c r="J1364" s="201"/>
      <c r="K1364" s="201"/>
      <c r="L1364" s="206"/>
      <c r="M1364" s="207"/>
      <c r="N1364" s="208"/>
      <c r="O1364" s="208"/>
      <c r="P1364" s="208"/>
      <c r="Q1364" s="208"/>
      <c r="R1364" s="208"/>
      <c r="S1364" s="208"/>
      <c r="T1364" s="209"/>
      <c r="AT1364" s="210" t="s">
        <v>165</v>
      </c>
      <c r="AU1364" s="210" t="s">
        <v>83</v>
      </c>
      <c r="AV1364" s="13" t="s">
        <v>81</v>
      </c>
      <c r="AW1364" s="13" t="s">
        <v>30</v>
      </c>
      <c r="AX1364" s="13" t="s">
        <v>73</v>
      </c>
      <c r="AY1364" s="210" t="s">
        <v>157</v>
      </c>
    </row>
    <row r="1365" spans="2:51" s="14" customFormat="1" ht="10.2">
      <c r="B1365" s="211"/>
      <c r="C1365" s="212"/>
      <c r="D1365" s="202" t="s">
        <v>165</v>
      </c>
      <c r="E1365" s="213" t="s">
        <v>1</v>
      </c>
      <c r="F1365" s="214" t="s">
        <v>193</v>
      </c>
      <c r="G1365" s="212"/>
      <c r="H1365" s="215">
        <v>7</v>
      </c>
      <c r="I1365" s="216"/>
      <c r="J1365" s="212"/>
      <c r="K1365" s="212"/>
      <c r="L1365" s="217"/>
      <c r="M1365" s="218"/>
      <c r="N1365" s="219"/>
      <c r="O1365" s="219"/>
      <c r="P1365" s="219"/>
      <c r="Q1365" s="219"/>
      <c r="R1365" s="219"/>
      <c r="S1365" s="219"/>
      <c r="T1365" s="220"/>
      <c r="AT1365" s="221" t="s">
        <v>165</v>
      </c>
      <c r="AU1365" s="221" t="s">
        <v>83</v>
      </c>
      <c r="AV1365" s="14" t="s">
        <v>83</v>
      </c>
      <c r="AW1365" s="14" t="s">
        <v>30</v>
      </c>
      <c r="AX1365" s="14" t="s">
        <v>73</v>
      </c>
      <c r="AY1365" s="221" t="s">
        <v>157</v>
      </c>
    </row>
    <row r="1366" spans="2:51" s="13" customFormat="1" ht="10.2">
      <c r="B1366" s="200"/>
      <c r="C1366" s="201"/>
      <c r="D1366" s="202" t="s">
        <v>165</v>
      </c>
      <c r="E1366" s="203" t="s">
        <v>1</v>
      </c>
      <c r="F1366" s="204" t="s">
        <v>335</v>
      </c>
      <c r="G1366" s="201"/>
      <c r="H1366" s="203" t="s">
        <v>1</v>
      </c>
      <c r="I1366" s="205"/>
      <c r="J1366" s="201"/>
      <c r="K1366" s="201"/>
      <c r="L1366" s="206"/>
      <c r="M1366" s="207"/>
      <c r="N1366" s="208"/>
      <c r="O1366" s="208"/>
      <c r="P1366" s="208"/>
      <c r="Q1366" s="208"/>
      <c r="R1366" s="208"/>
      <c r="S1366" s="208"/>
      <c r="T1366" s="209"/>
      <c r="AT1366" s="210" t="s">
        <v>165</v>
      </c>
      <c r="AU1366" s="210" t="s">
        <v>83</v>
      </c>
      <c r="AV1366" s="13" t="s">
        <v>81</v>
      </c>
      <c r="AW1366" s="13" t="s">
        <v>30</v>
      </c>
      <c r="AX1366" s="13" t="s">
        <v>73</v>
      </c>
      <c r="AY1366" s="210" t="s">
        <v>157</v>
      </c>
    </row>
    <row r="1367" spans="2:51" s="14" customFormat="1" ht="10.2">
      <c r="B1367" s="211"/>
      <c r="C1367" s="212"/>
      <c r="D1367" s="202" t="s">
        <v>165</v>
      </c>
      <c r="E1367" s="213" t="s">
        <v>1</v>
      </c>
      <c r="F1367" s="214" t="s">
        <v>81</v>
      </c>
      <c r="G1367" s="212"/>
      <c r="H1367" s="215">
        <v>1</v>
      </c>
      <c r="I1367" s="216"/>
      <c r="J1367" s="212"/>
      <c r="K1367" s="212"/>
      <c r="L1367" s="217"/>
      <c r="M1367" s="218"/>
      <c r="N1367" s="219"/>
      <c r="O1367" s="219"/>
      <c r="P1367" s="219"/>
      <c r="Q1367" s="219"/>
      <c r="R1367" s="219"/>
      <c r="S1367" s="219"/>
      <c r="T1367" s="220"/>
      <c r="AT1367" s="221" t="s">
        <v>165</v>
      </c>
      <c r="AU1367" s="221" t="s">
        <v>83</v>
      </c>
      <c r="AV1367" s="14" t="s">
        <v>83</v>
      </c>
      <c r="AW1367" s="14" t="s">
        <v>30</v>
      </c>
      <c r="AX1367" s="14" t="s">
        <v>73</v>
      </c>
      <c r="AY1367" s="221" t="s">
        <v>157</v>
      </c>
    </row>
    <row r="1368" spans="2:51" s="15" customFormat="1" ht="10.2">
      <c r="B1368" s="222"/>
      <c r="C1368" s="223"/>
      <c r="D1368" s="202" t="s">
        <v>165</v>
      </c>
      <c r="E1368" s="224" t="s">
        <v>1</v>
      </c>
      <c r="F1368" s="225" t="s">
        <v>168</v>
      </c>
      <c r="G1368" s="223"/>
      <c r="H1368" s="226">
        <v>8</v>
      </c>
      <c r="I1368" s="227"/>
      <c r="J1368" s="223"/>
      <c r="K1368" s="223"/>
      <c r="L1368" s="228"/>
      <c r="M1368" s="229"/>
      <c r="N1368" s="230"/>
      <c r="O1368" s="230"/>
      <c r="P1368" s="230"/>
      <c r="Q1368" s="230"/>
      <c r="R1368" s="230"/>
      <c r="S1368" s="230"/>
      <c r="T1368" s="231"/>
      <c r="AT1368" s="232" t="s">
        <v>165</v>
      </c>
      <c r="AU1368" s="232" t="s">
        <v>83</v>
      </c>
      <c r="AV1368" s="15" t="s">
        <v>164</v>
      </c>
      <c r="AW1368" s="15" t="s">
        <v>30</v>
      </c>
      <c r="AX1368" s="15" t="s">
        <v>81</v>
      </c>
      <c r="AY1368" s="232" t="s">
        <v>157</v>
      </c>
    </row>
    <row r="1369" spans="1:65" s="2" customFormat="1" ht="24.15" customHeight="1">
      <c r="A1369" s="34"/>
      <c r="B1369" s="35"/>
      <c r="C1369" s="187" t="s">
        <v>2383</v>
      </c>
      <c r="D1369" s="187" t="s">
        <v>159</v>
      </c>
      <c r="E1369" s="188" t="s">
        <v>2384</v>
      </c>
      <c r="F1369" s="189" t="s">
        <v>2385</v>
      </c>
      <c r="G1369" s="190" t="s">
        <v>208</v>
      </c>
      <c r="H1369" s="191">
        <v>21.228</v>
      </c>
      <c r="I1369" s="192"/>
      <c r="J1369" s="193">
        <f>ROUND(I1369*H1369,2)</f>
        <v>0</v>
      </c>
      <c r="K1369" s="189" t="s">
        <v>163</v>
      </c>
      <c r="L1369" s="39"/>
      <c r="M1369" s="194" t="s">
        <v>1</v>
      </c>
      <c r="N1369" s="195" t="s">
        <v>40</v>
      </c>
      <c r="O1369" s="72"/>
      <c r="P1369" s="196">
        <f>O1369*H1369</f>
        <v>0</v>
      </c>
      <c r="Q1369" s="196">
        <v>0.00027</v>
      </c>
      <c r="R1369" s="196">
        <f>Q1369*H1369</f>
        <v>0.00573156</v>
      </c>
      <c r="S1369" s="196">
        <v>0</v>
      </c>
      <c r="T1369" s="197">
        <f>S1369*H1369</f>
        <v>0</v>
      </c>
      <c r="U1369" s="34"/>
      <c r="V1369" s="34"/>
      <c r="W1369" s="34"/>
      <c r="X1369" s="34"/>
      <c r="Y1369" s="34"/>
      <c r="Z1369" s="34"/>
      <c r="AA1369" s="34"/>
      <c r="AB1369" s="34"/>
      <c r="AC1369" s="34"/>
      <c r="AD1369" s="34"/>
      <c r="AE1369" s="34"/>
      <c r="AR1369" s="198" t="s">
        <v>196</v>
      </c>
      <c r="AT1369" s="198" t="s">
        <v>159</v>
      </c>
      <c r="AU1369" s="198" t="s">
        <v>83</v>
      </c>
      <c r="AY1369" s="17" t="s">
        <v>157</v>
      </c>
      <c r="BE1369" s="199">
        <f>IF(N1369="základní",J1369,0)</f>
        <v>0</v>
      </c>
      <c r="BF1369" s="199">
        <f>IF(N1369="snížená",J1369,0)</f>
        <v>0</v>
      </c>
      <c r="BG1369" s="199">
        <f>IF(N1369="zákl. přenesená",J1369,0)</f>
        <v>0</v>
      </c>
      <c r="BH1369" s="199">
        <f>IF(N1369="sníž. přenesená",J1369,0)</f>
        <v>0</v>
      </c>
      <c r="BI1369" s="199">
        <f>IF(N1369="nulová",J1369,0)</f>
        <v>0</v>
      </c>
      <c r="BJ1369" s="17" t="s">
        <v>164</v>
      </c>
      <c r="BK1369" s="199">
        <f>ROUND(I1369*H1369,2)</f>
        <v>0</v>
      </c>
      <c r="BL1369" s="17" t="s">
        <v>196</v>
      </c>
      <c r="BM1369" s="198" t="s">
        <v>2386</v>
      </c>
    </row>
    <row r="1370" spans="2:51" s="14" customFormat="1" ht="20.4">
      <c r="B1370" s="211"/>
      <c r="C1370" s="212"/>
      <c r="D1370" s="202" t="s">
        <v>165</v>
      </c>
      <c r="E1370" s="213" t="s">
        <v>1</v>
      </c>
      <c r="F1370" s="214" t="s">
        <v>2387</v>
      </c>
      <c r="G1370" s="212"/>
      <c r="H1370" s="215">
        <v>18.978</v>
      </c>
      <c r="I1370" s="216"/>
      <c r="J1370" s="212"/>
      <c r="K1370" s="212"/>
      <c r="L1370" s="217"/>
      <c r="M1370" s="218"/>
      <c r="N1370" s="219"/>
      <c r="O1370" s="219"/>
      <c r="P1370" s="219"/>
      <c r="Q1370" s="219"/>
      <c r="R1370" s="219"/>
      <c r="S1370" s="219"/>
      <c r="T1370" s="220"/>
      <c r="AT1370" s="221" t="s">
        <v>165</v>
      </c>
      <c r="AU1370" s="221" t="s">
        <v>83</v>
      </c>
      <c r="AV1370" s="14" t="s">
        <v>83</v>
      </c>
      <c r="AW1370" s="14" t="s">
        <v>30</v>
      </c>
      <c r="AX1370" s="14" t="s">
        <v>73</v>
      </c>
      <c r="AY1370" s="221" t="s">
        <v>157</v>
      </c>
    </row>
    <row r="1371" spans="2:51" s="14" customFormat="1" ht="10.2">
      <c r="B1371" s="211"/>
      <c r="C1371" s="212"/>
      <c r="D1371" s="202" t="s">
        <v>165</v>
      </c>
      <c r="E1371" s="213" t="s">
        <v>1</v>
      </c>
      <c r="F1371" s="214" t="s">
        <v>636</v>
      </c>
      <c r="G1371" s="212"/>
      <c r="H1371" s="215">
        <v>2.25</v>
      </c>
      <c r="I1371" s="216"/>
      <c r="J1371" s="212"/>
      <c r="K1371" s="212"/>
      <c r="L1371" s="217"/>
      <c r="M1371" s="218"/>
      <c r="N1371" s="219"/>
      <c r="O1371" s="219"/>
      <c r="P1371" s="219"/>
      <c r="Q1371" s="219"/>
      <c r="R1371" s="219"/>
      <c r="S1371" s="219"/>
      <c r="T1371" s="220"/>
      <c r="AT1371" s="221" t="s">
        <v>165</v>
      </c>
      <c r="AU1371" s="221" t="s">
        <v>83</v>
      </c>
      <c r="AV1371" s="14" t="s">
        <v>83</v>
      </c>
      <c r="AW1371" s="14" t="s">
        <v>30</v>
      </c>
      <c r="AX1371" s="14" t="s">
        <v>73</v>
      </c>
      <c r="AY1371" s="221" t="s">
        <v>157</v>
      </c>
    </row>
    <row r="1372" spans="2:51" s="15" customFormat="1" ht="10.2">
      <c r="B1372" s="222"/>
      <c r="C1372" s="223"/>
      <c r="D1372" s="202" t="s">
        <v>165</v>
      </c>
      <c r="E1372" s="224" t="s">
        <v>1</v>
      </c>
      <c r="F1372" s="225" t="s">
        <v>168</v>
      </c>
      <c r="G1372" s="223"/>
      <c r="H1372" s="226">
        <v>21.228</v>
      </c>
      <c r="I1372" s="227"/>
      <c r="J1372" s="223"/>
      <c r="K1372" s="223"/>
      <c r="L1372" s="228"/>
      <c r="M1372" s="229"/>
      <c r="N1372" s="230"/>
      <c r="O1372" s="230"/>
      <c r="P1372" s="230"/>
      <c r="Q1372" s="230"/>
      <c r="R1372" s="230"/>
      <c r="S1372" s="230"/>
      <c r="T1372" s="231"/>
      <c r="AT1372" s="232" t="s">
        <v>165</v>
      </c>
      <c r="AU1372" s="232" t="s">
        <v>83</v>
      </c>
      <c r="AV1372" s="15" t="s">
        <v>164</v>
      </c>
      <c r="AW1372" s="15" t="s">
        <v>30</v>
      </c>
      <c r="AX1372" s="15" t="s">
        <v>81</v>
      </c>
      <c r="AY1372" s="232" t="s">
        <v>157</v>
      </c>
    </row>
    <row r="1373" spans="1:65" s="2" customFormat="1" ht="24.15" customHeight="1">
      <c r="A1373" s="34"/>
      <c r="B1373" s="35"/>
      <c r="C1373" s="233" t="s">
        <v>2388</v>
      </c>
      <c r="D1373" s="233" t="s">
        <v>307</v>
      </c>
      <c r="E1373" s="234" t="s">
        <v>2389</v>
      </c>
      <c r="F1373" s="235" t="s">
        <v>2390</v>
      </c>
      <c r="G1373" s="236" t="s">
        <v>208</v>
      </c>
      <c r="H1373" s="237">
        <v>21.228</v>
      </c>
      <c r="I1373" s="238"/>
      <c r="J1373" s="239">
        <f>ROUND(I1373*H1373,2)</f>
        <v>0</v>
      </c>
      <c r="K1373" s="235" t="s">
        <v>163</v>
      </c>
      <c r="L1373" s="240"/>
      <c r="M1373" s="241" t="s">
        <v>1</v>
      </c>
      <c r="N1373" s="242" t="s">
        <v>40</v>
      </c>
      <c r="O1373" s="72"/>
      <c r="P1373" s="196">
        <f>O1373*H1373</f>
        <v>0</v>
      </c>
      <c r="Q1373" s="196">
        <v>0.03056</v>
      </c>
      <c r="R1373" s="196">
        <f>Q1373*H1373</f>
        <v>0.64872768</v>
      </c>
      <c r="S1373" s="196">
        <v>0</v>
      </c>
      <c r="T1373" s="197">
        <f>S1373*H1373</f>
        <v>0</v>
      </c>
      <c r="U1373" s="34"/>
      <c r="V1373" s="34"/>
      <c r="W1373" s="34"/>
      <c r="X1373" s="34"/>
      <c r="Y1373" s="34"/>
      <c r="Z1373" s="34"/>
      <c r="AA1373" s="34"/>
      <c r="AB1373" s="34"/>
      <c r="AC1373" s="34"/>
      <c r="AD1373" s="34"/>
      <c r="AE1373" s="34"/>
      <c r="AR1373" s="198" t="s">
        <v>241</v>
      </c>
      <c r="AT1373" s="198" t="s">
        <v>307</v>
      </c>
      <c r="AU1373" s="198" t="s">
        <v>83</v>
      </c>
      <c r="AY1373" s="17" t="s">
        <v>157</v>
      </c>
      <c r="BE1373" s="199">
        <f>IF(N1373="základní",J1373,0)</f>
        <v>0</v>
      </c>
      <c r="BF1373" s="199">
        <f>IF(N1373="snížená",J1373,0)</f>
        <v>0</v>
      </c>
      <c r="BG1373" s="199">
        <f>IF(N1373="zákl. přenesená",J1373,0)</f>
        <v>0</v>
      </c>
      <c r="BH1373" s="199">
        <f>IF(N1373="sníž. přenesená",J1373,0)</f>
        <v>0</v>
      </c>
      <c r="BI1373" s="199">
        <f>IF(N1373="nulová",J1373,0)</f>
        <v>0</v>
      </c>
      <c r="BJ1373" s="17" t="s">
        <v>164</v>
      </c>
      <c r="BK1373" s="199">
        <f>ROUND(I1373*H1373,2)</f>
        <v>0</v>
      </c>
      <c r="BL1373" s="17" t="s">
        <v>196</v>
      </c>
      <c r="BM1373" s="198" t="s">
        <v>2391</v>
      </c>
    </row>
    <row r="1374" spans="1:65" s="2" customFormat="1" ht="24.15" customHeight="1">
      <c r="A1374" s="34"/>
      <c r="B1374" s="35"/>
      <c r="C1374" s="187" t="s">
        <v>2392</v>
      </c>
      <c r="D1374" s="187" t="s">
        <v>159</v>
      </c>
      <c r="E1374" s="188" t="s">
        <v>2393</v>
      </c>
      <c r="F1374" s="189" t="s">
        <v>2394</v>
      </c>
      <c r="G1374" s="190" t="s">
        <v>265</v>
      </c>
      <c r="H1374" s="191">
        <v>0.315</v>
      </c>
      <c r="I1374" s="192"/>
      <c r="J1374" s="193">
        <f>ROUND(I1374*H1374,2)</f>
        <v>0</v>
      </c>
      <c r="K1374" s="189" t="s">
        <v>163</v>
      </c>
      <c r="L1374" s="39"/>
      <c r="M1374" s="194" t="s">
        <v>1</v>
      </c>
      <c r="N1374" s="195" t="s">
        <v>40</v>
      </c>
      <c r="O1374" s="72"/>
      <c r="P1374" s="196">
        <f>O1374*H1374</f>
        <v>0</v>
      </c>
      <c r="Q1374" s="196">
        <v>0.00027</v>
      </c>
      <c r="R1374" s="196">
        <f>Q1374*H1374</f>
        <v>8.505000000000001E-05</v>
      </c>
      <c r="S1374" s="196">
        <v>0</v>
      </c>
      <c r="T1374" s="197">
        <f>S1374*H1374</f>
        <v>0</v>
      </c>
      <c r="U1374" s="34"/>
      <c r="V1374" s="34"/>
      <c r="W1374" s="34"/>
      <c r="X1374" s="34"/>
      <c r="Y1374" s="34"/>
      <c r="Z1374" s="34"/>
      <c r="AA1374" s="34"/>
      <c r="AB1374" s="34"/>
      <c r="AC1374" s="34"/>
      <c r="AD1374" s="34"/>
      <c r="AE1374" s="34"/>
      <c r="AR1374" s="198" t="s">
        <v>196</v>
      </c>
      <c r="AT1374" s="198" t="s">
        <v>159</v>
      </c>
      <c r="AU1374" s="198" t="s">
        <v>83</v>
      </c>
      <c r="AY1374" s="17" t="s">
        <v>157</v>
      </c>
      <c r="BE1374" s="199">
        <f>IF(N1374="základní",J1374,0)</f>
        <v>0</v>
      </c>
      <c r="BF1374" s="199">
        <f>IF(N1374="snížená",J1374,0)</f>
        <v>0</v>
      </c>
      <c r="BG1374" s="199">
        <f>IF(N1374="zákl. přenesená",J1374,0)</f>
        <v>0</v>
      </c>
      <c r="BH1374" s="199">
        <f>IF(N1374="sníž. přenesená",J1374,0)</f>
        <v>0</v>
      </c>
      <c r="BI1374" s="199">
        <f>IF(N1374="nulová",J1374,0)</f>
        <v>0</v>
      </c>
      <c r="BJ1374" s="17" t="s">
        <v>164</v>
      </c>
      <c r="BK1374" s="199">
        <f>ROUND(I1374*H1374,2)</f>
        <v>0</v>
      </c>
      <c r="BL1374" s="17" t="s">
        <v>196</v>
      </c>
      <c r="BM1374" s="198" t="s">
        <v>2395</v>
      </c>
    </row>
    <row r="1375" spans="2:51" s="14" customFormat="1" ht="10.2">
      <c r="B1375" s="211"/>
      <c r="C1375" s="212"/>
      <c r="D1375" s="202" t="s">
        <v>165</v>
      </c>
      <c r="E1375" s="213" t="s">
        <v>1</v>
      </c>
      <c r="F1375" s="214" t="s">
        <v>659</v>
      </c>
      <c r="G1375" s="212"/>
      <c r="H1375" s="215">
        <v>0.315</v>
      </c>
      <c r="I1375" s="216"/>
      <c r="J1375" s="212"/>
      <c r="K1375" s="212"/>
      <c r="L1375" s="217"/>
      <c r="M1375" s="218"/>
      <c r="N1375" s="219"/>
      <c r="O1375" s="219"/>
      <c r="P1375" s="219"/>
      <c r="Q1375" s="219"/>
      <c r="R1375" s="219"/>
      <c r="S1375" s="219"/>
      <c r="T1375" s="220"/>
      <c r="AT1375" s="221" t="s">
        <v>165</v>
      </c>
      <c r="AU1375" s="221" t="s">
        <v>83</v>
      </c>
      <c r="AV1375" s="14" t="s">
        <v>83</v>
      </c>
      <c r="AW1375" s="14" t="s">
        <v>30</v>
      </c>
      <c r="AX1375" s="14" t="s">
        <v>73</v>
      </c>
      <c r="AY1375" s="221" t="s">
        <v>157</v>
      </c>
    </row>
    <row r="1376" spans="2:51" s="15" customFormat="1" ht="10.2">
      <c r="B1376" s="222"/>
      <c r="C1376" s="223"/>
      <c r="D1376" s="202" t="s">
        <v>165</v>
      </c>
      <c r="E1376" s="224" t="s">
        <v>1</v>
      </c>
      <c r="F1376" s="225" t="s">
        <v>168</v>
      </c>
      <c r="G1376" s="223"/>
      <c r="H1376" s="226">
        <v>0.315</v>
      </c>
      <c r="I1376" s="227"/>
      <c r="J1376" s="223"/>
      <c r="K1376" s="223"/>
      <c r="L1376" s="228"/>
      <c r="M1376" s="229"/>
      <c r="N1376" s="230"/>
      <c r="O1376" s="230"/>
      <c r="P1376" s="230"/>
      <c r="Q1376" s="230"/>
      <c r="R1376" s="230"/>
      <c r="S1376" s="230"/>
      <c r="T1376" s="231"/>
      <c r="AT1376" s="232" t="s">
        <v>165</v>
      </c>
      <c r="AU1376" s="232" t="s">
        <v>83</v>
      </c>
      <c r="AV1376" s="15" t="s">
        <v>164</v>
      </c>
      <c r="AW1376" s="15" t="s">
        <v>30</v>
      </c>
      <c r="AX1376" s="15" t="s">
        <v>81</v>
      </c>
      <c r="AY1376" s="232" t="s">
        <v>157</v>
      </c>
    </row>
    <row r="1377" spans="1:65" s="2" customFormat="1" ht="24.15" customHeight="1">
      <c r="A1377" s="34"/>
      <c r="B1377" s="35"/>
      <c r="C1377" s="233" t="s">
        <v>1331</v>
      </c>
      <c r="D1377" s="233" t="s">
        <v>307</v>
      </c>
      <c r="E1377" s="234" t="s">
        <v>2396</v>
      </c>
      <c r="F1377" s="235" t="s">
        <v>2397</v>
      </c>
      <c r="G1377" s="236" t="s">
        <v>208</v>
      </c>
      <c r="H1377" s="237">
        <v>0.315</v>
      </c>
      <c r="I1377" s="238"/>
      <c r="J1377" s="239">
        <f>ROUND(I1377*H1377,2)</f>
        <v>0</v>
      </c>
      <c r="K1377" s="235" t="s">
        <v>163</v>
      </c>
      <c r="L1377" s="240"/>
      <c r="M1377" s="241" t="s">
        <v>1</v>
      </c>
      <c r="N1377" s="242" t="s">
        <v>40</v>
      </c>
      <c r="O1377" s="72"/>
      <c r="P1377" s="196">
        <f>O1377*H1377</f>
        <v>0</v>
      </c>
      <c r="Q1377" s="196">
        <v>0.03472</v>
      </c>
      <c r="R1377" s="196">
        <f>Q1377*H1377</f>
        <v>0.0109368</v>
      </c>
      <c r="S1377" s="196">
        <v>0</v>
      </c>
      <c r="T1377" s="197">
        <f>S1377*H1377</f>
        <v>0</v>
      </c>
      <c r="U1377" s="34"/>
      <c r="V1377" s="34"/>
      <c r="W1377" s="34"/>
      <c r="X1377" s="34"/>
      <c r="Y1377" s="34"/>
      <c r="Z1377" s="34"/>
      <c r="AA1377" s="34"/>
      <c r="AB1377" s="34"/>
      <c r="AC1377" s="34"/>
      <c r="AD1377" s="34"/>
      <c r="AE1377" s="34"/>
      <c r="AR1377" s="198" t="s">
        <v>241</v>
      </c>
      <c r="AT1377" s="198" t="s">
        <v>307</v>
      </c>
      <c r="AU1377" s="198" t="s">
        <v>83</v>
      </c>
      <c r="AY1377" s="17" t="s">
        <v>157</v>
      </c>
      <c r="BE1377" s="199">
        <f>IF(N1377="základní",J1377,0)</f>
        <v>0</v>
      </c>
      <c r="BF1377" s="199">
        <f>IF(N1377="snížená",J1377,0)</f>
        <v>0</v>
      </c>
      <c r="BG1377" s="199">
        <f>IF(N1377="zákl. přenesená",J1377,0)</f>
        <v>0</v>
      </c>
      <c r="BH1377" s="199">
        <f>IF(N1377="sníž. přenesená",J1377,0)</f>
        <v>0</v>
      </c>
      <c r="BI1377" s="199">
        <f>IF(N1377="nulová",J1377,0)</f>
        <v>0</v>
      </c>
      <c r="BJ1377" s="17" t="s">
        <v>164</v>
      </c>
      <c r="BK1377" s="199">
        <f>ROUND(I1377*H1377,2)</f>
        <v>0</v>
      </c>
      <c r="BL1377" s="17" t="s">
        <v>196</v>
      </c>
      <c r="BM1377" s="198" t="s">
        <v>2398</v>
      </c>
    </row>
    <row r="1378" spans="1:65" s="2" customFormat="1" ht="24.15" customHeight="1">
      <c r="A1378" s="34"/>
      <c r="B1378" s="35"/>
      <c r="C1378" s="187" t="s">
        <v>2399</v>
      </c>
      <c r="D1378" s="187" t="s">
        <v>159</v>
      </c>
      <c r="E1378" s="188" t="s">
        <v>2400</v>
      </c>
      <c r="F1378" s="189" t="s">
        <v>2401</v>
      </c>
      <c r="G1378" s="190" t="s">
        <v>265</v>
      </c>
      <c r="H1378" s="191">
        <v>7</v>
      </c>
      <c r="I1378" s="192"/>
      <c r="J1378" s="193">
        <f>ROUND(I1378*H1378,2)</f>
        <v>0</v>
      </c>
      <c r="K1378" s="189" t="s">
        <v>163</v>
      </c>
      <c r="L1378" s="39"/>
      <c r="M1378" s="194" t="s">
        <v>1</v>
      </c>
      <c r="N1378" s="195" t="s">
        <v>40</v>
      </c>
      <c r="O1378" s="72"/>
      <c r="P1378" s="196">
        <f>O1378*H1378</f>
        <v>0</v>
      </c>
      <c r="Q1378" s="196">
        <v>0</v>
      </c>
      <c r="R1378" s="196">
        <f>Q1378*H1378</f>
        <v>0</v>
      </c>
      <c r="S1378" s="196">
        <v>0</v>
      </c>
      <c r="T1378" s="197">
        <f>S1378*H1378</f>
        <v>0</v>
      </c>
      <c r="U1378" s="34"/>
      <c r="V1378" s="34"/>
      <c r="W1378" s="34"/>
      <c r="X1378" s="34"/>
      <c r="Y1378" s="34"/>
      <c r="Z1378" s="34"/>
      <c r="AA1378" s="34"/>
      <c r="AB1378" s="34"/>
      <c r="AC1378" s="34"/>
      <c r="AD1378" s="34"/>
      <c r="AE1378" s="34"/>
      <c r="AR1378" s="198" t="s">
        <v>196</v>
      </c>
      <c r="AT1378" s="198" t="s">
        <v>159</v>
      </c>
      <c r="AU1378" s="198" t="s">
        <v>83</v>
      </c>
      <c r="AY1378" s="17" t="s">
        <v>157</v>
      </c>
      <c r="BE1378" s="199">
        <f>IF(N1378="základní",J1378,0)</f>
        <v>0</v>
      </c>
      <c r="BF1378" s="199">
        <f>IF(N1378="snížená",J1378,0)</f>
        <v>0</v>
      </c>
      <c r="BG1378" s="199">
        <f>IF(N1378="zákl. přenesená",J1378,0)</f>
        <v>0</v>
      </c>
      <c r="BH1378" s="199">
        <f>IF(N1378="sníž. přenesená",J1378,0)</f>
        <v>0</v>
      </c>
      <c r="BI1378" s="199">
        <f>IF(N1378="nulová",J1378,0)</f>
        <v>0</v>
      </c>
      <c r="BJ1378" s="17" t="s">
        <v>164</v>
      </c>
      <c r="BK1378" s="199">
        <f>ROUND(I1378*H1378,2)</f>
        <v>0</v>
      </c>
      <c r="BL1378" s="17" t="s">
        <v>196</v>
      </c>
      <c r="BM1378" s="198" t="s">
        <v>2402</v>
      </c>
    </row>
    <row r="1379" spans="2:51" s="14" customFormat="1" ht="10.2">
      <c r="B1379" s="211"/>
      <c r="C1379" s="212"/>
      <c r="D1379" s="202" t="s">
        <v>165</v>
      </c>
      <c r="E1379" s="213" t="s">
        <v>1</v>
      </c>
      <c r="F1379" s="214" t="s">
        <v>2403</v>
      </c>
      <c r="G1379" s="212"/>
      <c r="H1379" s="215">
        <v>7</v>
      </c>
      <c r="I1379" s="216"/>
      <c r="J1379" s="212"/>
      <c r="K1379" s="212"/>
      <c r="L1379" s="217"/>
      <c r="M1379" s="218"/>
      <c r="N1379" s="219"/>
      <c r="O1379" s="219"/>
      <c r="P1379" s="219"/>
      <c r="Q1379" s="219"/>
      <c r="R1379" s="219"/>
      <c r="S1379" s="219"/>
      <c r="T1379" s="220"/>
      <c r="AT1379" s="221" t="s">
        <v>165</v>
      </c>
      <c r="AU1379" s="221" t="s">
        <v>83</v>
      </c>
      <c r="AV1379" s="14" t="s">
        <v>83</v>
      </c>
      <c r="AW1379" s="14" t="s">
        <v>30</v>
      </c>
      <c r="AX1379" s="14" t="s">
        <v>73</v>
      </c>
      <c r="AY1379" s="221" t="s">
        <v>157</v>
      </c>
    </row>
    <row r="1380" spans="2:51" s="15" customFormat="1" ht="10.2">
      <c r="B1380" s="222"/>
      <c r="C1380" s="223"/>
      <c r="D1380" s="202" t="s">
        <v>165</v>
      </c>
      <c r="E1380" s="224" t="s">
        <v>1</v>
      </c>
      <c r="F1380" s="225" t="s">
        <v>168</v>
      </c>
      <c r="G1380" s="223"/>
      <c r="H1380" s="226">
        <v>7</v>
      </c>
      <c r="I1380" s="227"/>
      <c r="J1380" s="223"/>
      <c r="K1380" s="223"/>
      <c r="L1380" s="228"/>
      <c r="M1380" s="229"/>
      <c r="N1380" s="230"/>
      <c r="O1380" s="230"/>
      <c r="P1380" s="230"/>
      <c r="Q1380" s="230"/>
      <c r="R1380" s="230"/>
      <c r="S1380" s="230"/>
      <c r="T1380" s="231"/>
      <c r="AT1380" s="232" t="s">
        <v>165</v>
      </c>
      <c r="AU1380" s="232" t="s">
        <v>83</v>
      </c>
      <c r="AV1380" s="15" t="s">
        <v>164</v>
      </c>
      <c r="AW1380" s="15" t="s">
        <v>30</v>
      </c>
      <c r="AX1380" s="15" t="s">
        <v>81</v>
      </c>
      <c r="AY1380" s="232" t="s">
        <v>157</v>
      </c>
    </row>
    <row r="1381" spans="1:65" s="2" customFormat="1" ht="24.15" customHeight="1">
      <c r="A1381" s="34"/>
      <c r="B1381" s="35"/>
      <c r="C1381" s="233" t="s">
        <v>1335</v>
      </c>
      <c r="D1381" s="233" t="s">
        <v>307</v>
      </c>
      <c r="E1381" s="234" t="s">
        <v>2404</v>
      </c>
      <c r="F1381" s="235" t="s">
        <v>2405</v>
      </c>
      <c r="G1381" s="236" t="s">
        <v>265</v>
      </c>
      <c r="H1381" s="237">
        <v>1</v>
      </c>
      <c r="I1381" s="238"/>
      <c r="J1381" s="239">
        <f aca="true" t="shared" si="180" ref="J1381:J1388">ROUND(I1381*H1381,2)</f>
        <v>0</v>
      </c>
      <c r="K1381" s="235" t="s">
        <v>163</v>
      </c>
      <c r="L1381" s="240"/>
      <c r="M1381" s="241" t="s">
        <v>1</v>
      </c>
      <c r="N1381" s="242" t="s">
        <v>40</v>
      </c>
      <c r="O1381" s="72"/>
      <c r="P1381" s="196">
        <f aca="true" t="shared" si="181" ref="P1381:P1388">O1381*H1381</f>
        <v>0</v>
      </c>
      <c r="Q1381" s="196">
        <v>0.013</v>
      </c>
      <c r="R1381" s="196">
        <f aca="true" t="shared" si="182" ref="R1381:R1388">Q1381*H1381</f>
        <v>0.013</v>
      </c>
      <c r="S1381" s="196">
        <v>0</v>
      </c>
      <c r="T1381" s="197">
        <f aca="true" t="shared" si="183" ref="T1381:T1388">S1381*H1381</f>
        <v>0</v>
      </c>
      <c r="U1381" s="34"/>
      <c r="V1381" s="34"/>
      <c r="W1381" s="34"/>
      <c r="X1381" s="34"/>
      <c r="Y1381" s="34"/>
      <c r="Z1381" s="34"/>
      <c r="AA1381" s="34"/>
      <c r="AB1381" s="34"/>
      <c r="AC1381" s="34"/>
      <c r="AD1381" s="34"/>
      <c r="AE1381" s="34"/>
      <c r="AR1381" s="198" t="s">
        <v>241</v>
      </c>
      <c r="AT1381" s="198" t="s">
        <v>307</v>
      </c>
      <c r="AU1381" s="198" t="s">
        <v>83</v>
      </c>
      <c r="AY1381" s="17" t="s">
        <v>157</v>
      </c>
      <c r="BE1381" s="199">
        <f aca="true" t="shared" si="184" ref="BE1381:BE1388">IF(N1381="základní",J1381,0)</f>
        <v>0</v>
      </c>
      <c r="BF1381" s="199">
        <f aca="true" t="shared" si="185" ref="BF1381:BF1388">IF(N1381="snížená",J1381,0)</f>
        <v>0</v>
      </c>
      <c r="BG1381" s="199">
        <f aca="true" t="shared" si="186" ref="BG1381:BG1388">IF(N1381="zákl. přenesená",J1381,0)</f>
        <v>0</v>
      </c>
      <c r="BH1381" s="199">
        <f aca="true" t="shared" si="187" ref="BH1381:BH1388">IF(N1381="sníž. přenesená",J1381,0)</f>
        <v>0</v>
      </c>
      <c r="BI1381" s="199">
        <f aca="true" t="shared" si="188" ref="BI1381:BI1388">IF(N1381="nulová",J1381,0)</f>
        <v>0</v>
      </c>
      <c r="BJ1381" s="17" t="s">
        <v>164</v>
      </c>
      <c r="BK1381" s="199">
        <f aca="true" t="shared" si="189" ref="BK1381:BK1388">ROUND(I1381*H1381,2)</f>
        <v>0</v>
      </c>
      <c r="BL1381" s="17" t="s">
        <v>196</v>
      </c>
      <c r="BM1381" s="198" t="s">
        <v>2406</v>
      </c>
    </row>
    <row r="1382" spans="1:65" s="2" customFormat="1" ht="24.15" customHeight="1">
      <c r="A1382" s="34"/>
      <c r="B1382" s="35"/>
      <c r="C1382" s="233" t="s">
        <v>2407</v>
      </c>
      <c r="D1382" s="233" t="s">
        <v>307</v>
      </c>
      <c r="E1382" s="234" t="s">
        <v>2408</v>
      </c>
      <c r="F1382" s="235" t="s">
        <v>2409</v>
      </c>
      <c r="G1382" s="236" t="s">
        <v>265</v>
      </c>
      <c r="H1382" s="237">
        <v>1</v>
      </c>
      <c r="I1382" s="238"/>
      <c r="J1382" s="239">
        <f t="shared" si="180"/>
        <v>0</v>
      </c>
      <c r="K1382" s="235" t="s">
        <v>163</v>
      </c>
      <c r="L1382" s="240"/>
      <c r="M1382" s="241" t="s">
        <v>1</v>
      </c>
      <c r="N1382" s="242" t="s">
        <v>40</v>
      </c>
      <c r="O1382" s="72"/>
      <c r="P1382" s="196">
        <f t="shared" si="181"/>
        <v>0</v>
      </c>
      <c r="Q1382" s="196">
        <v>0.0145</v>
      </c>
      <c r="R1382" s="196">
        <f t="shared" si="182"/>
        <v>0.0145</v>
      </c>
      <c r="S1382" s="196">
        <v>0</v>
      </c>
      <c r="T1382" s="197">
        <f t="shared" si="183"/>
        <v>0</v>
      </c>
      <c r="U1382" s="34"/>
      <c r="V1382" s="34"/>
      <c r="W1382" s="34"/>
      <c r="X1382" s="34"/>
      <c r="Y1382" s="34"/>
      <c r="Z1382" s="34"/>
      <c r="AA1382" s="34"/>
      <c r="AB1382" s="34"/>
      <c r="AC1382" s="34"/>
      <c r="AD1382" s="34"/>
      <c r="AE1382" s="34"/>
      <c r="AR1382" s="198" t="s">
        <v>241</v>
      </c>
      <c r="AT1382" s="198" t="s">
        <v>307</v>
      </c>
      <c r="AU1382" s="198" t="s">
        <v>83</v>
      </c>
      <c r="AY1382" s="17" t="s">
        <v>157</v>
      </c>
      <c r="BE1382" s="199">
        <f t="shared" si="184"/>
        <v>0</v>
      </c>
      <c r="BF1382" s="199">
        <f t="shared" si="185"/>
        <v>0</v>
      </c>
      <c r="BG1382" s="199">
        <f t="shared" si="186"/>
        <v>0</v>
      </c>
      <c r="BH1382" s="199">
        <f t="shared" si="187"/>
        <v>0</v>
      </c>
      <c r="BI1382" s="199">
        <f t="shared" si="188"/>
        <v>0</v>
      </c>
      <c r="BJ1382" s="17" t="s">
        <v>164</v>
      </c>
      <c r="BK1382" s="199">
        <f t="shared" si="189"/>
        <v>0</v>
      </c>
      <c r="BL1382" s="17" t="s">
        <v>196</v>
      </c>
      <c r="BM1382" s="198" t="s">
        <v>2410</v>
      </c>
    </row>
    <row r="1383" spans="1:65" s="2" customFormat="1" ht="24.15" customHeight="1">
      <c r="A1383" s="34"/>
      <c r="B1383" s="35"/>
      <c r="C1383" s="233" t="s">
        <v>1339</v>
      </c>
      <c r="D1383" s="233" t="s">
        <v>307</v>
      </c>
      <c r="E1383" s="234" t="s">
        <v>2411</v>
      </c>
      <c r="F1383" s="235" t="s">
        <v>2412</v>
      </c>
      <c r="G1383" s="236" t="s">
        <v>265</v>
      </c>
      <c r="H1383" s="237">
        <v>5</v>
      </c>
      <c r="I1383" s="238"/>
      <c r="J1383" s="239">
        <f t="shared" si="180"/>
        <v>0</v>
      </c>
      <c r="K1383" s="235" t="s">
        <v>163</v>
      </c>
      <c r="L1383" s="240"/>
      <c r="M1383" s="241" t="s">
        <v>1</v>
      </c>
      <c r="N1383" s="242" t="s">
        <v>40</v>
      </c>
      <c r="O1383" s="72"/>
      <c r="P1383" s="196">
        <f t="shared" si="181"/>
        <v>0</v>
      </c>
      <c r="Q1383" s="196">
        <v>0.016</v>
      </c>
      <c r="R1383" s="196">
        <f t="shared" si="182"/>
        <v>0.08</v>
      </c>
      <c r="S1383" s="196">
        <v>0</v>
      </c>
      <c r="T1383" s="197">
        <f t="shared" si="183"/>
        <v>0</v>
      </c>
      <c r="U1383" s="34"/>
      <c r="V1383" s="34"/>
      <c r="W1383" s="34"/>
      <c r="X1383" s="34"/>
      <c r="Y1383" s="34"/>
      <c r="Z1383" s="34"/>
      <c r="AA1383" s="34"/>
      <c r="AB1383" s="34"/>
      <c r="AC1383" s="34"/>
      <c r="AD1383" s="34"/>
      <c r="AE1383" s="34"/>
      <c r="AR1383" s="198" t="s">
        <v>241</v>
      </c>
      <c r="AT1383" s="198" t="s">
        <v>307</v>
      </c>
      <c r="AU1383" s="198" t="s">
        <v>83</v>
      </c>
      <c r="AY1383" s="17" t="s">
        <v>157</v>
      </c>
      <c r="BE1383" s="199">
        <f t="shared" si="184"/>
        <v>0</v>
      </c>
      <c r="BF1383" s="199">
        <f t="shared" si="185"/>
        <v>0</v>
      </c>
      <c r="BG1383" s="199">
        <f t="shared" si="186"/>
        <v>0</v>
      </c>
      <c r="BH1383" s="199">
        <f t="shared" si="187"/>
        <v>0</v>
      </c>
      <c r="BI1383" s="199">
        <f t="shared" si="188"/>
        <v>0</v>
      </c>
      <c r="BJ1383" s="17" t="s">
        <v>164</v>
      </c>
      <c r="BK1383" s="199">
        <f t="shared" si="189"/>
        <v>0</v>
      </c>
      <c r="BL1383" s="17" t="s">
        <v>196</v>
      </c>
      <c r="BM1383" s="198" t="s">
        <v>2413</v>
      </c>
    </row>
    <row r="1384" spans="1:65" s="2" customFormat="1" ht="24.15" customHeight="1">
      <c r="A1384" s="34"/>
      <c r="B1384" s="35"/>
      <c r="C1384" s="187" t="s">
        <v>2414</v>
      </c>
      <c r="D1384" s="187" t="s">
        <v>159</v>
      </c>
      <c r="E1384" s="188" t="s">
        <v>2415</v>
      </c>
      <c r="F1384" s="189" t="s">
        <v>2416</v>
      </c>
      <c r="G1384" s="190" t="s">
        <v>265</v>
      </c>
      <c r="H1384" s="191">
        <v>3</v>
      </c>
      <c r="I1384" s="192"/>
      <c r="J1384" s="193">
        <f t="shared" si="180"/>
        <v>0</v>
      </c>
      <c r="K1384" s="189" t="s">
        <v>163</v>
      </c>
      <c r="L1384" s="39"/>
      <c r="M1384" s="194" t="s">
        <v>1</v>
      </c>
      <c r="N1384" s="195" t="s">
        <v>40</v>
      </c>
      <c r="O1384" s="72"/>
      <c r="P1384" s="196">
        <f t="shared" si="181"/>
        <v>0</v>
      </c>
      <c r="Q1384" s="196">
        <v>0</v>
      </c>
      <c r="R1384" s="196">
        <f t="shared" si="182"/>
        <v>0</v>
      </c>
      <c r="S1384" s="196">
        <v>0</v>
      </c>
      <c r="T1384" s="197">
        <f t="shared" si="183"/>
        <v>0</v>
      </c>
      <c r="U1384" s="34"/>
      <c r="V1384" s="34"/>
      <c r="W1384" s="34"/>
      <c r="X1384" s="34"/>
      <c r="Y1384" s="34"/>
      <c r="Z1384" s="34"/>
      <c r="AA1384" s="34"/>
      <c r="AB1384" s="34"/>
      <c r="AC1384" s="34"/>
      <c r="AD1384" s="34"/>
      <c r="AE1384" s="34"/>
      <c r="AR1384" s="198" t="s">
        <v>196</v>
      </c>
      <c r="AT1384" s="198" t="s">
        <v>159</v>
      </c>
      <c r="AU1384" s="198" t="s">
        <v>83</v>
      </c>
      <c r="AY1384" s="17" t="s">
        <v>157</v>
      </c>
      <c r="BE1384" s="199">
        <f t="shared" si="184"/>
        <v>0</v>
      </c>
      <c r="BF1384" s="199">
        <f t="shared" si="185"/>
        <v>0</v>
      </c>
      <c r="BG1384" s="199">
        <f t="shared" si="186"/>
        <v>0</v>
      </c>
      <c r="BH1384" s="199">
        <f t="shared" si="187"/>
        <v>0</v>
      </c>
      <c r="BI1384" s="199">
        <f t="shared" si="188"/>
        <v>0</v>
      </c>
      <c r="BJ1384" s="17" t="s">
        <v>164</v>
      </c>
      <c r="BK1384" s="199">
        <f t="shared" si="189"/>
        <v>0</v>
      </c>
      <c r="BL1384" s="17" t="s">
        <v>196</v>
      </c>
      <c r="BM1384" s="198" t="s">
        <v>2417</v>
      </c>
    </row>
    <row r="1385" spans="1:65" s="2" customFormat="1" ht="24.15" customHeight="1">
      <c r="A1385" s="34"/>
      <c r="B1385" s="35"/>
      <c r="C1385" s="233" t="s">
        <v>1343</v>
      </c>
      <c r="D1385" s="233" t="s">
        <v>307</v>
      </c>
      <c r="E1385" s="234" t="s">
        <v>2418</v>
      </c>
      <c r="F1385" s="235" t="s">
        <v>2419</v>
      </c>
      <c r="G1385" s="236" t="s">
        <v>265</v>
      </c>
      <c r="H1385" s="237">
        <v>3</v>
      </c>
      <c r="I1385" s="238"/>
      <c r="J1385" s="239">
        <f t="shared" si="180"/>
        <v>0</v>
      </c>
      <c r="K1385" s="235" t="s">
        <v>163</v>
      </c>
      <c r="L1385" s="240"/>
      <c r="M1385" s="241" t="s">
        <v>1</v>
      </c>
      <c r="N1385" s="242" t="s">
        <v>40</v>
      </c>
      <c r="O1385" s="72"/>
      <c r="P1385" s="196">
        <f t="shared" si="181"/>
        <v>0</v>
      </c>
      <c r="Q1385" s="196">
        <v>0.017</v>
      </c>
      <c r="R1385" s="196">
        <f t="shared" si="182"/>
        <v>0.051000000000000004</v>
      </c>
      <c r="S1385" s="196">
        <v>0</v>
      </c>
      <c r="T1385" s="197">
        <f t="shared" si="183"/>
        <v>0</v>
      </c>
      <c r="U1385" s="34"/>
      <c r="V1385" s="34"/>
      <c r="W1385" s="34"/>
      <c r="X1385" s="34"/>
      <c r="Y1385" s="34"/>
      <c r="Z1385" s="34"/>
      <c r="AA1385" s="34"/>
      <c r="AB1385" s="34"/>
      <c r="AC1385" s="34"/>
      <c r="AD1385" s="34"/>
      <c r="AE1385" s="34"/>
      <c r="AR1385" s="198" t="s">
        <v>241</v>
      </c>
      <c r="AT1385" s="198" t="s">
        <v>307</v>
      </c>
      <c r="AU1385" s="198" t="s">
        <v>83</v>
      </c>
      <c r="AY1385" s="17" t="s">
        <v>157</v>
      </c>
      <c r="BE1385" s="199">
        <f t="shared" si="184"/>
        <v>0</v>
      </c>
      <c r="BF1385" s="199">
        <f t="shared" si="185"/>
        <v>0</v>
      </c>
      <c r="BG1385" s="199">
        <f t="shared" si="186"/>
        <v>0</v>
      </c>
      <c r="BH1385" s="199">
        <f t="shared" si="187"/>
        <v>0</v>
      </c>
      <c r="BI1385" s="199">
        <f t="shared" si="188"/>
        <v>0</v>
      </c>
      <c r="BJ1385" s="17" t="s">
        <v>164</v>
      </c>
      <c r="BK1385" s="199">
        <f t="shared" si="189"/>
        <v>0</v>
      </c>
      <c r="BL1385" s="17" t="s">
        <v>196</v>
      </c>
      <c r="BM1385" s="198" t="s">
        <v>2420</v>
      </c>
    </row>
    <row r="1386" spans="1:65" s="2" customFormat="1" ht="24.15" customHeight="1">
      <c r="A1386" s="34"/>
      <c r="B1386" s="35"/>
      <c r="C1386" s="187" t="s">
        <v>2421</v>
      </c>
      <c r="D1386" s="187" t="s">
        <v>159</v>
      </c>
      <c r="E1386" s="188" t="s">
        <v>2422</v>
      </c>
      <c r="F1386" s="189" t="s">
        <v>2423</v>
      </c>
      <c r="G1386" s="190" t="s">
        <v>265</v>
      </c>
      <c r="H1386" s="191">
        <v>4</v>
      </c>
      <c r="I1386" s="192"/>
      <c r="J1386" s="193">
        <f t="shared" si="180"/>
        <v>0</v>
      </c>
      <c r="K1386" s="189" t="s">
        <v>163</v>
      </c>
      <c r="L1386" s="39"/>
      <c r="M1386" s="194" t="s">
        <v>1</v>
      </c>
      <c r="N1386" s="195" t="s">
        <v>40</v>
      </c>
      <c r="O1386" s="72"/>
      <c r="P1386" s="196">
        <f t="shared" si="181"/>
        <v>0</v>
      </c>
      <c r="Q1386" s="196">
        <v>0</v>
      </c>
      <c r="R1386" s="196">
        <f t="shared" si="182"/>
        <v>0</v>
      </c>
      <c r="S1386" s="196">
        <v>0</v>
      </c>
      <c r="T1386" s="197">
        <f t="shared" si="183"/>
        <v>0</v>
      </c>
      <c r="U1386" s="34"/>
      <c r="V1386" s="34"/>
      <c r="W1386" s="34"/>
      <c r="X1386" s="34"/>
      <c r="Y1386" s="34"/>
      <c r="Z1386" s="34"/>
      <c r="AA1386" s="34"/>
      <c r="AB1386" s="34"/>
      <c r="AC1386" s="34"/>
      <c r="AD1386" s="34"/>
      <c r="AE1386" s="34"/>
      <c r="AR1386" s="198" t="s">
        <v>196</v>
      </c>
      <c r="AT1386" s="198" t="s">
        <v>159</v>
      </c>
      <c r="AU1386" s="198" t="s">
        <v>83</v>
      </c>
      <c r="AY1386" s="17" t="s">
        <v>157</v>
      </c>
      <c r="BE1386" s="199">
        <f t="shared" si="184"/>
        <v>0</v>
      </c>
      <c r="BF1386" s="199">
        <f t="shared" si="185"/>
        <v>0</v>
      </c>
      <c r="BG1386" s="199">
        <f t="shared" si="186"/>
        <v>0</v>
      </c>
      <c r="BH1386" s="199">
        <f t="shared" si="187"/>
        <v>0</v>
      </c>
      <c r="BI1386" s="199">
        <f t="shared" si="188"/>
        <v>0</v>
      </c>
      <c r="BJ1386" s="17" t="s">
        <v>164</v>
      </c>
      <c r="BK1386" s="199">
        <f t="shared" si="189"/>
        <v>0</v>
      </c>
      <c r="BL1386" s="17" t="s">
        <v>196</v>
      </c>
      <c r="BM1386" s="198" t="s">
        <v>2424</v>
      </c>
    </row>
    <row r="1387" spans="1:65" s="2" customFormat="1" ht="24.15" customHeight="1">
      <c r="A1387" s="34"/>
      <c r="B1387" s="35"/>
      <c r="C1387" s="233" t="s">
        <v>1346</v>
      </c>
      <c r="D1387" s="233" t="s">
        <v>307</v>
      </c>
      <c r="E1387" s="234" t="s">
        <v>2425</v>
      </c>
      <c r="F1387" s="235" t="s">
        <v>2426</v>
      </c>
      <c r="G1387" s="236" t="s">
        <v>265</v>
      </c>
      <c r="H1387" s="237">
        <v>4</v>
      </c>
      <c r="I1387" s="238"/>
      <c r="J1387" s="239">
        <f t="shared" si="180"/>
        <v>0</v>
      </c>
      <c r="K1387" s="235" t="s">
        <v>163</v>
      </c>
      <c r="L1387" s="240"/>
      <c r="M1387" s="241" t="s">
        <v>1</v>
      </c>
      <c r="N1387" s="242" t="s">
        <v>40</v>
      </c>
      <c r="O1387" s="72"/>
      <c r="P1387" s="196">
        <f t="shared" si="181"/>
        <v>0</v>
      </c>
      <c r="Q1387" s="196">
        <v>0.0205</v>
      </c>
      <c r="R1387" s="196">
        <f t="shared" si="182"/>
        <v>0.082</v>
      </c>
      <c r="S1387" s="196">
        <v>0</v>
      </c>
      <c r="T1387" s="197">
        <f t="shared" si="183"/>
        <v>0</v>
      </c>
      <c r="U1387" s="34"/>
      <c r="V1387" s="34"/>
      <c r="W1387" s="34"/>
      <c r="X1387" s="34"/>
      <c r="Y1387" s="34"/>
      <c r="Z1387" s="34"/>
      <c r="AA1387" s="34"/>
      <c r="AB1387" s="34"/>
      <c r="AC1387" s="34"/>
      <c r="AD1387" s="34"/>
      <c r="AE1387" s="34"/>
      <c r="AR1387" s="198" t="s">
        <v>241</v>
      </c>
      <c r="AT1387" s="198" t="s">
        <v>307</v>
      </c>
      <c r="AU1387" s="198" t="s">
        <v>83</v>
      </c>
      <c r="AY1387" s="17" t="s">
        <v>157</v>
      </c>
      <c r="BE1387" s="199">
        <f t="shared" si="184"/>
        <v>0</v>
      </c>
      <c r="BF1387" s="199">
        <f t="shared" si="185"/>
        <v>0</v>
      </c>
      <c r="BG1387" s="199">
        <f t="shared" si="186"/>
        <v>0</v>
      </c>
      <c r="BH1387" s="199">
        <f t="shared" si="187"/>
        <v>0</v>
      </c>
      <c r="BI1387" s="199">
        <f t="shared" si="188"/>
        <v>0</v>
      </c>
      <c r="BJ1387" s="17" t="s">
        <v>164</v>
      </c>
      <c r="BK1387" s="199">
        <f t="shared" si="189"/>
        <v>0</v>
      </c>
      <c r="BL1387" s="17" t="s">
        <v>196</v>
      </c>
      <c r="BM1387" s="198" t="s">
        <v>2427</v>
      </c>
    </row>
    <row r="1388" spans="1:65" s="2" customFormat="1" ht="24.15" customHeight="1">
      <c r="A1388" s="34"/>
      <c r="B1388" s="35"/>
      <c r="C1388" s="187" t="s">
        <v>2428</v>
      </c>
      <c r="D1388" s="187" t="s">
        <v>159</v>
      </c>
      <c r="E1388" s="188" t="s">
        <v>2429</v>
      </c>
      <c r="F1388" s="189" t="s">
        <v>2430</v>
      </c>
      <c r="G1388" s="190" t="s">
        <v>265</v>
      </c>
      <c r="H1388" s="191">
        <v>3</v>
      </c>
      <c r="I1388" s="192"/>
      <c r="J1388" s="193">
        <f t="shared" si="180"/>
        <v>0</v>
      </c>
      <c r="K1388" s="189" t="s">
        <v>163</v>
      </c>
      <c r="L1388" s="39"/>
      <c r="M1388" s="194" t="s">
        <v>1</v>
      </c>
      <c r="N1388" s="195" t="s">
        <v>40</v>
      </c>
      <c r="O1388" s="72"/>
      <c r="P1388" s="196">
        <f t="shared" si="181"/>
        <v>0</v>
      </c>
      <c r="Q1388" s="196">
        <v>0</v>
      </c>
      <c r="R1388" s="196">
        <f t="shared" si="182"/>
        <v>0</v>
      </c>
      <c r="S1388" s="196">
        <v>0</v>
      </c>
      <c r="T1388" s="197">
        <f t="shared" si="183"/>
        <v>0</v>
      </c>
      <c r="U1388" s="34"/>
      <c r="V1388" s="34"/>
      <c r="W1388" s="34"/>
      <c r="X1388" s="34"/>
      <c r="Y1388" s="34"/>
      <c r="Z1388" s="34"/>
      <c r="AA1388" s="34"/>
      <c r="AB1388" s="34"/>
      <c r="AC1388" s="34"/>
      <c r="AD1388" s="34"/>
      <c r="AE1388" s="34"/>
      <c r="AR1388" s="198" t="s">
        <v>196</v>
      </c>
      <c r="AT1388" s="198" t="s">
        <v>159</v>
      </c>
      <c r="AU1388" s="198" t="s">
        <v>83</v>
      </c>
      <c r="AY1388" s="17" t="s">
        <v>157</v>
      </c>
      <c r="BE1388" s="199">
        <f t="shared" si="184"/>
        <v>0</v>
      </c>
      <c r="BF1388" s="199">
        <f t="shared" si="185"/>
        <v>0</v>
      </c>
      <c r="BG1388" s="199">
        <f t="shared" si="186"/>
        <v>0</v>
      </c>
      <c r="BH1388" s="199">
        <f t="shared" si="187"/>
        <v>0</v>
      </c>
      <c r="BI1388" s="199">
        <f t="shared" si="188"/>
        <v>0</v>
      </c>
      <c r="BJ1388" s="17" t="s">
        <v>164</v>
      </c>
      <c r="BK1388" s="199">
        <f t="shared" si="189"/>
        <v>0</v>
      </c>
      <c r="BL1388" s="17" t="s">
        <v>196</v>
      </c>
      <c r="BM1388" s="198" t="s">
        <v>2431</v>
      </c>
    </row>
    <row r="1389" spans="2:51" s="13" customFormat="1" ht="10.2">
      <c r="B1389" s="200"/>
      <c r="C1389" s="201"/>
      <c r="D1389" s="202" t="s">
        <v>165</v>
      </c>
      <c r="E1389" s="203" t="s">
        <v>1</v>
      </c>
      <c r="F1389" s="204" t="s">
        <v>366</v>
      </c>
      <c r="G1389" s="201"/>
      <c r="H1389" s="203" t="s">
        <v>1</v>
      </c>
      <c r="I1389" s="205"/>
      <c r="J1389" s="201"/>
      <c r="K1389" s="201"/>
      <c r="L1389" s="206"/>
      <c r="M1389" s="207"/>
      <c r="N1389" s="208"/>
      <c r="O1389" s="208"/>
      <c r="P1389" s="208"/>
      <c r="Q1389" s="208"/>
      <c r="R1389" s="208"/>
      <c r="S1389" s="208"/>
      <c r="T1389" s="209"/>
      <c r="AT1389" s="210" t="s">
        <v>165</v>
      </c>
      <c r="AU1389" s="210" t="s">
        <v>83</v>
      </c>
      <c r="AV1389" s="13" t="s">
        <v>81</v>
      </c>
      <c r="AW1389" s="13" t="s">
        <v>30</v>
      </c>
      <c r="AX1389" s="13" t="s">
        <v>73</v>
      </c>
      <c r="AY1389" s="210" t="s">
        <v>157</v>
      </c>
    </row>
    <row r="1390" spans="2:51" s="14" customFormat="1" ht="10.2">
      <c r="B1390" s="211"/>
      <c r="C1390" s="212"/>
      <c r="D1390" s="202" t="s">
        <v>165</v>
      </c>
      <c r="E1390" s="213" t="s">
        <v>1</v>
      </c>
      <c r="F1390" s="214" t="s">
        <v>173</v>
      </c>
      <c r="G1390" s="212"/>
      <c r="H1390" s="215">
        <v>3</v>
      </c>
      <c r="I1390" s="216"/>
      <c r="J1390" s="212"/>
      <c r="K1390" s="212"/>
      <c r="L1390" s="217"/>
      <c r="M1390" s="218"/>
      <c r="N1390" s="219"/>
      <c r="O1390" s="219"/>
      <c r="P1390" s="219"/>
      <c r="Q1390" s="219"/>
      <c r="R1390" s="219"/>
      <c r="S1390" s="219"/>
      <c r="T1390" s="220"/>
      <c r="AT1390" s="221" t="s">
        <v>165</v>
      </c>
      <c r="AU1390" s="221" t="s">
        <v>83</v>
      </c>
      <c r="AV1390" s="14" t="s">
        <v>83</v>
      </c>
      <c r="AW1390" s="14" t="s">
        <v>30</v>
      </c>
      <c r="AX1390" s="14" t="s">
        <v>73</v>
      </c>
      <c r="AY1390" s="221" t="s">
        <v>157</v>
      </c>
    </row>
    <row r="1391" spans="2:51" s="15" customFormat="1" ht="10.2">
      <c r="B1391" s="222"/>
      <c r="C1391" s="223"/>
      <c r="D1391" s="202" t="s">
        <v>165</v>
      </c>
      <c r="E1391" s="224" t="s">
        <v>1</v>
      </c>
      <c r="F1391" s="225" t="s">
        <v>168</v>
      </c>
      <c r="G1391" s="223"/>
      <c r="H1391" s="226">
        <v>3</v>
      </c>
      <c r="I1391" s="227"/>
      <c r="J1391" s="223"/>
      <c r="K1391" s="223"/>
      <c r="L1391" s="228"/>
      <c r="M1391" s="229"/>
      <c r="N1391" s="230"/>
      <c r="O1391" s="230"/>
      <c r="P1391" s="230"/>
      <c r="Q1391" s="230"/>
      <c r="R1391" s="230"/>
      <c r="S1391" s="230"/>
      <c r="T1391" s="231"/>
      <c r="AT1391" s="232" t="s">
        <v>165</v>
      </c>
      <c r="AU1391" s="232" t="s">
        <v>83</v>
      </c>
      <c r="AV1391" s="15" t="s">
        <v>164</v>
      </c>
      <c r="AW1391" s="15" t="s">
        <v>30</v>
      </c>
      <c r="AX1391" s="15" t="s">
        <v>81</v>
      </c>
      <c r="AY1391" s="232" t="s">
        <v>157</v>
      </c>
    </row>
    <row r="1392" spans="1:65" s="2" customFormat="1" ht="24.15" customHeight="1">
      <c r="A1392" s="34"/>
      <c r="B1392" s="35"/>
      <c r="C1392" s="233" t="s">
        <v>1350</v>
      </c>
      <c r="D1392" s="233" t="s">
        <v>307</v>
      </c>
      <c r="E1392" s="234" t="s">
        <v>2432</v>
      </c>
      <c r="F1392" s="235" t="s">
        <v>2433</v>
      </c>
      <c r="G1392" s="236" t="s">
        <v>265</v>
      </c>
      <c r="H1392" s="237">
        <v>3</v>
      </c>
      <c r="I1392" s="238"/>
      <c r="J1392" s="239">
        <f>ROUND(I1392*H1392,2)</f>
        <v>0</v>
      </c>
      <c r="K1392" s="235" t="s">
        <v>163</v>
      </c>
      <c r="L1392" s="240"/>
      <c r="M1392" s="241" t="s">
        <v>1</v>
      </c>
      <c r="N1392" s="242" t="s">
        <v>40</v>
      </c>
      <c r="O1392" s="72"/>
      <c r="P1392" s="196">
        <f>O1392*H1392</f>
        <v>0</v>
      </c>
      <c r="Q1392" s="196">
        <v>0.0175</v>
      </c>
      <c r="R1392" s="196">
        <f>Q1392*H1392</f>
        <v>0.052500000000000005</v>
      </c>
      <c r="S1392" s="196">
        <v>0</v>
      </c>
      <c r="T1392" s="197">
        <f>S1392*H1392</f>
        <v>0</v>
      </c>
      <c r="U1392" s="34"/>
      <c r="V1392" s="34"/>
      <c r="W1392" s="34"/>
      <c r="X1392" s="34"/>
      <c r="Y1392" s="34"/>
      <c r="Z1392" s="34"/>
      <c r="AA1392" s="34"/>
      <c r="AB1392" s="34"/>
      <c r="AC1392" s="34"/>
      <c r="AD1392" s="34"/>
      <c r="AE1392" s="34"/>
      <c r="AR1392" s="198" t="s">
        <v>241</v>
      </c>
      <c r="AT1392" s="198" t="s">
        <v>307</v>
      </c>
      <c r="AU1392" s="198" t="s">
        <v>83</v>
      </c>
      <c r="AY1392" s="17" t="s">
        <v>157</v>
      </c>
      <c r="BE1392" s="199">
        <f>IF(N1392="základní",J1392,0)</f>
        <v>0</v>
      </c>
      <c r="BF1392" s="199">
        <f>IF(N1392="snížená",J1392,0)</f>
        <v>0</v>
      </c>
      <c r="BG1392" s="199">
        <f>IF(N1392="zákl. přenesená",J1392,0)</f>
        <v>0</v>
      </c>
      <c r="BH1392" s="199">
        <f>IF(N1392="sníž. přenesená",J1392,0)</f>
        <v>0</v>
      </c>
      <c r="BI1392" s="199">
        <f>IF(N1392="nulová",J1392,0)</f>
        <v>0</v>
      </c>
      <c r="BJ1392" s="17" t="s">
        <v>164</v>
      </c>
      <c r="BK1392" s="199">
        <f>ROUND(I1392*H1392,2)</f>
        <v>0</v>
      </c>
      <c r="BL1392" s="17" t="s">
        <v>196</v>
      </c>
      <c r="BM1392" s="198" t="s">
        <v>2434</v>
      </c>
    </row>
    <row r="1393" spans="1:65" s="2" customFormat="1" ht="14.4" customHeight="1">
      <c r="A1393" s="34"/>
      <c r="B1393" s="35"/>
      <c r="C1393" s="187" t="s">
        <v>2435</v>
      </c>
      <c r="D1393" s="187" t="s">
        <v>159</v>
      </c>
      <c r="E1393" s="188" t="s">
        <v>2436</v>
      </c>
      <c r="F1393" s="189" t="s">
        <v>2437</v>
      </c>
      <c r="G1393" s="190" t="s">
        <v>265</v>
      </c>
      <c r="H1393" s="191">
        <v>28</v>
      </c>
      <c r="I1393" s="192"/>
      <c r="J1393" s="193">
        <f>ROUND(I1393*H1393,2)</f>
        <v>0</v>
      </c>
      <c r="K1393" s="189" t="s">
        <v>163</v>
      </c>
      <c r="L1393" s="39"/>
      <c r="M1393" s="194" t="s">
        <v>1</v>
      </c>
      <c r="N1393" s="195" t="s">
        <v>40</v>
      </c>
      <c r="O1393" s="72"/>
      <c r="P1393" s="196">
        <f>O1393*H1393</f>
        <v>0</v>
      </c>
      <c r="Q1393" s="196">
        <v>0</v>
      </c>
      <c r="R1393" s="196">
        <f>Q1393*H1393</f>
        <v>0</v>
      </c>
      <c r="S1393" s="196">
        <v>0</v>
      </c>
      <c r="T1393" s="197">
        <f>S1393*H1393</f>
        <v>0</v>
      </c>
      <c r="U1393" s="34"/>
      <c r="V1393" s="34"/>
      <c r="W1393" s="34"/>
      <c r="X1393" s="34"/>
      <c r="Y1393" s="34"/>
      <c r="Z1393" s="34"/>
      <c r="AA1393" s="34"/>
      <c r="AB1393" s="34"/>
      <c r="AC1393" s="34"/>
      <c r="AD1393" s="34"/>
      <c r="AE1393" s="34"/>
      <c r="AR1393" s="198" t="s">
        <v>196</v>
      </c>
      <c r="AT1393" s="198" t="s">
        <v>159</v>
      </c>
      <c r="AU1393" s="198" t="s">
        <v>83</v>
      </c>
      <c r="AY1393" s="17" t="s">
        <v>157</v>
      </c>
      <c r="BE1393" s="199">
        <f>IF(N1393="základní",J1393,0)</f>
        <v>0</v>
      </c>
      <c r="BF1393" s="199">
        <f>IF(N1393="snížená",J1393,0)</f>
        <v>0</v>
      </c>
      <c r="BG1393" s="199">
        <f>IF(N1393="zákl. přenesená",J1393,0)</f>
        <v>0</v>
      </c>
      <c r="BH1393" s="199">
        <f>IF(N1393="sníž. přenesená",J1393,0)</f>
        <v>0</v>
      </c>
      <c r="BI1393" s="199">
        <f>IF(N1393="nulová",J1393,0)</f>
        <v>0</v>
      </c>
      <c r="BJ1393" s="17" t="s">
        <v>164</v>
      </c>
      <c r="BK1393" s="199">
        <f>ROUND(I1393*H1393,2)</f>
        <v>0</v>
      </c>
      <c r="BL1393" s="17" t="s">
        <v>196</v>
      </c>
      <c r="BM1393" s="198" t="s">
        <v>2438</v>
      </c>
    </row>
    <row r="1394" spans="2:51" s="14" customFormat="1" ht="10.2">
      <c r="B1394" s="211"/>
      <c r="C1394" s="212"/>
      <c r="D1394" s="202" t="s">
        <v>165</v>
      </c>
      <c r="E1394" s="213" t="s">
        <v>1</v>
      </c>
      <c r="F1394" s="214" t="s">
        <v>2439</v>
      </c>
      <c r="G1394" s="212"/>
      <c r="H1394" s="215">
        <v>28</v>
      </c>
      <c r="I1394" s="216"/>
      <c r="J1394" s="212"/>
      <c r="K1394" s="212"/>
      <c r="L1394" s="217"/>
      <c r="M1394" s="218"/>
      <c r="N1394" s="219"/>
      <c r="O1394" s="219"/>
      <c r="P1394" s="219"/>
      <c r="Q1394" s="219"/>
      <c r="R1394" s="219"/>
      <c r="S1394" s="219"/>
      <c r="T1394" s="220"/>
      <c r="AT1394" s="221" t="s">
        <v>165</v>
      </c>
      <c r="AU1394" s="221" t="s">
        <v>83</v>
      </c>
      <c r="AV1394" s="14" t="s">
        <v>83</v>
      </c>
      <c r="AW1394" s="14" t="s">
        <v>30</v>
      </c>
      <c r="AX1394" s="14" t="s">
        <v>73</v>
      </c>
      <c r="AY1394" s="221" t="s">
        <v>157</v>
      </c>
    </row>
    <row r="1395" spans="2:51" s="15" customFormat="1" ht="10.2">
      <c r="B1395" s="222"/>
      <c r="C1395" s="223"/>
      <c r="D1395" s="202" t="s">
        <v>165</v>
      </c>
      <c r="E1395" s="224" t="s">
        <v>1</v>
      </c>
      <c r="F1395" s="225" t="s">
        <v>168</v>
      </c>
      <c r="G1395" s="223"/>
      <c r="H1395" s="226">
        <v>28</v>
      </c>
      <c r="I1395" s="227"/>
      <c r="J1395" s="223"/>
      <c r="K1395" s="223"/>
      <c r="L1395" s="228"/>
      <c r="M1395" s="229"/>
      <c r="N1395" s="230"/>
      <c r="O1395" s="230"/>
      <c r="P1395" s="230"/>
      <c r="Q1395" s="230"/>
      <c r="R1395" s="230"/>
      <c r="S1395" s="230"/>
      <c r="T1395" s="231"/>
      <c r="AT1395" s="232" t="s">
        <v>165</v>
      </c>
      <c r="AU1395" s="232" t="s">
        <v>83</v>
      </c>
      <c r="AV1395" s="15" t="s">
        <v>164</v>
      </c>
      <c r="AW1395" s="15" t="s">
        <v>30</v>
      </c>
      <c r="AX1395" s="15" t="s">
        <v>81</v>
      </c>
      <c r="AY1395" s="232" t="s">
        <v>157</v>
      </c>
    </row>
    <row r="1396" spans="1:65" s="2" customFormat="1" ht="14.4" customHeight="1">
      <c r="A1396" s="34"/>
      <c r="B1396" s="35"/>
      <c r="C1396" s="233" t="s">
        <v>1353</v>
      </c>
      <c r="D1396" s="233" t="s">
        <v>307</v>
      </c>
      <c r="E1396" s="234" t="s">
        <v>2440</v>
      </c>
      <c r="F1396" s="235" t="s">
        <v>2441</v>
      </c>
      <c r="G1396" s="236" t="s">
        <v>265</v>
      </c>
      <c r="H1396" s="237">
        <v>2</v>
      </c>
      <c r="I1396" s="238"/>
      <c r="J1396" s="239">
        <f>ROUND(I1396*H1396,2)</f>
        <v>0</v>
      </c>
      <c r="K1396" s="235" t="s">
        <v>163</v>
      </c>
      <c r="L1396" s="240"/>
      <c r="M1396" s="241" t="s">
        <v>1</v>
      </c>
      <c r="N1396" s="242" t="s">
        <v>40</v>
      </c>
      <c r="O1396" s="72"/>
      <c r="P1396" s="196">
        <f>O1396*H1396</f>
        <v>0</v>
      </c>
      <c r="Q1396" s="196">
        <v>0.0004</v>
      </c>
      <c r="R1396" s="196">
        <f>Q1396*H1396</f>
        <v>0.0008</v>
      </c>
      <c r="S1396" s="196">
        <v>0</v>
      </c>
      <c r="T1396" s="197">
        <f>S1396*H1396</f>
        <v>0</v>
      </c>
      <c r="U1396" s="34"/>
      <c r="V1396" s="34"/>
      <c r="W1396" s="34"/>
      <c r="X1396" s="34"/>
      <c r="Y1396" s="34"/>
      <c r="Z1396" s="34"/>
      <c r="AA1396" s="34"/>
      <c r="AB1396" s="34"/>
      <c r="AC1396" s="34"/>
      <c r="AD1396" s="34"/>
      <c r="AE1396" s="34"/>
      <c r="AR1396" s="198" t="s">
        <v>241</v>
      </c>
      <c r="AT1396" s="198" t="s">
        <v>307</v>
      </c>
      <c r="AU1396" s="198" t="s">
        <v>83</v>
      </c>
      <c r="AY1396" s="17" t="s">
        <v>157</v>
      </c>
      <c r="BE1396" s="199">
        <f>IF(N1396="základní",J1396,0)</f>
        <v>0</v>
      </c>
      <c r="BF1396" s="199">
        <f>IF(N1396="snížená",J1396,0)</f>
        <v>0</v>
      </c>
      <c r="BG1396" s="199">
        <f>IF(N1396="zákl. přenesená",J1396,0)</f>
        <v>0</v>
      </c>
      <c r="BH1396" s="199">
        <f>IF(N1396="sníž. přenesená",J1396,0)</f>
        <v>0</v>
      </c>
      <c r="BI1396" s="199">
        <f>IF(N1396="nulová",J1396,0)</f>
        <v>0</v>
      </c>
      <c r="BJ1396" s="17" t="s">
        <v>164</v>
      </c>
      <c r="BK1396" s="199">
        <f>ROUND(I1396*H1396,2)</f>
        <v>0</v>
      </c>
      <c r="BL1396" s="17" t="s">
        <v>196</v>
      </c>
      <c r="BM1396" s="198" t="s">
        <v>2442</v>
      </c>
    </row>
    <row r="1397" spans="1:65" s="2" customFormat="1" ht="14.4" customHeight="1">
      <c r="A1397" s="34"/>
      <c r="B1397" s="35"/>
      <c r="C1397" s="233" t="s">
        <v>2443</v>
      </c>
      <c r="D1397" s="233" t="s">
        <v>307</v>
      </c>
      <c r="E1397" s="234" t="s">
        <v>2444</v>
      </c>
      <c r="F1397" s="235" t="s">
        <v>2445</v>
      </c>
      <c r="G1397" s="236" t="s">
        <v>265</v>
      </c>
      <c r="H1397" s="237">
        <v>2</v>
      </c>
      <c r="I1397" s="238"/>
      <c r="J1397" s="239">
        <f>ROUND(I1397*H1397,2)</f>
        <v>0</v>
      </c>
      <c r="K1397" s="235" t="s">
        <v>163</v>
      </c>
      <c r="L1397" s="240"/>
      <c r="M1397" s="241" t="s">
        <v>1</v>
      </c>
      <c r="N1397" s="242" t="s">
        <v>40</v>
      </c>
      <c r="O1397" s="72"/>
      <c r="P1397" s="196">
        <f>O1397*H1397</f>
        <v>0</v>
      </c>
      <c r="Q1397" s="196">
        <v>0.0005</v>
      </c>
      <c r="R1397" s="196">
        <f>Q1397*H1397</f>
        <v>0.001</v>
      </c>
      <c r="S1397" s="196">
        <v>0</v>
      </c>
      <c r="T1397" s="197">
        <f>S1397*H1397</f>
        <v>0</v>
      </c>
      <c r="U1397" s="34"/>
      <c r="V1397" s="34"/>
      <c r="W1397" s="34"/>
      <c r="X1397" s="34"/>
      <c r="Y1397" s="34"/>
      <c r="Z1397" s="34"/>
      <c r="AA1397" s="34"/>
      <c r="AB1397" s="34"/>
      <c r="AC1397" s="34"/>
      <c r="AD1397" s="34"/>
      <c r="AE1397" s="34"/>
      <c r="AR1397" s="198" t="s">
        <v>241</v>
      </c>
      <c r="AT1397" s="198" t="s">
        <v>307</v>
      </c>
      <c r="AU1397" s="198" t="s">
        <v>83</v>
      </c>
      <c r="AY1397" s="17" t="s">
        <v>157</v>
      </c>
      <c r="BE1397" s="199">
        <f>IF(N1397="základní",J1397,0)</f>
        <v>0</v>
      </c>
      <c r="BF1397" s="199">
        <f>IF(N1397="snížená",J1397,0)</f>
        <v>0</v>
      </c>
      <c r="BG1397" s="199">
        <f>IF(N1397="zákl. přenesená",J1397,0)</f>
        <v>0</v>
      </c>
      <c r="BH1397" s="199">
        <f>IF(N1397="sníž. přenesená",J1397,0)</f>
        <v>0</v>
      </c>
      <c r="BI1397" s="199">
        <f>IF(N1397="nulová",J1397,0)</f>
        <v>0</v>
      </c>
      <c r="BJ1397" s="17" t="s">
        <v>164</v>
      </c>
      <c r="BK1397" s="199">
        <f>ROUND(I1397*H1397,2)</f>
        <v>0</v>
      </c>
      <c r="BL1397" s="17" t="s">
        <v>196</v>
      </c>
      <c r="BM1397" s="198" t="s">
        <v>2446</v>
      </c>
    </row>
    <row r="1398" spans="1:65" s="2" customFormat="1" ht="14.4" customHeight="1">
      <c r="A1398" s="34"/>
      <c r="B1398" s="35"/>
      <c r="C1398" s="233" t="s">
        <v>1357</v>
      </c>
      <c r="D1398" s="233" t="s">
        <v>307</v>
      </c>
      <c r="E1398" s="234" t="s">
        <v>2447</v>
      </c>
      <c r="F1398" s="235" t="s">
        <v>2448</v>
      </c>
      <c r="G1398" s="236" t="s">
        <v>265</v>
      </c>
      <c r="H1398" s="237">
        <v>10</v>
      </c>
      <c r="I1398" s="238"/>
      <c r="J1398" s="239">
        <f>ROUND(I1398*H1398,2)</f>
        <v>0</v>
      </c>
      <c r="K1398" s="235" t="s">
        <v>163</v>
      </c>
      <c r="L1398" s="240"/>
      <c r="M1398" s="241" t="s">
        <v>1</v>
      </c>
      <c r="N1398" s="242" t="s">
        <v>40</v>
      </c>
      <c r="O1398" s="72"/>
      <c r="P1398" s="196">
        <f>O1398*H1398</f>
        <v>0</v>
      </c>
      <c r="Q1398" s="196">
        <v>0.0005</v>
      </c>
      <c r="R1398" s="196">
        <f>Q1398*H1398</f>
        <v>0.005</v>
      </c>
      <c r="S1398" s="196">
        <v>0</v>
      </c>
      <c r="T1398" s="197">
        <f>S1398*H1398</f>
        <v>0</v>
      </c>
      <c r="U1398" s="34"/>
      <c r="V1398" s="34"/>
      <c r="W1398" s="34"/>
      <c r="X1398" s="34"/>
      <c r="Y1398" s="34"/>
      <c r="Z1398" s="34"/>
      <c r="AA1398" s="34"/>
      <c r="AB1398" s="34"/>
      <c r="AC1398" s="34"/>
      <c r="AD1398" s="34"/>
      <c r="AE1398" s="34"/>
      <c r="AR1398" s="198" t="s">
        <v>241</v>
      </c>
      <c r="AT1398" s="198" t="s">
        <v>307</v>
      </c>
      <c r="AU1398" s="198" t="s">
        <v>83</v>
      </c>
      <c r="AY1398" s="17" t="s">
        <v>157</v>
      </c>
      <c r="BE1398" s="199">
        <f>IF(N1398="základní",J1398,0)</f>
        <v>0</v>
      </c>
      <c r="BF1398" s="199">
        <f>IF(N1398="snížená",J1398,0)</f>
        <v>0</v>
      </c>
      <c r="BG1398" s="199">
        <f>IF(N1398="zákl. přenesená",J1398,0)</f>
        <v>0</v>
      </c>
      <c r="BH1398" s="199">
        <f>IF(N1398="sníž. přenesená",J1398,0)</f>
        <v>0</v>
      </c>
      <c r="BI1398" s="199">
        <f>IF(N1398="nulová",J1398,0)</f>
        <v>0</v>
      </c>
      <c r="BJ1398" s="17" t="s">
        <v>164</v>
      </c>
      <c r="BK1398" s="199">
        <f>ROUND(I1398*H1398,2)</f>
        <v>0</v>
      </c>
      <c r="BL1398" s="17" t="s">
        <v>196</v>
      </c>
      <c r="BM1398" s="198" t="s">
        <v>2449</v>
      </c>
    </row>
    <row r="1399" spans="1:65" s="2" customFormat="1" ht="14.4" customHeight="1">
      <c r="A1399" s="34"/>
      <c r="B1399" s="35"/>
      <c r="C1399" s="233" t="s">
        <v>2450</v>
      </c>
      <c r="D1399" s="233" t="s">
        <v>307</v>
      </c>
      <c r="E1399" s="234" t="s">
        <v>2451</v>
      </c>
      <c r="F1399" s="235" t="s">
        <v>2452</v>
      </c>
      <c r="G1399" s="236" t="s">
        <v>265</v>
      </c>
      <c r="H1399" s="237">
        <v>14</v>
      </c>
      <c r="I1399" s="238"/>
      <c r="J1399" s="239">
        <f>ROUND(I1399*H1399,2)</f>
        <v>0</v>
      </c>
      <c r="K1399" s="235" t="s">
        <v>163</v>
      </c>
      <c r="L1399" s="240"/>
      <c r="M1399" s="241" t="s">
        <v>1</v>
      </c>
      <c r="N1399" s="242" t="s">
        <v>40</v>
      </c>
      <c r="O1399" s="72"/>
      <c r="P1399" s="196">
        <f>O1399*H1399</f>
        <v>0</v>
      </c>
      <c r="Q1399" s="196">
        <v>0.0006</v>
      </c>
      <c r="R1399" s="196">
        <f>Q1399*H1399</f>
        <v>0.0084</v>
      </c>
      <c r="S1399" s="196">
        <v>0</v>
      </c>
      <c r="T1399" s="197">
        <f>S1399*H1399</f>
        <v>0</v>
      </c>
      <c r="U1399" s="34"/>
      <c r="V1399" s="34"/>
      <c r="W1399" s="34"/>
      <c r="X1399" s="34"/>
      <c r="Y1399" s="34"/>
      <c r="Z1399" s="34"/>
      <c r="AA1399" s="34"/>
      <c r="AB1399" s="34"/>
      <c r="AC1399" s="34"/>
      <c r="AD1399" s="34"/>
      <c r="AE1399" s="34"/>
      <c r="AR1399" s="198" t="s">
        <v>241</v>
      </c>
      <c r="AT1399" s="198" t="s">
        <v>307</v>
      </c>
      <c r="AU1399" s="198" t="s">
        <v>83</v>
      </c>
      <c r="AY1399" s="17" t="s">
        <v>157</v>
      </c>
      <c r="BE1399" s="199">
        <f>IF(N1399="základní",J1399,0)</f>
        <v>0</v>
      </c>
      <c r="BF1399" s="199">
        <f>IF(N1399="snížená",J1399,0)</f>
        <v>0</v>
      </c>
      <c r="BG1399" s="199">
        <f>IF(N1399="zákl. přenesená",J1399,0)</f>
        <v>0</v>
      </c>
      <c r="BH1399" s="199">
        <f>IF(N1399="sníž. přenesená",J1399,0)</f>
        <v>0</v>
      </c>
      <c r="BI1399" s="199">
        <f>IF(N1399="nulová",J1399,0)</f>
        <v>0</v>
      </c>
      <c r="BJ1399" s="17" t="s">
        <v>164</v>
      </c>
      <c r="BK1399" s="199">
        <f>ROUND(I1399*H1399,2)</f>
        <v>0</v>
      </c>
      <c r="BL1399" s="17" t="s">
        <v>196</v>
      </c>
      <c r="BM1399" s="198" t="s">
        <v>2453</v>
      </c>
    </row>
    <row r="1400" spans="1:65" s="2" customFormat="1" ht="24.15" customHeight="1">
      <c r="A1400" s="34"/>
      <c r="B1400" s="35"/>
      <c r="C1400" s="187" t="s">
        <v>2454</v>
      </c>
      <c r="D1400" s="187" t="s">
        <v>159</v>
      </c>
      <c r="E1400" s="188" t="s">
        <v>2455</v>
      </c>
      <c r="F1400" s="189" t="s">
        <v>2456</v>
      </c>
      <c r="G1400" s="190" t="s">
        <v>265</v>
      </c>
      <c r="H1400" s="191">
        <v>3</v>
      </c>
      <c r="I1400" s="192"/>
      <c r="J1400" s="193">
        <f>ROUND(I1400*H1400,2)</f>
        <v>0</v>
      </c>
      <c r="K1400" s="189" t="s">
        <v>163</v>
      </c>
      <c r="L1400" s="39"/>
      <c r="M1400" s="194" t="s">
        <v>1</v>
      </c>
      <c r="N1400" s="195" t="s">
        <v>40</v>
      </c>
      <c r="O1400" s="72"/>
      <c r="P1400" s="196">
        <f>O1400*H1400</f>
        <v>0</v>
      </c>
      <c r="Q1400" s="196">
        <v>0</v>
      </c>
      <c r="R1400" s="196">
        <f>Q1400*H1400</f>
        <v>0</v>
      </c>
      <c r="S1400" s="196">
        <v>0</v>
      </c>
      <c r="T1400" s="197">
        <f>S1400*H1400</f>
        <v>0</v>
      </c>
      <c r="U1400" s="34"/>
      <c r="V1400" s="34"/>
      <c r="W1400" s="34"/>
      <c r="X1400" s="34"/>
      <c r="Y1400" s="34"/>
      <c r="Z1400" s="34"/>
      <c r="AA1400" s="34"/>
      <c r="AB1400" s="34"/>
      <c r="AC1400" s="34"/>
      <c r="AD1400" s="34"/>
      <c r="AE1400" s="34"/>
      <c r="AR1400" s="198" t="s">
        <v>196</v>
      </c>
      <c r="AT1400" s="198" t="s">
        <v>159</v>
      </c>
      <c r="AU1400" s="198" t="s">
        <v>83</v>
      </c>
      <c r="AY1400" s="17" t="s">
        <v>157</v>
      </c>
      <c r="BE1400" s="199">
        <f>IF(N1400="základní",J1400,0)</f>
        <v>0</v>
      </c>
      <c r="BF1400" s="199">
        <f>IF(N1400="snížená",J1400,0)</f>
        <v>0</v>
      </c>
      <c r="BG1400" s="199">
        <f>IF(N1400="zákl. přenesená",J1400,0)</f>
        <v>0</v>
      </c>
      <c r="BH1400" s="199">
        <f>IF(N1400="sníž. přenesená",J1400,0)</f>
        <v>0</v>
      </c>
      <c r="BI1400" s="199">
        <f>IF(N1400="nulová",J1400,0)</f>
        <v>0</v>
      </c>
      <c r="BJ1400" s="17" t="s">
        <v>164</v>
      </c>
      <c r="BK1400" s="199">
        <f>ROUND(I1400*H1400,2)</f>
        <v>0</v>
      </c>
      <c r="BL1400" s="17" t="s">
        <v>196</v>
      </c>
      <c r="BM1400" s="198" t="s">
        <v>2457</v>
      </c>
    </row>
    <row r="1401" spans="2:51" s="14" customFormat="1" ht="10.2">
      <c r="B1401" s="211"/>
      <c r="C1401" s="212"/>
      <c r="D1401" s="202" t="s">
        <v>165</v>
      </c>
      <c r="E1401" s="213" t="s">
        <v>1</v>
      </c>
      <c r="F1401" s="214" t="s">
        <v>173</v>
      </c>
      <c r="G1401" s="212"/>
      <c r="H1401" s="215">
        <v>3</v>
      </c>
      <c r="I1401" s="216"/>
      <c r="J1401" s="212"/>
      <c r="K1401" s="212"/>
      <c r="L1401" s="217"/>
      <c r="M1401" s="218"/>
      <c r="N1401" s="219"/>
      <c r="O1401" s="219"/>
      <c r="P1401" s="219"/>
      <c r="Q1401" s="219"/>
      <c r="R1401" s="219"/>
      <c r="S1401" s="219"/>
      <c r="T1401" s="220"/>
      <c r="AT1401" s="221" t="s">
        <v>165</v>
      </c>
      <c r="AU1401" s="221" t="s">
        <v>83</v>
      </c>
      <c r="AV1401" s="14" t="s">
        <v>83</v>
      </c>
      <c r="AW1401" s="14" t="s">
        <v>30</v>
      </c>
      <c r="AX1401" s="14" t="s">
        <v>73</v>
      </c>
      <c r="AY1401" s="221" t="s">
        <v>157</v>
      </c>
    </row>
    <row r="1402" spans="2:51" s="15" customFormat="1" ht="10.2">
      <c r="B1402" s="222"/>
      <c r="C1402" s="223"/>
      <c r="D1402" s="202" t="s">
        <v>165</v>
      </c>
      <c r="E1402" s="224" t="s">
        <v>1</v>
      </c>
      <c r="F1402" s="225" t="s">
        <v>168</v>
      </c>
      <c r="G1402" s="223"/>
      <c r="H1402" s="226">
        <v>3</v>
      </c>
      <c r="I1402" s="227"/>
      <c r="J1402" s="223"/>
      <c r="K1402" s="223"/>
      <c r="L1402" s="228"/>
      <c r="M1402" s="229"/>
      <c r="N1402" s="230"/>
      <c r="O1402" s="230"/>
      <c r="P1402" s="230"/>
      <c r="Q1402" s="230"/>
      <c r="R1402" s="230"/>
      <c r="S1402" s="230"/>
      <c r="T1402" s="231"/>
      <c r="AT1402" s="232" t="s">
        <v>165</v>
      </c>
      <c r="AU1402" s="232" t="s">
        <v>83</v>
      </c>
      <c r="AV1402" s="15" t="s">
        <v>164</v>
      </c>
      <c r="AW1402" s="15" t="s">
        <v>30</v>
      </c>
      <c r="AX1402" s="15" t="s">
        <v>81</v>
      </c>
      <c r="AY1402" s="232" t="s">
        <v>157</v>
      </c>
    </row>
    <row r="1403" spans="1:65" s="2" customFormat="1" ht="14.4" customHeight="1">
      <c r="A1403" s="34"/>
      <c r="B1403" s="35"/>
      <c r="C1403" s="233" t="s">
        <v>2458</v>
      </c>
      <c r="D1403" s="233" t="s">
        <v>307</v>
      </c>
      <c r="E1403" s="234" t="s">
        <v>2459</v>
      </c>
      <c r="F1403" s="235" t="s">
        <v>2460</v>
      </c>
      <c r="G1403" s="236" t="s">
        <v>265</v>
      </c>
      <c r="H1403" s="237">
        <v>3</v>
      </c>
      <c r="I1403" s="238"/>
      <c r="J1403" s="239">
        <f>ROUND(I1403*H1403,2)</f>
        <v>0</v>
      </c>
      <c r="K1403" s="235" t="s">
        <v>163</v>
      </c>
      <c r="L1403" s="240"/>
      <c r="M1403" s="241" t="s">
        <v>1</v>
      </c>
      <c r="N1403" s="242" t="s">
        <v>40</v>
      </c>
      <c r="O1403" s="72"/>
      <c r="P1403" s="196">
        <f>O1403*H1403</f>
        <v>0</v>
      </c>
      <c r="Q1403" s="196">
        <v>0.0038</v>
      </c>
      <c r="R1403" s="196">
        <f>Q1403*H1403</f>
        <v>0.0114</v>
      </c>
      <c r="S1403" s="196">
        <v>0</v>
      </c>
      <c r="T1403" s="197">
        <f>S1403*H1403</f>
        <v>0</v>
      </c>
      <c r="U1403" s="34"/>
      <c r="V1403" s="34"/>
      <c r="W1403" s="34"/>
      <c r="X1403" s="34"/>
      <c r="Y1403" s="34"/>
      <c r="Z1403" s="34"/>
      <c r="AA1403" s="34"/>
      <c r="AB1403" s="34"/>
      <c r="AC1403" s="34"/>
      <c r="AD1403" s="34"/>
      <c r="AE1403" s="34"/>
      <c r="AR1403" s="198" t="s">
        <v>241</v>
      </c>
      <c r="AT1403" s="198" t="s">
        <v>307</v>
      </c>
      <c r="AU1403" s="198" t="s">
        <v>83</v>
      </c>
      <c r="AY1403" s="17" t="s">
        <v>157</v>
      </c>
      <c r="BE1403" s="199">
        <f>IF(N1403="základní",J1403,0)</f>
        <v>0</v>
      </c>
      <c r="BF1403" s="199">
        <f>IF(N1403="snížená",J1403,0)</f>
        <v>0</v>
      </c>
      <c r="BG1403" s="199">
        <f>IF(N1403="zákl. přenesená",J1403,0)</f>
        <v>0</v>
      </c>
      <c r="BH1403" s="199">
        <f>IF(N1403="sníž. přenesená",J1403,0)</f>
        <v>0</v>
      </c>
      <c r="BI1403" s="199">
        <f>IF(N1403="nulová",J1403,0)</f>
        <v>0</v>
      </c>
      <c r="BJ1403" s="17" t="s">
        <v>164</v>
      </c>
      <c r="BK1403" s="199">
        <f>ROUND(I1403*H1403,2)</f>
        <v>0</v>
      </c>
      <c r="BL1403" s="17" t="s">
        <v>196</v>
      </c>
      <c r="BM1403" s="198" t="s">
        <v>2461</v>
      </c>
    </row>
    <row r="1404" spans="1:65" s="2" customFormat="1" ht="14.4" customHeight="1">
      <c r="A1404" s="34"/>
      <c r="B1404" s="35"/>
      <c r="C1404" s="187" t="s">
        <v>1366</v>
      </c>
      <c r="D1404" s="187" t="s">
        <v>159</v>
      </c>
      <c r="E1404" s="188" t="s">
        <v>2462</v>
      </c>
      <c r="F1404" s="189" t="s">
        <v>2463</v>
      </c>
      <c r="G1404" s="190" t="s">
        <v>265</v>
      </c>
      <c r="H1404" s="191">
        <v>5</v>
      </c>
      <c r="I1404" s="192"/>
      <c r="J1404" s="193">
        <f>ROUND(I1404*H1404,2)</f>
        <v>0</v>
      </c>
      <c r="K1404" s="189" t="s">
        <v>163</v>
      </c>
      <c r="L1404" s="39"/>
      <c r="M1404" s="194" t="s">
        <v>1</v>
      </c>
      <c r="N1404" s="195" t="s">
        <v>40</v>
      </c>
      <c r="O1404" s="72"/>
      <c r="P1404" s="196">
        <f>O1404*H1404</f>
        <v>0</v>
      </c>
      <c r="Q1404" s="196">
        <v>0</v>
      </c>
      <c r="R1404" s="196">
        <f>Q1404*H1404</f>
        <v>0</v>
      </c>
      <c r="S1404" s="196">
        <v>0</v>
      </c>
      <c r="T1404" s="197">
        <f>S1404*H1404</f>
        <v>0</v>
      </c>
      <c r="U1404" s="34"/>
      <c r="V1404" s="34"/>
      <c r="W1404" s="34"/>
      <c r="X1404" s="34"/>
      <c r="Y1404" s="34"/>
      <c r="Z1404" s="34"/>
      <c r="AA1404" s="34"/>
      <c r="AB1404" s="34"/>
      <c r="AC1404" s="34"/>
      <c r="AD1404" s="34"/>
      <c r="AE1404" s="34"/>
      <c r="AR1404" s="198" t="s">
        <v>196</v>
      </c>
      <c r="AT1404" s="198" t="s">
        <v>159</v>
      </c>
      <c r="AU1404" s="198" t="s">
        <v>83</v>
      </c>
      <c r="AY1404" s="17" t="s">
        <v>157</v>
      </c>
      <c r="BE1404" s="199">
        <f>IF(N1404="základní",J1404,0)</f>
        <v>0</v>
      </c>
      <c r="BF1404" s="199">
        <f>IF(N1404="snížená",J1404,0)</f>
        <v>0</v>
      </c>
      <c r="BG1404" s="199">
        <f>IF(N1404="zákl. přenesená",J1404,0)</f>
        <v>0</v>
      </c>
      <c r="BH1404" s="199">
        <f>IF(N1404="sníž. přenesená",J1404,0)</f>
        <v>0</v>
      </c>
      <c r="BI1404" s="199">
        <f>IF(N1404="nulová",J1404,0)</f>
        <v>0</v>
      </c>
      <c r="BJ1404" s="17" t="s">
        <v>164</v>
      </c>
      <c r="BK1404" s="199">
        <f>ROUND(I1404*H1404,2)</f>
        <v>0</v>
      </c>
      <c r="BL1404" s="17" t="s">
        <v>196</v>
      </c>
      <c r="BM1404" s="198" t="s">
        <v>2464</v>
      </c>
    </row>
    <row r="1405" spans="1:65" s="2" customFormat="1" ht="14.4" customHeight="1">
      <c r="A1405" s="34"/>
      <c r="B1405" s="35"/>
      <c r="C1405" s="233" t="s">
        <v>2465</v>
      </c>
      <c r="D1405" s="233" t="s">
        <v>307</v>
      </c>
      <c r="E1405" s="234" t="s">
        <v>2466</v>
      </c>
      <c r="F1405" s="235" t="s">
        <v>2467</v>
      </c>
      <c r="G1405" s="236" t="s">
        <v>265</v>
      </c>
      <c r="H1405" s="237">
        <v>3</v>
      </c>
      <c r="I1405" s="238"/>
      <c r="J1405" s="239">
        <f>ROUND(I1405*H1405,2)</f>
        <v>0</v>
      </c>
      <c r="K1405" s="235" t="s">
        <v>163</v>
      </c>
      <c r="L1405" s="240"/>
      <c r="M1405" s="241" t="s">
        <v>1</v>
      </c>
      <c r="N1405" s="242" t="s">
        <v>40</v>
      </c>
      <c r="O1405" s="72"/>
      <c r="P1405" s="196">
        <f>O1405*H1405</f>
        <v>0</v>
      </c>
      <c r="Q1405" s="196">
        <v>0.0009</v>
      </c>
      <c r="R1405" s="196">
        <f>Q1405*H1405</f>
        <v>0.0027</v>
      </c>
      <c r="S1405" s="196">
        <v>0</v>
      </c>
      <c r="T1405" s="197">
        <f>S1405*H1405</f>
        <v>0</v>
      </c>
      <c r="U1405" s="34"/>
      <c r="V1405" s="34"/>
      <c r="W1405" s="34"/>
      <c r="X1405" s="34"/>
      <c r="Y1405" s="34"/>
      <c r="Z1405" s="34"/>
      <c r="AA1405" s="34"/>
      <c r="AB1405" s="34"/>
      <c r="AC1405" s="34"/>
      <c r="AD1405" s="34"/>
      <c r="AE1405" s="34"/>
      <c r="AR1405" s="198" t="s">
        <v>241</v>
      </c>
      <c r="AT1405" s="198" t="s">
        <v>307</v>
      </c>
      <c r="AU1405" s="198" t="s">
        <v>83</v>
      </c>
      <c r="AY1405" s="17" t="s">
        <v>157</v>
      </c>
      <c r="BE1405" s="199">
        <f>IF(N1405="základní",J1405,0)</f>
        <v>0</v>
      </c>
      <c r="BF1405" s="199">
        <f>IF(N1405="snížená",J1405,0)</f>
        <v>0</v>
      </c>
      <c r="BG1405" s="199">
        <f>IF(N1405="zákl. přenesená",J1405,0)</f>
        <v>0</v>
      </c>
      <c r="BH1405" s="199">
        <f>IF(N1405="sníž. přenesená",J1405,0)</f>
        <v>0</v>
      </c>
      <c r="BI1405" s="199">
        <f>IF(N1405="nulová",J1405,0)</f>
        <v>0</v>
      </c>
      <c r="BJ1405" s="17" t="s">
        <v>164</v>
      </c>
      <c r="BK1405" s="199">
        <f>ROUND(I1405*H1405,2)</f>
        <v>0</v>
      </c>
      <c r="BL1405" s="17" t="s">
        <v>196</v>
      </c>
      <c r="BM1405" s="198" t="s">
        <v>2468</v>
      </c>
    </row>
    <row r="1406" spans="1:65" s="2" customFormat="1" ht="24.15" customHeight="1">
      <c r="A1406" s="34"/>
      <c r="B1406" s="35"/>
      <c r="C1406" s="187" t="s">
        <v>1369</v>
      </c>
      <c r="D1406" s="187" t="s">
        <v>159</v>
      </c>
      <c r="E1406" s="188" t="s">
        <v>2469</v>
      </c>
      <c r="F1406" s="189" t="s">
        <v>2470</v>
      </c>
      <c r="G1406" s="190" t="s">
        <v>265</v>
      </c>
      <c r="H1406" s="191">
        <v>10</v>
      </c>
      <c r="I1406" s="192"/>
      <c r="J1406" s="193">
        <f>ROUND(I1406*H1406,2)</f>
        <v>0</v>
      </c>
      <c r="K1406" s="189" t="s">
        <v>163</v>
      </c>
      <c r="L1406" s="39"/>
      <c r="M1406" s="194" t="s">
        <v>1</v>
      </c>
      <c r="N1406" s="195" t="s">
        <v>40</v>
      </c>
      <c r="O1406" s="72"/>
      <c r="P1406" s="196">
        <f>O1406*H1406</f>
        <v>0</v>
      </c>
      <c r="Q1406" s="196">
        <v>0</v>
      </c>
      <c r="R1406" s="196">
        <f>Q1406*H1406</f>
        <v>0</v>
      </c>
      <c r="S1406" s="196">
        <v>0.0018</v>
      </c>
      <c r="T1406" s="197">
        <f>S1406*H1406</f>
        <v>0.018</v>
      </c>
      <c r="U1406" s="34"/>
      <c r="V1406" s="34"/>
      <c r="W1406" s="34"/>
      <c r="X1406" s="34"/>
      <c r="Y1406" s="34"/>
      <c r="Z1406" s="34"/>
      <c r="AA1406" s="34"/>
      <c r="AB1406" s="34"/>
      <c r="AC1406" s="34"/>
      <c r="AD1406" s="34"/>
      <c r="AE1406" s="34"/>
      <c r="AR1406" s="198" t="s">
        <v>196</v>
      </c>
      <c r="AT1406" s="198" t="s">
        <v>159</v>
      </c>
      <c r="AU1406" s="198" t="s">
        <v>83</v>
      </c>
      <c r="AY1406" s="17" t="s">
        <v>157</v>
      </c>
      <c r="BE1406" s="199">
        <f>IF(N1406="základní",J1406,0)</f>
        <v>0</v>
      </c>
      <c r="BF1406" s="199">
        <f>IF(N1406="snížená",J1406,0)</f>
        <v>0</v>
      </c>
      <c r="BG1406" s="199">
        <f>IF(N1406="zákl. přenesená",J1406,0)</f>
        <v>0</v>
      </c>
      <c r="BH1406" s="199">
        <f>IF(N1406="sníž. přenesená",J1406,0)</f>
        <v>0</v>
      </c>
      <c r="BI1406" s="199">
        <f>IF(N1406="nulová",J1406,0)</f>
        <v>0</v>
      </c>
      <c r="BJ1406" s="17" t="s">
        <v>164</v>
      </c>
      <c r="BK1406" s="199">
        <f>ROUND(I1406*H1406,2)</f>
        <v>0</v>
      </c>
      <c r="BL1406" s="17" t="s">
        <v>196</v>
      </c>
      <c r="BM1406" s="198" t="s">
        <v>2471</v>
      </c>
    </row>
    <row r="1407" spans="2:51" s="13" customFormat="1" ht="10.2">
      <c r="B1407" s="200"/>
      <c r="C1407" s="201"/>
      <c r="D1407" s="202" t="s">
        <v>165</v>
      </c>
      <c r="E1407" s="203" t="s">
        <v>1</v>
      </c>
      <c r="F1407" s="204" t="s">
        <v>166</v>
      </c>
      <c r="G1407" s="201"/>
      <c r="H1407" s="203" t="s">
        <v>1</v>
      </c>
      <c r="I1407" s="205"/>
      <c r="J1407" s="201"/>
      <c r="K1407" s="201"/>
      <c r="L1407" s="206"/>
      <c r="M1407" s="207"/>
      <c r="N1407" s="208"/>
      <c r="O1407" s="208"/>
      <c r="P1407" s="208"/>
      <c r="Q1407" s="208"/>
      <c r="R1407" s="208"/>
      <c r="S1407" s="208"/>
      <c r="T1407" s="209"/>
      <c r="AT1407" s="210" t="s">
        <v>165</v>
      </c>
      <c r="AU1407" s="210" t="s">
        <v>83</v>
      </c>
      <c r="AV1407" s="13" t="s">
        <v>81</v>
      </c>
      <c r="AW1407" s="13" t="s">
        <v>30</v>
      </c>
      <c r="AX1407" s="13" t="s">
        <v>73</v>
      </c>
      <c r="AY1407" s="210" t="s">
        <v>157</v>
      </c>
    </row>
    <row r="1408" spans="2:51" s="14" customFormat="1" ht="10.2">
      <c r="B1408" s="211"/>
      <c r="C1408" s="212"/>
      <c r="D1408" s="202" t="s">
        <v>165</v>
      </c>
      <c r="E1408" s="213" t="s">
        <v>1</v>
      </c>
      <c r="F1408" s="214" t="s">
        <v>193</v>
      </c>
      <c r="G1408" s="212"/>
      <c r="H1408" s="215">
        <v>7</v>
      </c>
      <c r="I1408" s="216"/>
      <c r="J1408" s="212"/>
      <c r="K1408" s="212"/>
      <c r="L1408" s="217"/>
      <c r="M1408" s="218"/>
      <c r="N1408" s="219"/>
      <c r="O1408" s="219"/>
      <c r="P1408" s="219"/>
      <c r="Q1408" s="219"/>
      <c r="R1408" s="219"/>
      <c r="S1408" s="219"/>
      <c r="T1408" s="220"/>
      <c r="AT1408" s="221" t="s">
        <v>165</v>
      </c>
      <c r="AU1408" s="221" t="s">
        <v>83</v>
      </c>
      <c r="AV1408" s="14" t="s">
        <v>83</v>
      </c>
      <c r="AW1408" s="14" t="s">
        <v>30</v>
      </c>
      <c r="AX1408" s="14" t="s">
        <v>73</v>
      </c>
      <c r="AY1408" s="221" t="s">
        <v>157</v>
      </c>
    </row>
    <row r="1409" spans="2:51" s="13" customFormat="1" ht="10.2">
      <c r="B1409" s="200"/>
      <c r="C1409" s="201"/>
      <c r="D1409" s="202" t="s">
        <v>165</v>
      </c>
      <c r="E1409" s="203" t="s">
        <v>1</v>
      </c>
      <c r="F1409" s="204" t="s">
        <v>335</v>
      </c>
      <c r="G1409" s="201"/>
      <c r="H1409" s="203" t="s">
        <v>1</v>
      </c>
      <c r="I1409" s="205"/>
      <c r="J1409" s="201"/>
      <c r="K1409" s="201"/>
      <c r="L1409" s="206"/>
      <c r="M1409" s="207"/>
      <c r="N1409" s="208"/>
      <c r="O1409" s="208"/>
      <c r="P1409" s="208"/>
      <c r="Q1409" s="208"/>
      <c r="R1409" s="208"/>
      <c r="S1409" s="208"/>
      <c r="T1409" s="209"/>
      <c r="AT1409" s="210" t="s">
        <v>165</v>
      </c>
      <c r="AU1409" s="210" t="s">
        <v>83</v>
      </c>
      <c r="AV1409" s="13" t="s">
        <v>81</v>
      </c>
      <c r="AW1409" s="13" t="s">
        <v>30</v>
      </c>
      <c r="AX1409" s="13" t="s">
        <v>73</v>
      </c>
      <c r="AY1409" s="210" t="s">
        <v>157</v>
      </c>
    </row>
    <row r="1410" spans="2:51" s="14" customFormat="1" ht="10.2">
      <c r="B1410" s="211"/>
      <c r="C1410" s="212"/>
      <c r="D1410" s="202" t="s">
        <v>165</v>
      </c>
      <c r="E1410" s="213" t="s">
        <v>1</v>
      </c>
      <c r="F1410" s="214" t="s">
        <v>83</v>
      </c>
      <c r="G1410" s="212"/>
      <c r="H1410" s="215">
        <v>2</v>
      </c>
      <c r="I1410" s="216"/>
      <c r="J1410" s="212"/>
      <c r="K1410" s="212"/>
      <c r="L1410" s="217"/>
      <c r="M1410" s="218"/>
      <c r="N1410" s="219"/>
      <c r="O1410" s="219"/>
      <c r="P1410" s="219"/>
      <c r="Q1410" s="219"/>
      <c r="R1410" s="219"/>
      <c r="S1410" s="219"/>
      <c r="T1410" s="220"/>
      <c r="AT1410" s="221" t="s">
        <v>165</v>
      </c>
      <c r="AU1410" s="221" t="s">
        <v>83</v>
      </c>
      <c r="AV1410" s="14" t="s">
        <v>83</v>
      </c>
      <c r="AW1410" s="14" t="s">
        <v>30</v>
      </c>
      <c r="AX1410" s="14" t="s">
        <v>73</v>
      </c>
      <c r="AY1410" s="221" t="s">
        <v>157</v>
      </c>
    </row>
    <row r="1411" spans="2:51" s="13" customFormat="1" ht="10.2">
      <c r="B1411" s="200"/>
      <c r="C1411" s="201"/>
      <c r="D1411" s="202" t="s">
        <v>165</v>
      </c>
      <c r="E1411" s="203" t="s">
        <v>1</v>
      </c>
      <c r="F1411" s="204" t="s">
        <v>2472</v>
      </c>
      <c r="G1411" s="201"/>
      <c r="H1411" s="203" t="s">
        <v>1</v>
      </c>
      <c r="I1411" s="205"/>
      <c r="J1411" s="201"/>
      <c r="K1411" s="201"/>
      <c r="L1411" s="206"/>
      <c r="M1411" s="207"/>
      <c r="N1411" s="208"/>
      <c r="O1411" s="208"/>
      <c r="P1411" s="208"/>
      <c r="Q1411" s="208"/>
      <c r="R1411" s="208"/>
      <c r="S1411" s="208"/>
      <c r="T1411" s="209"/>
      <c r="AT1411" s="210" t="s">
        <v>165</v>
      </c>
      <c r="AU1411" s="210" t="s">
        <v>83</v>
      </c>
      <c r="AV1411" s="13" t="s">
        <v>81</v>
      </c>
      <c r="AW1411" s="13" t="s">
        <v>30</v>
      </c>
      <c r="AX1411" s="13" t="s">
        <v>73</v>
      </c>
      <c r="AY1411" s="210" t="s">
        <v>157</v>
      </c>
    </row>
    <row r="1412" spans="2:51" s="14" customFormat="1" ht="10.2">
      <c r="B1412" s="211"/>
      <c r="C1412" s="212"/>
      <c r="D1412" s="202" t="s">
        <v>165</v>
      </c>
      <c r="E1412" s="213" t="s">
        <v>1</v>
      </c>
      <c r="F1412" s="214" t="s">
        <v>81</v>
      </c>
      <c r="G1412" s="212"/>
      <c r="H1412" s="215">
        <v>1</v>
      </c>
      <c r="I1412" s="216"/>
      <c r="J1412" s="212"/>
      <c r="K1412" s="212"/>
      <c r="L1412" s="217"/>
      <c r="M1412" s="218"/>
      <c r="N1412" s="219"/>
      <c r="O1412" s="219"/>
      <c r="P1412" s="219"/>
      <c r="Q1412" s="219"/>
      <c r="R1412" s="219"/>
      <c r="S1412" s="219"/>
      <c r="T1412" s="220"/>
      <c r="AT1412" s="221" t="s">
        <v>165</v>
      </c>
      <c r="AU1412" s="221" t="s">
        <v>83</v>
      </c>
      <c r="AV1412" s="14" t="s">
        <v>83</v>
      </c>
      <c r="AW1412" s="14" t="s">
        <v>30</v>
      </c>
      <c r="AX1412" s="14" t="s">
        <v>73</v>
      </c>
      <c r="AY1412" s="221" t="s">
        <v>157</v>
      </c>
    </row>
    <row r="1413" spans="2:51" s="15" customFormat="1" ht="10.2">
      <c r="B1413" s="222"/>
      <c r="C1413" s="223"/>
      <c r="D1413" s="202" t="s">
        <v>165</v>
      </c>
      <c r="E1413" s="224" t="s">
        <v>1</v>
      </c>
      <c r="F1413" s="225" t="s">
        <v>168</v>
      </c>
      <c r="G1413" s="223"/>
      <c r="H1413" s="226">
        <v>10</v>
      </c>
      <c r="I1413" s="227"/>
      <c r="J1413" s="223"/>
      <c r="K1413" s="223"/>
      <c r="L1413" s="228"/>
      <c r="M1413" s="229"/>
      <c r="N1413" s="230"/>
      <c r="O1413" s="230"/>
      <c r="P1413" s="230"/>
      <c r="Q1413" s="230"/>
      <c r="R1413" s="230"/>
      <c r="S1413" s="230"/>
      <c r="T1413" s="231"/>
      <c r="AT1413" s="232" t="s">
        <v>165</v>
      </c>
      <c r="AU1413" s="232" t="s">
        <v>83</v>
      </c>
      <c r="AV1413" s="15" t="s">
        <v>164</v>
      </c>
      <c r="AW1413" s="15" t="s">
        <v>30</v>
      </c>
      <c r="AX1413" s="15" t="s">
        <v>81</v>
      </c>
      <c r="AY1413" s="232" t="s">
        <v>157</v>
      </c>
    </row>
    <row r="1414" spans="1:65" s="2" customFormat="1" ht="14.4" customHeight="1">
      <c r="A1414" s="34"/>
      <c r="B1414" s="35"/>
      <c r="C1414" s="187" t="s">
        <v>2473</v>
      </c>
      <c r="D1414" s="187" t="s">
        <v>159</v>
      </c>
      <c r="E1414" s="188" t="s">
        <v>2474</v>
      </c>
      <c r="F1414" s="189" t="s">
        <v>2475</v>
      </c>
      <c r="G1414" s="190" t="s">
        <v>265</v>
      </c>
      <c r="H1414" s="191">
        <v>2</v>
      </c>
      <c r="I1414" s="192"/>
      <c r="J1414" s="193">
        <f>ROUND(I1414*H1414,2)</f>
        <v>0</v>
      </c>
      <c r="K1414" s="189" t="s">
        <v>163</v>
      </c>
      <c r="L1414" s="39"/>
      <c r="M1414" s="194" t="s">
        <v>1</v>
      </c>
      <c r="N1414" s="195" t="s">
        <v>40</v>
      </c>
      <c r="O1414" s="72"/>
      <c r="P1414" s="196">
        <f>O1414*H1414</f>
        <v>0</v>
      </c>
      <c r="Q1414" s="196">
        <v>0.00027</v>
      </c>
      <c r="R1414" s="196">
        <f>Q1414*H1414</f>
        <v>0.00054</v>
      </c>
      <c r="S1414" s="196">
        <v>0</v>
      </c>
      <c r="T1414" s="197">
        <f>S1414*H1414</f>
        <v>0</v>
      </c>
      <c r="U1414" s="34"/>
      <c r="V1414" s="34"/>
      <c r="W1414" s="34"/>
      <c r="X1414" s="34"/>
      <c r="Y1414" s="34"/>
      <c r="Z1414" s="34"/>
      <c r="AA1414" s="34"/>
      <c r="AB1414" s="34"/>
      <c r="AC1414" s="34"/>
      <c r="AD1414" s="34"/>
      <c r="AE1414" s="34"/>
      <c r="AR1414" s="198" t="s">
        <v>196</v>
      </c>
      <c r="AT1414" s="198" t="s">
        <v>159</v>
      </c>
      <c r="AU1414" s="198" t="s">
        <v>83</v>
      </c>
      <c r="AY1414" s="17" t="s">
        <v>157</v>
      </c>
      <c r="BE1414" s="199">
        <f>IF(N1414="základní",J1414,0)</f>
        <v>0</v>
      </c>
      <c r="BF1414" s="199">
        <f>IF(N1414="snížená",J1414,0)</f>
        <v>0</v>
      </c>
      <c r="BG1414" s="199">
        <f>IF(N1414="zákl. přenesená",J1414,0)</f>
        <v>0</v>
      </c>
      <c r="BH1414" s="199">
        <f>IF(N1414="sníž. přenesená",J1414,0)</f>
        <v>0</v>
      </c>
      <c r="BI1414" s="199">
        <f>IF(N1414="nulová",J1414,0)</f>
        <v>0</v>
      </c>
      <c r="BJ1414" s="17" t="s">
        <v>164</v>
      </c>
      <c r="BK1414" s="199">
        <f>ROUND(I1414*H1414,2)</f>
        <v>0</v>
      </c>
      <c r="BL1414" s="17" t="s">
        <v>196</v>
      </c>
      <c r="BM1414" s="198" t="s">
        <v>2476</v>
      </c>
    </row>
    <row r="1415" spans="1:65" s="2" customFormat="1" ht="24.15" customHeight="1">
      <c r="A1415" s="34"/>
      <c r="B1415" s="35"/>
      <c r="C1415" s="233" t="s">
        <v>1374</v>
      </c>
      <c r="D1415" s="233" t="s">
        <v>307</v>
      </c>
      <c r="E1415" s="234" t="s">
        <v>2477</v>
      </c>
      <c r="F1415" s="235" t="s">
        <v>2478</v>
      </c>
      <c r="G1415" s="236" t="s">
        <v>265</v>
      </c>
      <c r="H1415" s="237">
        <v>2</v>
      </c>
      <c r="I1415" s="238"/>
      <c r="J1415" s="239">
        <f>ROUND(I1415*H1415,2)</f>
        <v>0</v>
      </c>
      <c r="K1415" s="235" t="s">
        <v>163</v>
      </c>
      <c r="L1415" s="240"/>
      <c r="M1415" s="241" t="s">
        <v>1</v>
      </c>
      <c r="N1415" s="242" t="s">
        <v>40</v>
      </c>
      <c r="O1415" s="72"/>
      <c r="P1415" s="196">
        <f>O1415*H1415</f>
        <v>0</v>
      </c>
      <c r="Q1415" s="196">
        <v>0.0237</v>
      </c>
      <c r="R1415" s="196">
        <f>Q1415*H1415</f>
        <v>0.0474</v>
      </c>
      <c r="S1415" s="196">
        <v>0</v>
      </c>
      <c r="T1415" s="197">
        <f>S1415*H1415</f>
        <v>0</v>
      </c>
      <c r="U1415" s="34"/>
      <c r="V1415" s="34"/>
      <c r="W1415" s="34"/>
      <c r="X1415" s="34"/>
      <c r="Y1415" s="34"/>
      <c r="Z1415" s="34"/>
      <c r="AA1415" s="34"/>
      <c r="AB1415" s="34"/>
      <c r="AC1415" s="34"/>
      <c r="AD1415" s="34"/>
      <c r="AE1415" s="34"/>
      <c r="AR1415" s="198" t="s">
        <v>241</v>
      </c>
      <c r="AT1415" s="198" t="s">
        <v>307</v>
      </c>
      <c r="AU1415" s="198" t="s">
        <v>83</v>
      </c>
      <c r="AY1415" s="17" t="s">
        <v>157</v>
      </c>
      <c r="BE1415" s="199">
        <f>IF(N1415="základní",J1415,0)</f>
        <v>0</v>
      </c>
      <c r="BF1415" s="199">
        <f>IF(N1415="snížená",J1415,0)</f>
        <v>0</v>
      </c>
      <c r="BG1415" s="199">
        <f>IF(N1415="zákl. přenesená",J1415,0)</f>
        <v>0</v>
      </c>
      <c r="BH1415" s="199">
        <f>IF(N1415="sníž. přenesená",J1415,0)</f>
        <v>0</v>
      </c>
      <c r="BI1415" s="199">
        <f>IF(N1415="nulová",J1415,0)</f>
        <v>0</v>
      </c>
      <c r="BJ1415" s="17" t="s">
        <v>164</v>
      </c>
      <c r="BK1415" s="199">
        <f>ROUND(I1415*H1415,2)</f>
        <v>0</v>
      </c>
      <c r="BL1415" s="17" t="s">
        <v>196</v>
      </c>
      <c r="BM1415" s="198" t="s">
        <v>2479</v>
      </c>
    </row>
    <row r="1416" spans="1:65" s="2" customFormat="1" ht="24.15" customHeight="1">
      <c r="A1416" s="34"/>
      <c r="B1416" s="35"/>
      <c r="C1416" s="187" t="s">
        <v>2480</v>
      </c>
      <c r="D1416" s="187" t="s">
        <v>159</v>
      </c>
      <c r="E1416" s="188" t="s">
        <v>2481</v>
      </c>
      <c r="F1416" s="189" t="s">
        <v>2482</v>
      </c>
      <c r="G1416" s="190" t="s">
        <v>265</v>
      </c>
      <c r="H1416" s="191">
        <v>3</v>
      </c>
      <c r="I1416" s="192"/>
      <c r="J1416" s="193">
        <f>ROUND(I1416*H1416,2)</f>
        <v>0</v>
      </c>
      <c r="K1416" s="189" t="s">
        <v>163</v>
      </c>
      <c r="L1416" s="39"/>
      <c r="M1416" s="194" t="s">
        <v>1</v>
      </c>
      <c r="N1416" s="195" t="s">
        <v>40</v>
      </c>
      <c r="O1416" s="72"/>
      <c r="P1416" s="196">
        <f>O1416*H1416</f>
        <v>0</v>
      </c>
      <c r="Q1416" s="196">
        <v>0.00047</v>
      </c>
      <c r="R1416" s="196">
        <f>Q1416*H1416</f>
        <v>0.00141</v>
      </c>
      <c r="S1416" s="196">
        <v>0</v>
      </c>
      <c r="T1416" s="197">
        <f>S1416*H1416</f>
        <v>0</v>
      </c>
      <c r="U1416" s="34"/>
      <c r="V1416" s="34"/>
      <c r="W1416" s="34"/>
      <c r="X1416" s="34"/>
      <c r="Y1416" s="34"/>
      <c r="Z1416" s="34"/>
      <c r="AA1416" s="34"/>
      <c r="AB1416" s="34"/>
      <c r="AC1416" s="34"/>
      <c r="AD1416" s="34"/>
      <c r="AE1416" s="34"/>
      <c r="AR1416" s="198" t="s">
        <v>196</v>
      </c>
      <c r="AT1416" s="198" t="s">
        <v>159</v>
      </c>
      <c r="AU1416" s="198" t="s">
        <v>83</v>
      </c>
      <c r="AY1416" s="17" t="s">
        <v>157</v>
      </c>
      <c r="BE1416" s="199">
        <f>IF(N1416="základní",J1416,0)</f>
        <v>0</v>
      </c>
      <c r="BF1416" s="199">
        <f>IF(N1416="snížená",J1416,0)</f>
        <v>0</v>
      </c>
      <c r="BG1416" s="199">
        <f>IF(N1416="zákl. přenesená",J1416,0)</f>
        <v>0</v>
      </c>
      <c r="BH1416" s="199">
        <f>IF(N1416="sníž. přenesená",J1416,0)</f>
        <v>0</v>
      </c>
      <c r="BI1416" s="199">
        <f>IF(N1416="nulová",J1416,0)</f>
        <v>0</v>
      </c>
      <c r="BJ1416" s="17" t="s">
        <v>164</v>
      </c>
      <c r="BK1416" s="199">
        <f>ROUND(I1416*H1416,2)</f>
        <v>0</v>
      </c>
      <c r="BL1416" s="17" t="s">
        <v>196</v>
      </c>
      <c r="BM1416" s="198" t="s">
        <v>2483</v>
      </c>
    </row>
    <row r="1417" spans="2:51" s="13" customFormat="1" ht="10.2">
      <c r="B1417" s="200"/>
      <c r="C1417" s="201"/>
      <c r="D1417" s="202" t="s">
        <v>165</v>
      </c>
      <c r="E1417" s="203" t="s">
        <v>1</v>
      </c>
      <c r="F1417" s="204" t="s">
        <v>366</v>
      </c>
      <c r="G1417" s="201"/>
      <c r="H1417" s="203" t="s">
        <v>1</v>
      </c>
      <c r="I1417" s="205"/>
      <c r="J1417" s="201"/>
      <c r="K1417" s="201"/>
      <c r="L1417" s="206"/>
      <c r="M1417" s="207"/>
      <c r="N1417" s="208"/>
      <c r="O1417" s="208"/>
      <c r="P1417" s="208"/>
      <c r="Q1417" s="208"/>
      <c r="R1417" s="208"/>
      <c r="S1417" s="208"/>
      <c r="T1417" s="209"/>
      <c r="AT1417" s="210" t="s">
        <v>165</v>
      </c>
      <c r="AU1417" s="210" t="s">
        <v>83</v>
      </c>
      <c r="AV1417" s="13" t="s">
        <v>81</v>
      </c>
      <c r="AW1417" s="13" t="s">
        <v>30</v>
      </c>
      <c r="AX1417" s="13" t="s">
        <v>73</v>
      </c>
      <c r="AY1417" s="210" t="s">
        <v>157</v>
      </c>
    </row>
    <row r="1418" spans="2:51" s="14" customFormat="1" ht="10.2">
      <c r="B1418" s="211"/>
      <c r="C1418" s="212"/>
      <c r="D1418" s="202" t="s">
        <v>165</v>
      </c>
      <c r="E1418" s="213" t="s">
        <v>1</v>
      </c>
      <c r="F1418" s="214" t="s">
        <v>173</v>
      </c>
      <c r="G1418" s="212"/>
      <c r="H1418" s="215">
        <v>3</v>
      </c>
      <c r="I1418" s="216"/>
      <c r="J1418" s="212"/>
      <c r="K1418" s="212"/>
      <c r="L1418" s="217"/>
      <c r="M1418" s="218"/>
      <c r="N1418" s="219"/>
      <c r="O1418" s="219"/>
      <c r="P1418" s="219"/>
      <c r="Q1418" s="219"/>
      <c r="R1418" s="219"/>
      <c r="S1418" s="219"/>
      <c r="T1418" s="220"/>
      <c r="AT1418" s="221" t="s">
        <v>165</v>
      </c>
      <c r="AU1418" s="221" t="s">
        <v>83</v>
      </c>
      <c r="AV1418" s="14" t="s">
        <v>83</v>
      </c>
      <c r="AW1418" s="14" t="s">
        <v>30</v>
      </c>
      <c r="AX1418" s="14" t="s">
        <v>73</v>
      </c>
      <c r="AY1418" s="221" t="s">
        <v>157</v>
      </c>
    </row>
    <row r="1419" spans="2:51" s="15" customFormat="1" ht="10.2">
      <c r="B1419" s="222"/>
      <c r="C1419" s="223"/>
      <c r="D1419" s="202" t="s">
        <v>165</v>
      </c>
      <c r="E1419" s="224" t="s">
        <v>1</v>
      </c>
      <c r="F1419" s="225" t="s">
        <v>168</v>
      </c>
      <c r="G1419" s="223"/>
      <c r="H1419" s="226">
        <v>3</v>
      </c>
      <c r="I1419" s="227"/>
      <c r="J1419" s="223"/>
      <c r="K1419" s="223"/>
      <c r="L1419" s="228"/>
      <c r="M1419" s="229"/>
      <c r="N1419" s="230"/>
      <c r="O1419" s="230"/>
      <c r="P1419" s="230"/>
      <c r="Q1419" s="230"/>
      <c r="R1419" s="230"/>
      <c r="S1419" s="230"/>
      <c r="T1419" s="231"/>
      <c r="AT1419" s="232" t="s">
        <v>165</v>
      </c>
      <c r="AU1419" s="232" t="s">
        <v>83</v>
      </c>
      <c r="AV1419" s="15" t="s">
        <v>164</v>
      </c>
      <c r="AW1419" s="15" t="s">
        <v>30</v>
      </c>
      <c r="AX1419" s="15" t="s">
        <v>81</v>
      </c>
      <c r="AY1419" s="232" t="s">
        <v>157</v>
      </c>
    </row>
    <row r="1420" spans="1:65" s="2" customFormat="1" ht="24.15" customHeight="1">
      <c r="A1420" s="34"/>
      <c r="B1420" s="35"/>
      <c r="C1420" s="233" t="s">
        <v>1378</v>
      </c>
      <c r="D1420" s="233" t="s">
        <v>307</v>
      </c>
      <c r="E1420" s="234" t="s">
        <v>2484</v>
      </c>
      <c r="F1420" s="235" t="s">
        <v>2485</v>
      </c>
      <c r="G1420" s="236" t="s">
        <v>265</v>
      </c>
      <c r="H1420" s="237">
        <v>3</v>
      </c>
      <c r="I1420" s="238"/>
      <c r="J1420" s="239">
        <f>ROUND(I1420*H1420,2)</f>
        <v>0</v>
      </c>
      <c r="K1420" s="235" t="s">
        <v>163</v>
      </c>
      <c r="L1420" s="240"/>
      <c r="M1420" s="241" t="s">
        <v>1</v>
      </c>
      <c r="N1420" s="242" t="s">
        <v>40</v>
      </c>
      <c r="O1420" s="72"/>
      <c r="P1420" s="196">
        <f>O1420*H1420</f>
        <v>0</v>
      </c>
      <c r="Q1420" s="196">
        <v>0.011</v>
      </c>
      <c r="R1420" s="196">
        <f>Q1420*H1420</f>
        <v>0.033</v>
      </c>
      <c r="S1420" s="196">
        <v>0</v>
      </c>
      <c r="T1420" s="197">
        <f>S1420*H1420</f>
        <v>0</v>
      </c>
      <c r="U1420" s="34"/>
      <c r="V1420" s="34"/>
      <c r="W1420" s="34"/>
      <c r="X1420" s="34"/>
      <c r="Y1420" s="34"/>
      <c r="Z1420" s="34"/>
      <c r="AA1420" s="34"/>
      <c r="AB1420" s="34"/>
      <c r="AC1420" s="34"/>
      <c r="AD1420" s="34"/>
      <c r="AE1420" s="34"/>
      <c r="AR1420" s="198" t="s">
        <v>241</v>
      </c>
      <c r="AT1420" s="198" t="s">
        <v>307</v>
      </c>
      <c r="AU1420" s="198" t="s">
        <v>83</v>
      </c>
      <c r="AY1420" s="17" t="s">
        <v>157</v>
      </c>
      <c r="BE1420" s="199">
        <f>IF(N1420="základní",J1420,0)</f>
        <v>0</v>
      </c>
      <c r="BF1420" s="199">
        <f>IF(N1420="snížená",J1420,0)</f>
        <v>0</v>
      </c>
      <c r="BG1420" s="199">
        <f>IF(N1420="zákl. přenesená",J1420,0)</f>
        <v>0</v>
      </c>
      <c r="BH1420" s="199">
        <f>IF(N1420="sníž. přenesená",J1420,0)</f>
        <v>0</v>
      </c>
      <c r="BI1420" s="199">
        <f>IF(N1420="nulová",J1420,0)</f>
        <v>0</v>
      </c>
      <c r="BJ1420" s="17" t="s">
        <v>164</v>
      </c>
      <c r="BK1420" s="199">
        <f>ROUND(I1420*H1420,2)</f>
        <v>0</v>
      </c>
      <c r="BL1420" s="17" t="s">
        <v>196</v>
      </c>
      <c r="BM1420" s="198" t="s">
        <v>2486</v>
      </c>
    </row>
    <row r="1421" spans="1:65" s="2" customFormat="1" ht="24.15" customHeight="1">
      <c r="A1421" s="34"/>
      <c r="B1421" s="35"/>
      <c r="C1421" s="187" t="s">
        <v>2487</v>
      </c>
      <c r="D1421" s="187" t="s">
        <v>159</v>
      </c>
      <c r="E1421" s="188" t="s">
        <v>2488</v>
      </c>
      <c r="F1421" s="189" t="s">
        <v>2489</v>
      </c>
      <c r="G1421" s="190" t="s">
        <v>265</v>
      </c>
      <c r="H1421" s="191">
        <v>9</v>
      </c>
      <c r="I1421" s="192"/>
      <c r="J1421" s="193">
        <f>ROUND(I1421*H1421,2)</f>
        <v>0</v>
      </c>
      <c r="K1421" s="189" t="s">
        <v>163</v>
      </c>
      <c r="L1421" s="39"/>
      <c r="M1421" s="194" t="s">
        <v>1</v>
      </c>
      <c r="N1421" s="195" t="s">
        <v>40</v>
      </c>
      <c r="O1421" s="72"/>
      <c r="P1421" s="196">
        <f>O1421*H1421</f>
        <v>0</v>
      </c>
      <c r="Q1421" s="196">
        <v>0</v>
      </c>
      <c r="R1421" s="196">
        <f>Q1421*H1421</f>
        <v>0</v>
      </c>
      <c r="S1421" s="196">
        <v>0.024</v>
      </c>
      <c r="T1421" s="197">
        <f>S1421*H1421</f>
        <v>0.216</v>
      </c>
      <c r="U1421" s="34"/>
      <c r="V1421" s="34"/>
      <c r="W1421" s="34"/>
      <c r="X1421" s="34"/>
      <c r="Y1421" s="34"/>
      <c r="Z1421" s="34"/>
      <c r="AA1421" s="34"/>
      <c r="AB1421" s="34"/>
      <c r="AC1421" s="34"/>
      <c r="AD1421" s="34"/>
      <c r="AE1421" s="34"/>
      <c r="AR1421" s="198" t="s">
        <v>196</v>
      </c>
      <c r="AT1421" s="198" t="s">
        <v>159</v>
      </c>
      <c r="AU1421" s="198" t="s">
        <v>83</v>
      </c>
      <c r="AY1421" s="17" t="s">
        <v>157</v>
      </c>
      <c r="BE1421" s="199">
        <f>IF(N1421="základní",J1421,0)</f>
        <v>0</v>
      </c>
      <c r="BF1421" s="199">
        <f>IF(N1421="snížená",J1421,0)</f>
        <v>0</v>
      </c>
      <c r="BG1421" s="199">
        <f>IF(N1421="zákl. přenesená",J1421,0)</f>
        <v>0</v>
      </c>
      <c r="BH1421" s="199">
        <f>IF(N1421="sníž. přenesená",J1421,0)</f>
        <v>0</v>
      </c>
      <c r="BI1421" s="199">
        <f>IF(N1421="nulová",J1421,0)</f>
        <v>0</v>
      </c>
      <c r="BJ1421" s="17" t="s">
        <v>164</v>
      </c>
      <c r="BK1421" s="199">
        <f>ROUND(I1421*H1421,2)</f>
        <v>0</v>
      </c>
      <c r="BL1421" s="17" t="s">
        <v>196</v>
      </c>
      <c r="BM1421" s="198" t="s">
        <v>2490</v>
      </c>
    </row>
    <row r="1422" spans="2:51" s="13" customFormat="1" ht="10.2">
      <c r="B1422" s="200"/>
      <c r="C1422" s="201"/>
      <c r="D1422" s="202" t="s">
        <v>165</v>
      </c>
      <c r="E1422" s="203" t="s">
        <v>1</v>
      </c>
      <c r="F1422" s="204" t="s">
        <v>166</v>
      </c>
      <c r="G1422" s="201"/>
      <c r="H1422" s="203" t="s">
        <v>1</v>
      </c>
      <c r="I1422" s="205"/>
      <c r="J1422" s="201"/>
      <c r="K1422" s="201"/>
      <c r="L1422" s="206"/>
      <c r="M1422" s="207"/>
      <c r="N1422" s="208"/>
      <c r="O1422" s="208"/>
      <c r="P1422" s="208"/>
      <c r="Q1422" s="208"/>
      <c r="R1422" s="208"/>
      <c r="S1422" s="208"/>
      <c r="T1422" s="209"/>
      <c r="AT1422" s="210" t="s">
        <v>165</v>
      </c>
      <c r="AU1422" s="210" t="s">
        <v>83</v>
      </c>
      <c r="AV1422" s="13" t="s">
        <v>81</v>
      </c>
      <c r="AW1422" s="13" t="s">
        <v>30</v>
      </c>
      <c r="AX1422" s="13" t="s">
        <v>73</v>
      </c>
      <c r="AY1422" s="210" t="s">
        <v>157</v>
      </c>
    </row>
    <row r="1423" spans="2:51" s="14" customFormat="1" ht="10.2">
      <c r="B1423" s="211"/>
      <c r="C1423" s="212"/>
      <c r="D1423" s="202" t="s">
        <v>165</v>
      </c>
      <c r="E1423" s="213" t="s">
        <v>1</v>
      </c>
      <c r="F1423" s="214" t="s">
        <v>171</v>
      </c>
      <c r="G1423" s="212"/>
      <c r="H1423" s="215">
        <v>6</v>
      </c>
      <c r="I1423" s="216"/>
      <c r="J1423" s="212"/>
      <c r="K1423" s="212"/>
      <c r="L1423" s="217"/>
      <c r="M1423" s="218"/>
      <c r="N1423" s="219"/>
      <c r="O1423" s="219"/>
      <c r="P1423" s="219"/>
      <c r="Q1423" s="219"/>
      <c r="R1423" s="219"/>
      <c r="S1423" s="219"/>
      <c r="T1423" s="220"/>
      <c r="AT1423" s="221" t="s">
        <v>165</v>
      </c>
      <c r="AU1423" s="221" t="s">
        <v>83</v>
      </c>
      <c r="AV1423" s="14" t="s">
        <v>83</v>
      </c>
      <c r="AW1423" s="14" t="s">
        <v>30</v>
      </c>
      <c r="AX1423" s="14" t="s">
        <v>73</v>
      </c>
      <c r="AY1423" s="221" t="s">
        <v>157</v>
      </c>
    </row>
    <row r="1424" spans="2:51" s="13" customFormat="1" ht="10.2">
      <c r="B1424" s="200"/>
      <c r="C1424" s="201"/>
      <c r="D1424" s="202" t="s">
        <v>165</v>
      </c>
      <c r="E1424" s="203" t="s">
        <v>1</v>
      </c>
      <c r="F1424" s="204" t="s">
        <v>335</v>
      </c>
      <c r="G1424" s="201"/>
      <c r="H1424" s="203" t="s">
        <v>1</v>
      </c>
      <c r="I1424" s="205"/>
      <c r="J1424" s="201"/>
      <c r="K1424" s="201"/>
      <c r="L1424" s="206"/>
      <c r="M1424" s="207"/>
      <c r="N1424" s="208"/>
      <c r="O1424" s="208"/>
      <c r="P1424" s="208"/>
      <c r="Q1424" s="208"/>
      <c r="R1424" s="208"/>
      <c r="S1424" s="208"/>
      <c r="T1424" s="209"/>
      <c r="AT1424" s="210" t="s">
        <v>165</v>
      </c>
      <c r="AU1424" s="210" t="s">
        <v>83</v>
      </c>
      <c r="AV1424" s="13" t="s">
        <v>81</v>
      </c>
      <c r="AW1424" s="13" t="s">
        <v>30</v>
      </c>
      <c r="AX1424" s="13" t="s">
        <v>73</v>
      </c>
      <c r="AY1424" s="210" t="s">
        <v>157</v>
      </c>
    </row>
    <row r="1425" spans="2:51" s="14" customFormat="1" ht="10.2">
      <c r="B1425" s="211"/>
      <c r="C1425" s="212"/>
      <c r="D1425" s="202" t="s">
        <v>165</v>
      </c>
      <c r="E1425" s="213" t="s">
        <v>1</v>
      </c>
      <c r="F1425" s="214" t="s">
        <v>83</v>
      </c>
      <c r="G1425" s="212"/>
      <c r="H1425" s="215">
        <v>2</v>
      </c>
      <c r="I1425" s="216"/>
      <c r="J1425" s="212"/>
      <c r="K1425" s="212"/>
      <c r="L1425" s="217"/>
      <c r="M1425" s="218"/>
      <c r="N1425" s="219"/>
      <c r="O1425" s="219"/>
      <c r="P1425" s="219"/>
      <c r="Q1425" s="219"/>
      <c r="R1425" s="219"/>
      <c r="S1425" s="219"/>
      <c r="T1425" s="220"/>
      <c r="AT1425" s="221" t="s">
        <v>165</v>
      </c>
      <c r="AU1425" s="221" t="s">
        <v>83</v>
      </c>
      <c r="AV1425" s="14" t="s">
        <v>83</v>
      </c>
      <c r="AW1425" s="14" t="s">
        <v>30</v>
      </c>
      <c r="AX1425" s="14" t="s">
        <v>73</v>
      </c>
      <c r="AY1425" s="221" t="s">
        <v>157</v>
      </c>
    </row>
    <row r="1426" spans="2:51" s="13" customFormat="1" ht="10.2">
      <c r="B1426" s="200"/>
      <c r="C1426" s="201"/>
      <c r="D1426" s="202" t="s">
        <v>165</v>
      </c>
      <c r="E1426" s="203" t="s">
        <v>1</v>
      </c>
      <c r="F1426" s="204" t="s">
        <v>2472</v>
      </c>
      <c r="G1426" s="201"/>
      <c r="H1426" s="203" t="s">
        <v>1</v>
      </c>
      <c r="I1426" s="205"/>
      <c r="J1426" s="201"/>
      <c r="K1426" s="201"/>
      <c r="L1426" s="206"/>
      <c r="M1426" s="207"/>
      <c r="N1426" s="208"/>
      <c r="O1426" s="208"/>
      <c r="P1426" s="208"/>
      <c r="Q1426" s="208"/>
      <c r="R1426" s="208"/>
      <c r="S1426" s="208"/>
      <c r="T1426" s="209"/>
      <c r="AT1426" s="210" t="s">
        <v>165</v>
      </c>
      <c r="AU1426" s="210" t="s">
        <v>83</v>
      </c>
      <c r="AV1426" s="13" t="s">
        <v>81</v>
      </c>
      <c r="AW1426" s="13" t="s">
        <v>30</v>
      </c>
      <c r="AX1426" s="13" t="s">
        <v>73</v>
      </c>
      <c r="AY1426" s="210" t="s">
        <v>157</v>
      </c>
    </row>
    <row r="1427" spans="2:51" s="14" customFormat="1" ht="10.2">
      <c r="B1427" s="211"/>
      <c r="C1427" s="212"/>
      <c r="D1427" s="202" t="s">
        <v>165</v>
      </c>
      <c r="E1427" s="213" t="s">
        <v>1</v>
      </c>
      <c r="F1427" s="214" t="s">
        <v>81</v>
      </c>
      <c r="G1427" s="212"/>
      <c r="H1427" s="215">
        <v>1</v>
      </c>
      <c r="I1427" s="216"/>
      <c r="J1427" s="212"/>
      <c r="K1427" s="212"/>
      <c r="L1427" s="217"/>
      <c r="M1427" s="218"/>
      <c r="N1427" s="219"/>
      <c r="O1427" s="219"/>
      <c r="P1427" s="219"/>
      <c r="Q1427" s="219"/>
      <c r="R1427" s="219"/>
      <c r="S1427" s="219"/>
      <c r="T1427" s="220"/>
      <c r="AT1427" s="221" t="s">
        <v>165</v>
      </c>
      <c r="AU1427" s="221" t="s">
        <v>83</v>
      </c>
      <c r="AV1427" s="14" t="s">
        <v>83</v>
      </c>
      <c r="AW1427" s="14" t="s">
        <v>30</v>
      </c>
      <c r="AX1427" s="14" t="s">
        <v>73</v>
      </c>
      <c r="AY1427" s="221" t="s">
        <v>157</v>
      </c>
    </row>
    <row r="1428" spans="2:51" s="15" customFormat="1" ht="10.2">
      <c r="B1428" s="222"/>
      <c r="C1428" s="223"/>
      <c r="D1428" s="202" t="s">
        <v>165</v>
      </c>
      <c r="E1428" s="224" t="s">
        <v>1</v>
      </c>
      <c r="F1428" s="225" t="s">
        <v>168</v>
      </c>
      <c r="G1428" s="223"/>
      <c r="H1428" s="226">
        <v>9</v>
      </c>
      <c r="I1428" s="227"/>
      <c r="J1428" s="223"/>
      <c r="K1428" s="223"/>
      <c r="L1428" s="228"/>
      <c r="M1428" s="229"/>
      <c r="N1428" s="230"/>
      <c r="O1428" s="230"/>
      <c r="P1428" s="230"/>
      <c r="Q1428" s="230"/>
      <c r="R1428" s="230"/>
      <c r="S1428" s="230"/>
      <c r="T1428" s="231"/>
      <c r="AT1428" s="232" t="s">
        <v>165</v>
      </c>
      <c r="AU1428" s="232" t="s">
        <v>83</v>
      </c>
      <c r="AV1428" s="15" t="s">
        <v>164</v>
      </c>
      <c r="AW1428" s="15" t="s">
        <v>30</v>
      </c>
      <c r="AX1428" s="15" t="s">
        <v>81</v>
      </c>
      <c r="AY1428" s="232" t="s">
        <v>157</v>
      </c>
    </row>
    <row r="1429" spans="1:65" s="2" customFormat="1" ht="24.15" customHeight="1">
      <c r="A1429" s="34"/>
      <c r="B1429" s="35"/>
      <c r="C1429" s="187" t="s">
        <v>1383</v>
      </c>
      <c r="D1429" s="187" t="s">
        <v>159</v>
      </c>
      <c r="E1429" s="188" t="s">
        <v>2491</v>
      </c>
      <c r="F1429" s="189" t="s">
        <v>2492</v>
      </c>
      <c r="G1429" s="190" t="s">
        <v>265</v>
      </c>
      <c r="H1429" s="191">
        <v>1</v>
      </c>
      <c r="I1429" s="192"/>
      <c r="J1429" s="193">
        <f>ROUND(I1429*H1429,2)</f>
        <v>0</v>
      </c>
      <c r="K1429" s="189" t="s">
        <v>163</v>
      </c>
      <c r="L1429" s="39"/>
      <c r="M1429" s="194" t="s">
        <v>1</v>
      </c>
      <c r="N1429" s="195" t="s">
        <v>40</v>
      </c>
      <c r="O1429" s="72"/>
      <c r="P1429" s="196">
        <f>O1429*H1429</f>
        <v>0</v>
      </c>
      <c r="Q1429" s="196">
        <v>0</v>
      </c>
      <c r="R1429" s="196">
        <f>Q1429*H1429</f>
        <v>0</v>
      </c>
      <c r="S1429" s="196">
        <v>0</v>
      </c>
      <c r="T1429" s="197">
        <f>S1429*H1429</f>
        <v>0</v>
      </c>
      <c r="U1429" s="34"/>
      <c r="V1429" s="34"/>
      <c r="W1429" s="34"/>
      <c r="X1429" s="34"/>
      <c r="Y1429" s="34"/>
      <c r="Z1429" s="34"/>
      <c r="AA1429" s="34"/>
      <c r="AB1429" s="34"/>
      <c r="AC1429" s="34"/>
      <c r="AD1429" s="34"/>
      <c r="AE1429" s="34"/>
      <c r="AR1429" s="198" t="s">
        <v>196</v>
      </c>
      <c r="AT1429" s="198" t="s">
        <v>159</v>
      </c>
      <c r="AU1429" s="198" t="s">
        <v>83</v>
      </c>
      <c r="AY1429" s="17" t="s">
        <v>157</v>
      </c>
      <c r="BE1429" s="199">
        <f>IF(N1429="základní",J1429,0)</f>
        <v>0</v>
      </c>
      <c r="BF1429" s="199">
        <f>IF(N1429="snížená",J1429,0)</f>
        <v>0</v>
      </c>
      <c r="BG1429" s="199">
        <f>IF(N1429="zákl. přenesená",J1429,0)</f>
        <v>0</v>
      </c>
      <c r="BH1429" s="199">
        <f>IF(N1429="sníž. přenesená",J1429,0)</f>
        <v>0</v>
      </c>
      <c r="BI1429" s="199">
        <f>IF(N1429="nulová",J1429,0)</f>
        <v>0</v>
      </c>
      <c r="BJ1429" s="17" t="s">
        <v>164</v>
      </c>
      <c r="BK1429" s="199">
        <f>ROUND(I1429*H1429,2)</f>
        <v>0</v>
      </c>
      <c r="BL1429" s="17" t="s">
        <v>196</v>
      </c>
      <c r="BM1429" s="198" t="s">
        <v>2493</v>
      </c>
    </row>
    <row r="1430" spans="1:65" s="2" customFormat="1" ht="24.15" customHeight="1">
      <c r="A1430" s="34"/>
      <c r="B1430" s="35"/>
      <c r="C1430" s="187" t="s">
        <v>2494</v>
      </c>
      <c r="D1430" s="187" t="s">
        <v>159</v>
      </c>
      <c r="E1430" s="188" t="s">
        <v>2495</v>
      </c>
      <c r="F1430" s="189" t="s">
        <v>2496</v>
      </c>
      <c r="G1430" s="190" t="s">
        <v>265</v>
      </c>
      <c r="H1430" s="191">
        <v>7</v>
      </c>
      <c r="I1430" s="192"/>
      <c r="J1430" s="193">
        <f>ROUND(I1430*H1430,2)</f>
        <v>0</v>
      </c>
      <c r="K1430" s="189" t="s">
        <v>163</v>
      </c>
      <c r="L1430" s="39"/>
      <c r="M1430" s="194" t="s">
        <v>1</v>
      </c>
      <c r="N1430" s="195" t="s">
        <v>40</v>
      </c>
      <c r="O1430" s="72"/>
      <c r="P1430" s="196">
        <f>O1430*H1430</f>
        <v>0</v>
      </c>
      <c r="Q1430" s="196">
        <v>0</v>
      </c>
      <c r="R1430" s="196">
        <f>Q1430*H1430</f>
        <v>0</v>
      </c>
      <c r="S1430" s="196">
        <v>0</v>
      </c>
      <c r="T1430" s="197">
        <f>S1430*H1430</f>
        <v>0</v>
      </c>
      <c r="U1430" s="34"/>
      <c r="V1430" s="34"/>
      <c r="W1430" s="34"/>
      <c r="X1430" s="34"/>
      <c r="Y1430" s="34"/>
      <c r="Z1430" s="34"/>
      <c r="AA1430" s="34"/>
      <c r="AB1430" s="34"/>
      <c r="AC1430" s="34"/>
      <c r="AD1430" s="34"/>
      <c r="AE1430" s="34"/>
      <c r="AR1430" s="198" t="s">
        <v>196</v>
      </c>
      <c r="AT1430" s="198" t="s">
        <v>159</v>
      </c>
      <c r="AU1430" s="198" t="s">
        <v>83</v>
      </c>
      <c r="AY1430" s="17" t="s">
        <v>157</v>
      </c>
      <c r="BE1430" s="199">
        <f>IF(N1430="základní",J1430,0)</f>
        <v>0</v>
      </c>
      <c r="BF1430" s="199">
        <f>IF(N1430="snížená",J1430,0)</f>
        <v>0</v>
      </c>
      <c r="BG1430" s="199">
        <f>IF(N1430="zákl. přenesená",J1430,0)</f>
        <v>0</v>
      </c>
      <c r="BH1430" s="199">
        <f>IF(N1430="sníž. přenesená",J1430,0)</f>
        <v>0</v>
      </c>
      <c r="BI1430" s="199">
        <f>IF(N1430="nulová",J1430,0)</f>
        <v>0</v>
      </c>
      <c r="BJ1430" s="17" t="s">
        <v>164</v>
      </c>
      <c r="BK1430" s="199">
        <f>ROUND(I1430*H1430,2)</f>
        <v>0</v>
      </c>
      <c r="BL1430" s="17" t="s">
        <v>196</v>
      </c>
      <c r="BM1430" s="198" t="s">
        <v>2497</v>
      </c>
    </row>
    <row r="1431" spans="1:65" s="2" customFormat="1" ht="14.4" customHeight="1">
      <c r="A1431" s="34"/>
      <c r="B1431" s="35"/>
      <c r="C1431" s="233" t="s">
        <v>1387</v>
      </c>
      <c r="D1431" s="233" t="s">
        <v>307</v>
      </c>
      <c r="E1431" s="234" t="s">
        <v>2498</v>
      </c>
      <c r="F1431" s="235" t="s">
        <v>2499</v>
      </c>
      <c r="G1431" s="236" t="s">
        <v>162</v>
      </c>
      <c r="H1431" s="237">
        <v>14.12</v>
      </c>
      <c r="I1431" s="238"/>
      <c r="J1431" s="239">
        <f>ROUND(I1431*H1431,2)</f>
        <v>0</v>
      </c>
      <c r="K1431" s="235" t="s">
        <v>163</v>
      </c>
      <c r="L1431" s="240"/>
      <c r="M1431" s="241" t="s">
        <v>1</v>
      </c>
      <c r="N1431" s="242" t="s">
        <v>40</v>
      </c>
      <c r="O1431" s="72"/>
      <c r="P1431" s="196">
        <f>O1431*H1431</f>
        <v>0</v>
      </c>
      <c r="Q1431" s="196">
        <v>0.0015</v>
      </c>
      <c r="R1431" s="196">
        <f>Q1431*H1431</f>
        <v>0.02118</v>
      </c>
      <c r="S1431" s="196">
        <v>0</v>
      </c>
      <c r="T1431" s="197">
        <f>S1431*H1431</f>
        <v>0</v>
      </c>
      <c r="U1431" s="34"/>
      <c r="V1431" s="34"/>
      <c r="W1431" s="34"/>
      <c r="X1431" s="34"/>
      <c r="Y1431" s="34"/>
      <c r="Z1431" s="34"/>
      <c r="AA1431" s="34"/>
      <c r="AB1431" s="34"/>
      <c r="AC1431" s="34"/>
      <c r="AD1431" s="34"/>
      <c r="AE1431" s="34"/>
      <c r="AR1431" s="198" t="s">
        <v>241</v>
      </c>
      <c r="AT1431" s="198" t="s">
        <v>307</v>
      </c>
      <c r="AU1431" s="198" t="s">
        <v>83</v>
      </c>
      <c r="AY1431" s="17" t="s">
        <v>157</v>
      </c>
      <c r="BE1431" s="199">
        <f>IF(N1431="základní",J1431,0)</f>
        <v>0</v>
      </c>
      <c r="BF1431" s="199">
        <f>IF(N1431="snížená",J1431,0)</f>
        <v>0</v>
      </c>
      <c r="BG1431" s="199">
        <f>IF(N1431="zákl. přenesená",J1431,0)</f>
        <v>0</v>
      </c>
      <c r="BH1431" s="199">
        <f>IF(N1431="sníž. přenesená",J1431,0)</f>
        <v>0</v>
      </c>
      <c r="BI1431" s="199">
        <f>IF(N1431="nulová",J1431,0)</f>
        <v>0</v>
      </c>
      <c r="BJ1431" s="17" t="s">
        <v>164</v>
      </c>
      <c r="BK1431" s="199">
        <f>ROUND(I1431*H1431,2)</f>
        <v>0</v>
      </c>
      <c r="BL1431" s="17" t="s">
        <v>196</v>
      </c>
      <c r="BM1431" s="198" t="s">
        <v>2500</v>
      </c>
    </row>
    <row r="1432" spans="2:51" s="14" customFormat="1" ht="10.2">
      <c r="B1432" s="211"/>
      <c r="C1432" s="212"/>
      <c r="D1432" s="202" t="s">
        <v>165</v>
      </c>
      <c r="E1432" s="213" t="s">
        <v>1</v>
      </c>
      <c r="F1432" s="214" t="s">
        <v>2501</v>
      </c>
      <c r="G1432" s="212"/>
      <c r="H1432" s="215">
        <v>14.12</v>
      </c>
      <c r="I1432" s="216"/>
      <c r="J1432" s="212"/>
      <c r="K1432" s="212"/>
      <c r="L1432" s="217"/>
      <c r="M1432" s="218"/>
      <c r="N1432" s="219"/>
      <c r="O1432" s="219"/>
      <c r="P1432" s="219"/>
      <c r="Q1432" s="219"/>
      <c r="R1432" s="219"/>
      <c r="S1432" s="219"/>
      <c r="T1432" s="220"/>
      <c r="AT1432" s="221" t="s">
        <v>165</v>
      </c>
      <c r="AU1432" s="221" t="s">
        <v>83</v>
      </c>
      <c r="AV1432" s="14" t="s">
        <v>83</v>
      </c>
      <c r="AW1432" s="14" t="s">
        <v>30</v>
      </c>
      <c r="AX1432" s="14" t="s">
        <v>73</v>
      </c>
      <c r="AY1432" s="221" t="s">
        <v>157</v>
      </c>
    </row>
    <row r="1433" spans="2:51" s="15" customFormat="1" ht="10.2">
      <c r="B1433" s="222"/>
      <c r="C1433" s="223"/>
      <c r="D1433" s="202" t="s">
        <v>165</v>
      </c>
      <c r="E1433" s="224" t="s">
        <v>1</v>
      </c>
      <c r="F1433" s="225" t="s">
        <v>168</v>
      </c>
      <c r="G1433" s="223"/>
      <c r="H1433" s="226">
        <v>14.12</v>
      </c>
      <c r="I1433" s="227"/>
      <c r="J1433" s="223"/>
      <c r="K1433" s="223"/>
      <c r="L1433" s="228"/>
      <c r="M1433" s="229"/>
      <c r="N1433" s="230"/>
      <c r="O1433" s="230"/>
      <c r="P1433" s="230"/>
      <c r="Q1433" s="230"/>
      <c r="R1433" s="230"/>
      <c r="S1433" s="230"/>
      <c r="T1433" s="231"/>
      <c r="AT1433" s="232" t="s">
        <v>165</v>
      </c>
      <c r="AU1433" s="232" t="s">
        <v>83</v>
      </c>
      <c r="AV1433" s="15" t="s">
        <v>164</v>
      </c>
      <c r="AW1433" s="15" t="s">
        <v>30</v>
      </c>
      <c r="AX1433" s="15" t="s">
        <v>81</v>
      </c>
      <c r="AY1433" s="232" t="s">
        <v>157</v>
      </c>
    </row>
    <row r="1434" spans="1:65" s="2" customFormat="1" ht="14.4" customHeight="1">
      <c r="A1434" s="34"/>
      <c r="B1434" s="35"/>
      <c r="C1434" s="233" t="s">
        <v>2502</v>
      </c>
      <c r="D1434" s="233" t="s">
        <v>307</v>
      </c>
      <c r="E1434" s="234" t="s">
        <v>2503</v>
      </c>
      <c r="F1434" s="235" t="s">
        <v>2504</v>
      </c>
      <c r="G1434" s="236" t="s">
        <v>2291</v>
      </c>
      <c r="H1434" s="237">
        <v>7</v>
      </c>
      <c r="I1434" s="238"/>
      <c r="J1434" s="239">
        <f>ROUND(I1434*H1434,2)</f>
        <v>0</v>
      </c>
      <c r="K1434" s="235" t="s">
        <v>163</v>
      </c>
      <c r="L1434" s="240"/>
      <c r="M1434" s="241" t="s">
        <v>1</v>
      </c>
      <c r="N1434" s="242" t="s">
        <v>40</v>
      </c>
      <c r="O1434" s="72"/>
      <c r="P1434" s="196">
        <f>O1434*H1434</f>
        <v>0</v>
      </c>
      <c r="Q1434" s="196">
        <v>0.0002</v>
      </c>
      <c r="R1434" s="196">
        <f>Q1434*H1434</f>
        <v>0.0014</v>
      </c>
      <c r="S1434" s="196">
        <v>0</v>
      </c>
      <c r="T1434" s="197">
        <f>S1434*H1434</f>
        <v>0</v>
      </c>
      <c r="U1434" s="34"/>
      <c r="V1434" s="34"/>
      <c r="W1434" s="34"/>
      <c r="X1434" s="34"/>
      <c r="Y1434" s="34"/>
      <c r="Z1434" s="34"/>
      <c r="AA1434" s="34"/>
      <c r="AB1434" s="34"/>
      <c r="AC1434" s="34"/>
      <c r="AD1434" s="34"/>
      <c r="AE1434" s="34"/>
      <c r="AR1434" s="198" t="s">
        <v>241</v>
      </c>
      <c r="AT1434" s="198" t="s">
        <v>307</v>
      </c>
      <c r="AU1434" s="198" t="s">
        <v>83</v>
      </c>
      <c r="AY1434" s="17" t="s">
        <v>157</v>
      </c>
      <c r="BE1434" s="199">
        <f>IF(N1434="základní",J1434,0)</f>
        <v>0</v>
      </c>
      <c r="BF1434" s="199">
        <f>IF(N1434="snížená",J1434,0)</f>
        <v>0</v>
      </c>
      <c r="BG1434" s="199">
        <f>IF(N1434="zákl. přenesená",J1434,0)</f>
        <v>0</v>
      </c>
      <c r="BH1434" s="199">
        <f>IF(N1434="sníž. přenesená",J1434,0)</f>
        <v>0</v>
      </c>
      <c r="BI1434" s="199">
        <f>IF(N1434="nulová",J1434,0)</f>
        <v>0</v>
      </c>
      <c r="BJ1434" s="17" t="s">
        <v>164</v>
      </c>
      <c r="BK1434" s="199">
        <f>ROUND(I1434*H1434,2)</f>
        <v>0</v>
      </c>
      <c r="BL1434" s="17" t="s">
        <v>196</v>
      </c>
      <c r="BM1434" s="198" t="s">
        <v>2505</v>
      </c>
    </row>
    <row r="1435" spans="1:65" s="2" customFormat="1" ht="24.15" customHeight="1">
      <c r="A1435" s="34"/>
      <c r="B1435" s="35"/>
      <c r="C1435" s="187" t="s">
        <v>1391</v>
      </c>
      <c r="D1435" s="187" t="s">
        <v>159</v>
      </c>
      <c r="E1435" s="188" t="s">
        <v>2506</v>
      </c>
      <c r="F1435" s="189" t="s">
        <v>2507</v>
      </c>
      <c r="G1435" s="190" t="s">
        <v>265</v>
      </c>
      <c r="H1435" s="191">
        <v>2</v>
      </c>
      <c r="I1435" s="192"/>
      <c r="J1435" s="193">
        <f>ROUND(I1435*H1435,2)</f>
        <v>0</v>
      </c>
      <c r="K1435" s="189" t="s">
        <v>163</v>
      </c>
      <c r="L1435" s="39"/>
      <c r="M1435" s="194" t="s">
        <v>1</v>
      </c>
      <c r="N1435" s="195" t="s">
        <v>40</v>
      </c>
      <c r="O1435" s="72"/>
      <c r="P1435" s="196">
        <f>O1435*H1435</f>
        <v>0</v>
      </c>
      <c r="Q1435" s="196">
        <v>0</v>
      </c>
      <c r="R1435" s="196">
        <f>Q1435*H1435</f>
        <v>0</v>
      </c>
      <c r="S1435" s="196">
        <v>0.174</v>
      </c>
      <c r="T1435" s="197">
        <f>S1435*H1435</f>
        <v>0.348</v>
      </c>
      <c r="U1435" s="34"/>
      <c r="V1435" s="34"/>
      <c r="W1435" s="34"/>
      <c r="X1435" s="34"/>
      <c r="Y1435" s="34"/>
      <c r="Z1435" s="34"/>
      <c r="AA1435" s="34"/>
      <c r="AB1435" s="34"/>
      <c r="AC1435" s="34"/>
      <c r="AD1435" s="34"/>
      <c r="AE1435" s="34"/>
      <c r="AR1435" s="198" t="s">
        <v>196</v>
      </c>
      <c r="AT1435" s="198" t="s">
        <v>159</v>
      </c>
      <c r="AU1435" s="198" t="s">
        <v>83</v>
      </c>
      <c r="AY1435" s="17" t="s">
        <v>157</v>
      </c>
      <c r="BE1435" s="199">
        <f>IF(N1435="základní",J1435,0)</f>
        <v>0</v>
      </c>
      <c r="BF1435" s="199">
        <f>IF(N1435="snížená",J1435,0)</f>
        <v>0</v>
      </c>
      <c r="BG1435" s="199">
        <f>IF(N1435="zákl. přenesená",J1435,0)</f>
        <v>0</v>
      </c>
      <c r="BH1435" s="199">
        <f>IF(N1435="sníž. přenesená",J1435,0)</f>
        <v>0</v>
      </c>
      <c r="BI1435" s="199">
        <f>IF(N1435="nulová",J1435,0)</f>
        <v>0</v>
      </c>
      <c r="BJ1435" s="17" t="s">
        <v>164</v>
      </c>
      <c r="BK1435" s="199">
        <f>ROUND(I1435*H1435,2)</f>
        <v>0</v>
      </c>
      <c r="BL1435" s="17" t="s">
        <v>196</v>
      </c>
      <c r="BM1435" s="198" t="s">
        <v>2508</v>
      </c>
    </row>
    <row r="1436" spans="1:65" s="2" customFormat="1" ht="24.15" customHeight="1">
      <c r="A1436" s="34"/>
      <c r="B1436" s="35"/>
      <c r="C1436" s="187" t="s">
        <v>2509</v>
      </c>
      <c r="D1436" s="187" t="s">
        <v>159</v>
      </c>
      <c r="E1436" s="188" t="s">
        <v>2510</v>
      </c>
      <c r="F1436" s="189" t="s">
        <v>2511</v>
      </c>
      <c r="G1436" s="190" t="s">
        <v>216</v>
      </c>
      <c r="H1436" s="191">
        <v>1.224</v>
      </c>
      <c r="I1436" s="192"/>
      <c r="J1436" s="193">
        <f>ROUND(I1436*H1436,2)</f>
        <v>0</v>
      </c>
      <c r="K1436" s="189" t="s">
        <v>163</v>
      </c>
      <c r="L1436" s="39"/>
      <c r="M1436" s="194" t="s">
        <v>1</v>
      </c>
      <c r="N1436" s="195" t="s">
        <v>40</v>
      </c>
      <c r="O1436" s="72"/>
      <c r="P1436" s="196">
        <f>O1436*H1436</f>
        <v>0</v>
      </c>
      <c r="Q1436" s="196">
        <v>0</v>
      </c>
      <c r="R1436" s="196">
        <f>Q1436*H1436</f>
        <v>0</v>
      </c>
      <c r="S1436" s="196">
        <v>0</v>
      </c>
      <c r="T1436" s="197">
        <f>S1436*H1436</f>
        <v>0</v>
      </c>
      <c r="U1436" s="34"/>
      <c r="V1436" s="34"/>
      <c r="W1436" s="34"/>
      <c r="X1436" s="34"/>
      <c r="Y1436" s="34"/>
      <c r="Z1436" s="34"/>
      <c r="AA1436" s="34"/>
      <c r="AB1436" s="34"/>
      <c r="AC1436" s="34"/>
      <c r="AD1436" s="34"/>
      <c r="AE1436" s="34"/>
      <c r="AR1436" s="198" t="s">
        <v>196</v>
      </c>
      <c r="AT1436" s="198" t="s">
        <v>159</v>
      </c>
      <c r="AU1436" s="198" t="s">
        <v>83</v>
      </c>
      <c r="AY1436" s="17" t="s">
        <v>157</v>
      </c>
      <c r="BE1436" s="199">
        <f>IF(N1436="základní",J1436,0)</f>
        <v>0</v>
      </c>
      <c r="BF1436" s="199">
        <f>IF(N1436="snížená",J1436,0)</f>
        <v>0</v>
      </c>
      <c r="BG1436" s="199">
        <f>IF(N1436="zákl. přenesená",J1436,0)</f>
        <v>0</v>
      </c>
      <c r="BH1436" s="199">
        <f>IF(N1436="sníž. přenesená",J1436,0)</f>
        <v>0</v>
      </c>
      <c r="BI1436" s="199">
        <f>IF(N1436="nulová",J1436,0)</f>
        <v>0</v>
      </c>
      <c r="BJ1436" s="17" t="s">
        <v>164</v>
      </c>
      <c r="BK1436" s="199">
        <f>ROUND(I1436*H1436,2)</f>
        <v>0</v>
      </c>
      <c r="BL1436" s="17" t="s">
        <v>196</v>
      </c>
      <c r="BM1436" s="198" t="s">
        <v>2512</v>
      </c>
    </row>
    <row r="1437" spans="2:63" s="12" customFormat="1" ht="22.8" customHeight="1">
      <c r="B1437" s="171"/>
      <c r="C1437" s="172"/>
      <c r="D1437" s="173" t="s">
        <v>72</v>
      </c>
      <c r="E1437" s="185" t="s">
        <v>2513</v>
      </c>
      <c r="F1437" s="185" t="s">
        <v>2514</v>
      </c>
      <c r="G1437" s="172"/>
      <c r="H1437" s="172"/>
      <c r="I1437" s="175"/>
      <c r="J1437" s="186">
        <f>BK1437</f>
        <v>0</v>
      </c>
      <c r="K1437" s="172"/>
      <c r="L1437" s="177"/>
      <c r="M1437" s="178"/>
      <c r="N1437" s="179"/>
      <c r="O1437" s="179"/>
      <c r="P1437" s="180">
        <f>SUM(P1438:P1479)</f>
        <v>0</v>
      </c>
      <c r="Q1437" s="179"/>
      <c r="R1437" s="180">
        <f>SUM(R1438:R1479)</f>
        <v>0.9148412</v>
      </c>
      <c r="S1437" s="179"/>
      <c r="T1437" s="181">
        <f>SUM(T1438:T1479)</f>
        <v>0.2168</v>
      </c>
      <c r="AR1437" s="182" t="s">
        <v>83</v>
      </c>
      <c r="AT1437" s="183" t="s">
        <v>72</v>
      </c>
      <c r="AU1437" s="183" t="s">
        <v>81</v>
      </c>
      <c r="AY1437" s="182" t="s">
        <v>157</v>
      </c>
      <c r="BK1437" s="184">
        <f>SUM(BK1438:BK1479)</f>
        <v>0</v>
      </c>
    </row>
    <row r="1438" spans="1:65" s="2" customFormat="1" ht="24.15" customHeight="1">
      <c r="A1438" s="34"/>
      <c r="B1438" s="35"/>
      <c r="C1438" s="187" t="s">
        <v>1394</v>
      </c>
      <c r="D1438" s="187" t="s">
        <v>159</v>
      </c>
      <c r="E1438" s="188" t="s">
        <v>2515</v>
      </c>
      <c r="F1438" s="189" t="s">
        <v>2516</v>
      </c>
      <c r="G1438" s="190" t="s">
        <v>162</v>
      </c>
      <c r="H1438" s="191">
        <v>5.825</v>
      </c>
      <c r="I1438" s="192"/>
      <c r="J1438" s="193">
        <f>ROUND(I1438*H1438,2)</f>
        <v>0</v>
      </c>
      <c r="K1438" s="189" t="s">
        <v>163</v>
      </c>
      <c r="L1438" s="39"/>
      <c r="M1438" s="194" t="s">
        <v>1</v>
      </c>
      <c r="N1438" s="195" t="s">
        <v>40</v>
      </c>
      <c r="O1438" s="72"/>
      <c r="P1438" s="196">
        <f>O1438*H1438</f>
        <v>0</v>
      </c>
      <c r="Q1438" s="196">
        <v>0.0004</v>
      </c>
      <c r="R1438" s="196">
        <f>Q1438*H1438</f>
        <v>0.00233</v>
      </c>
      <c r="S1438" s="196">
        <v>0</v>
      </c>
      <c r="T1438" s="197">
        <f>S1438*H1438</f>
        <v>0</v>
      </c>
      <c r="U1438" s="34"/>
      <c r="V1438" s="34"/>
      <c r="W1438" s="34"/>
      <c r="X1438" s="34"/>
      <c r="Y1438" s="34"/>
      <c r="Z1438" s="34"/>
      <c r="AA1438" s="34"/>
      <c r="AB1438" s="34"/>
      <c r="AC1438" s="34"/>
      <c r="AD1438" s="34"/>
      <c r="AE1438" s="34"/>
      <c r="AR1438" s="198" t="s">
        <v>196</v>
      </c>
      <c r="AT1438" s="198" t="s">
        <v>159</v>
      </c>
      <c r="AU1438" s="198" t="s">
        <v>83</v>
      </c>
      <c r="AY1438" s="17" t="s">
        <v>157</v>
      </c>
      <c r="BE1438" s="199">
        <f>IF(N1438="základní",J1438,0)</f>
        <v>0</v>
      </c>
      <c r="BF1438" s="199">
        <f>IF(N1438="snížená",J1438,0)</f>
        <v>0</v>
      </c>
      <c r="BG1438" s="199">
        <f>IF(N1438="zákl. přenesená",J1438,0)</f>
        <v>0</v>
      </c>
      <c r="BH1438" s="199">
        <f>IF(N1438="sníž. přenesená",J1438,0)</f>
        <v>0</v>
      </c>
      <c r="BI1438" s="199">
        <f>IF(N1438="nulová",J1438,0)</f>
        <v>0</v>
      </c>
      <c r="BJ1438" s="17" t="s">
        <v>164</v>
      </c>
      <c r="BK1438" s="199">
        <f>ROUND(I1438*H1438,2)</f>
        <v>0</v>
      </c>
      <c r="BL1438" s="17" t="s">
        <v>196</v>
      </c>
      <c r="BM1438" s="198" t="s">
        <v>2517</v>
      </c>
    </row>
    <row r="1439" spans="2:51" s="14" customFormat="1" ht="10.2">
      <c r="B1439" s="211"/>
      <c r="C1439" s="212"/>
      <c r="D1439" s="202" t="s">
        <v>165</v>
      </c>
      <c r="E1439" s="213" t="s">
        <v>1</v>
      </c>
      <c r="F1439" s="214" t="s">
        <v>2518</v>
      </c>
      <c r="G1439" s="212"/>
      <c r="H1439" s="215">
        <v>5.825</v>
      </c>
      <c r="I1439" s="216"/>
      <c r="J1439" s="212"/>
      <c r="K1439" s="212"/>
      <c r="L1439" s="217"/>
      <c r="M1439" s="218"/>
      <c r="N1439" s="219"/>
      <c r="O1439" s="219"/>
      <c r="P1439" s="219"/>
      <c r="Q1439" s="219"/>
      <c r="R1439" s="219"/>
      <c r="S1439" s="219"/>
      <c r="T1439" s="220"/>
      <c r="AT1439" s="221" t="s">
        <v>165</v>
      </c>
      <c r="AU1439" s="221" t="s">
        <v>83</v>
      </c>
      <c r="AV1439" s="14" t="s">
        <v>83</v>
      </c>
      <c r="AW1439" s="14" t="s">
        <v>30</v>
      </c>
      <c r="AX1439" s="14" t="s">
        <v>73</v>
      </c>
      <c r="AY1439" s="221" t="s">
        <v>157</v>
      </c>
    </row>
    <row r="1440" spans="2:51" s="15" customFormat="1" ht="10.2">
      <c r="B1440" s="222"/>
      <c r="C1440" s="223"/>
      <c r="D1440" s="202" t="s">
        <v>165</v>
      </c>
      <c r="E1440" s="224" t="s">
        <v>1</v>
      </c>
      <c r="F1440" s="225" t="s">
        <v>168</v>
      </c>
      <c r="G1440" s="223"/>
      <c r="H1440" s="226">
        <v>5.825</v>
      </c>
      <c r="I1440" s="227"/>
      <c r="J1440" s="223"/>
      <c r="K1440" s="223"/>
      <c r="L1440" s="228"/>
      <c r="M1440" s="229"/>
      <c r="N1440" s="230"/>
      <c r="O1440" s="230"/>
      <c r="P1440" s="230"/>
      <c r="Q1440" s="230"/>
      <c r="R1440" s="230"/>
      <c r="S1440" s="230"/>
      <c r="T1440" s="231"/>
      <c r="AT1440" s="232" t="s">
        <v>165</v>
      </c>
      <c r="AU1440" s="232" t="s">
        <v>83</v>
      </c>
      <c r="AV1440" s="15" t="s">
        <v>164</v>
      </c>
      <c r="AW1440" s="15" t="s">
        <v>30</v>
      </c>
      <c r="AX1440" s="15" t="s">
        <v>81</v>
      </c>
      <c r="AY1440" s="232" t="s">
        <v>157</v>
      </c>
    </row>
    <row r="1441" spans="1:65" s="2" customFormat="1" ht="24.15" customHeight="1">
      <c r="A1441" s="34"/>
      <c r="B1441" s="35"/>
      <c r="C1441" s="233" t="s">
        <v>2519</v>
      </c>
      <c r="D1441" s="233" t="s">
        <v>307</v>
      </c>
      <c r="E1441" s="234" t="s">
        <v>2520</v>
      </c>
      <c r="F1441" s="235" t="s">
        <v>2521</v>
      </c>
      <c r="G1441" s="236" t="s">
        <v>162</v>
      </c>
      <c r="H1441" s="237">
        <v>5.825</v>
      </c>
      <c r="I1441" s="238"/>
      <c r="J1441" s="239">
        <f>ROUND(I1441*H1441,2)</f>
        <v>0</v>
      </c>
      <c r="K1441" s="235" t="s">
        <v>163</v>
      </c>
      <c r="L1441" s="240"/>
      <c r="M1441" s="241" t="s">
        <v>1</v>
      </c>
      <c r="N1441" s="242" t="s">
        <v>40</v>
      </c>
      <c r="O1441" s="72"/>
      <c r="P1441" s="196">
        <f>O1441*H1441</f>
        <v>0</v>
      </c>
      <c r="Q1441" s="196">
        <v>0</v>
      </c>
      <c r="R1441" s="196">
        <f>Q1441*H1441</f>
        <v>0</v>
      </c>
      <c r="S1441" s="196">
        <v>0</v>
      </c>
      <c r="T1441" s="197">
        <f>S1441*H1441</f>
        <v>0</v>
      </c>
      <c r="U1441" s="34"/>
      <c r="V1441" s="34"/>
      <c r="W1441" s="34"/>
      <c r="X1441" s="34"/>
      <c r="Y1441" s="34"/>
      <c r="Z1441" s="34"/>
      <c r="AA1441" s="34"/>
      <c r="AB1441" s="34"/>
      <c r="AC1441" s="34"/>
      <c r="AD1441" s="34"/>
      <c r="AE1441" s="34"/>
      <c r="AR1441" s="198" t="s">
        <v>241</v>
      </c>
      <c r="AT1441" s="198" t="s">
        <v>307</v>
      </c>
      <c r="AU1441" s="198" t="s">
        <v>83</v>
      </c>
      <c r="AY1441" s="17" t="s">
        <v>157</v>
      </c>
      <c r="BE1441" s="199">
        <f>IF(N1441="základní",J1441,0)</f>
        <v>0</v>
      </c>
      <c r="BF1441" s="199">
        <f>IF(N1441="snížená",J1441,0)</f>
        <v>0</v>
      </c>
      <c r="BG1441" s="199">
        <f>IF(N1441="zákl. přenesená",J1441,0)</f>
        <v>0</v>
      </c>
      <c r="BH1441" s="199">
        <f>IF(N1441="sníž. přenesená",J1441,0)</f>
        <v>0</v>
      </c>
      <c r="BI1441" s="199">
        <f>IF(N1441="nulová",J1441,0)</f>
        <v>0</v>
      </c>
      <c r="BJ1441" s="17" t="s">
        <v>164</v>
      </c>
      <c r="BK1441" s="199">
        <f>ROUND(I1441*H1441,2)</f>
        <v>0</v>
      </c>
      <c r="BL1441" s="17" t="s">
        <v>196</v>
      </c>
      <c r="BM1441" s="198" t="s">
        <v>2522</v>
      </c>
    </row>
    <row r="1442" spans="1:65" s="2" customFormat="1" ht="24.15" customHeight="1">
      <c r="A1442" s="34"/>
      <c r="B1442" s="35"/>
      <c r="C1442" s="187" t="s">
        <v>1398</v>
      </c>
      <c r="D1442" s="187" t="s">
        <v>159</v>
      </c>
      <c r="E1442" s="188" t="s">
        <v>2523</v>
      </c>
      <c r="F1442" s="189" t="s">
        <v>2524</v>
      </c>
      <c r="G1442" s="190" t="s">
        <v>162</v>
      </c>
      <c r="H1442" s="191">
        <v>5.825</v>
      </c>
      <c r="I1442" s="192"/>
      <c r="J1442" s="193">
        <f>ROUND(I1442*H1442,2)</f>
        <v>0</v>
      </c>
      <c r="K1442" s="189" t="s">
        <v>163</v>
      </c>
      <c r="L1442" s="39"/>
      <c r="M1442" s="194" t="s">
        <v>1</v>
      </c>
      <c r="N1442" s="195" t="s">
        <v>40</v>
      </c>
      <c r="O1442" s="72"/>
      <c r="P1442" s="196">
        <f>O1442*H1442</f>
        <v>0</v>
      </c>
      <c r="Q1442" s="196">
        <v>0</v>
      </c>
      <c r="R1442" s="196">
        <f>Q1442*H1442</f>
        <v>0</v>
      </c>
      <c r="S1442" s="196">
        <v>0</v>
      </c>
      <c r="T1442" s="197">
        <f>S1442*H1442</f>
        <v>0</v>
      </c>
      <c r="U1442" s="34"/>
      <c r="V1442" s="34"/>
      <c r="W1442" s="34"/>
      <c r="X1442" s="34"/>
      <c r="Y1442" s="34"/>
      <c r="Z1442" s="34"/>
      <c r="AA1442" s="34"/>
      <c r="AB1442" s="34"/>
      <c r="AC1442" s="34"/>
      <c r="AD1442" s="34"/>
      <c r="AE1442" s="34"/>
      <c r="AR1442" s="198" t="s">
        <v>196</v>
      </c>
      <c r="AT1442" s="198" t="s">
        <v>159</v>
      </c>
      <c r="AU1442" s="198" t="s">
        <v>83</v>
      </c>
      <c r="AY1442" s="17" t="s">
        <v>157</v>
      </c>
      <c r="BE1442" s="199">
        <f>IF(N1442="základní",J1442,0)</f>
        <v>0</v>
      </c>
      <c r="BF1442" s="199">
        <f>IF(N1442="snížená",J1442,0)</f>
        <v>0</v>
      </c>
      <c r="BG1442" s="199">
        <f>IF(N1442="zákl. přenesená",J1442,0)</f>
        <v>0</v>
      </c>
      <c r="BH1442" s="199">
        <f>IF(N1442="sníž. přenesená",J1442,0)</f>
        <v>0</v>
      </c>
      <c r="BI1442" s="199">
        <f>IF(N1442="nulová",J1442,0)</f>
        <v>0</v>
      </c>
      <c r="BJ1442" s="17" t="s">
        <v>164</v>
      </c>
      <c r="BK1442" s="199">
        <f>ROUND(I1442*H1442,2)</f>
        <v>0</v>
      </c>
      <c r="BL1442" s="17" t="s">
        <v>196</v>
      </c>
      <c r="BM1442" s="198" t="s">
        <v>2525</v>
      </c>
    </row>
    <row r="1443" spans="2:51" s="14" customFormat="1" ht="10.2">
      <c r="B1443" s="211"/>
      <c r="C1443" s="212"/>
      <c r="D1443" s="202" t="s">
        <v>165</v>
      </c>
      <c r="E1443" s="213" t="s">
        <v>1</v>
      </c>
      <c r="F1443" s="214" t="s">
        <v>2518</v>
      </c>
      <c r="G1443" s="212"/>
      <c r="H1443" s="215">
        <v>5.825</v>
      </c>
      <c r="I1443" s="216"/>
      <c r="J1443" s="212"/>
      <c r="K1443" s="212"/>
      <c r="L1443" s="217"/>
      <c r="M1443" s="218"/>
      <c r="N1443" s="219"/>
      <c r="O1443" s="219"/>
      <c r="P1443" s="219"/>
      <c r="Q1443" s="219"/>
      <c r="R1443" s="219"/>
      <c r="S1443" s="219"/>
      <c r="T1443" s="220"/>
      <c r="AT1443" s="221" t="s">
        <v>165</v>
      </c>
      <c r="AU1443" s="221" t="s">
        <v>83</v>
      </c>
      <c r="AV1443" s="14" t="s">
        <v>83</v>
      </c>
      <c r="AW1443" s="14" t="s">
        <v>30</v>
      </c>
      <c r="AX1443" s="14" t="s">
        <v>73</v>
      </c>
      <c r="AY1443" s="221" t="s">
        <v>157</v>
      </c>
    </row>
    <row r="1444" spans="2:51" s="15" customFormat="1" ht="10.2">
      <c r="B1444" s="222"/>
      <c r="C1444" s="223"/>
      <c r="D1444" s="202" t="s">
        <v>165</v>
      </c>
      <c r="E1444" s="224" t="s">
        <v>1</v>
      </c>
      <c r="F1444" s="225" t="s">
        <v>168</v>
      </c>
      <c r="G1444" s="223"/>
      <c r="H1444" s="226">
        <v>5.825</v>
      </c>
      <c r="I1444" s="227"/>
      <c r="J1444" s="223"/>
      <c r="K1444" s="223"/>
      <c r="L1444" s="228"/>
      <c r="M1444" s="229"/>
      <c r="N1444" s="230"/>
      <c r="O1444" s="230"/>
      <c r="P1444" s="230"/>
      <c r="Q1444" s="230"/>
      <c r="R1444" s="230"/>
      <c r="S1444" s="230"/>
      <c r="T1444" s="231"/>
      <c r="AT1444" s="232" t="s">
        <v>165</v>
      </c>
      <c r="AU1444" s="232" t="s">
        <v>83</v>
      </c>
      <c r="AV1444" s="15" t="s">
        <v>164</v>
      </c>
      <c r="AW1444" s="15" t="s">
        <v>30</v>
      </c>
      <c r="AX1444" s="15" t="s">
        <v>81</v>
      </c>
      <c r="AY1444" s="232" t="s">
        <v>157</v>
      </c>
    </row>
    <row r="1445" spans="1:65" s="2" customFormat="1" ht="24.15" customHeight="1">
      <c r="A1445" s="34"/>
      <c r="B1445" s="35"/>
      <c r="C1445" s="233" t="s">
        <v>2526</v>
      </c>
      <c r="D1445" s="233" t="s">
        <v>307</v>
      </c>
      <c r="E1445" s="234" t="s">
        <v>2527</v>
      </c>
      <c r="F1445" s="235" t="s">
        <v>2528</v>
      </c>
      <c r="G1445" s="236" t="s">
        <v>162</v>
      </c>
      <c r="H1445" s="237">
        <v>6</v>
      </c>
      <c r="I1445" s="238"/>
      <c r="J1445" s="239">
        <f>ROUND(I1445*H1445,2)</f>
        <v>0</v>
      </c>
      <c r="K1445" s="235" t="s">
        <v>163</v>
      </c>
      <c r="L1445" s="240"/>
      <c r="M1445" s="241" t="s">
        <v>1</v>
      </c>
      <c r="N1445" s="242" t="s">
        <v>40</v>
      </c>
      <c r="O1445" s="72"/>
      <c r="P1445" s="196">
        <f>O1445*H1445</f>
        <v>0</v>
      </c>
      <c r="Q1445" s="196">
        <v>0.00259</v>
      </c>
      <c r="R1445" s="196">
        <f>Q1445*H1445</f>
        <v>0.015539999999999998</v>
      </c>
      <c r="S1445" s="196">
        <v>0</v>
      </c>
      <c r="T1445" s="197">
        <f>S1445*H1445</f>
        <v>0</v>
      </c>
      <c r="U1445" s="34"/>
      <c r="V1445" s="34"/>
      <c r="W1445" s="34"/>
      <c r="X1445" s="34"/>
      <c r="Y1445" s="34"/>
      <c r="Z1445" s="34"/>
      <c r="AA1445" s="34"/>
      <c r="AB1445" s="34"/>
      <c r="AC1445" s="34"/>
      <c r="AD1445" s="34"/>
      <c r="AE1445" s="34"/>
      <c r="AR1445" s="198" t="s">
        <v>241</v>
      </c>
      <c r="AT1445" s="198" t="s">
        <v>307</v>
      </c>
      <c r="AU1445" s="198" t="s">
        <v>83</v>
      </c>
      <c r="AY1445" s="17" t="s">
        <v>157</v>
      </c>
      <c r="BE1445" s="199">
        <f>IF(N1445="základní",J1445,0)</f>
        <v>0</v>
      </c>
      <c r="BF1445" s="199">
        <f>IF(N1445="snížená",J1445,0)</f>
        <v>0</v>
      </c>
      <c r="BG1445" s="199">
        <f>IF(N1445="zákl. přenesená",J1445,0)</f>
        <v>0</v>
      </c>
      <c r="BH1445" s="199">
        <f>IF(N1445="sníž. přenesená",J1445,0)</f>
        <v>0</v>
      </c>
      <c r="BI1445" s="199">
        <f>IF(N1445="nulová",J1445,0)</f>
        <v>0</v>
      </c>
      <c r="BJ1445" s="17" t="s">
        <v>164</v>
      </c>
      <c r="BK1445" s="199">
        <f>ROUND(I1445*H1445,2)</f>
        <v>0</v>
      </c>
      <c r="BL1445" s="17" t="s">
        <v>196</v>
      </c>
      <c r="BM1445" s="198" t="s">
        <v>2529</v>
      </c>
    </row>
    <row r="1446" spans="2:51" s="14" customFormat="1" ht="10.2">
      <c r="B1446" s="211"/>
      <c r="C1446" s="212"/>
      <c r="D1446" s="202" t="s">
        <v>165</v>
      </c>
      <c r="E1446" s="213" t="s">
        <v>1</v>
      </c>
      <c r="F1446" s="214" t="s">
        <v>2530</v>
      </c>
      <c r="G1446" s="212"/>
      <c r="H1446" s="215">
        <v>6</v>
      </c>
      <c r="I1446" s="216"/>
      <c r="J1446" s="212"/>
      <c r="K1446" s="212"/>
      <c r="L1446" s="217"/>
      <c r="M1446" s="218"/>
      <c r="N1446" s="219"/>
      <c r="O1446" s="219"/>
      <c r="P1446" s="219"/>
      <c r="Q1446" s="219"/>
      <c r="R1446" s="219"/>
      <c r="S1446" s="219"/>
      <c r="T1446" s="220"/>
      <c r="AT1446" s="221" t="s">
        <v>165</v>
      </c>
      <c r="AU1446" s="221" t="s">
        <v>83</v>
      </c>
      <c r="AV1446" s="14" t="s">
        <v>83</v>
      </c>
      <c r="AW1446" s="14" t="s">
        <v>30</v>
      </c>
      <c r="AX1446" s="14" t="s">
        <v>73</v>
      </c>
      <c r="AY1446" s="221" t="s">
        <v>157</v>
      </c>
    </row>
    <row r="1447" spans="2:51" s="15" customFormat="1" ht="10.2">
      <c r="B1447" s="222"/>
      <c r="C1447" s="223"/>
      <c r="D1447" s="202" t="s">
        <v>165</v>
      </c>
      <c r="E1447" s="224" t="s">
        <v>1</v>
      </c>
      <c r="F1447" s="225" t="s">
        <v>168</v>
      </c>
      <c r="G1447" s="223"/>
      <c r="H1447" s="226">
        <v>6</v>
      </c>
      <c r="I1447" s="227"/>
      <c r="J1447" s="223"/>
      <c r="K1447" s="223"/>
      <c r="L1447" s="228"/>
      <c r="M1447" s="229"/>
      <c r="N1447" s="230"/>
      <c r="O1447" s="230"/>
      <c r="P1447" s="230"/>
      <c r="Q1447" s="230"/>
      <c r="R1447" s="230"/>
      <c r="S1447" s="230"/>
      <c r="T1447" s="231"/>
      <c r="AT1447" s="232" t="s">
        <v>165</v>
      </c>
      <c r="AU1447" s="232" t="s">
        <v>83</v>
      </c>
      <c r="AV1447" s="15" t="s">
        <v>164</v>
      </c>
      <c r="AW1447" s="15" t="s">
        <v>30</v>
      </c>
      <c r="AX1447" s="15" t="s">
        <v>81</v>
      </c>
      <c r="AY1447" s="232" t="s">
        <v>157</v>
      </c>
    </row>
    <row r="1448" spans="1:65" s="2" customFormat="1" ht="24.15" customHeight="1">
      <c r="A1448" s="34"/>
      <c r="B1448" s="35"/>
      <c r="C1448" s="187" t="s">
        <v>1401</v>
      </c>
      <c r="D1448" s="187" t="s">
        <v>159</v>
      </c>
      <c r="E1448" s="188" t="s">
        <v>2531</v>
      </c>
      <c r="F1448" s="189" t="s">
        <v>2532</v>
      </c>
      <c r="G1448" s="190" t="s">
        <v>208</v>
      </c>
      <c r="H1448" s="191">
        <v>0.578</v>
      </c>
      <c r="I1448" s="192"/>
      <c r="J1448" s="193">
        <f>ROUND(I1448*H1448,2)</f>
        <v>0</v>
      </c>
      <c r="K1448" s="189" t="s">
        <v>163</v>
      </c>
      <c r="L1448" s="39"/>
      <c r="M1448" s="194" t="s">
        <v>1</v>
      </c>
      <c r="N1448" s="195" t="s">
        <v>40</v>
      </c>
      <c r="O1448" s="72"/>
      <c r="P1448" s="196">
        <f>O1448*H1448</f>
        <v>0</v>
      </c>
      <c r="Q1448" s="196">
        <v>0.0004</v>
      </c>
      <c r="R1448" s="196">
        <f>Q1448*H1448</f>
        <v>0.00023119999999999998</v>
      </c>
      <c r="S1448" s="196">
        <v>0</v>
      </c>
      <c r="T1448" s="197">
        <f>S1448*H1448</f>
        <v>0</v>
      </c>
      <c r="U1448" s="34"/>
      <c r="V1448" s="34"/>
      <c r="W1448" s="34"/>
      <c r="X1448" s="34"/>
      <c r="Y1448" s="34"/>
      <c r="Z1448" s="34"/>
      <c r="AA1448" s="34"/>
      <c r="AB1448" s="34"/>
      <c r="AC1448" s="34"/>
      <c r="AD1448" s="34"/>
      <c r="AE1448" s="34"/>
      <c r="AR1448" s="198" t="s">
        <v>196</v>
      </c>
      <c r="AT1448" s="198" t="s">
        <v>159</v>
      </c>
      <c r="AU1448" s="198" t="s">
        <v>83</v>
      </c>
      <c r="AY1448" s="17" t="s">
        <v>157</v>
      </c>
      <c r="BE1448" s="199">
        <f>IF(N1448="základní",J1448,0)</f>
        <v>0</v>
      </c>
      <c r="BF1448" s="199">
        <f>IF(N1448="snížená",J1448,0)</f>
        <v>0</v>
      </c>
      <c r="BG1448" s="199">
        <f>IF(N1448="zákl. přenesená",J1448,0)</f>
        <v>0</v>
      </c>
      <c r="BH1448" s="199">
        <f>IF(N1448="sníž. přenesená",J1448,0)</f>
        <v>0</v>
      </c>
      <c r="BI1448" s="199">
        <f>IF(N1448="nulová",J1448,0)</f>
        <v>0</v>
      </c>
      <c r="BJ1448" s="17" t="s">
        <v>164</v>
      </c>
      <c r="BK1448" s="199">
        <f>ROUND(I1448*H1448,2)</f>
        <v>0</v>
      </c>
      <c r="BL1448" s="17" t="s">
        <v>196</v>
      </c>
      <c r="BM1448" s="198" t="s">
        <v>2533</v>
      </c>
    </row>
    <row r="1449" spans="2:51" s="13" customFormat="1" ht="10.2">
      <c r="B1449" s="200"/>
      <c r="C1449" s="201"/>
      <c r="D1449" s="202" t="s">
        <v>165</v>
      </c>
      <c r="E1449" s="203" t="s">
        <v>1</v>
      </c>
      <c r="F1449" s="204" t="s">
        <v>366</v>
      </c>
      <c r="G1449" s="201"/>
      <c r="H1449" s="203" t="s">
        <v>1</v>
      </c>
      <c r="I1449" s="205"/>
      <c r="J1449" s="201"/>
      <c r="K1449" s="201"/>
      <c r="L1449" s="206"/>
      <c r="M1449" s="207"/>
      <c r="N1449" s="208"/>
      <c r="O1449" s="208"/>
      <c r="P1449" s="208"/>
      <c r="Q1449" s="208"/>
      <c r="R1449" s="208"/>
      <c r="S1449" s="208"/>
      <c r="T1449" s="209"/>
      <c r="AT1449" s="210" t="s">
        <v>165</v>
      </c>
      <c r="AU1449" s="210" t="s">
        <v>83</v>
      </c>
      <c r="AV1449" s="13" t="s">
        <v>81</v>
      </c>
      <c r="AW1449" s="13" t="s">
        <v>30</v>
      </c>
      <c r="AX1449" s="13" t="s">
        <v>73</v>
      </c>
      <c r="AY1449" s="210" t="s">
        <v>157</v>
      </c>
    </row>
    <row r="1450" spans="2:51" s="14" customFormat="1" ht="10.2">
      <c r="B1450" s="211"/>
      <c r="C1450" s="212"/>
      <c r="D1450" s="202" t="s">
        <v>165</v>
      </c>
      <c r="E1450" s="213" t="s">
        <v>1</v>
      </c>
      <c r="F1450" s="214" t="s">
        <v>2534</v>
      </c>
      <c r="G1450" s="212"/>
      <c r="H1450" s="215">
        <v>0.578</v>
      </c>
      <c r="I1450" s="216"/>
      <c r="J1450" s="212"/>
      <c r="K1450" s="212"/>
      <c r="L1450" s="217"/>
      <c r="M1450" s="218"/>
      <c r="N1450" s="219"/>
      <c r="O1450" s="219"/>
      <c r="P1450" s="219"/>
      <c r="Q1450" s="219"/>
      <c r="R1450" s="219"/>
      <c r="S1450" s="219"/>
      <c r="T1450" s="220"/>
      <c r="AT1450" s="221" t="s">
        <v>165</v>
      </c>
      <c r="AU1450" s="221" t="s">
        <v>83</v>
      </c>
      <c r="AV1450" s="14" t="s">
        <v>83</v>
      </c>
      <c r="AW1450" s="14" t="s">
        <v>30</v>
      </c>
      <c r="AX1450" s="14" t="s">
        <v>73</v>
      </c>
      <c r="AY1450" s="221" t="s">
        <v>157</v>
      </c>
    </row>
    <row r="1451" spans="2:51" s="15" customFormat="1" ht="10.2">
      <c r="B1451" s="222"/>
      <c r="C1451" s="223"/>
      <c r="D1451" s="202" t="s">
        <v>165</v>
      </c>
      <c r="E1451" s="224" t="s">
        <v>1</v>
      </c>
      <c r="F1451" s="225" t="s">
        <v>168</v>
      </c>
      <c r="G1451" s="223"/>
      <c r="H1451" s="226">
        <v>0.578</v>
      </c>
      <c r="I1451" s="227"/>
      <c r="J1451" s="223"/>
      <c r="K1451" s="223"/>
      <c r="L1451" s="228"/>
      <c r="M1451" s="229"/>
      <c r="N1451" s="230"/>
      <c r="O1451" s="230"/>
      <c r="P1451" s="230"/>
      <c r="Q1451" s="230"/>
      <c r="R1451" s="230"/>
      <c r="S1451" s="230"/>
      <c r="T1451" s="231"/>
      <c r="AT1451" s="232" t="s">
        <v>165</v>
      </c>
      <c r="AU1451" s="232" t="s">
        <v>83</v>
      </c>
      <c r="AV1451" s="15" t="s">
        <v>164</v>
      </c>
      <c r="AW1451" s="15" t="s">
        <v>30</v>
      </c>
      <c r="AX1451" s="15" t="s">
        <v>81</v>
      </c>
      <c r="AY1451" s="232" t="s">
        <v>157</v>
      </c>
    </row>
    <row r="1452" spans="1:65" s="2" customFormat="1" ht="14.4" customHeight="1">
      <c r="A1452" s="34"/>
      <c r="B1452" s="35"/>
      <c r="C1452" s="233" t="s">
        <v>2535</v>
      </c>
      <c r="D1452" s="233" t="s">
        <v>307</v>
      </c>
      <c r="E1452" s="234" t="s">
        <v>2536</v>
      </c>
      <c r="F1452" s="235" t="s">
        <v>2537</v>
      </c>
      <c r="G1452" s="236" t="s">
        <v>208</v>
      </c>
      <c r="H1452" s="237">
        <v>0.578</v>
      </c>
      <c r="I1452" s="238"/>
      <c r="J1452" s="239">
        <f aca="true" t="shared" si="190" ref="J1452:J1462">ROUND(I1452*H1452,2)</f>
        <v>0</v>
      </c>
      <c r="K1452" s="235" t="s">
        <v>1</v>
      </c>
      <c r="L1452" s="240"/>
      <c r="M1452" s="241" t="s">
        <v>1</v>
      </c>
      <c r="N1452" s="242" t="s">
        <v>40</v>
      </c>
      <c r="O1452" s="72"/>
      <c r="P1452" s="196">
        <f aca="true" t="shared" si="191" ref="P1452:P1462">O1452*H1452</f>
        <v>0</v>
      </c>
      <c r="Q1452" s="196">
        <v>0</v>
      </c>
      <c r="R1452" s="196">
        <f aca="true" t="shared" si="192" ref="R1452:R1462">Q1452*H1452</f>
        <v>0</v>
      </c>
      <c r="S1452" s="196">
        <v>0</v>
      </c>
      <c r="T1452" s="197">
        <f aca="true" t="shared" si="193" ref="T1452:T1462">S1452*H1452</f>
        <v>0</v>
      </c>
      <c r="U1452" s="34"/>
      <c r="V1452" s="34"/>
      <c r="W1452" s="34"/>
      <c r="X1452" s="34"/>
      <c r="Y1452" s="34"/>
      <c r="Z1452" s="34"/>
      <c r="AA1452" s="34"/>
      <c r="AB1452" s="34"/>
      <c r="AC1452" s="34"/>
      <c r="AD1452" s="34"/>
      <c r="AE1452" s="34"/>
      <c r="AR1452" s="198" t="s">
        <v>241</v>
      </c>
      <c r="AT1452" s="198" t="s">
        <v>307</v>
      </c>
      <c r="AU1452" s="198" t="s">
        <v>83</v>
      </c>
      <c r="AY1452" s="17" t="s">
        <v>157</v>
      </c>
      <c r="BE1452" s="199">
        <f aca="true" t="shared" si="194" ref="BE1452:BE1462">IF(N1452="základní",J1452,0)</f>
        <v>0</v>
      </c>
      <c r="BF1452" s="199">
        <f aca="true" t="shared" si="195" ref="BF1452:BF1462">IF(N1452="snížená",J1452,0)</f>
        <v>0</v>
      </c>
      <c r="BG1452" s="199">
        <f aca="true" t="shared" si="196" ref="BG1452:BG1462">IF(N1452="zákl. přenesená",J1452,0)</f>
        <v>0</v>
      </c>
      <c r="BH1452" s="199">
        <f aca="true" t="shared" si="197" ref="BH1452:BH1462">IF(N1452="sníž. přenesená",J1452,0)</f>
        <v>0</v>
      </c>
      <c r="BI1452" s="199">
        <f aca="true" t="shared" si="198" ref="BI1452:BI1462">IF(N1452="nulová",J1452,0)</f>
        <v>0</v>
      </c>
      <c r="BJ1452" s="17" t="s">
        <v>164</v>
      </c>
      <c r="BK1452" s="199">
        <f aca="true" t="shared" si="199" ref="BK1452:BK1462">ROUND(I1452*H1452,2)</f>
        <v>0</v>
      </c>
      <c r="BL1452" s="17" t="s">
        <v>196</v>
      </c>
      <c r="BM1452" s="198" t="s">
        <v>2538</v>
      </c>
    </row>
    <row r="1453" spans="1:65" s="2" customFormat="1" ht="24.15" customHeight="1">
      <c r="A1453" s="34"/>
      <c r="B1453" s="35"/>
      <c r="C1453" s="187" t="s">
        <v>1405</v>
      </c>
      <c r="D1453" s="187" t="s">
        <v>159</v>
      </c>
      <c r="E1453" s="188" t="s">
        <v>2539</v>
      </c>
      <c r="F1453" s="189" t="s">
        <v>2540</v>
      </c>
      <c r="G1453" s="190" t="s">
        <v>265</v>
      </c>
      <c r="H1453" s="191">
        <v>4</v>
      </c>
      <c r="I1453" s="192"/>
      <c r="J1453" s="193">
        <f t="shared" si="190"/>
        <v>0</v>
      </c>
      <c r="K1453" s="189" t="s">
        <v>163</v>
      </c>
      <c r="L1453" s="39"/>
      <c r="M1453" s="194" t="s">
        <v>1</v>
      </c>
      <c r="N1453" s="195" t="s">
        <v>40</v>
      </c>
      <c r="O1453" s="72"/>
      <c r="P1453" s="196">
        <f t="shared" si="191"/>
        <v>0</v>
      </c>
      <c r="Q1453" s="196">
        <v>0</v>
      </c>
      <c r="R1453" s="196">
        <f t="shared" si="192"/>
        <v>0</v>
      </c>
      <c r="S1453" s="196">
        <v>0</v>
      </c>
      <c r="T1453" s="197">
        <f t="shared" si="193"/>
        <v>0</v>
      </c>
      <c r="U1453" s="34"/>
      <c r="V1453" s="34"/>
      <c r="W1453" s="34"/>
      <c r="X1453" s="34"/>
      <c r="Y1453" s="34"/>
      <c r="Z1453" s="34"/>
      <c r="AA1453" s="34"/>
      <c r="AB1453" s="34"/>
      <c r="AC1453" s="34"/>
      <c r="AD1453" s="34"/>
      <c r="AE1453" s="34"/>
      <c r="AR1453" s="198" t="s">
        <v>196</v>
      </c>
      <c r="AT1453" s="198" t="s">
        <v>159</v>
      </c>
      <c r="AU1453" s="198" t="s">
        <v>83</v>
      </c>
      <c r="AY1453" s="17" t="s">
        <v>157</v>
      </c>
      <c r="BE1453" s="199">
        <f t="shared" si="194"/>
        <v>0</v>
      </c>
      <c r="BF1453" s="199">
        <f t="shared" si="195"/>
        <v>0</v>
      </c>
      <c r="BG1453" s="199">
        <f t="shared" si="196"/>
        <v>0</v>
      </c>
      <c r="BH1453" s="199">
        <f t="shared" si="197"/>
        <v>0</v>
      </c>
      <c r="BI1453" s="199">
        <f t="shared" si="198"/>
        <v>0</v>
      </c>
      <c r="BJ1453" s="17" t="s">
        <v>164</v>
      </c>
      <c r="BK1453" s="199">
        <f t="shared" si="199"/>
        <v>0</v>
      </c>
      <c r="BL1453" s="17" t="s">
        <v>196</v>
      </c>
      <c r="BM1453" s="198" t="s">
        <v>2541</v>
      </c>
    </row>
    <row r="1454" spans="1:65" s="2" customFormat="1" ht="24.15" customHeight="1">
      <c r="A1454" s="34"/>
      <c r="B1454" s="35"/>
      <c r="C1454" s="233" t="s">
        <v>2542</v>
      </c>
      <c r="D1454" s="233" t="s">
        <v>307</v>
      </c>
      <c r="E1454" s="234" t="s">
        <v>2543</v>
      </c>
      <c r="F1454" s="235" t="s">
        <v>2544</v>
      </c>
      <c r="G1454" s="236" t="s">
        <v>265</v>
      </c>
      <c r="H1454" s="237">
        <v>1</v>
      </c>
      <c r="I1454" s="238"/>
      <c r="J1454" s="239">
        <f t="shared" si="190"/>
        <v>0</v>
      </c>
      <c r="K1454" s="235" t="s">
        <v>1</v>
      </c>
      <c r="L1454" s="240"/>
      <c r="M1454" s="241" t="s">
        <v>1</v>
      </c>
      <c r="N1454" s="242" t="s">
        <v>40</v>
      </c>
      <c r="O1454" s="72"/>
      <c r="P1454" s="196">
        <f t="shared" si="191"/>
        <v>0</v>
      </c>
      <c r="Q1454" s="196">
        <v>0</v>
      </c>
      <c r="R1454" s="196">
        <f t="shared" si="192"/>
        <v>0</v>
      </c>
      <c r="S1454" s="196">
        <v>0</v>
      </c>
      <c r="T1454" s="197">
        <f t="shared" si="193"/>
        <v>0</v>
      </c>
      <c r="U1454" s="34"/>
      <c r="V1454" s="34"/>
      <c r="W1454" s="34"/>
      <c r="X1454" s="34"/>
      <c r="Y1454" s="34"/>
      <c r="Z1454" s="34"/>
      <c r="AA1454" s="34"/>
      <c r="AB1454" s="34"/>
      <c r="AC1454" s="34"/>
      <c r="AD1454" s="34"/>
      <c r="AE1454" s="34"/>
      <c r="AR1454" s="198" t="s">
        <v>241</v>
      </c>
      <c r="AT1454" s="198" t="s">
        <v>307</v>
      </c>
      <c r="AU1454" s="198" t="s">
        <v>83</v>
      </c>
      <c r="AY1454" s="17" t="s">
        <v>157</v>
      </c>
      <c r="BE1454" s="199">
        <f t="shared" si="194"/>
        <v>0</v>
      </c>
      <c r="BF1454" s="199">
        <f t="shared" si="195"/>
        <v>0</v>
      </c>
      <c r="BG1454" s="199">
        <f t="shared" si="196"/>
        <v>0</v>
      </c>
      <c r="BH1454" s="199">
        <f t="shared" si="197"/>
        <v>0</v>
      </c>
      <c r="BI1454" s="199">
        <f t="shared" si="198"/>
        <v>0</v>
      </c>
      <c r="BJ1454" s="17" t="s">
        <v>164</v>
      </c>
      <c r="BK1454" s="199">
        <f t="shared" si="199"/>
        <v>0</v>
      </c>
      <c r="BL1454" s="17" t="s">
        <v>196</v>
      </c>
      <c r="BM1454" s="198" t="s">
        <v>2545</v>
      </c>
    </row>
    <row r="1455" spans="1:65" s="2" customFormat="1" ht="24.15" customHeight="1">
      <c r="A1455" s="34"/>
      <c r="B1455" s="35"/>
      <c r="C1455" s="233" t="s">
        <v>1408</v>
      </c>
      <c r="D1455" s="233" t="s">
        <v>307</v>
      </c>
      <c r="E1455" s="234" t="s">
        <v>2546</v>
      </c>
      <c r="F1455" s="235" t="s">
        <v>2547</v>
      </c>
      <c r="G1455" s="236" t="s">
        <v>265</v>
      </c>
      <c r="H1455" s="237">
        <v>1</v>
      </c>
      <c r="I1455" s="238"/>
      <c r="J1455" s="239">
        <f t="shared" si="190"/>
        <v>0</v>
      </c>
      <c r="K1455" s="235" t="s">
        <v>1</v>
      </c>
      <c r="L1455" s="240"/>
      <c r="M1455" s="241" t="s">
        <v>1</v>
      </c>
      <c r="N1455" s="242" t="s">
        <v>40</v>
      </c>
      <c r="O1455" s="72"/>
      <c r="P1455" s="196">
        <f t="shared" si="191"/>
        <v>0</v>
      </c>
      <c r="Q1455" s="196">
        <v>0</v>
      </c>
      <c r="R1455" s="196">
        <f t="shared" si="192"/>
        <v>0</v>
      </c>
      <c r="S1455" s="196">
        <v>0</v>
      </c>
      <c r="T1455" s="197">
        <f t="shared" si="193"/>
        <v>0</v>
      </c>
      <c r="U1455" s="34"/>
      <c r="V1455" s="34"/>
      <c r="W1455" s="34"/>
      <c r="X1455" s="34"/>
      <c r="Y1455" s="34"/>
      <c r="Z1455" s="34"/>
      <c r="AA1455" s="34"/>
      <c r="AB1455" s="34"/>
      <c r="AC1455" s="34"/>
      <c r="AD1455" s="34"/>
      <c r="AE1455" s="34"/>
      <c r="AR1455" s="198" t="s">
        <v>241</v>
      </c>
      <c r="AT1455" s="198" t="s">
        <v>307</v>
      </c>
      <c r="AU1455" s="198" t="s">
        <v>83</v>
      </c>
      <c r="AY1455" s="17" t="s">
        <v>157</v>
      </c>
      <c r="BE1455" s="199">
        <f t="shared" si="194"/>
        <v>0</v>
      </c>
      <c r="BF1455" s="199">
        <f t="shared" si="195"/>
        <v>0</v>
      </c>
      <c r="BG1455" s="199">
        <f t="shared" si="196"/>
        <v>0</v>
      </c>
      <c r="BH1455" s="199">
        <f t="shared" si="197"/>
        <v>0</v>
      </c>
      <c r="BI1455" s="199">
        <f t="shared" si="198"/>
        <v>0</v>
      </c>
      <c r="BJ1455" s="17" t="s">
        <v>164</v>
      </c>
      <c r="BK1455" s="199">
        <f t="shared" si="199"/>
        <v>0</v>
      </c>
      <c r="BL1455" s="17" t="s">
        <v>196</v>
      </c>
      <c r="BM1455" s="198" t="s">
        <v>2548</v>
      </c>
    </row>
    <row r="1456" spans="1:65" s="2" customFormat="1" ht="24.15" customHeight="1">
      <c r="A1456" s="34"/>
      <c r="B1456" s="35"/>
      <c r="C1456" s="233" t="s">
        <v>2549</v>
      </c>
      <c r="D1456" s="233" t="s">
        <v>307</v>
      </c>
      <c r="E1456" s="234" t="s">
        <v>2550</v>
      </c>
      <c r="F1456" s="235" t="s">
        <v>2551</v>
      </c>
      <c r="G1456" s="236" t="s">
        <v>265</v>
      </c>
      <c r="H1456" s="237">
        <v>1</v>
      </c>
      <c r="I1456" s="238"/>
      <c r="J1456" s="239">
        <f t="shared" si="190"/>
        <v>0</v>
      </c>
      <c r="K1456" s="235" t="s">
        <v>1</v>
      </c>
      <c r="L1456" s="240"/>
      <c r="M1456" s="241" t="s">
        <v>1</v>
      </c>
      <c r="N1456" s="242" t="s">
        <v>40</v>
      </c>
      <c r="O1456" s="72"/>
      <c r="P1456" s="196">
        <f t="shared" si="191"/>
        <v>0</v>
      </c>
      <c r="Q1456" s="196">
        <v>0</v>
      </c>
      <c r="R1456" s="196">
        <f t="shared" si="192"/>
        <v>0</v>
      </c>
      <c r="S1456" s="196">
        <v>0</v>
      </c>
      <c r="T1456" s="197">
        <f t="shared" si="193"/>
        <v>0</v>
      </c>
      <c r="U1456" s="34"/>
      <c r="V1456" s="34"/>
      <c r="W1456" s="34"/>
      <c r="X1456" s="34"/>
      <c r="Y1456" s="34"/>
      <c r="Z1456" s="34"/>
      <c r="AA1456" s="34"/>
      <c r="AB1456" s="34"/>
      <c r="AC1456" s="34"/>
      <c r="AD1456" s="34"/>
      <c r="AE1456" s="34"/>
      <c r="AR1456" s="198" t="s">
        <v>241</v>
      </c>
      <c r="AT1456" s="198" t="s">
        <v>307</v>
      </c>
      <c r="AU1456" s="198" t="s">
        <v>83</v>
      </c>
      <c r="AY1456" s="17" t="s">
        <v>157</v>
      </c>
      <c r="BE1456" s="199">
        <f t="shared" si="194"/>
        <v>0</v>
      </c>
      <c r="BF1456" s="199">
        <f t="shared" si="195"/>
        <v>0</v>
      </c>
      <c r="BG1456" s="199">
        <f t="shared" si="196"/>
        <v>0</v>
      </c>
      <c r="BH1456" s="199">
        <f t="shared" si="197"/>
        <v>0</v>
      </c>
      <c r="BI1456" s="199">
        <f t="shared" si="198"/>
        <v>0</v>
      </c>
      <c r="BJ1456" s="17" t="s">
        <v>164</v>
      </c>
      <c r="BK1456" s="199">
        <f t="shared" si="199"/>
        <v>0</v>
      </c>
      <c r="BL1456" s="17" t="s">
        <v>196</v>
      </c>
      <c r="BM1456" s="198" t="s">
        <v>2552</v>
      </c>
    </row>
    <row r="1457" spans="1:65" s="2" customFormat="1" ht="24.15" customHeight="1">
      <c r="A1457" s="34"/>
      <c r="B1457" s="35"/>
      <c r="C1457" s="233" t="s">
        <v>1412</v>
      </c>
      <c r="D1457" s="233" t="s">
        <v>307</v>
      </c>
      <c r="E1457" s="234" t="s">
        <v>2553</v>
      </c>
      <c r="F1457" s="235" t="s">
        <v>2554</v>
      </c>
      <c r="G1457" s="236" t="s">
        <v>265</v>
      </c>
      <c r="H1457" s="237">
        <v>1</v>
      </c>
      <c r="I1457" s="238"/>
      <c r="J1457" s="239">
        <f t="shared" si="190"/>
        <v>0</v>
      </c>
      <c r="K1457" s="235" t="s">
        <v>1</v>
      </c>
      <c r="L1457" s="240"/>
      <c r="M1457" s="241" t="s">
        <v>1</v>
      </c>
      <c r="N1457" s="242" t="s">
        <v>40</v>
      </c>
      <c r="O1457" s="72"/>
      <c r="P1457" s="196">
        <f t="shared" si="191"/>
        <v>0</v>
      </c>
      <c r="Q1457" s="196">
        <v>0</v>
      </c>
      <c r="R1457" s="196">
        <f t="shared" si="192"/>
        <v>0</v>
      </c>
      <c r="S1457" s="196">
        <v>0</v>
      </c>
      <c r="T1457" s="197">
        <f t="shared" si="193"/>
        <v>0</v>
      </c>
      <c r="U1457" s="34"/>
      <c r="V1457" s="34"/>
      <c r="W1457" s="34"/>
      <c r="X1457" s="34"/>
      <c r="Y1457" s="34"/>
      <c r="Z1457" s="34"/>
      <c r="AA1457" s="34"/>
      <c r="AB1457" s="34"/>
      <c r="AC1457" s="34"/>
      <c r="AD1457" s="34"/>
      <c r="AE1457" s="34"/>
      <c r="AR1457" s="198" t="s">
        <v>241</v>
      </c>
      <c r="AT1457" s="198" t="s">
        <v>307</v>
      </c>
      <c r="AU1457" s="198" t="s">
        <v>83</v>
      </c>
      <c r="AY1457" s="17" t="s">
        <v>157</v>
      </c>
      <c r="BE1457" s="199">
        <f t="shared" si="194"/>
        <v>0</v>
      </c>
      <c r="BF1457" s="199">
        <f t="shared" si="195"/>
        <v>0</v>
      </c>
      <c r="BG1457" s="199">
        <f t="shared" si="196"/>
        <v>0</v>
      </c>
      <c r="BH1457" s="199">
        <f t="shared" si="197"/>
        <v>0</v>
      </c>
      <c r="BI1457" s="199">
        <f t="shared" si="198"/>
        <v>0</v>
      </c>
      <c r="BJ1457" s="17" t="s">
        <v>164</v>
      </c>
      <c r="BK1457" s="199">
        <f t="shared" si="199"/>
        <v>0</v>
      </c>
      <c r="BL1457" s="17" t="s">
        <v>196</v>
      </c>
      <c r="BM1457" s="198" t="s">
        <v>2555</v>
      </c>
    </row>
    <row r="1458" spans="1:65" s="2" customFormat="1" ht="14.4" customHeight="1">
      <c r="A1458" s="34"/>
      <c r="B1458" s="35"/>
      <c r="C1458" s="187" t="s">
        <v>2556</v>
      </c>
      <c r="D1458" s="187" t="s">
        <v>159</v>
      </c>
      <c r="E1458" s="188" t="s">
        <v>2557</v>
      </c>
      <c r="F1458" s="189" t="s">
        <v>2558</v>
      </c>
      <c r="G1458" s="190" t="s">
        <v>265</v>
      </c>
      <c r="H1458" s="191">
        <v>3</v>
      </c>
      <c r="I1458" s="192"/>
      <c r="J1458" s="193">
        <f t="shared" si="190"/>
        <v>0</v>
      </c>
      <c r="K1458" s="189" t="s">
        <v>163</v>
      </c>
      <c r="L1458" s="39"/>
      <c r="M1458" s="194" t="s">
        <v>1</v>
      </c>
      <c r="N1458" s="195" t="s">
        <v>40</v>
      </c>
      <c r="O1458" s="72"/>
      <c r="P1458" s="196">
        <f t="shared" si="191"/>
        <v>0</v>
      </c>
      <c r="Q1458" s="196">
        <v>0</v>
      </c>
      <c r="R1458" s="196">
        <f t="shared" si="192"/>
        <v>0</v>
      </c>
      <c r="S1458" s="196">
        <v>0</v>
      </c>
      <c r="T1458" s="197">
        <f t="shared" si="193"/>
        <v>0</v>
      </c>
      <c r="U1458" s="34"/>
      <c r="V1458" s="34"/>
      <c r="W1458" s="34"/>
      <c r="X1458" s="34"/>
      <c r="Y1458" s="34"/>
      <c r="Z1458" s="34"/>
      <c r="AA1458" s="34"/>
      <c r="AB1458" s="34"/>
      <c r="AC1458" s="34"/>
      <c r="AD1458" s="34"/>
      <c r="AE1458" s="34"/>
      <c r="AR1458" s="198" t="s">
        <v>196</v>
      </c>
      <c r="AT1458" s="198" t="s">
        <v>159</v>
      </c>
      <c r="AU1458" s="198" t="s">
        <v>83</v>
      </c>
      <c r="AY1458" s="17" t="s">
        <v>157</v>
      </c>
      <c r="BE1458" s="199">
        <f t="shared" si="194"/>
        <v>0</v>
      </c>
      <c r="BF1458" s="199">
        <f t="shared" si="195"/>
        <v>0</v>
      </c>
      <c r="BG1458" s="199">
        <f t="shared" si="196"/>
        <v>0</v>
      </c>
      <c r="BH1458" s="199">
        <f t="shared" si="197"/>
        <v>0</v>
      </c>
      <c r="BI1458" s="199">
        <f t="shared" si="198"/>
        <v>0</v>
      </c>
      <c r="BJ1458" s="17" t="s">
        <v>164</v>
      </c>
      <c r="BK1458" s="199">
        <f t="shared" si="199"/>
        <v>0</v>
      </c>
      <c r="BL1458" s="17" t="s">
        <v>196</v>
      </c>
      <c r="BM1458" s="198" t="s">
        <v>2559</v>
      </c>
    </row>
    <row r="1459" spans="1:65" s="2" customFormat="1" ht="14.4" customHeight="1">
      <c r="A1459" s="34"/>
      <c r="B1459" s="35"/>
      <c r="C1459" s="233" t="s">
        <v>1416</v>
      </c>
      <c r="D1459" s="233" t="s">
        <v>307</v>
      </c>
      <c r="E1459" s="234" t="s">
        <v>2560</v>
      </c>
      <c r="F1459" s="235" t="s">
        <v>2561</v>
      </c>
      <c r="G1459" s="236" t="s">
        <v>265</v>
      </c>
      <c r="H1459" s="237">
        <v>3</v>
      </c>
      <c r="I1459" s="238"/>
      <c r="J1459" s="239">
        <f t="shared" si="190"/>
        <v>0</v>
      </c>
      <c r="K1459" s="235" t="s">
        <v>163</v>
      </c>
      <c r="L1459" s="240"/>
      <c r="M1459" s="241" t="s">
        <v>1</v>
      </c>
      <c r="N1459" s="242" t="s">
        <v>40</v>
      </c>
      <c r="O1459" s="72"/>
      <c r="P1459" s="196">
        <f t="shared" si="191"/>
        <v>0</v>
      </c>
      <c r="Q1459" s="196">
        <v>0.0047</v>
      </c>
      <c r="R1459" s="196">
        <f t="shared" si="192"/>
        <v>0.014100000000000001</v>
      </c>
      <c r="S1459" s="196">
        <v>0</v>
      </c>
      <c r="T1459" s="197">
        <f t="shared" si="193"/>
        <v>0</v>
      </c>
      <c r="U1459" s="34"/>
      <c r="V1459" s="34"/>
      <c r="W1459" s="34"/>
      <c r="X1459" s="34"/>
      <c r="Y1459" s="34"/>
      <c r="Z1459" s="34"/>
      <c r="AA1459" s="34"/>
      <c r="AB1459" s="34"/>
      <c r="AC1459" s="34"/>
      <c r="AD1459" s="34"/>
      <c r="AE1459" s="34"/>
      <c r="AR1459" s="198" t="s">
        <v>241</v>
      </c>
      <c r="AT1459" s="198" t="s">
        <v>307</v>
      </c>
      <c r="AU1459" s="198" t="s">
        <v>83</v>
      </c>
      <c r="AY1459" s="17" t="s">
        <v>157</v>
      </c>
      <c r="BE1459" s="199">
        <f t="shared" si="194"/>
        <v>0</v>
      </c>
      <c r="BF1459" s="199">
        <f t="shared" si="195"/>
        <v>0</v>
      </c>
      <c r="BG1459" s="199">
        <f t="shared" si="196"/>
        <v>0</v>
      </c>
      <c r="BH1459" s="199">
        <f t="shared" si="197"/>
        <v>0</v>
      </c>
      <c r="BI1459" s="199">
        <f t="shared" si="198"/>
        <v>0</v>
      </c>
      <c r="BJ1459" s="17" t="s">
        <v>164</v>
      </c>
      <c r="BK1459" s="199">
        <f t="shared" si="199"/>
        <v>0</v>
      </c>
      <c r="BL1459" s="17" t="s">
        <v>196</v>
      </c>
      <c r="BM1459" s="198" t="s">
        <v>2562</v>
      </c>
    </row>
    <row r="1460" spans="1:65" s="2" customFormat="1" ht="14.4" customHeight="1">
      <c r="A1460" s="34"/>
      <c r="B1460" s="35"/>
      <c r="C1460" s="187" t="s">
        <v>2563</v>
      </c>
      <c r="D1460" s="187" t="s">
        <v>159</v>
      </c>
      <c r="E1460" s="188" t="s">
        <v>2564</v>
      </c>
      <c r="F1460" s="189" t="s">
        <v>2565</v>
      </c>
      <c r="G1460" s="190" t="s">
        <v>265</v>
      </c>
      <c r="H1460" s="191">
        <v>4</v>
      </c>
      <c r="I1460" s="192"/>
      <c r="J1460" s="193">
        <f t="shared" si="190"/>
        <v>0</v>
      </c>
      <c r="K1460" s="189" t="s">
        <v>163</v>
      </c>
      <c r="L1460" s="39"/>
      <c r="M1460" s="194" t="s">
        <v>1</v>
      </c>
      <c r="N1460" s="195" t="s">
        <v>40</v>
      </c>
      <c r="O1460" s="72"/>
      <c r="P1460" s="196">
        <f t="shared" si="191"/>
        <v>0</v>
      </c>
      <c r="Q1460" s="196">
        <v>0</v>
      </c>
      <c r="R1460" s="196">
        <f t="shared" si="192"/>
        <v>0</v>
      </c>
      <c r="S1460" s="196">
        <v>0</v>
      </c>
      <c r="T1460" s="197">
        <f t="shared" si="193"/>
        <v>0</v>
      </c>
      <c r="U1460" s="34"/>
      <c r="V1460" s="34"/>
      <c r="W1460" s="34"/>
      <c r="X1460" s="34"/>
      <c r="Y1460" s="34"/>
      <c r="Z1460" s="34"/>
      <c r="AA1460" s="34"/>
      <c r="AB1460" s="34"/>
      <c r="AC1460" s="34"/>
      <c r="AD1460" s="34"/>
      <c r="AE1460" s="34"/>
      <c r="AR1460" s="198" t="s">
        <v>196</v>
      </c>
      <c r="AT1460" s="198" t="s">
        <v>159</v>
      </c>
      <c r="AU1460" s="198" t="s">
        <v>83</v>
      </c>
      <c r="AY1460" s="17" t="s">
        <v>157</v>
      </c>
      <c r="BE1460" s="199">
        <f t="shared" si="194"/>
        <v>0</v>
      </c>
      <c r="BF1460" s="199">
        <f t="shared" si="195"/>
        <v>0</v>
      </c>
      <c r="BG1460" s="199">
        <f t="shared" si="196"/>
        <v>0</v>
      </c>
      <c r="BH1460" s="199">
        <f t="shared" si="197"/>
        <v>0</v>
      </c>
      <c r="BI1460" s="199">
        <f t="shared" si="198"/>
        <v>0</v>
      </c>
      <c r="BJ1460" s="17" t="s">
        <v>164</v>
      </c>
      <c r="BK1460" s="199">
        <f t="shared" si="199"/>
        <v>0</v>
      </c>
      <c r="BL1460" s="17" t="s">
        <v>196</v>
      </c>
      <c r="BM1460" s="198" t="s">
        <v>2566</v>
      </c>
    </row>
    <row r="1461" spans="1:65" s="2" customFormat="1" ht="14.4" customHeight="1">
      <c r="A1461" s="34"/>
      <c r="B1461" s="35"/>
      <c r="C1461" s="233" t="s">
        <v>1420</v>
      </c>
      <c r="D1461" s="233" t="s">
        <v>307</v>
      </c>
      <c r="E1461" s="234" t="s">
        <v>2567</v>
      </c>
      <c r="F1461" s="235" t="s">
        <v>2568</v>
      </c>
      <c r="G1461" s="236" t="s">
        <v>265</v>
      </c>
      <c r="H1461" s="237">
        <v>4</v>
      </c>
      <c r="I1461" s="238"/>
      <c r="J1461" s="239">
        <f t="shared" si="190"/>
        <v>0</v>
      </c>
      <c r="K1461" s="235" t="s">
        <v>163</v>
      </c>
      <c r="L1461" s="240"/>
      <c r="M1461" s="241" t="s">
        <v>1</v>
      </c>
      <c r="N1461" s="242" t="s">
        <v>40</v>
      </c>
      <c r="O1461" s="72"/>
      <c r="P1461" s="196">
        <f t="shared" si="191"/>
        <v>0</v>
      </c>
      <c r="Q1461" s="196">
        <v>0.00021</v>
      </c>
      <c r="R1461" s="196">
        <f t="shared" si="192"/>
        <v>0.00084</v>
      </c>
      <c r="S1461" s="196">
        <v>0</v>
      </c>
      <c r="T1461" s="197">
        <f t="shared" si="193"/>
        <v>0</v>
      </c>
      <c r="U1461" s="34"/>
      <c r="V1461" s="34"/>
      <c r="W1461" s="34"/>
      <c r="X1461" s="34"/>
      <c r="Y1461" s="34"/>
      <c r="Z1461" s="34"/>
      <c r="AA1461" s="34"/>
      <c r="AB1461" s="34"/>
      <c r="AC1461" s="34"/>
      <c r="AD1461" s="34"/>
      <c r="AE1461" s="34"/>
      <c r="AR1461" s="198" t="s">
        <v>241</v>
      </c>
      <c r="AT1461" s="198" t="s">
        <v>307</v>
      </c>
      <c r="AU1461" s="198" t="s">
        <v>83</v>
      </c>
      <c r="AY1461" s="17" t="s">
        <v>157</v>
      </c>
      <c r="BE1461" s="199">
        <f t="shared" si="194"/>
        <v>0</v>
      </c>
      <c r="BF1461" s="199">
        <f t="shared" si="195"/>
        <v>0</v>
      </c>
      <c r="BG1461" s="199">
        <f t="shared" si="196"/>
        <v>0</v>
      </c>
      <c r="BH1461" s="199">
        <f t="shared" si="197"/>
        <v>0</v>
      </c>
      <c r="BI1461" s="199">
        <f t="shared" si="198"/>
        <v>0</v>
      </c>
      <c r="BJ1461" s="17" t="s">
        <v>164</v>
      </c>
      <c r="BK1461" s="199">
        <f t="shared" si="199"/>
        <v>0</v>
      </c>
      <c r="BL1461" s="17" t="s">
        <v>196</v>
      </c>
      <c r="BM1461" s="198" t="s">
        <v>2569</v>
      </c>
    </row>
    <row r="1462" spans="1:65" s="2" customFormat="1" ht="14.4" customHeight="1">
      <c r="A1462" s="34"/>
      <c r="B1462" s="35"/>
      <c r="C1462" s="187" t="s">
        <v>2570</v>
      </c>
      <c r="D1462" s="187" t="s">
        <v>159</v>
      </c>
      <c r="E1462" s="188" t="s">
        <v>2571</v>
      </c>
      <c r="F1462" s="189" t="s">
        <v>2572</v>
      </c>
      <c r="G1462" s="190" t="s">
        <v>208</v>
      </c>
      <c r="H1462" s="191">
        <v>3.09</v>
      </c>
      <c r="I1462" s="192"/>
      <c r="J1462" s="193">
        <f t="shared" si="190"/>
        <v>0</v>
      </c>
      <c r="K1462" s="189" t="s">
        <v>163</v>
      </c>
      <c r="L1462" s="39"/>
      <c r="M1462" s="194" t="s">
        <v>1</v>
      </c>
      <c r="N1462" s="195" t="s">
        <v>40</v>
      </c>
      <c r="O1462" s="72"/>
      <c r="P1462" s="196">
        <f t="shared" si="191"/>
        <v>0</v>
      </c>
      <c r="Q1462" s="196">
        <v>0</v>
      </c>
      <c r="R1462" s="196">
        <f t="shared" si="192"/>
        <v>0</v>
      </c>
      <c r="S1462" s="196">
        <v>0.02</v>
      </c>
      <c r="T1462" s="197">
        <f t="shared" si="193"/>
        <v>0.0618</v>
      </c>
      <c r="U1462" s="34"/>
      <c r="V1462" s="34"/>
      <c r="W1462" s="34"/>
      <c r="X1462" s="34"/>
      <c r="Y1462" s="34"/>
      <c r="Z1462" s="34"/>
      <c r="AA1462" s="34"/>
      <c r="AB1462" s="34"/>
      <c r="AC1462" s="34"/>
      <c r="AD1462" s="34"/>
      <c r="AE1462" s="34"/>
      <c r="AR1462" s="198" t="s">
        <v>196</v>
      </c>
      <c r="AT1462" s="198" t="s">
        <v>159</v>
      </c>
      <c r="AU1462" s="198" t="s">
        <v>83</v>
      </c>
      <c r="AY1462" s="17" t="s">
        <v>157</v>
      </c>
      <c r="BE1462" s="199">
        <f t="shared" si="194"/>
        <v>0</v>
      </c>
      <c r="BF1462" s="199">
        <f t="shared" si="195"/>
        <v>0</v>
      </c>
      <c r="BG1462" s="199">
        <f t="shared" si="196"/>
        <v>0</v>
      </c>
      <c r="BH1462" s="199">
        <f t="shared" si="197"/>
        <v>0</v>
      </c>
      <c r="BI1462" s="199">
        <f t="shared" si="198"/>
        <v>0</v>
      </c>
      <c r="BJ1462" s="17" t="s">
        <v>164</v>
      </c>
      <c r="BK1462" s="199">
        <f t="shared" si="199"/>
        <v>0</v>
      </c>
      <c r="BL1462" s="17" t="s">
        <v>196</v>
      </c>
      <c r="BM1462" s="198" t="s">
        <v>2573</v>
      </c>
    </row>
    <row r="1463" spans="2:51" s="13" customFormat="1" ht="10.2">
      <c r="B1463" s="200"/>
      <c r="C1463" s="201"/>
      <c r="D1463" s="202" t="s">
        <v>165</v>
      </c>
      <c r="E1463" s="203" t="s">
        <v>1</v>
      </c>
      <c r="F1463" s="204" t="s">
        <v>166</v>
      </c>
      <c r="G1463" s="201"/>
      <c r="H1463" s="203" t="s">
        <v>1</v>
      </c>
      <c r="I1463" s="205"/>
      <c r="J1463" s="201"/>
      <c r="K1463" s="201"/>
      <c r="L1463" s="206"/>
      <c r="M1463" s="207"/>
      <c r="N1463" s="208"/>
      <c r="O1463" s="208"/>
      <c r="P1463" s="208"/>
      <c r="Q1463" s="208"/>
      <c r="R1463" s="208"/>
      <c r="S1463" s="208"/>
      <c r="T1463" s="209"/>
      <c r="AT1463" s="210" t="s">
        <v>165</v>
      </c>
      <c r="AU1463" s="210" t="s">
        <v>83</v>
      </c>
      <c r="AV1463" s="13" t="s">
        <v>81</v>
      </c>
      <c r="AW1463" s="13" t="s">
        <v>30</v>
      </c>
      <c r="AX1463" s="13" t="s">
        <v>73</v>
      </c>
      <c r="AY1463" s="210" t="s">
        <v>157</v>
      </c>
    </row>
    <row r="1464" spans="2:51" s="14" customFormat="1" ht="10.2">
      <c r="B1464" s="211"/>
      <c r="C1464" s="212"/>
      <c r="D1464" s="202" t="s">
        <v>165</v>
      </c>
      <c r="E1464" s="213" t="s">
        <v>1</v>
      </c>
      <c r="F1464" s="214" t="s">
        <v>2574</v>
      </c>
      <c r="G1464" s="212"/>
      <c r="H1464" s="215">
        <v>3.09</v>
      </c>
      <c r="I1464" s="216"/>
      <c r="J1464" s="212"/>
      <c r="K1464" s="212"/>
      <c r="L1464" s="217"/>
      <c r="M1464" s="218"/>
      <c r="N1464" s="219"/>
      <c r="O1464" s="219"/>
      <c r="P1464" s="219"/>
      <c r="Q1464" s="219"/>
      <c r="R1464" s="219"/>
      <c r="S1464" s="219"/>
      <c r="T1464" s="220"/>
      <c r="AT1464" s="221" t="s">
        <v>165</v>
      </c>
      <c r="AU1464" s="221" t="s">
        <v>83</v>
      </c>
      <c r="AV1464" s="14" t="s">
        <v>83</v>
      </c>
      <c r="AW1464" s="14" t="s">
        <v>30</v>
      </c>
      <c r="AX1464" s="14" t="s">
        <v>73</v>
      </c>
      <c r="AY1464" s="221" t="s">
        <v>157</v>
      </c>
    </row>
    <row r="1465" spans="2:51" s="15" customFormat="1" ht="10.2">
      <c r="B1465" s="222"/>
      <c r="C1465" s="223"/>
      <c r="D1465" s="202" t="s">
        <v>165</v>
      </c>
      <c r="E1465" s="224" t="s">
        <v>1</v>
      </c>
      <c r="F1465" s="225" t="s">
        <v>168</v>
      </c>
      <c r="G1465" s="223"/>
      <c r="H1465" s="226">
        <v>3.09</v>
      </c>
      <c r="I1465" s="227"/>
      <c r="J1465" s="223"/>
      <c r="K1465" s="223"/>
      <c r="L1465" s="228"/>
      <c r="M1465" s="229"/>
      <c r="N1465" s="230"/>
      <c r="O1465" s="230"/>
      <c r="P1465" s="230"/>
      <c r="Q1465" s="230"/>
      <c r="R1465" s="230"/>
      <c r="S1465" s="230"/>
      <c r="T1465" s="231"/>
      <c r="AT1465" s="232" t="s">
        <v>165</v>
      </c>
      <c r="AU1465" s="232" t="s">
        <v>83</v>
      </c>
      <c r="AV1465" s="15" t="s">
        <v>164</v>
      </c>
      <c r="AW1465" s="15" t="s">
        <v>30</v>
      </c>
      <c r="AX1465" s="15" t="s">
        <v>81</v>
      </c>
      <c r="AY1465" s="232" t="s">
        <v>157</v>
      </c>
    </row>
    <row r="1466" spans="1:65" s="2" customFormat="1" ht="24.15" customHeight="1">
      <c r="A1466" s="34"/>
      <c r="B1466" s="35"/>
      <c r="C1466" s="187" t="s">
        <v>1425</v>
      </c>
      <c r="D1466" s="187" t="s">
        <v>159</v>
      </c>
      <c r="E1466" s="188" t="s">
        <v>2575</v>
      </c>
      <c r="F1466" s="189" t="s">
        <v>2576</v>
      </c>
      <c r="G1466" s="190" t="s">
        <v>1767</v>
      </c>
      <c r="H1466" s="191">
        <v>15</v>
      </c>
      <c r="I1466" s="192"/>
      <c r="J1466" s="193">
        <f>ROUND(I1466*H1466,2)</f>
        <v>0</v>
      </c>
      <c r="K1466" s="189" t="s">
        <v>163</v>
      </c>
      <c r="L1466" s="39"/>
      <c r="M1466" s="194" t="s">
        <v>1</v>
      </c>
      <c r="N1466" s="195" t="s">
        <v>40</v>
      </c>
      <c r="O1466" s="72"/>
      <c r="P1466" s="196">
        <f>O1466*H1466</f>
        <v>0</v>
      </c>
      <c r="Q1466" s="196">
        <v>6E-05</v>
      </c>
      <c r="R1466" s="196">
        <f>Q1466*H1466</f>
        <v>0.0009</v>
      </c>
      <c r="S1466" s="196">
        <v>0</v>
      </c>
      <c r="T1466" s="197">
        <f>S1466*H1466</f>
        <v>0</v>
      </c>
      <c r="U1466" s="34"/>
      <c r="V1466" s="34"/>
      <c r="W1466" s="34"/>
      <c r="X1466" s="34"/>
      <c r="Y1466" s="34"/>
      <c r="Z1466" s="34"/>
      <c r="AA1466" s="34"/>
      <c r="AB1466" s="34"/>
      <c r="AC1466" s="34"/>
      <c r="AD1466" s="34"/>
      <c r="AE1466" s="34"/>
      <c r="AR1466" s="198" t="s">
        <v>196</v>
      </c>
      <c r="AT1466" s="198" t="s">
        <v>159</v>
      </c>
      <c r="AU1466" s="198" t="s">
        <v>83</v>
      </c>
      <c r="AY1466" s="17" t="s">
        <v>157</v>
      </c>
      <c r="BE1466" s="199">
        <f>IF(N1466="základní",J1466,0)</f>
        <v>0</v>
      </c>
      <c r="BF1466" s="199">
        <f>IF(N1466="snížená",J1466,0)</f>
        <v>0</v>
      </c>
      <c r="BG1466" s="199">
        <f>IF(N1466="zákl. přenesená",J1466,0)</f>
        <v>0</v>
      </c>
      <c r="BH1466" s="199">
        <f>IF(N1466="sníž. přenesená",J1466,0)</f>
        <v>0</v>
      </c>
      <c r="BI1466" s="199">
        <f>IF(N1466="nulová",J1466,0)</f>
        <v>0</v>
      </c>
      <c r="BJ1466" s="17" t="s">
        <v>164</v>
      </c>
      <c r="BK1466" s="199">
        <f>ROUND(I1466*H1466,2)</f>
        <v>0</v>
      </c>
      <c r="BL1466" s="17" t="s">
        <v>196</v>
      </c>
      <c r="BM1466" s="198" t="s">
        <v>2577</v>
      </c>
    </row>
    <row r="1467" spans="2:51" s="13" customFormat="1" ht="10.2">
      <c r="B1467" s="200"/>
      <c r="C1467" s="201"/>
      <c r="D1467" s="202" t="s">
        <v>165</v>
      </c>
      <c r="E1467" s="203" t="s">
        <v>1</v>
      </c>
      <c r="F1467" s="204" t="s">
        <v>2578</v>
      </c>
      <c r="G1467" s="201"/>
      <c r="H1467" s="203" t="s">
        <v>1</v>
      </c>
      <c r="I1467" s="205"/>
      <c r="J1467" s="201"/>
      <c r="K1467" s="201"/>
      <c r="L1467" s="206"/>
      <c r="M1467" s="207"/>
      <c r="N1467" s="208"/>
      <c r="O1467" s="208"/>
      <c r="P1467" s="208"/>
      <c r="Q1467" s="208"/>
      <c r="R1467" s="208"/>
      <c r="S1467" s="208"/>
      <c r="T1467" s="209"/>
      <c r="AT1467" s="210" t="s">
        <v>165</v>
      </c>
      <c r="AU1467" s="210" t="s">
        <v>83</v>
      </c>
      <c r="AV1467" s="13" t="s">
        <v>81</v>
      </c>
      <c r="AW1467" s="13" t="s">
        <v>30</v>
      </c>
      <c r="AX1467" s="13" t="s">
        <v>73</v>
      </c>
      <c r="AY1467" s="210" t="s">
        <v>157</v>
      </c>
    </row>
    <row r="1468" spans="2:51" s="14" customFormat="1" ht="10.2">
      <c r="B1468" s="211"/>
      <c r="C1468" s="212"/>
      <c r="D1468" s="202" t="s">
        <v>165</v>
      </c>
      <c r="E1468" s="213" t="s">
        <v>1</v>
      </c>
      <c r="F1468" s="214" t="s">
        <v>2579</v>
      </c>
      <c r="G1468" s="212"/>
      <c r="H1468" s="215">
        <v>15</v>
      </c>
      <c r="I1468" s="216"/>
      <c r="J1468" s="212"/>
      <c r="K1468" s="212"/>
      <c r="L1468" s="217"/>
      <c r="M1468" s="218"/>
      <c r="N1468" s="219"/>
      <c r="O1468" s="219"/>
      <c r="P1468" s="219"/>
      <c r="Q1468" s="219"/>
      <c r="R1468" s="219"/>
      <c r="S1468" s="219"/>
      <c r="T1468" s="220"/>
      <c r="AT1468" s="221" t="s">
        <v>165</v>
      </c>
      <c r="AU1468" s="221" t="s">
        <v>83</v>
      </c>
      <c r="AV1468" s="14" t="s">
        <v>83</v>
      </c>
      <c r="AW1468" s="14" t="s">
        <v>30</v>
      </c>
      <c r="AX1468" s="14" t="s">
        <v>73</v>
      </c>
      <c r="AY1468" s="221" t="s">
        <v>157</v>
      </c>
    </row>
    <row r="1469" spans="2:51" s="15" customFormat="1" ht="10.2">
      <c r="B1469" s="222"/>
      <c r="C1469" s="223"/>
      <c r="D1469" s="202" t="s">
        <v>165</v>
      </c>
      <c r="E1469" s="224" t="s">
        <v>1</v>
      </c>
      <c r="F1469" s="225" t="s">
        <v>168</v>
      </c>
      <c r="G1469" s="223"/>
      <c r="H1469" s="226">
        <v>15</v>
      </c>
      <c r="I1469" s="227"/>
      <c r="J1469" s="223"/>
      <c r="K1469" s="223"/>
      <c r="L1469" s="228"/>
      <c r="M1469" s="229"/>
      <c r="N1469" s="230"/>
      <c r="O1469" s="230"/>
      <c r="P1469" s="230"/>
      <c r="Q1469" s="230"/>
      <c r="R1469" s="230"/>
      <c r="S1469" s="230"/>
      <c r="T1469" s="231"/>
      <c r="AT1469" s="232" t="s">
        <v>165</v>
      </c>
      <c r="AU1469" s="232" t="s">
        <v>83</v>
      </c>
      <c r="AV1469" s="15" t="s">
        <v>164</v>
      </c>
      <c r="AW1469" s="15" t="s">
        <v>30</v>
      </c>
      <c r="AX1469" s="15" t="s">
        <v>81</v>
      </c>
      <c r="AY1469" s="232" t="s">
        <v>157</v>
      </c>
    </row>
    <row r="1470" spans="1:65" s="2" customFormat="1" ht="24.15" customHeight="1">
      <c r="A1470" s="34"/>
      <c r="B1470" s="35"/>
      <c r="C1470" s="187" t="s">
        <v>2580</v>
      </c>
      <c r="D1470" s="187" t="s">
        <v>159</v>
      </c>
      <c r="E1470" s="188" t="s">
        <v>2581</v>
      </c>
      <c r="F1470" s="189" t="s">
        <v>2582</v>
      </c>
      <c r="G1470" s="190" t="s">
        <v>1767</v>
      </c>
      <c r="H1470" s="191">
        <v>4</v>
      </c>
      <c r="I1470" s="192"/>
      <c r="J1470" s="193">
        <f>ROUND(I1470*H1470,2)</f>
        <v>0</v>
      </c>
      <c r="K1470" s="189" t="s">
        <v>163</v>
      </c>
      <c r="L1470" s="39"/>
      <c r="M1470" s="194" t="s">
        <v>1</v>
      </c>
      <c r="N1470" s="195" t="s">
        <v>40</v>
      </c>
      <c r="O1470" s="72"/>
      <c r="P1470" s="196">
        <f>O1470*H1470</f>
        <v>0</v>
      </c>
      <c r="Q1470" s="196">
        <v>5E-05</v>
      </c>
      <c r="R1470" s="196">
        <f>Q1470*H1470</f>
        <v>0.0002</v>
      </c>
      <c r="S1470" s="196">
        <v>0</v>
      </c>
      <c r="T1470" s="197">
        <f>S1470*H1470</f>
        <v>0</v>
      </c>
      <c r="U1470" s="34"/>
      <c r="V1470" s="34"/>
      <c r="W1470" s="34"/>
      <c r="X1470" s="34"/>
      <c r="Y1470" s="34"/>
      <c r="Z1470" s="34"/>
      <c r="AA1470" s="34"/>
      <c r="AB1470" s="34"/>
      <c r="AC1470" s="34"/>
      <c r="AD1470" s="34"/>
      <c r="AE1470" s="34"/>
      <c r="AR1470" s="198" t="s">
        <v>196</v>
      </c>
      <c r="AT1470" s="198" t="s">
        <v>159</v>
      </c>
      <c r="AU1470" s="198" t="s">
        <v>83</v>
      </c>
      <c r="AY1470" s="17" t="s">
        <v>157</v>
      </c>
      <c r="BE1470" s="199">
        <f>IF(N1470="základní",J1470,0)</f>
        <v>0</v>
      </c>
      <c r="BF1470" s="199">
        <f>IF(N1470="snížená",J1470,0)</f>
        <v>0</v>
      </c>
      <c r="BG1470" s="199">
        <f>IF(N1470="zákl. přenesená",J1470,0)</f>
        <v>0</v>
      </c>
      <c r="BH1470" s="199">
        <f>IF(N1470="sníž. přenesená",J1470,0)</f>
        <v>0</v>
      </c>
      <c r="BI1470" s="199">
        <f>IF(N1470="nulová",J1470,0)</f>
        <v>0</v>
      </c>
      <c r="BJ1470" s="17" t="s">
        <v>164</v>
      </c>
      <c r="BK1470" s="199">
        <f>ROUND(I1470*H1470,2)</f>
        <v>0</v>
      </c>
      <c r="BL1470" s="17" t="s">
        <v>196</v>
      </c>
      <c r="BM1470" s="198" t="s">
        <v>2583</v>
      </c>
    </row>
    <row r="1471" spans="1:65" s="2" customFormat="1" ht="24.15" customHeight="1">
      <c r="A1471" s="34"/>
      <c r="B1471" s="35"/>
      <c r="C1471" s="233" t="s">
        <v>1429</v>
      </c>
      <c r="D1471" s="233" t="s">
        <v>307</v>
      </c>
      <c r="E1471" s="234" t="s">
        <v>2584</v>
      </c>
      <c r="F1471" s="235" t="s">
        <v>2585</v>
      </c>
      <c r="G1471" s="236" t="s">
        <v>265</v>
      </c>
      <c r="H1471" s="237">
        <v>1</v>
      </c>
      <c r="I1471" s="238"/>
      <c r="J1471" s="239">
        <f>ROUND(I1471*H1471,2)</f>
        <v>0</v>
      </c>
      <c r="K1471" s="235" t="s">
        <v>163</v>
      </c>
      <c r="L1471" s="240"/>
      <c r="M1471" s="241" t="s">
        <v>1</v>
      </c>
      <c r="N1471" s="242" t="s">
        <v>40</v>
      </c>
      <c r="O1471" s="72"/>
      <c r="P1471" s="196">
        <f>O1471*H1471</f>
        <v>0</v>
      </c>
      <c r="Q1471" s="196">
        <v>0.0017</v>
      </c>
      <c r="R1471" s="196">
        <f>Q1471*H1471</f>
        <v>0.0017</v>
      </c>
      <c r="S1471" s="196">
        <v>0</v>
      </c>
      <c r="T1471" s="197">
        <f>S1471*H1471</f>
        <v>0</v>
      </c>
      <c r="U1471" s="34"/>
      <c r="V1471" s="34"/>
      <c r="W1471" s="34"/>
      <c r="X1471" s="34"/>
      <c r="Y1471" s="34"/>
      <c r="Z1471" s="34"/>
      <c r="AA1471" s="34"/>
      <c r="AB1471" s="34"/>
      <c r="AC1471" s="34"/>
      <c r="AD1471" s="34"/>
      <c r="AE1471" s="34"/>
      <c r="AR1471" s="198" t="s">
        <v>241</v>
      </c>
      <c r="AT1471" s="198" t="s">
        <v>307</v>
      </c>
      <c r="AU1471" s="198" t="s">
        <v>83</v>
      </c>
      <c r="AY1471" s="17" t="s">
        <v>157</v>
      </c>
      <c r="BE1471" s="199">
        <f>IF(N1471="základní",J1471,0)</f>
        <v>0</v>
      </c>
      <c r="BF1471" s="199">
        <f>IF(N1471="snížená",J1471,0)</f>
        <v>0</v>
      </c>
      <c r="BG1471" s="199">
        <f>IF(N1471="zákl. přenesená",J1471,0)</f>
        <v>0</v>
      </c>
      <c r="BH1471" s="199">
        <f>IF(N1471="sníž. přenesená",J1471,0)</f>
        <v>0</v>
      </c>
      <c r="BI1471" s="199">
        <f>IF(N1471="nulová",J1471,0)</f>
        <v>0</v>
      </c>
      <c r="BJ1471" s="17" t="s">
        <v>164</v>
      </c>
      <c r="BK1471" s="199">
        <f>ROUND(I1471*H1471,2)</f>
        <v>0</v>
      </c>
      <c r="BL1471" s="17" t="s">
        <v>196</v>
      </c>
      <c r="BM1471" s="198" t="s">
        <v>2586</v>
      </c>
    </row>
    <row r="1472" spans="1:65" s="2" customFormat="1" ht="24.15" customHeight="1">
      <c r="A1472" s="34"/>
      <c r="B1472" s="35"/>
      <c r="C1472" s="233" t="s">
        <v>2587</v>
      </c>
      <c r="D1472" s="233" t="s">
        <v>307</v>
      </c>
      <c r="E1472" s="234" t="s">
        <v>2588</v>
      </c>
      <c r="F1472" s="235" t="s">
        <v>2589</v>
      </c>
      <c r="G1472" s="236" t="s">
        <v>265</v>
      </c>
      <c r="H1472" s="237">
        <v>3</v>
      </c>
      <c r="I1472" s="238"/>
      <c r="J1472" s="239">
        <f>ROUND(I1472*H1472,2)</f>
        <v>0</v>
      </c>
      <c r="K1472" s="235" t="s">
        <v>163</v>
      </c>
      <c r="L1472" s="240"/>
      <c r="M1472" s="241" t="s">
        <v>1</v>
      </c>
      <c r="N1472" s="242" t="s">
        <v>40</v>
      </c>
      <c r="O1472" s="72"/>
      <c r="P1472" s="196">
        <f>O1472*H1472</f>
        <v>0</v>
      </c>
      <c r="Q1472" s="196">
        <v>0.293</v>
      </c>
      <c r="R1472" s="196">
        <f>Q1472*H1472</f>
        <v>0.879</v>
      </c>
      <c r="S1472" s="196">
        <v>0</v>
      </c>
      <c r="T1472" s="197">
        <f>S1472*H1472</f>
        <v>0</v>
      </c>
      <c r="U1472" s="34"/>
      <c r="V1472" s="34"/>
      <c r="W1472" s="34"/>
      <c r="X1472" s="34"/>
      <c r="Y1472" s="34"/>
      <c r="Z1472" s="34"/>
      <c r="AA1472" s="34"/>
      <c r="AB1472" s="34"/>
      <c r="AC1472" s="34"/>
      <c r="AD1472" s="34"/>
      <c r="AE1472" s="34"/>
      <c r="AR1472" s="198" t="s">
        <v>241</v>
      </c>
      <c r="AT1472" s="198" t="s">
        <v>307</v>
      </c>
      <c r="AU1472" s="198" t="s">
        <v>83</v>
      </c>
      <c r="AY1472" s="17" t="s">
        <v>157</v>
      </c>
      <c r="BE1472" s="199">
        <f>IF(N1472="základní",J1472,0)</f>
        <v>0</v>
      </c>
      <c r="BF1472" s="199">
        <f>IF(N1472="snížená",J1472,0)</f>
        <v>0</v>
      </c>
      <c r="BG1472" s="199">
        <f>IF(N1472="zákl. přenesená",J1472,0)</f>
        <v>0</v>
      </c>
      <c r="BH1472" s="199">
        <f>IF(N1472="sníž. přenesená",J1472,0)</f>
        <v>0</v>
      </c>
      <c r="BI1472" s="199">
        <f>IF(N1472="nulová",J1472,0)</f>
        <v>0</v>
      </c>
      <c r="BJ1472" s="17" t="s">
        <v>164</v>
      </c>
      <c r="BK1472" s="199">
        <f>ROUND(I1472*H1472,2)</f>
        <v>0</v>
      </c>
      <c r="BL1472" s="17" t="s">
        <v>196</v>
      </c>
      <c r="BM1472" s="198" t="s">
        <v>2590</v>
      </c>
    </row>
    <row r="1473" spans="1:65" s="2" customFormat="1" ht="24.15" customHeight="1">
      <c r="A1473" s="34"/>
      <c r="B1473" s="35"/>
      <c r="C1473" s="187" t="s">
        <v>1433</v>
      </c>
      <c r="D1473" s="187" t="s">
        <v>159</v>
      </c>
      <c r="E1473" s="188" t="s">
        <v>2591</v>
      </c>
      <c r="F1473" s="189" t="s">
        <v>2592</v>
      </c>
      <c r="G1473" s="190" t="s">
        <v>1767</v>
      </c>
      <c r="H1473" s="191">
        <v>155</v>
      </c>
      <c r="I1473" s="192"/>
      <c r="J1473" s="193">
        <f>ROUND(I1473*H1473,2)</f>
        <v>0</v>
      </c>
      <c r="K1473" s="189" t="s">
        <v>163</v>
      </c>
      <c r="L1473" s="39"/>
      <c r="M1473" s="194" t="s">
        <v>1</v>
      </c>
      <c r="N1473" s="195" t="s">
        <v>40</v>
      </c>
      <c r="O1473" s="72"/>
      <c r="P1473" s="196">
        <f>O1473*H1473</f>
        <v>0</v>
      </c>
      <c r="Q1473" s="196">
        <v>0</v>
      </c>
      <c r="R1473" s="196">
        <f>Q1473*H1473</f>
        <v>0</v>
      </c>
      <c r="S1473" s="196">
        <v>0.001</v>
      </c>
      <c r="T1473" s="197">
        <f>S1473*H1473</f>
        <v>0.155</v>
      </c>
      <c r="U1473" s="34"/>
      <c r="V1473" s="34"/>
      <c r="W1473" s="34"/>
      <c r="X1473" s="34"/>
      <c r="Y1473" s="34"/>
      <c r="Z1473" s="34"/>
      <c r="AA1473" s="34"/>
      <c r="AB1473" s="34"/>
      <c r="AC1473" s="34"/>
      <c r="AD1473" s="34"/>
      <c r="AE1473" s="34"/>
      <c r="AR1473" s="198" t="s">
        <v>196</v>
      </c>
      <c r="AT1473" s="198" t="s">
        <v>159</v>
      </c>
      <c r="AU1473" s="198" t="s">
        <v>83</v>
      </c>
      <c r="AY1473" s="17" t="s">
        <v>157</v>
      </c>
      <c r="BE1473" s="199">
        <f>IF(N1473="základní",J1473,0)</f>
        <v>0</v>
      </c>
      <c r="BF1473" s="199">
        <f>IF(N1473="snížená",J1473,0)</f>
        <v>0</v>
      </c>
      <c r="BG1473" s="199">
        <f>IF(N1473="zákl. přenesená",J1473,0)</f>
        <v>0</v>
      </c>
      <c r="BH1473" s="199">
        <f>IF(N1473="sníž. přenesená",J1473,0)</f>
        <v>0</v>
      </c>
      <c r="BI1473" s="199">
        <f>IF(N1473="nulová",J1473,0)</f>
        <v>0</v>
      </c>
      <c r="BJ1473" s="17" t="s">
        <v>164</v>
      </c>
      <c r="BK1473" s="199">
        <f>ROUND(I1473*H1473,2)</f>
        <v>0</v>
      </c>
      <c r="BL1473" s="17" t="s">
        <v>196</v>
      </c>
      <c r="BM1473" s="198" t="s">
        <v>2593</v>
      </c>
    </row>
    <row r="1474" spans="2:51" s="13" customFormat="1" ht="10.2">
      <c r="B1474" s="200"/>
      <c r="C1474" s="201"/>
      <c r="D1474" s="202" t="s">
        <v>165</v>
      </c>
      <c r="E1474" s="203" t="s">
        <v>1</v>
      </c>
      <c r="F1474" s="204" t="s">
        <v>2594</v>
      </c>
      <c r="G1474" s="201"/>
      <c r="H1474" s="203" t="s">
        <v>1</v>
      </c>
      <c r="I1474" s="205"/>
      <c r="J1474" s="201"/>
      <c r="K1474" s="201"/>
      <c r="L1474" s="206"/>
      <c r="M1474" s="207"/>
      <c r="N1474" s="208"/>
      <c r="O1474" s="208"/>
      <c r="P1474" s="208"/>
      <c r="Q1474" s="208"/>
      <c r="R1474" s="208"/>
      <c r="S1474" s="208"/>
      <c r="T1474" s="209"/>
      <c r="AT1474" s="210" t="s">
        <v>165</v>
      </c>
      <c r="AU1474" s="210" t="s">
        <v>83</v>
      </c>
      <c r="AV1474" s="13" t="s">
        <v>81</v>
      </c>
      <c r="AW1474" s="13" t="s">
        <v>30</v>
      </c>
      <c r="AX1474" s="13" t="s">
        <v>73</v>
      </c>
      <c r="AY1474" s="210" t="s">
        <v>157</v>
      </c>
    </row>
    <row r="1475" spans="2:51" s="14" customFormat="1" ht="10.2">
      <c r="B1475" s="211"/>
      <c r="C1475" s="212"/>
      <c r="D1475" s="202" t="s">
        <v>165</v>
      </c>
      <c r="E1475" s="213" t="s">
        <v>1</v>
      </c>
      <c r="F1475" s="214" t="s">
        <v>2595</v>
      </c>
      <c r="G1475" s="212"/>
      <c r="H1475" s="215">
        <v>140</v>
      </c>
      <c r="I1475" s="216"/>
      <c r="J1475" s="212"/>
      <c r="K1475" s="212"/>
      <c r="L1475" s="217"/>
      <c r="M1475" s="218"/>
      <c r="N1475" s="219"/>
      <c r="O1475" s="219"/>
      <c r="P1475" s="219"/>
      <c r="Q1475" s="219"/>
      <c r="R1475" s="219"/>
      <c r="S1475" s="219"/>
      <c r="T1475" s="220"/>
      <c r="AT1475" s="221" t="s">
        <v>165</v>
      </c>
      <c r="AU1475" s="221" t="s">
        <v>83</v>
      </c>
      <c r="AV1475" s="14" t="s">
        <v>83</v>
      </c>
      <c r="AW1475" s="14" t="s">
        <v>30</v>
      </c>
      <c r="AX1475" s="14" t="s">
        <v>73</v>
      </c>
      <c r="AY1475" s="221" t="s">
        <v>157</v>
      </c>
    </row>
    <row r="1476" spans="2:51" s="13" customFormat="1" ht="10.2">
      <c r="B1476" s="200"/>
      <c r="C1476" s="201"/>
      <c r="D1476" s="202" t="s">
        <v>165</v>
      </c>
      <c r="E1476" s="203" t="s">
        <v>1</v>
      </c>
      <c r="F1476" s="204" t="s">
        <v>2578</v>
      </c>
      <c r="G1476" s="201"/>
      <c r="H1476" s="203" t="s">
        <v>1</v>
      </c>
      <c r="I1476" s="205"/>
      <c r="J1476" s="201"/>
      <c r="K1476" s="201"/>
      <c r="L1476" s="206"/>
      <c r="M1476" s="207"/>
      <c r="N1476" s="208"/>
      <c r="O1476" s="208"/>
      <c r="P1476" s="208"/>
      <c r="Q1476" s="208"/>
      <c r="R1476" s="208"/>
      <c r="S1476" s="208"/>
      <c r="T1476" s="209"/>
      <c r="AT1476" s="210" t="s">
        <v>165</v>
      </c>
      <c r="AU1476" s="210" t="s">
        <v>83</v>
      </c>
      <c r="AV1476" s="13" t="s">
        <v>81</v>
      </c>
      <c r="AW1476" s="13" t="s">
        <v>30</v>
      </c>
      <c r="AX1476" s="13" t="s">
        <v>73</v>
      </c>
      <c r="AY1476" s="210" t="s">
        <v>157</v>
      </c>
    </row>
    <row r="1477" spans="2:51" s="14" customFormat="1" ht="10.2">
      <c r="B1477" s="211"/>
      <c r="C1477" s="212"/>
      <c r="D1477" s="202" t="s">
        <v>165</v>
      </c>
      <c r="E1477" s="213" t="s">
        <v>1</v>
      </c>
      <c r="F1477" s="214" t="s">
        <v>2579</v>
      </c>
      <c r="G1477" s="212"/>
      <c r="H1477" s="215">
        <v>15</v>
      </c>
      <c r="I1477" s="216"/>
      <c r="J1477" s="212"/>
      <c r="K1477" s="212"/>
      <c r="L1477" s="217"/>
      <c r="M1477" s="218"/>
      <c r="N1477" s="219"/>
      <c r="O1477" s="219"/>
      <c r="P1477" s="219"/>
      <c r="Q1477" s="219"/>
      <c r="R1477" s="219"/>
      <c r="S1477" s="219"/>
      <c r="T1477" s="220"/>
      <c r="AT1477" s="221" t="s">
        <v>165</v>
      </c>
      <c r="AU1477" s="221" t="s">
        <v>83</v>
      </c>
      <c r="AV1477" s="14" t="s">
        <v>83</v>
      </c>
      <c r="AW1477" s="14" t="s">
        <v>30</v>
      </c>
      <c r="AX1477" s="14" t="s">
        <v>73</v>
      </c>
      <c r="AY1477" s="221" t="s">
        <v>157</v>
      </c>
    </row>
    <row r="1478" spans="2:51" s="15" customFormat="1" ht="10.2">
      <c r="B1478" s="222"/>
      <c r="C1478" s="223"/>
      <c r="D1478" s="202" t="s">
        <v>165</v>
      </c>
      <c r="E1478" s="224" t="s">
        <v>1</v>
      </c>
      <c r="F1478" s="225" t="s">
        <v>168</v>
      </c>
      <c r="G1478" s="223"/>
      <c r="H1478" s="226">
        <v>155</v>
      </c>
      <c r="I1478" s="227"/>
      <c r="J1478" s="223"/>
      <c r="K1478" s="223"/>
      <c r="L1478" s="228"/>
      <c r="M1478" s="229"/>
      <c r="N1478" s="230"/>
      <c r="O1478" s="230"/>
      <c r="P1478" s="230"/>
      <c r="Q1478" s="230"/>
      <c r="R1478" s="230"/>
      <c r="S1478" s="230"/>
      <c r="T1478" s="231"/>
      <c r="AT1478" s="232" t="s">
        <v>165</v>
      </c>
      <c r="AU1478" s="232" t="s">
        <v>83</v>
      </c>
      <c r="AV1478" s="15" t="s">
        <v>164</v>
      </c>
      <c r="AW1478" s="15" t="s">
        <v>30</v>
      </c>
      <c r="AX1478" s="15" t="s">
        <v>81</v>
      </c>
      <c r="AY1478" s="232" t="s">
        <v>157</v>
      </c>
    </row>
    <row r="1479" spans="1:65" s="2" customFormat="1" ht="24.15" customHeight="1">
      <c r="A1479" s="34"/>
      <c r="B1479" s="35"/>
      <c r="C1479" s="187" t="s">
        <v>2596</v>
      </c>
      <c r="D1479" s="187" t="s">
        <v>159</v>
      </c>
      <c r="E1479" s="188" t="s">
        <v>2597</v>
      </c>
      <c r="F1479" s="189" t="s">
        <v>2598</v>
      </c>
      <c r="G1479" s="190" t="s">
        <v>216</v>
      </c>
      <c r="H1479" s="191">
        <v>0.915</v>
      </c>
      <c r="I1479" s="192"/>
      <c r="J1479" s="193">
        <f>ROUND(I1479*H1479,2)</f>
        <v>0</v>
      </c>
      <c r="K1479" s="189" t="s">
        <v>163</v>
      </c>
      <c r="L1479" s="39"/>
      <c r="M1479" s="194" t="s">
        <v>1</v>
      </c>
      <c r="N1479" s="195" t="s">
        <v>40</v>
      </c>
      <c r="O1479" s="72"/>
      <c r="P1479" s="196">
        <f>O1479*H1479</f>
        <v>0</v>
      </c>
      <c r="Q1479" s="196">
        <v>0</v>
      </c>
      <c r="R1479" s="196">
        <f>Q1479*H1479</f>
        <v>0</v>
      </c>
      <c r="S1479" s="196">
        <v>0</v>
      </c>
      <c r="T1479" s="197">
        <f>S1479*H1479</f>
        <v>0</v>
      </c>
      <c r="U1479" s="34"/>
      <c r="V1479" s="34"/>
      <c r="W1479" s="34"/>
      <c r="X1479" s="34"/>
      <c r="Y1479" s="34"/>
      <c r="Z1479" s="34"/>
      <c r="AA1479" s="34"/>
      <c r="AB1479" s="34"/>
      <c r="AC1479" s="34"/>
      <c r="AD1479" s="34"/>
      <c r="AE1479" s="34"/>
      <c r="AR1479" s="198" t="s">
        <v>196</v>
      </c>
      <c r="AT1479" s="198" t="s">
        <v>159</v>
      </c>
      <c r="AU1479" s="198" t="s">
        <v>83</v>
      </c>
      <c r="AY1479" s="17" t="s">
        <v>157</v>
      </c>
      <c r="BE1479" s="199">
        <f>IF(N1479="základní",J1479,0)</f>
        <v>0</v>
      </c>
      <c r="BF1479" s="199">
        <f>IF(N1479="snížená",J1479,0)</f>
        <v>0</v>
      </c>
      <c r="BG1479" s="199">
        <f>IF(N1479="zákl. přenesená",J1479,0)</f>
        <v>0</v>
      </c>
      <c r="BH1479" s="199">
        <f>IF(N1479="sníž. přenesená",J1479,0)</f>
        <v>0</v>
      </c>
      <c r="BI1479" s="199">
        <f>IF(N1479="nulová",J1479,0)</f>
        <v>0</v>
      </c>
      <c r="BJ1479" s="17" t="s">
        <v>164</v>
      </c>
      <c r="BK1479" s="199">
        <f>ROUND(I1479*H1479,2)</f>
        <v>0</v>
      </c>
      <c r="BL1479" s="17" t="s">
        <v>196</v>
      </c>
      <c r="BM1479" s="198" t="s">
        <v>2599</v>
      </c>
    </row>
    <row r="1480" spans="2:63" s="12" customFormat="1" ht="22.8" customHeight="1">
      <c r="B1480" s="171"/>
      <c r="C1480" s="172"/>
      <c r="D1480" s="173" t="s">
        <v>72</v>
      </c>
      <c r="E1480" s="185" t="s">
        <v>2600</v>
      </c>
      <c r="F1480" s="185" t="s">
        <v>2601</v>
      </c>
      <c r="G1480" s="172"/>
      <c r="H1480" s="172"/>
      <c r="I1480" s="175"/>
      <c r="J1480" s="186">
        <f>BK1480</f>
        <v>0</v>
      </c>
      <c r="K1480" s="172"/>
      <c r="L1480" s="177"/>
      <c r="M1480" s="178"/>
      <c r="N1480" s="179"/>
      <c r="O1480" s="179"/>
      <c r="P1480" s="180">
        <f>SUM(P1481:P1521)</f>
        <v>0</v>
      </c>
      <c r="Q1480" s="179"/>
      <c r="R1480" s="180">
        <f>SUM(R1481:R1521)</f>
        <v>3.1419407</v>
      </c>
      <c r="S1480" s="179"/>
      <c r="T1480" s="181">
        <f>SUM(T1481:T1521)</f>
        <v>3.91045</v>
      </c>
      <c r="AR1480" s="182" t="s">
        <v>83</v>
      </c>
      <c r="AT1480" s="183" t="s">
        <v>72</v>
      </c>
      <c r="AU1480" s="183" t="s">
        <v>81</v>
      </c>
      <c r="AY1480" s="182" t="s">
        <v>157</v>
      </c>
      <c r="BK1480" s="184">
        <f>SUM(BK1481:BK1521)</f>
        <v>0</v>
      </c>
    </row>
    <row r="1481" spans="1:65" s="2" customFormat="1" ht="14.4" customHeight="1">
      <c r="A1481" s="34"/>
      <c r="B1481" s="35"/>
      <c r="C1481" s="187" t="s">
        <v>1437</v>
      </c>
      <c r="D1481" s="187" t="s">
        <v>159</v>
      </c>
      <c r="E1481" s="188" t="s">
        <v>2602</v>
      </c>
      <c r="F1481" s="189" t="s">
        <v>2603</v>
      </c>
      <c r="G1481" s="190" t="s">
        <v>208</v>
      </c>
      <c r="H1481" s="191">
        <v>75.19</v>
      </c>
      <c r="I1481" s="192"/>
      <c r="J1481" s="193">
        <f>ROUND(I1481*H1481,2)</f>
        <v>0</v>
      </c>
      <c r="K1481" s="189" t="s">
        <v>163</v>
      </c>
      <c r="L1481" s="39"/>
      <c r="M1481" s="194" t="s">
        <v>1</v>
      </c>
      <c r="N1481" s="195" t="s">
        <v>40</v>
      </c>
      <c r="O1481" s="72"/>
      <c r="P1481" s="196">
        <f>O1481*H1481</f>
        <v>0</v>
      </c>
      <c r="Q1481" s="196">
        <v>0</v>
      </c>
      <c r="R1481" s="196">
        <f>Q1481*H1481</f>
        <v>0</v>
      </c>
      <c r="S1481" s="196">
        <v>0</v>
      </c>
      <c r="T1481" s="197">
        <f>S1481*H1481</f>
        <v>0</v>
      </c>
      <c r="U1481" s="34"/>
      <c r="V1481" s="34"/>
      <c r="W1481" s="34"/>
      <c r="X1481" s="34"/>
      <c r="Y1481" s="34"/>
      <c r="Z1481" s="34"/>
      <c r="AA1481" s="34"/>
      <c r="AB1481" s="34"/>
      <c r="AC1481" s="34"/>
      <c r="AD1481" s="34"/>
      <c r="AE1481" s="34"/>
      <c r="AR1481" s="198" t="s">
        <v>196</v>
      </c>
      <c r="AT1481" s="198" t="s">
        <v>159</v>
      </c>
      <c r="AU1481" s="198" t="s">
        <v>83</v>
      </c>
      <c r="AY1481" s="17" t="s">
        <v>157</v>
      </c>
      <c r="BE1481" s="199">
        <f>IF(N1481="základní",J1481,0)</f>
        <v>0</v>
      </c>
      <c r="BF1481" s="199">
        <f>IF(N1481="snížená",J1481,0)</f>
        <v>0</v>
      </c>
      <c r="BG1481" s="199">
        <f>IF(N1481="zákl. přenesená",J1481,0)</f>
        <v>0</v>
      </c>
      <c r="BH1481" s="199">
        <f>IF(N1481="sníž. přenesená",J1481,0)</f>
        <v>0</v>
      </c>
      <c r="BI1481" s="199">
        <f>IF(N1481="nulová",J1481,0)</f>
        <v>0</v>
      </c>
      <c r="BJ1481" s="17" t="s">
        <v>164</v>
      </c>
      <c r="BK1481" s="199">
        <f>ROUND(I1481*H1481,2)</f>
        <v>0</v>
      </c>
      <c r="BL1481" s="17" t="s">
        <v>196</v>
      </c>
      <c r="BM1481" s="198" t="s">
        <v>2604</v>
      </c>
    </row>
    <row r="1482" spans="2:51" s="14" customFormat="1" ht="10.2">
      <c r="B1482" s="211"/>
      <c r="C1482" s="212"/>
      <c r="D1482" s="202" t="s">
        <v>165</v>
      </c>
      <c r="E1482" s="213" t="s">
        <v>1</v>
      </c>
      <c r="F1482" s="214" t="s">
        <v>2605</v>
      </c>
      <c r="G1482" s="212"/>
      <c r="H1482" s="215">
        <v>75.19</v>
      </c>
      <c r="I1482" s="216"/>
      <c r="J1482" s="212"/>
      <c r="K1482" s="212"/>
      <c r="L1482" s="217"/>
      <c r="M1482" s="218"/>
      <c r="N1482" s="219"/>
      <c r="O1482" s="219"/>
      <c r="P1482" s="219"/>
      <c r="Q1482" s="219"/>
      <c r="R1482" s="219"/>
      <c r="S1482" s="219"/>
      <c r="T1482" s="220"/>
      <c r="AT1482" s="221" t="s">
        <v>165</v>
      </c>
      <c r="AU1482" s="221" t="s">
        <v>83</v>
      </c>
      <c r="AV1482" s="14" t="s">
        <v>83</v>
      </c>
      <c r="AW1482" s="14" t="s">
        <v>30</v>
      </c>
      <c r="AX1482" s="14" t="s">
        <v>73</v>
      </c>
      <c r="AY1482" s="221" t="s">
        <v>157</v>
      </c>
    </row>
    <row r="1483" spans="2:51" s="15" customFormat="1" ht="10.2">
      <c r="B1483" s="222"/>
      <c r="C1483" s="223"/>
      <c r="D1483" s="202" t="s">
        <v>165</v>
      </c>
      <c r="E1483" s="224" t="s">
        <v>1</v>
      </c>
      <c r="F1483" s="225" t="s">
        <v>168</v>
      </c>
      <c r="G1483" s="223"/>
      <c r="H1483" s="226">
        <v>75.19</v>
      </c>
      <c r="I1483" s="227"/>
      <c r="J1483" s="223"/>
      <c r="K1483" s="223"/>
      <c r="L1483" s="228"/>
      <c r="M1483" s="229"/>
      <c r="N1483" s="230"/>
      <c r="O1483" s="230"/>
      <c r="P1483" s="230"/>
      <c r="Q1483" s="230"/>
      <c r="R1483" s="230"/>
      <c r="S1483" s="230"/>
      <c r="T1483" s="231"/>
      <c r="AT1483" s="232" t="s">
        <v>165</v>
      </c>
      <c r="AU1483" s="232" t="s">
        <v>83</v>
      </c>
      <c r="AV1483" s="15" t="s">
        <v>164</v>
      </c>
      <c r="AW1483" s="15" t="s">
        <v>30</v>
      </c>
      <c r="AX1483" s="15" t="s">
        <v>81</v>
      </c>
      <c r="AY1483" s="232" t="s">
        <v>157</v>
      </c>
    </row>
    <row r="1484" spans="1:65" s="2" customFormat="1" ht="14.4" customHeight="1">
      <c r="A1484" s="34"/>
      <c r="B1484" s="35"/>
      <c r="C1484" s="187" t="s">
        <v>2606</v>
      </c>
      <c r="D1484" s="187" t="s">
        <v>159</v>
      </c>
      <c r="E1484" s="188" t="s">
        <v>2607</v>
      </c>
      <c r="F1484" s="189" t="s">
        <v>2608</v>
      </c>
      <c r="G1484" s="190" t="s">
        <v>208</v>
      </c>
      <c r="H1484" s="191">
        <v>75.19</v>
      </c>
      <c r="I1484" s="192"/>
      <c r="J1484" s="193">
        <f>ROUND(I1484*H1484,2)</f>
        <v>0</v>
      </c>
      <c r="K1484" s="189" t="s">
        <v>163</v>
      </c>
      <c r="L1484" s="39"/>
      <c r="M1484" s="194" t="s">
        <v>1</v>
      </c>
      <c r="N1484" s="195" t="s">
        <v>40</v>
      </c>
      <c r="O1484" s="72"/>
      <c r="P1484" s="196">
        <f>O1484*H1484</f>
        <v>0</v>
      </c>
      <c r="Q1484" s="196">
        <v>0.0003</v>
      </c>
      <c r="R1484" s="196">
        <f>Q1484*H1484</f>
        <v>0.022556999999999997</v>
      </c>
      <c r="S1484" s="196">
        <v>0</v>
      </c>
      <c r="T1484" s="197">
        <f>S1484*H1484</f>
        <v>0</v>
      </c>
      <c r="U1484" s="34"/>
      <c r="V1484" s="34"/>
      <c r="W1484" s="34"/>
      <c r="X1484" s="34"/>
      <c r="Y1484" s="34"/>
      <c r="Z1484" s="34"/>
      <c r="AA1484" s="34"/>
      <c r="AB1484" s="34"/>
      <c r="AC1484" s="34"/>
      <c r="AD1484" s="34"/>
      <c r="AE1484" s="34"/>
      <c r="AR1484" s="198" t="s">
        <v>196</v>
      </c>
      <c r="AT1484" s="198" t="s">
        <v>159</v>
      </c>
      <c r="AU1484" s="198" t="s">
        <v>83</v>
      </c>
      <c r="AY1484" s="17" t="s">
        <v>157</v>
      </c>
      <c r="BE1484" s="199">
        <f>IF(N1484="základní",J1484,0)</f>
        <v>0</v>
      </c>
      <c r="BF1484" s="199">
        <f>IF(N1484="snížená",J1484,0)</f>
        <v>0</v>
      </c>
      <c r="BG1484" s="199">
        <f>IF(N1484="zákl. přenesená",J1484,0)</f>
        <v>0</v>
      </c>
      <c r="BH1484" s="199">
        <f>IF(N1484="sníž. přenesená",J1484,0)</f>
        <v>0</v>
      </c>
      <c r="BI1484" s="199">
        <f>IF(N1484="nulová",J1484,0)</f>
        <v>0</v>
      </c>
      <c r="BJ1484" s="17" t="s">
        <v>164</v>
      </c>
      <c r="BK1484" s="199">
        <f>ROUND(I1484*H1484,2)</f>
        <v>0</v>
      </c>
      <c r="BL1484" s="17" t="s">
        <v>196</v>
      </c>
      <c r="BM1484" s="198" t="s">
        <v>2609</v>
      </c>
    </row>
    <row r="1485" spans="1:65" s="2" customFormat="1" ht="14.4" customHeight="1">
      <c r="A1485" s="34"/>
      <c r="B1485" s="35"/>
      <c r="C1485" s="187" t="s">
        <v>1441</v>
      </c>
      <c r="D1485" s="187" t="s">
        <v>159</v>
      </c>
      <c r="E1485" s="188" t="s">
        <v>2610</v>
      </c>
      <c r="F1485" s="189" t="s">
        <v>2611</v>
      </c>
      <c r="G1485" s="190" t="s">
        <v>208</v>
      </c>
      <c r="H1485" s="191">
        <v>75.19</v>
      </c>
      <c r="I1485" s="192"/>
      <c r="J1485" s="193">
        <f>ROUND(I1485*H1485,2)</f>
        <v>0</v>
      </c>
      <c r="K1485" s="189" t="s">
        <v>163</v>
      </c>
      <c r="L1485" s="39"/>
      <c r="M1485" s="194" t="s">
        <v>1</v>
      </c>
      <c r="N1485" s="195" t="s">
        <v>40</v>
      </c>
      <c r="O1485" s="72"/>
      <c r="P1485" s="196">
        <f>O1485*H1485</f>
        <v>0</v>
      </c>
      <c r="Q1485" s="196">
        <v>0.00455</v>
      </c>
      <c r="R1485" s="196">
        <f>Q1485*H1485</f>
        <v>0.3421145</v>
      </c>
      <c r="S1485" s="196">
        <v>0</v>
      </c>
      <c r="T1485" s="197">
        <f>S1485*H1485</f>
        <v>0</v>
      </c>
      <c r="U1485" s="34"/>
      <c r="V1485" s="34"/>
      <c r="W1485" s="34"/>
      <c r="X1485" s="34"/>
      <c r="Y1485" s="34"/>
      <c r="Z1485" s="34"/>
      <c r="AA1485" s="34"/>
      <c r="AB1485" s="34"/>
      <c r="AC1485" s="34"/>
      <c r="AD1485" s="34"/>
      <c r="AE1485" s="34"/>
      <c r="AR1485" s="198" t="s">
        <v>196</v>
      </c>
      <c r="AT1485" s="198" t="s">
        <v>159</v>
      </c>
      <c r="AU1485" s="198" t="s">
        <v>83</v>
      </c>
      <c r="AY1485" s="17" t="s">
        <v>157</v>
      </c>
      <c r="BE1485" s="199">
        <f>IF(N1485="základní",J1485,0)</f>
        <v>0</v>
      </c>
      <c r="BF1485" s="199">
        <f>IF(N1485="snížená",J1485,0)</f>
        <v>0</v>
      </c>
      <c r="BG1485" s="199">
        <f>IF(N1485="zákl. přenesená",J1485,0)</f>
        <v>0</v>
      </c>
      <c r="BH1485" s="199">
        <f>IF(N1485="sníž. přenesená",J1485,0)</f>
        <v>0</v>
      </c>
      <c r="BI1485" s="199">
        <f>IF(N1485="nulová",J1485,0)</f>
        <v>0</v>
      </c>
      <c r="BJ1485" s="17" t="s">
        <v>164</v>
      </c>
      <c r="BK1485" s="199">
        <f>ROUND(I1485*H1485,2)</f>
        <v>0</v>
      </c>
      <c r="BL1485" s="17" t="s">
        <v>196</v>
      </c>
      <c r="BM1485" s="198" t="s">
        <v>2612</v>
      </c>
    </row>
    <row r="1486" spans="1:65" s="2" customFormat="1" ht="24.15" customHeight="1">
      <c r="A1486" s="34"/>
      <c r="B1486" s="35"/>
      <c r="C1486" s="187" t="s">
        <v>2613</v>
      </c>
      <c r="D1486" s="187" t="s">
        <v>159</v>
      </c>
      <c r="E1486" s="188" t="s">
        <v>2614</v>
      </c>
      <c r="F1486" s="189" t="s">
        <v>2615</v>
      </c>
      <c r="G1486" s="190" t="s">
        <v>162</v>
      </c>
      <c r="H1486" s="191">
        <v>54</v>
      </c>
      <c r="I1486" s="192"/>
      <c r="J1486" s="193">
        <f>ROUND(I1486*H1486,2)</f>
        <v>0</v>
      </c>
      <c r="K1486" s="189" t="s">
        <v>163</v>
      </c>
      <c r="L1486" s="39"/>
      <c r="M1486" s="194" t="s">
        <v>1</v>
      </c>
      <c r="N1486" s="195" t="s">
        <v>40</v>
      </c>
      <c r="O1486" s="72"/>
      <c r="P1486" s="196">
        <f>O1486*H1486</f>
        <v>0</v>
      </c>
      <c r="Q1486" s="196">
        <v>0</v>
      </c>
      <c r="R1486" s="196">
        <f>Q1486*H1486</f>
        <v>0</v>
      </c>
      <c r="S1486" s="196">
        <v>0.0123</v>
      </c>
      <c r="T1486" s="197">
        <f>S1486*H1486</f>
        <v>0.6642</v>
      </c>
      <c r="U1486" s="34"/>
      <c r="V1486" s="34"/>
      <c r="W1486" s="34"/>
      <c r="X1486" s="34"/>
      <c r="Y1486" s="34"/>
      <c r="Z1486" s="34"/>
      <c r="AA1486" s="34"/>
      <c r="AB1486" s="34"/>
      <c r="AC1486" s="34"/>
      <c r="AD1486" s="34"/>
      <c r="AE1486" s="34"/>
      <c r="AR1486" s="198" t="s">
        <v>196</v>
      </c>
      <c r="AT1486" s="198" t="s">
        <v>159</v>
      </c>
      <c r="AU1486" s="198" t="s">
        <v>83</v>
      </c>
      <c r="AY1486" s="17" t="s">
        <v>157</v>
      </c>
      <c r="BE1486" s="199">
        <f>IF(N1486="základní",J1486,0)</f>
        <v>0</v>
      </c>
      <c r="BF1486" s="199">
        <f>IF(N1486="snížená",J1486,0)</f>
        <v>0</v>
      </c>
      <c r="BG1486" s="199">
        <f>IF(N1486="zákl. přenesená",J1486,0)</f>
        <v>0</v>
      </c>
      <c r="BH1486" s="199">
        <f>IF(N1486="sníž. přenesená",J1486,0)</f>
        <v>0</v>
      </c>
      <c r="BI1486" s="199">
        <f>IF(N1486="nulová",J1486,0)</f>
        <v>0</v>
      </c>
      <c r="BJ1486" s="17" t="s">
        <v>164</v>
      </c>
      <c r="BK1486" s="199">
        <f>ROUND(I1486*H1486,2)</f>
        <v>0</v>
      </c>
      <c r="BL1486" s="17" t="s">
        <v>196</v>
      </c>
      <c r="BM1486" s="198" t="s">
        <v>2616</v>
      </c>
    </row>
    <row r="1487" spans="2:51" s="13" customFormat="1" ht="10.2">
      <c r="B1487" s="200"/>
      <c r="C1487" s="201"/>
      <c r="D1487" s="202" t="s">
        <v>165</v>
      </c>
      <c r="E1487" s="203" t="s">
        <v>1</v>
      </c>
      <c r="F1487" s="204" t="s">
        <v>166</v>
      </c>
      <c r="G1487" s="201"/>
      <c r="H1487" s="203" t="s">
        <v>1</v>
      </c>
      <c r="I1487" s="205"/>
      <c r="J1487" s="201"/>
      <c r="K1487" s="201"/>
      <c r="L1487" s="206"/>
      <c r="M1487" s="207"/>
      <c r="N1487" s="208"/>
      <c r="O1487" s="208"/>
      <c r="P1487" s="208"/>
      <c r="Q1487" s="208"/>
      <c r="R1487" s="208"/>
      <c r="S1487" s="208"/>
      <c r="T1487" s="209"/>
      <c r="AT1487" s="210" t="s">
        <v>165</v>
      </c>
      <c r="AU1487" s="210" t="s">
        <v>83</v>
      </c>
      <c r="AV1487" s="13" t="s">
        <v>81</v>
      </c>
      <c r="AW1487" s="13" t="s">
        <v>30</v>
      </c>
      <c r="AX1487" s="13" t="s">
        <v>73</v>
      </c>
      <c r="AY1487" s="210" t="s">
        <v>157</v>
      </c>
    </row>
    <row r="1488" spans="2:51" s="14" customFormat="1" ht="10.2">
      <c r="B1488" s="211"/>
      <c r="C1488" s="212"/>
      <c r="D1488" s="202" t="s">
        <v>165</v>
      </c>
      <c r="E1488" s="213" t="s">
        <v>1</v>
      </c>
      <c r="F1488" s="214" t="s">
        <v>2617</v>
      </c>
      <c r="G1488" s="212"/>
      <c r="H1488" s="215">
        <v>14</v>
      </c>
      <c r="I1488" s="216"/>
      <c r="J1488" s="212"/>
      <c r="K1488" s="212"/>
      <c r="L1488" s="217"/>
      <c r="M1488" s="218"/>
      <c r="N1488" s="219"/>
      <c r="O1488" s="219"/>
      <c r="P1488" s="219"/>
      <c r="Q1488" s="219"/>
      <c r="R1488" s="219"/>
      <c r="S1488" s="219"/>
      <c r="T1488" s="220"/>
      <c r="AT1488" s="221" t="s">
        <v>165</v>
      </c>
      <c r="AU1488" s="221" t="s">
        <v>83</v>
      </c>
      <c r="AV1488" s="14" t="s">
        <v>83</v>
      </c>
      <c r="AW1488" s="14" t="s">
        <v>30</v>
      </c>
      <c r="AX1488" s="14" t="s">
        <v>73</v>
      </c>
      <c r="AY1488" s="221" t="s">
        <v>157</v>
      </c>
    </row>
    <row r="1489" spans="2:51" s="13" customFormat="1" ht="10.2">
      <c r="B1489" s="200"/>
      <c r="C1489" s="201"/>
      <c r="D1489" s="202" t="s">
        <v>165</v>
      </c>
      <c r="E1489" s="203" t="s">
        <v>1</v>
      </c>
      <c r="F1489" s="204" t="s">
        <v>335</v>
      </c>
      <c r="G1489" s="201"/>
      <c r="H1489" s="203" t="s">
        <v>1</v>
      </c>
      <c r="I1489" s="205"/>
      <c r="J1489" s="201"/>
      <c r="K1489" s="201"/>
      <c r="L1489" s="206"/>
      <c r="M1489" s="207"/>
      <c r="N1489" s="208"/>
      <c r="O1489" s="208"/>
      <c r="P1489" s="208"/>
      <c r="Q1489" s="208"/>
      <c r="R1489" s="208"/>
      <c r="S1489" s="208"/>
      <c r="T1489" s="209"/>
      <c r="AT1489" s="210" t="s">
        <v>165</v>
      </c>
      <c r="AU1489" s="210" t="s">
        <v>83</v>
      </c>
      <c r="AV1489" s="13" t="s">
        <v>81</v>
      </c>
      <c r="AW1489" s="13" t="s">
        <v>30</v>
      </c>
      <c r="AX1489" s="13" t="s">
        <v>73</v>
      </c>
      <c r="AY1489" s="210" t="s">
        <v>157</v>
      </c>
    </row>
    <row r="1490" spans="2:51" s="14" customFormat="1" ht="10.2">
      <c r="B1490" s="211"/>
      <c r="C1490" s="212"/>
      <c r="D1490" s="202" t="s">
        <v>165</v>
      </c>
      <c r="E1490" s="213" t="s">
        <v>1</v>
      </c>
      <c r="F1490" s="214" t="s">
        <v>2618</v>
      </c>
      <c r="G1490" s="212"/>
      <c r="H1490" s="215">
        <v>20</v>
      </c>
      <c r="I1490" s="216"/>
      <c r="J1490" s="212"/>
      <c r="K1490" s="212"/>
      <c r="L1490" s="217"/>
      <c r="M1490" s="218"/>
      <c r="N1490" s="219"/>
      <c r="O1490" s="219"/>
      <c r="P1490" s="219"/>
      <c r="Q1490" s="219"/>
      <c r="R1490" s="219"/>
      <c r="S1490" s="219"/>
      <c r="T1490" s="220"/>
      <c r="AT1490" s="221" t="s">
        <v>165</v>
      </c>
      <c r="AU1490" s="221" t="s">
        <v>83</v>
      </c>
      <c r="AV1490" s="14" t="s">
        <v>83</v>
      </c>
      <c r="AW1490" s="14" t="s">
        <v>30</v>
      </c>
      <c r="AX1490" s="14" t="s">
        <v>73</v>
      </c>
      <c r="AY1490" s="221" t="s">
        <v>157</v>
      </c>
    </row>
    <row r="1491" spans="2:51" s="13" customFormat="1" ht="10.2">
      <c r="B1491" s="200"/>
      <c r="C1491" s="201"/>
      <c r="D1491" s="202" t="s">
        <v>165</v>
      </c>
      <c r="E1491" s="203" t="s">
        <v>1</v>
      </c>
      <c r="F1491" s="204" t="s">
        <v>337</v>
      </c>
      <c r="G1491" s="201"/>
      <c r="H1491" s="203" t="s">
        <v>1</v>
      </c>
      <c r="I1491" s="205"/>
      <c r="J1491" s="201"/>
      <c r="K1491" s="201"/>
      <c r="L1491" s="206"/>
      <c r="M1491" s="207"/>
      <c r="N1491" s="208"/>
      <c r="O1491" s="208"/>
      <c r="P1491" s="208"/>
      <c r="Q1491" s="208"/>
      <c r="R1491" s="208"/>
      <c r="S1491" s="208"/>
      <c r="T1491" s="209"/>
      <c r="AT1491" s="210" t="s">
        <v>165</v>
      </c>
      <c r="AU1491" s="210" t="s">
        <v>83</v>
      </c>
      <c r="AV1491" s="13" t="s">
        <v>81</v>
      </c>
      <c r="AW1491" s="13" t="s">
        <v>30</v>
      </c>
      <c r="AX1491" s="13" t="s">
        <v>73</v>
      </c>
      <c r="AY1491" s="210" t="s">
        <v>157</v>
      </c>
    </row>
    <row r="1492" spans="2:51" s="14" customFormat="1" ht="10.2">
      <c r="B1492" s="211"/>
      <c r="C1492" s="212"/>
      <c r="D1492" s="202" t="s">
        <v>165</v>
      </c>
      <c r="E1492" s="213" t="s">
        <v>1</v>
      </c>
      <c r="F1492" s="214" t="s">
        <v>2618</v>
      </c>
      <c r="G1492" s="212"/>
      <c r="H1492" s="215">
        <v>20</v>
      </c>
      <c r="I1492" s="216"/>
      <c r="J1492" s="212"/>
      <c r="K1492" s="212"/>
      <c r="L1492" s="217"/>
      <c r="M1492" s="218"/>
      <c r="N1492" s="219"/>
      <c r="O1492" s="219"/>
      <c r="P1492" s="219"/>
      <c r="Q1492" s="219"/>
      <c r="R1492" s="219"/>
      <c r="S1492" s="219"/>
      <c r="T1492" s="220"/>
      <c r="AT1492" s="221" t="s">
        <v>165</v>
      </c>
      <c r="AU1492" s="221" t="s">
        <v>83</v>
      </c>
      <c r="AV1492" s="14" t="s">
        <v>83</v>
      </c>
      <c r="AW1492" s="14" t="s">
        <v>30</v>
      </c>
      <c r="AX1492" s="14" t="s">
        <v>73</v>
      </c>
      <c r="AY1492" s="221" t="s">
        <v>157</v>
      </c>
    </row>
    <row r="1493" spans="2:51" s="15" customFormat="1" ht="10.2">
      <c r="B1493" s="222"/>
      <c r="C1493" s="223"/>
      <c r="D1493" s="202" t="s">
        <v>165</v>
      </c>
      <c r="E1493" s="224" t="s">
        <v>1</v>
      </c>
      <c r="F1493" s="225" t="s">
        <v>168</v>
      </c>
      <c r="G1493" s="223"/>
      <c r="H1493" s="226">
        <v>54</v>
      </c>
      <c r="I1493" s="227"/>
      <c r="J1493" s="223"/>
      <c r="K1493" s="223"/>
      <c r="L1493" s="228"/>
      <c r="M1493" s="229"/>
      <c r="N1493" s="230"/>
      <c r="O1493" s="230"/>
      <c r="P1493" s="230"/>
      <c r="Q1493" s="230"/>
      <c r="R1493" s="230"/>
      <c r="S1493" s="230"/>
      <c r="T1493" s="231"/>
      <c r="AT1493" s="232" t="s">
        <v>165</v>
      </c>
      <c r="AU1493" s="232" t="s">
        <v>83</v>
      </c>
      <c r="AV1493" s="15" t="s">
        <v>164</v>
      </c>
      <c r="AW1493" s="15" t="s">
        <v>30</v>
      </c>
      <c r="AX1493" s="15" t="s">
        <v>81</v>
      </c>
      <c r="AY1493" s="232" t="s">
        <v>157</v>
      </c>
    </row>
    <row r="1494" spans="1:65" s="2" customFormat="1" ht="24.15" customHeight="1">
      <c r="A1494" s="34"/>
      <c r="B1494" s="35"/>
      <c r="C1494" s="187" t="s">
        <v>1445</v>
      </c>
      <c r="D1494" s="187" t="s">
        <v>159</v>
      </c>
      <c r="E1494" s="188" t="s">
        <v>2619</v>
      </c>
      <c r="F1494" s="189" t="s">
        <v>2620</v>
      </c>
      <c r="G1494" s="190" t="s">
        <v>162</v>
      </c>
      <c r="H1494" s="191">
        <v>54</v>
      </c>
      <c r="I1494" s="192"/>
      <c r="J1494" s="193">
        <f>ROUND(I1494*H1494,2)</f>
        <v>0</v>
      </c>
      <c r="K1494" s="189" t="s">
        <v>163</v>
      </c>
      <c r="L1494" s="39"/>
      <c r="M1494" s="194" t="s">
        <v>1</v>
      </c>
      <c r="N1494" s="195" t="s">
        <v>40</v>
      </c>
      <c r="O1494" s="72"/>
      <c r="P1494" s="196">
        <f>O1494*H1494</f>
        <v>0</v>
      </c>
      <c r="Q1494" s="196">
        <v>0</v>
      </c>
      <c r="R1494" s="196">
        <f>Q1494*H1494</f>
        <v>0</v>
      </c>
      <c r="S1494" s="196">
        <v>0.0088</v>
      </c>
      <c r="T1494" s="197">
        <f>S1494*H1494</f>
        <v>0.4752</v>
      </c>
      <c r="U1494" s="34"/>
      <c r="V1494" s="34"/>
      <c r="W1494" s="34"/>
      <c r="X1494" s="34"/>
      <c r="Y1494" s="34"/>
      <c r="Z1494" s="34"/>
      <c r="AA1494" s="34"/>
      <c r="AB1494" s="34"/>
      <c r="AC1494" s="34"/>
      <c r="AD1494" s="34"/>
      <c r="AE1494" s="34"/>
      <c r="AR1494" s="198" t="s">
        <v>196</v>
      </c>
      <c r="AT1494" s="198" t="s">
        <v>159</v>
      </c>
      <c r="AU1494" s="198" t="s">
        <v>83</v>
      </c>
      <c r="AY1494" s="17" t="s">
        <v>157</v>
      </c>
      <c r="BE1494" s="199">
        <f>IF(N1494="základní",J1494,0)</f>
        <v>0</v>
      </c>
      <c r="BF1494" s="199">
        <f>IF(N1494="snížená",J1494,0)</f>
        <v>0</v>
      </c>
      <c r="BG1494" s="199">
        <f>IF(N1494="zákl. přenesená",J1494,0)</f>
        <v>0</v>
      </c>
      <c r="BH1494" s="199">
        <f>IF(N1494="sníž. přenesená",J1494,0)</f>
        <v>0</v>
      </c>
      <c r="BI1494" s="199">
        <f>IF(N1494="nulová",J1494,0)</f>
        <v>0</v>
      </c>
      <c r="BJ1494" s="17" t="s">
        <v>164</v>
      </c>
      <c r="BK1494" s="199">
        <f>ROUND(I1494*H1494,2)</f>
        <v>0</v>
      </c>
      <c r="BL1494" s="17" t="s">
        <v>196</v>
      </c>
      <c r="BM1494" s="198" t="s">
        <v>2621</v>
      </c>
    </row>
    <row r="1495" spans="1:65" s="2" customFormat="1" ht="24.15" customHeight="1">
      <c r="A1495" s="34"/>
      <c r="B1495" s="35"/>
      <c r="C1495" s="187" t="s">
        <v>2622</v>
      </c>
      <c r="D1495" s="187" t="s">
        <v>159</v>
      </c>
      <c r="E1495" s="188" t="s">
        <v>2623</v>
      </c>
      <c r="F1495" s="189" t="s">
        <v>2624</v>
      </c>
      <c r="G1495" s="190" t="s">
        <v>162</v>
      </c>
      <c r="H1495" s="191">
        <v>53.44</v>
      </c>
      <c r="I1495" s="192"/>
      <c r="J1495" s="193">
        <f>ROUND(I1495*H1495,2)</f>
        <v>0</v>
      </c>
      <c r="K1495" s="189" t="s">
        <v>163</v>
      </c>
      <c r="L1495" s="39"/>
      <c r="M1495" s="194" t="s">
        <v>1</v>
      </c>
      <c r="N1495" s="195" t="s">
        <v>40</v>
      </c>
      <c r="O1495" s="72"/>
      <c r="P1495" s="196">
        <f>O1495*H1495</f>
        <v>0</v>
      </c>
      <c r="Q1495" s="196">
        <v>0.00058</v>
      </c>
      <c r="R1495" s="196">
        <f>Q1495*H1495</f>
        <v>0.0309952</v>
      </c>
      <c r="S1495" s="196">
        <v>0</v>
      </c>
      <c r="T1495" s="197">
        <f>S1495*H1495</f>
        <v>0</v>
      </c>
      <c r="U1495" s="34"/>
      <c r="V1495" s="34"/>
      <c r="W1495" s="34"/>
      <c r="X1495" s="34"/>
      <c r="Y1495" s="34"/>
      <c r="Z1495" s="34"/>
      <c r="AA1495" s="34"/>
      <c r="AB1495" s="34"/>
      <c r="AC1495" s="34"/>
      <c r="AD1495" s="34"/>
      <c r="AE1495" s="34"/>
      <c r="AR1495" s="198" t="s">
        <v>196</v>
      </c>
      <c r="AT1495" s="198" t="s">
        <v>159</v>
      </c>
      <c r="AU1495" s="198" t="s">
        <v>83</v>
      </c>
      <c r="AY1495" s="17" t="s">
        <v>157</v>
      </c>
      <c r="BE1495" s="199">
        <f>IF(N1495="základní",J1495,0)</f>
        <v>0</v>
      </c>
      <c r="BF1495" s="199">
        <f>IF(N1495="snížená",J1495,0)</f>
        <v>0</v>
      </c>
      <c r="BG1495" s="199">
        <f>IF(N1495="zákl. přenesená",J1495,0)</f>
        <v>0</v>
      </c>
      <c r="BH1495" s="199">
        <f>IF(N1495="sníž. přenesená",J1495,0)</f>
        <v>0</v>
      </c>
      <c r="BI1495" s="199">
        <f>IF(N1495="nulová",J1495,0)</f>
        <v>0</v>
      </c>
      <c r="BJ1495" s="17" t="s">
        <v>164</v>
      </c>
      <c r="BK1495" s="199">
        <f>ROUND(I1495*H1495,2)</f>
        <v>0</v>
      </c>
      <c r="BL1495" s="17" t="s">
        <v>196</v>
      </c>
      <c r="BM1495" s="198" t="s">
        <v>2625</v>
      </c>
    </row>
    <row r="1496" spans="2:51" s="14" customFormat="1" ht="10.2">
      <c r="B1496" s="211"/>
      <c r="C1496" s="212"/>
      <c r="D1496" s="202" t="s">
        <v>165</v>
      </c>
      <c r="E1496" s="213" t="s">
        <v>1</v>
      </c>
      <c r="F1496" s="214" t="s">
        <v>2626</v>
      </c>
      <c r="G1496" s="212"/>
      <c r="H1496" s="215">
        <v>53.44</v>
      </c>
      <c r="I1496" s="216"/>
      <c r="J1496" s="212"/>
      <c r="K1496" s="212"/>
      <c r="L1496" s="217"/>
      <c r="M1496" s="218"/>
      <c r="N1496" s="219"/>
      <c r="O1496" s="219"/>
      <c r="P1496" s="219"/>
      <c r="Q1496" s="219"/>
      <c r="R1496" s="219"/>
      <c r="S1496" s="219"/>
      <c r="T1496" s="220"/>
      <c r="AT1496" s="221" t="s">
        <v>165</v>
      </c>
      <c r="AU1496" s="221" t="s">
        <v>83</v>
      </c>
      <c r="AV1496" s="14" t="s">
        <v>83</v>
      </c>
      <c r="AW1496" s="14" t="s">
        <v>30</v>
      </c>
      <c r="AX1496" s="14" t="s">
        <v>73</v>
      </c>
      <c r="AY1496" s="221" t="s">
        <v>157</v>
      </c>
    </row>
    <row r="1497" spans="2:51" s="15" customFormat="1" ht="10.2">
      <c r="B1497" s="222"/>
      <c r="C1497" s="223"/>
      <c r="D1497" s="202" t="s">
        <v>165</v>
      </c>
      <c r="E1497" s="224" t="s">
        <v>1</v>
      </c>
      <c r="F1497" s="225" t="s">
        <v>168</v>
      </c>
      <c r="G1497" s="223"/>
      <c r="H1497" s="226">
        <v>53.44</v>
      </c>
      <c r="I1497" s="227"/>
      <c r="J1497" s="223"/>
      <c r="K1497" s="223"/>
      <c r="L1497" s="228"/>
      <c r="M1497" s="229"/>
      <c r="N1497" s="230"/>
      <c r="O1497" s="230"/>
      <c r="P1497" s="230"/>
      <c r="Q1497" s="230"/>
      <c r="R1497" s="230"/>
      <c r="S1497" s="230"/>
      <c r="T1497" s="231"/>
      <c r="AT1497" s="232" t="s">
        <v>165</v>
      </c>
      <c r="AU1497" s="232" t="s">
        <v>83</v>
      </c>
      <c r="AV1497" s="15" t="s">
        <v>164</v>
      </c>
      <c r="AW1497" s="15" t="s">
        <v>30</v>
      </c>
      <c r="AX1497" s="15" t="s">
        <v>81</v>
      </c>
      <c r="AY1497" s="232" t="s">
        <v>157</v>
      </c>
    </row>
    <row r="1498" spans="1:65" s="2" customFormat="1" ht="24.15" customHeight="1">
      <c r="A1498" s="34"/>
      <c r="B1498" s="35"/>
      <c r="C1498" s="187" t="s">
        <v>1449</v>
      </c>
      <c r="D1498" s="187" t="s">
        <v>159</v>
      </c>
      <c r="E1498" s="188" t="s">
        <v>2627</v>
      </c>
      <c r="F1498" s="189" t="s">
        <v>2628</v>
      </c>
      <c r="G1498" s="190" t="s">
        <v>162</v>
      </c>
      <c r="H1498" s="191">
        <v>37.8</v>
      </c>
      <c r="I1498" s="192"/>
      <c r="J1498" s="193">
        <f>ROUND(I1498*H1498,2)</f>
        <v>0</v>
      </c>
      <c r="K1498" s="189" t="s">
        <v>163</v>
      </c>
      <c r="L1498" s="39"/>
      <c r="M1498" s="194" t="s">
        <v>1</v>
      </c>
      <c r="N1498" s="195" t="s">
        <v>40</v>
      </c>
      <c r="O1498" s="72"/>
      <c r="P1498" s="196">
        <f>O1498*H1498</f>
        <v>0</v>
      </c>
      <c r="Q1498" s="196">
        <v>0.00058</v>
      </c>
      <c r="R1498" s="196">
        <f>Q1498*H1498</f>
        <v>0.021924</v>
      </c>
      <c r="S1498" s="196">
        <v>0</v>
      </c>
      <c r="T1498" s="197">
        <f>S1498*H1498</f>
        <v>0</v>
      </c>
      <c r="U1498" s="34"/>
      <c r="V1498" s="34"/>
      <c r="W1498" s="34"/>
      <c r="X1498" s="34"/>
      <c r="Y1498" s="34"/>
      <c r="Z1498" s="34"/>
      <c r="AA1498" s="34"/>
      <c r="AB1498" s="34"/>
      <c r="AC1498" s="34"/>
      <c r="AD1498" s="34"/>
      <c r="AE1498" s="34"/>
      <c r="AR1498" s="198" t="s">
        <v>196</v>
      </c>
      <c r="AT1498" s="198" t="s">
        <v>159</v>
      </c>
      <c r="AU1498" s="198" t="s">
        <v>83</v>
      </c>
      <c r="AY1498" s="17" t="s">
        <v>157</v>
      </c>
      <c r="BE1498" s="199">
        <f>IF(N1498="základní",J1498,0)</f>
        <v>0</v>
      </c>
      <c r="BF1498" s="199">
        <f>IF(N1498="snížená",J1498,0)</f>
        <v>0</v>
      </c>
      <c r="BG1498" s="199">
        <f>IF(N1498="zákl. přenesená",J1498,0)</f>
        <v>0</v>
      </c>
      <c r="BH1498" s="199">
        <f>IF(N1498="sníž. přenesená",J1498,0)</f>
        <v>0</v>
      </c>
      <c r="BI1498" s="199">
        <f>IF(N1498="nulová",J1498,0)</f>
        <v>0</v>
      </c>
      <c r="BJ1498" s="17" t="s">
        <v>164</v>
      </c>
      <c r="BK1498" s="199">
        <f>ROUND(I1498*H1498,2)</f>
        <v>0</v>
      </c>
      <c r="BL1498" s="17" t="s">
        <v>196</v>
      </c>
      <c r="BM1498" s="198" t="s">
        <v>2629</v>
      </c>
    </row>
    <row r="1499" spans="2:51" s="14" customFormat="1" ht="10.2">
      <c r="B1499" s="211"/>
      <c r="C1499" s="212"/>
      <c r="D1499" s="202" t="s">
        <v>165</v>
      </c>
      <c r="E1499" s="213" t="s">
        <v>1</v>
      </c>
      <c r="F1499" s="214" t="s">
        <v>2630</v>
      </c>
      <c r="G1499" s="212"/>
      <c r="H1499" s="215">
        <v>37.8</v>
      </c>
      <c r="I1499" s="216"/>
      <c r="J1499" s="212"/>
      <c r="K1499" s="212"/>
      <c r="L1499" s="217"/>
      <c r="M1499" s="218"/>
      <c r="N1499" s="219"/>
      <c r="O1499" s="219"/>
      <c r="P1499" s="219"/>
      <c r="Q1499" s="219"/>
      <c r="R1499" s="219"/>
      <c r="S1499" s="219"/>
      <c r="T1499" s="220"/>
      <c r="AT1499" s="221" t="s">
        <v>165</v>
      </c>
      <c r="AU1499" s="221" t="s">
        <v>83</v>
      </c>
      <c r="AV1499" s="14" t="s">
        <v>83</v>
      </c>
      <c r="AW1499" s="14" t="s">
        <v>30</v>
      </c>
      <c r="AX1499" s="14" t="s">
        <v>73</v>
      </c>
      <c r="AY1499" s="221" t="s">
        <v>157</v>
      </c>
    </row>
    <row r="1500" spans="2:51" s="15" customFormat="1" ht="10.2">
      <c r="B1500" s="222"/>
      <c r="C1500" s="223"/>
      <c r="D1500" s="202" t="s">
        <v>165</v>
      </c>
      <c r="E1500" s="224" t="s">
        <v>1</v>
      </c>
      <c r="F1500" s="225" t="s">
        <v>168</v>
      </c>
      <c r="G1500" s="223"/>
      <c r="H1500" s="226">
        <v>37.8</v>
      </c>
      <c r="I1500" s="227"/>
      <c r="J1500" s="223"/>
      <c r="K1500" s="223"/>
      <c r="L1500" s="228"/>
      <c r="M1500" s="229"/>
      <c r="N1500" s="230"/>
      <c r="O1500" s="230"/>
      <c r="P1500" s="230"/>
      <c r="Q1500" s="230"/>
      <c r="R1500" s="230"/>
      <c r="S1500" s="230"/>
      <c r="T1500" s="231"/>
      <c r="AT1500" s="232" t="s">
        <v>165</v>
      </c>
      <c r="AU1500" s="232" t="s">
        <v>83</v>
      </c>
      <c r="AV1500" s="15" t="s">
        <v>164</v>
      </c>
      <c r="AW1500" s="15" t="s">
        <v>30</v>
      </c>
      <c r="AX1500" s="15" t="s">
        <v>81</v>
      </c>
      <c r="AY1500" s="232" t="s">
        <v>157</v>
      </c>
    </row>
    <row r="1501" spans="1:65" s="2" customFormat="1" ht="24.15" customHeight="1">
      <c r="A1501" s="34"/>
      <c r="B1501" s="35"/>
      <c r="C1501" s="187" t="s">
        <v>2631</v>
      </c>
      <c r="D1501" s="187" t="s">
        <v>159</v>
      </c>
      <c r="E1501" s="188" t="s">
        <v>2632</v>
      </c>
      <c r="F1501" s="189" t="s">
        <v>2633</v>
      </c>
      <c r="G1501" s="190" t="s">
        <v>208</v>
      </c>
      <c r="H1501" s="191">
        <v>6.488</v>
      </c>
      <c r="I1501" s="192"/>
      <c r="J1501" s="193">
        <f>ROUND(I1501*H1501,2)</f>
        <v>0</v>
      </c>
      <c r="K1501" s="189" t="s">
        <v>163</v>
      </c>
      <c r="L1501" s="39"/>
      <c r="M1501" s="194" t="s">
        <v>1</v>
      </c>
      <c r="N1501" s="195" t="s">
        <v>40</v>
      </c>
      <c r="O1501" s="72"/>
      <c r="P1501" s="196">
        <f>O1501*H1501</f>
        <v>0</v>
      </c>
      <c r="Q1501" s="196">
        <v>0.0054</v>
      </c>
      <c r="R1501" s="196">
        <f>Q1501*H1501</f>
        <v>0.0350352</v>
      </c>
      <c r="S1501" s="196">
        <v>0</v>
      </c>
      <c r="T1501" s="197">
        <f>S1501*H1501</f>
        <v>0</v>
      </c>
      <c r="U1501" s="34"/>
      <c r="V1501" s="34"/>
      <c r="W1501" s="34"/>
      <c r="X1501" s="34"/>
      <c r="Y1501" s="34"/>
      <c r="Z1501" s="34"/>
      <c r="AA1501" s="34"/>
      <c r="AB1501" s="34"/>
      <c r="AC1501" s="34"/>
      <c r="AD1501" s="34"/>
      <c r="AE1501" s="34"/>
      <c r="AR1501" s="198" t="s">
        <v>196</v>
      </c>
      <c r="AT1501" s="198" t="s">
        <v>159</v>
      </c>
      <c r="AU1501" s="198" t="s">
        <v>83</v>
      </c>
      <c r="AY1501" s="17" t="s">
        <v>157</v>
      </c>
      <c r="BE1501" s="199">
        <f>IF(N1501="základní",J1501,0)</f>
        <v>0</v>
      </c>
      <c r="BF1501" s="199">
        <f>IF(N1501="snížená",J1501,0)</f>
        <v>0</v>
      </c>
      <c r="BG1501" s="199">
        <f>IF(N1501="zákl. přenesená",J1501,0)</f>
        <v>0</v>
      </c>
      <c r="BH1501" s="199">
        <f>IF(N1501="sníž. přenesená",J1501,0)</f>
        <v>0</v>
      </c>
      <c r="BI1501" s="199">
        <f>IF(N1501="nulová",J1501,0)</f>
        <v>0</v>
      </c>
      <c r="BJ1501" s="17" t="s">
        <v>164</v>
      </c>
      <c r="BK1501" s="199">
        <f>ROUND(I1501*H1501,2)</f>
        <v>0</v>
      </c>
      <c r="BL1501" s="17" t="s">
        <v>196</v>
      </c>
      <c r="BM1501" s="198" t="s">
        <v>2634</v>
      </c>
    </row>
    <row r="1502" spans="2:51" s="13" customFormat="1" ht="10.2">
      <c r="B1502" s="200"/>
      <c r="C1502" s="201"/>
      <c r="D1502" s="202" t="s">
        <v>165</v>
      </c>
      <c r="E1502" s="203" t="s">
        <v>1</v>
      </c>
      <c r="F1502" s="204" t="s">
        <v>191</v>
      </c>
      <c r="G1502" s="201"/>
      <c r="H1502" s="203" t="s">
        <v>1</v>
      </c>
      <c r="I1502" s="205"/>
      <c r="J1502" s="201"/>
      <c r="K1502" s="201"/>
      <c r="L1502" s="206"/>
      <c r="M1502" s="207"/>
      <c r="N1502" s="208"/>
      <c r="O1502" s="208"/>
      <c r="P1502" s="208"/>
      <c r="Q1502" s="208"/>
      <c r="R1502" s="208"/>
      <c r="S1502" s="208"/>
      <c r="T1502" s="209"/>
      <c r="AT1502" s="210" t="s">
        <v>165</v>
      </c>
      <c r="AU1502" s="210" t="s">
        <v>83</v>
      </c>
      <c r="AV1502" s="13" t="s">
        <v>81</v>
      </c>
      <c r="AW1502" s="13" t="s">
        <v>30</v>
      </c>
      <c r="AX1502" s="13" t="s">
        <v>73</v>
      </c>
      <c r="AY1502" s="210" t="s">
        <v>157</v>
      </c>
    </row>
    <row r="1503" spans="2:51" s="14" customFormat="1" ht="10.2">
      <c r="B1503" s="211"/>
      <c r="C1503" s="212"/>
      <c r="D1503" s="202" t="s">
        <v>165</v>
      </c>
      <c r="E1503" s="213" t="s">
        <v>1</v>
      </c>
      <c r="F1503" s="214" t="s">
        <v>2635</v>
      </c>
      <c r="G1503" s="212"/>
      <c r="H1503" s="215">
        <v>6.488</v>
      </c>
      <c r="I1503" s="216"/>
      <c r="J1503" s="212"/>
      <c r="K1503" s="212"/>
      <c r="L1503" s="217"/>
      <c r="M1503" s="218"/>
      <c r="N1503" s="219"/>
      <c r="O1503" s="219"/>
      <c r="P1503" s="219"/>
      <c r="Q1503" s="219"/>
      <c r="R1503" s="219"/>
      <c r="S1503" s="219"/>
      <c r="T1503" s="220"/>
      <c r="AT1503" s="221" t="s">
        <v>165</v>
      </c>
      <c r="AU1503" s="221" t="s">
        <v>83</v>
      </c>
      <c r="AV1503" s="14" t="s">
        <v>83</v>
      </c>
      <c r="AW1503" s="14" t="s">
        <v>30</v>
      </c>
      <c r="AX1503" s="14" t="s">
        <v>73</v>
      </c>
      <c r="AY1503" s="221" t="s">
        <v>157</v>
      </c>
    </row>
    <row r="1504" spans="2:51" s="15" customFormat="1" ht="10.2">
      <c r="B1504" s="222"/>
      <c r="C1504" s="223"/>
      <c r="D1504" s="202" t="s">
        <v>165</v>
      </c>
      <c r="E1504" s="224" t="s">
        <v>1</v>
      </c>
      <c r="F1504" s="225" t="s">
        <v>168</v>
      </c>
      <c r="G1504" s="223"/>
      <c r="H1504" s="226">
        <v>6.488</v>
      </c>
      <c r="I1504" s="227"/>
      <c r="J1504" s="223"/>
      <c r="K1504" s="223"/>
      <c r="L1504" s="228"/>
      <c r="M1504" s="229"/>
      <c r="N1504" s="230"/>
      <c r="O1504" s="230"/>
      <c r="P1504" s="230"/>
      <c r="Q1504" s="230"/>
      <c r="R1504" s="230"/>
      <c r="S1504" s="230"/>
      <c r="T1504" s="231"/>
      <c r="AT1504" s="232" t="s">
        <v>165</v>
      </c>
      <c r="AU1504" s="232" t="s">
        <v>83</v>
      </c>
      <c r="AV1504" s="15" t="s">
        <v>164</v>
      </c>
      <c r="AW1504" s="15" t="s">
        <v>30</v>
      </c>
      <c r="AX1504" s="15" t="s">
        <v>81</v>
      </c>
      <c r="AY1504" s="232" t="s">
        <v>157</v>
      </c>
    </row>
    <row r="1505" spans="1:65" s="2" customFormat="1" ht="14.4" customHeight="1">
      <c r="A1505" s="34"/>
      <c r="B1505" s="35"/>
      <c r="C1505" s="233" t="s">
        <v>1453</v>
      </c>
      <c r="D1505" s="233" t="s">
        <v>307</v>
      </c>
      <c r="E1505" s="234" t="s">
        <v>316</v>
      </c>
      <c r="F1505" s="235" t="s">
        <v>317</v>
      </c>
      <c r="G1505" s="236" t="s">
        <v>208</v>
      </c>
      <c r="H1505" s="237">
        <v>7.137</v>
      </c>
      <c r="I1505" s="238"/>
      <c r="J1505" s="239">
        <f>ROUND(I1505*H1505,2)</f>
        <v>0</v>
      </c>
      <c r="K1505" s="235" t="s">
        <v>163</v>
      </c>
      <c r="L1505" s="240"/>
      <c r="M1505" s="241" t="s">
        <v>1</v>
      </c>
      <c r="N1505" s="242" t="s">
        <v>40</v>
      </c>
      <c r="O1505" s="72"/>
      <c r="P1505" s="196">
        <f>O1505*H1505</f>
        <v>0</v>
      </c>
      <c r="Q1505" s="196">
        <v>0.07</v>
      </c>
      <c r="R1505" s="196">
        <f>Q1505*H1505</f>
        <v>0.49959000000000003</v>
      </c>
      <c r="S1505" s="196">
        <v>0</v>
      </c>
      <c r="T1505" s="197">
        <f>S1505*H1505</f>
        <v>0</v>
      </c>
      <c r="U1505" s="34"/>
      <c r="V1505" s="34"/>
      <c r="W1505" s="34"/>
      <c r="X1505" s="34"/>
      <c r="Y1505" s="34"/>
      <c r="Z1505" s="34"/>
      <c r="AA1505" s="34"/>
      <c r="AB1505" s="34"/>
      <c r="AC1505" s="34"/>
      <c r="AD1505" s="34"/>
      <c r="AE1505" s="34"/>
      <c r="AR1505" s="198" t="s">
        <v>241</v>
      </c>
      <c r="AT1505" s="198" t="s">
        <v>307</v>
      </c>
      <c r="AU1505" s="198" t="s">
        <v>83</v>
      </c>
      <c r="AY1505" s="17" t="s">
        <v>157</v>
      </c>
      <c r="BE1505" s="199">
        <f>IF(N1505="základní",J1505,0)</f>
        <v>0</v>
      </c>
      <c r="BF1505" s="199">
        <f>IF(N1505="snížená",J1505,0)</f>
        <v>0</v>
      </c>
      <c r="BG1505" s="199">
        <f>IF(N1505="zákl. přenesená",J1505,0)</f>
        <v>0</v>
      </c>
      <c r="BH1505" s="199">
        <f>IF(N1505="sníž. přenesená",J1505,0)</f>
        <v>0</v>
      </c>
      <c r="BI1505" s="199">
        <f>IF(N1505="nulová",J1505,0)</f>
        <v>0</v>
      </c>
      <c r="BJ1505" s="17" t="s">
        <v>164</v>
      </c>
      <c r="BK1505" s="199">
        <f>ROUND(I1505*H1505,2)</f>
        <v>0</v>
      </c>
      <c r="BL1505" s="17" t="s">
        <v>196</v>
      </c>
      <c r="BM1505" s="198" t="s">
        <v>2636</v>
      </c>
    </row>
    <row r="1506" spans="2:51" s="14" customFormat="1" ht="10.2">
      <c r="B1506" s="211"/>
      <c r="C1506" s="212"/>
      <c r="D1506" s="202" t="s">
        <v>165</v>
      </c>
      <c r="E1506" s="213" t="s">
        <v>1</v>
      </c>
      <c r="F1506" s="214" t="s">
        <v>2637</v>
      </c>
      <c r="G1506" s="212"/>
      <c r="H1506" s="215">
        <v>7.137</v>
      </c>
      <c r="I1506" s="216"/>
      <c r="J1506" s="212"/>
      <c r="K1506" s="212"/>
      <c r="L1506" s="217"/>
      <c r="M1506" s="218"/>
      <c r="N1506" s="219"/>
      <c r="O1506" s="219"/>
      <c r="P1506" s="219"/>
      <c r="Q1506" s="219"/>
      <c r="R1506" s="219"/>
      <c r="S1506" s="219"/>
      <c r="T1506" s="220"/>
      <c r="AT1506" s="221" t="s">
        <v>165</v>
      </c>
      <c r="AU1506" s="221" t="s">
        <v>83</v>
      </c>
      <c r="AV1506" s="14" t="s">
        <v>83</v>
      </c>
      <c r="AW1506" s="14" t="s">
        <v>30</v>
      </c>
      <c r="AX1506" s="14" t="s">
        <v>73</v>
      </c>
      <c r="AY1506" s="221" t="s">
        <v>157</v>
      </c>
    </row>
    <row r="1507" spans="2:51" s="15" customFormat="1" ht="10.2">
      <c r="B1507" s="222"/>
      <c r="C1507" s="223"/>
      <c r="D1507" s="202" t="s">
        <v>165</v>
      </c>
      <c r="E1507" s="224" t="s">
        <v>1</v>
      </c>
      <c r="F1507" s="225" t="s">
        <v>168</v>
      </c>
      <c r="G1507" s="223"/>
      <c r="H1507" s="226">
        <v>7.137</v>
      </c>
      <c r="I1507" s="227"/>
      <c r="J1507" s="223"/>
      <c r="K1507" s="223"/>
      <c r="L1507" s="228"/>
      <c r="M1507" s="229"/>
      <c r="N1507" s="230"/>
      <c r="O1507" s="230"/>
      <c r="P1507" s="230"/>
      <c r="Q1507" s="230"/>
      <c r="R1507" s="230"/>
      <c r="S1507" s="230"/>
      <c r="T1507" s="231"/>
      <c r="AT1507" s="232" t="s">
        <v>165</v>
      </c>
      <c r="AU1507" s="232" t="s">
        <v>83</v>
      </c>
      <c r="AV1507" s="15" t="s">
        <v>164</v>
      </c>
      <c r="AW1507" s="15" t="s">
        <v>30</v>
      </c>
      <c r="AX1507" s="15" t="s">
        <v>81</v>
      </c>
      <c r="AY1507" s="232" t="s">
        <v>157</v>
      </c>
    </row>
    <row r="1508" spans="1:65" s="2" customFormat="1" ht="14.4" customHeight="1">
      <c r="A1508" s="34"/>
      <c r="B1508" s="35"/>
      <c r="C1508" s="187" t="s">
        <v>2638</v>
      </c>
      <c r="D1508" s="187" t="s">
        <v>159</v>
      </c>
      <c r="E1508" s="188" t="s">
        <v>2639</v>
      </c>
      <c r="F1508" s="189" t="s">
        <v>2640</v>
      </c>
      <c r="G1508" s="190" t="s">
        <v>208</v>
      </c>
      <c r="H1508" s="191">
        <v>78.5</v>
      </c>
      <c r="I1508" s="192"/>
      <c r="J1508" s="193">
        <f>ROUND(I1508*H1508,2)</f>
        <v>0</v>
      </c>
      <c r="K1508" s="189" t="s">
        <v>163</v>
      </c>
      <c r="L1508" s="39"/>
      <c r="M1508" s="194" t="s">
        <v>1</v>
      </c>
      <c r="N1508" s="195" t="s">
        <v>40</v>
      </c>
      <c r="O1508" s="72"/>
      <c r="P1508" s="196">
        <f>O1508*H1508</f>
        <v>0</v>
      </c>
      <c r="Q1508" s="196">
        <v>0</v>
      </c>
      <c r="R1508" s="196">
        <f>Q1508*H1508</f>
        <v>0</v>
      </c>
      <c r="S1508" s="196">
        <v>0.0353</v>
      </c>
      <c r="T1508" s="197">
        <f>S1508*H1508</f>
        <v>2.77105</v>
      </c>
      <c r="U1508" s="34"/>
      <c r="V1508" s="34"/>
      <c r="W1508" s="34"/>
      <c r="X1508" s="34"/>
      <c r="Y1508" s="34"/>
      <c r="Z1508" s="34"/>
      <c r="AA1508" s="34"/>
      <c r="AB1508" s="34"/>
      <c r="AC1508" s="34"/>
      <c r="AD1508" s="34"/>
      <c r="AE1508" s="34"/>
      <c r="AR1508" s="198" t="s">
        <v>196</v>
      </c>
      <c r="AT1508" s="198" t="s">
        <v>159</v>
      </c>
      <c r="AU1508" s="198" t="s">
        <v>83</v>
      </c>
      <c r="AY1508" s="17" t="s">
        <v>157</v>
      </c>
      <c r="BE1508" s="199">
        <f>IF(N1508="základní",J1508,0)</f>
        <v>0</v>
      </c>
      <c r="BF1508" s="199">
        <f>IF(N1508="snížená",J1508,0)</f>
        <v>0</v>
      </c>
      <c r="BG1508" s="199">
        <f>IF(N1508="zákl. přenesená",J1508,0)</f>
        <v>0</v>
      </c>
      <c r="BH1508" s="199">
        <f>IF(N1508="sníž. přenesená",J1508,0)</f>
        <v>0</v>
      </c>
      <c r="BI1508" s="199">
        <f>IF(N1508="nulová",J1508,0)</f>
        <v>0</v>
      </c>
      <c r="BJ1508" s="17" t="s">
        <v>164</v>
      </c>
      <c r="BK1508" s="199">
        <f>ROUND(I1508*H1508,2)</f>
        <v>0</v>
      </c>
      <c r="BL1508" s="17" t="s">
        <v>196</v>
      </c>
      <c r="BM1508" s="198" t="s">
        <v>2641</v>
      </c>
    </row>
    <row r="1509" spans="2:51" s="13" customFormat="1" ht="10.2">
      <c r="B1509" s="200"/>
      <c r="C1509" s="201"/>
      <c r="D1509" s="202" t="s">
        <v>165</v>
      </c>
      <c r="E1509" s="203" t="s">
        <v>1</v>
      </c>
      <c r="F1509" s="204" t="s">
        <v>166</v>
      </c>
      <c r="G1509" s="201"/>
      <c r="H1509" s="203" t="s">
        <v>1</v>
      </c>
      <c r="I1509" s="205"/>
      <c r="J1509" s="201"/>
      <c r="K1509" s="201"/>
      <c r="L1509" s="206"/>
      <c r="M1509" s="207"/>
      <c r="N1509" s="208"/>
      <c r="O1509" s="208"/>
      <c r="P1509" s="208"/>
      <c r="Q1509" s="208"/>
      <c r="R1509" s="208"/>
      <c r="S1509" s="208"/>
      <c r="T1509" s="209"/>
      <c r="AT1509" s="210" t="s">
        <v>165</v>
      </c>
      <c r="AU1509" s="210" t="s">
        <v>83</v>
      </c>
      <c r="AV1509" s="13" t="s">
        <v>81</v>
      </c>
      <c r="AW1509" s="13" t="s">
        <v>30</v>
      </c>
      <c r="AX1509" s="13" t="s">
        <v>73</v>
      </c>
      <c r="AY1509" s="210" t="s">
        <v>157</v>
      </c>
    </row>
    <row r="1510" spans="2:51" s="14" customFormat="1" ht="10.2">
      <c r="B1510" s="211"/>
      <c r="C1510" s="212"/>
      <c r="D1510" s="202" t="s">
        <v>165</v>
      </c>
      <c r="E1510" s="213" t="s">
        <v>1</v>
      </c>
      <c r="F1510" s="214" t="s">
        <v>2642</v>
      </c>
      <c r="G1510" s="212"/>
      <c r="H1510" s="215">
        <v>78.5</v>
      </c>
      <c r="I1510" s="216"/>
      <c r="J1510" s="212"/>
      <c r="K1510" s="212"/>
      <c r="L1510" s="217"/>
      <c r="M1510" s="218"/>
      <c r="N1510" s="219"/>
      <c r="O1510" s="219"/>
      <c r="P1510" s="219"/>
      <c r="Q1510" s="219"/>
      <c r="R1510" s="219"/>
      <c r="S1510" s="219"/>
      <c r="T1510" s="220"/>
      <c r="AT1510" s="221" t="s">
        <v>165</v>
      </c>
      <c r="AU1510" s="221" t="s">
        <v>83</v>
      </c>
      <c r="AV1510" s="14" t="s">
        <v>83</v>
      </c>
      <c r="AW1510" s="14" t="s">
        <v>30</v>
      </c>
      <c r="AX1510" s="14" t="s">
        <v>73</v>
      </c>
      <c r="AY1510" s="221" t="s">
        <v>157</v>
      </c>
    </row>
    <row r="1511" spans="2:51" s="15" customFormat="1" ht="10.2">
      <c r="B1511" s="222"/>
      <c r="C1511" s="223"/>
      <c r="D1511" s="202" t="s">
        <v>165</v>
      </c>
      <c r="E1511" s="224" t="s">
        <v>1</v>
      </c>
      <c r="F1511" s="225" t="s">
        <v>168</v>
      </c>
      <c r="G1511" s="223"/>
      <c r="H1511" s="226">
        <v>78.5</v>
      </c>
      <c r="I1511" s="227"/>
      <c r="J1511" s="223"/>
      <c r="K1511" s="223"/>
      <c r="L1511" s="228"/>
      <c r="M1511" s="229"/>
      <c r="N1511" s="230"/>
      <c r="O1511" s="230"/>
      <c r="P1511" s="230"/>
      <c r="Q1511" s="230"/>
      <c r="R1511" s="230"/>
      <c r="S1511" s="230"/>
      <c r="T1511" s="231"/>
      <c r="AT1511" s="232" t="s">
        <v>165</v>
      </c>
      <c r="AU1511" s="232" t="s">
        <v>83</v>
      </c>
      <c r="AV1511" s="15" t="s">
        <v>164</v>
      </c>
      <c r="AW1511" s="15" t="s">
        <v>30</v>
      </c>
      <c r="AX1511" s="15" t="s">
        <v>81</v>
      </c>
      <c r="AY1511" s="232" t="s">
        <v>157</v>
      </c>
    </row>
    <row r="1512" spans="1:65" s="2" customFormat="1" ht="24.15" customHeight="1">
      <c r="A1512" s="34"/>
      <c r="B1512" s="35"/>
      <c r="C1512" s="187" t="s">
        <v>1457</v>
      </c>
      <c r="D1512" s="187" t="s">
        <v>159</v>
      </c>
      <c r="E1512" s="188" t="s">
        <v>2643</v>
      </c>
      <c r="F1512" s="189" t="s">
        <v>2644</v>
      </c>
      <c r="G1512" s="190" t="s">
        <v>208</v>
      </c>
      <c r="H1512" s="191">
        <v>75.19</v>
      </c>
      <c r="I1512" s="192"/>
      <c r="J1512" s="193">
        <f>ROUND(I1512*H1512,2)</f>
        <v>0</v>
      </c>
      <c r="K1512" s="189" t="s">
        <v>163</v>
      </c>
      <c r="L1512" s="39"/>
      <c r="M1512" s="194" t="s">
        <v>1</v>
      </c>
      <c r="N1512" s="195" t="s">
        <v>40</v>
      </c>
      <c r="O1512" s="72"/>
      <c r="P1512" s="196">
        <f>O1512*H1512</f>
        <v>0</v>
      </c>
      <c r="Q1512" s="196">
        <v>0.0063</v>
      </c>
      <c r="R1512" s="196">
        <f>Q1512*H1512</f>
        <v>0.473697</v>
      </c>
      <c r="S1512" s="196">
        <v>0</v>
      </c>
      <c r="T1512" s="197">
        <f>S1512*H1512</f>
        <v>0</v>
      </c>
      <c r="U1512" s="34"/>
      <c r="V1512" s="34"/>
      <c r="W1512" s="34"/>
      <c r="X1512" s="34"/>
      <c r="Y1512" s="34"/>
      <c r="Z1512" s="34"/>
      <c r="AA1512" s="34"/>
      <c r="AB1512" s="34"/>
      <c r="AC1512" s="34"/>
      <c r="AD1512" s="34"/>
      <c r="AE1512" s="34"/>
      <c r="AR1512" s="198" t="s">
        <v>196</v>
      </c>
      <c r="AT1512" s="198" t="s">
        <v>159</v>
      </c>
      <c r="AU1512" s="198" t="s">
        <v>83</v>
      </c>
      <c r="AY1512" s="17" t="s">
        <v>157</v>
      </c>
      <c r="BE1512" s="199">
        <f>IF(N1512="základní",J1512,0)</f>
        <v>0</v>
      </c>
      <c r="BF1512" s="199">
        <f>IF(N1512="snížená",J1512,0)</f>
        <v>0</v>
      </c>
      <c r="BG1512" s="199">
        <f>IF(N1512="zákl. přenesená",J1512,0)</f>
        <v>0</v>
      </c>
      <c r="BH1512" s="199">
        <f>IF(N1512="sníž. přenesená",J1512,0)</f>
        <v>0</v>
      </c>
      <c r="BI1512" s="199">
        <f>IF(N1512="nulová",J1512,0)</f>
        <v>0</v>
      </c>
      <c r="BJ1512" s="17" t="s">
        <v>164</v>
      </c>
      <c r="BK1512" s="199">
        <f>ROUND(I1512*H1512,2)</f>
        <v>0</v>
      </c>
      <c r="BL1512" s="17" t="s">
        <v>196</v>
      </c>
      <c r="BM1512" s="198" t="s">
        <v>2645</v>
      </c>
    </row>
    <row r="1513" spans="1:65" s="2" customFormat="1" ht="24.15" customHeight="1">
      <c r="A1513" s="34"/>
      <c r="B1513" s="35"/>
      <c r="C1513" s="233" t="s">
        <v>2646</v>
      </c>
      <c r="D1513" s="233" t="s">
        <v>307</v>
      </c>
      <c r="E1513" s="234" t="s">
        <v>2647</v>
      </c>
      <c r="F1513" s="235" t="s">
        <v>2648</v>
      </c>
      <c r="G1513" s="236" t="s">
        <v>208</v>
      </c>
      <c r="H1513" s="237">
        <v>92.745</v>
      </c>
      <c r="I1513" s="238"/>
      <c r="J1513" s="239">
        <f>ROUND(I1513*H1513,2)</f>
        <v>0</v>
      </c>
      <c r="K1513" s="235" t="s">
        <v>163</v>
      </c>
      <c r="L1513" s="240"/>
      <c r="M1513" s="241" t="s">
        <v>1</v>
      </c>
      <c r="N1513" s="242" t="s">
        <v>40</v>
      </c>
      <c r="O1513" s="72"/>
      <c r="P1513" s="196">
        <f>O1513*H1513</f>
        <v>0</v>
      </c>
      <c r="Q1513" s="196">
        <v>0.018</v>
      </c>
      <c r="R1513" s="196">
        <f>Q1513*H1513</f>
        <v>1.66941</v>
      </c>
      <c r="S1513" s="196">
        <v>0</v>
      </c>
      <c r="T1513" s="197">
        <f>S1513*H1513</f>
        <v>0</v>
      </c>
      <c r="U1513" s="34"/>
      <c r="V1513" s="34"/>
      <c r="W1513" s="34"/>
      <c r="X1513" s="34"/>
      <c r="Y1513" s="34"/>
      <c r="Z1513" s="34"/>
      <c r="AA1513" s="34"/>
      <c r="AB1513" s="34"/>
      <c r="AC1513" s="34"/>
      <c r="AD1513" s="34"/>
      <c r="AE1513" s="34"/>
      <c r="AR1513" s="198" t="s">
        <v>241</v>
      </c>
      <c r="AT1513" s="198" t="s">
        <v>307</v>
      </c>
      <c r="AU1513" s="198" t="s">
        <v>83</v>
      </c>
      <c r="AY1513" s="17" t="s">
        <v>157</v>
      </c>
      <c r="BE1513" s="199">
        <f>IF(N1513="základní",J1513,0)</f>
        <v>0</v>
      </c>
      <c r="BF1513" s="199">
        <f>IF(N1513="snížená",J1513,0)</f>
        <v>0</v>
      </c>
      <c r="BG1513" s="199">
        <f>IF(N1513="zákl. přenesená",J1513,0)</f>
        <v>0</v>
      </c>
      <c r="BH1513" s="199">
        <f>IF(N1513="sníž. přenesená",J1513,0)</f>
        <v>0</v>
      </c>
      <c r="BI1513" s="199">
        <f>IF(N1513="nulová",J1513,0)</f>
        <v>0</v>
      </c>
      <c r="BJ1513" s="17" t="s">
        <v>164</v>
      </c>
      <c r="BK1513" s="199">
        <f>ROUND(I1513*H1513,2)</f>
        <v>0</v>
      </c>
      <c r="BL1513" s="17" t="s">
        <v>196</v>
      </c>
      <c r="BM1513" s="198" t="s">
        <v>2649</v>
      </c>
    </row>
    <row r="1514" spans="2:51" s="14" customFormat="1" ht="10.2">
      <c r="B1514" s="211"/>
      <c r="C1514" s="212"/>
      <c r="D1514" s="202" t="s">
        <v>165</v>
      </c>
      <c r="E1514" s="213" t="s">
        <v>1</v>
      </c>
      <c r="F1514" s="214" t="s">
        <v>2650</v>
      </c>
      <c r="G1514" s="212"/>
      <c r="H1514" s="215">
        <v>82.709</v>
      </c>
      <c r="I1514" s="216"/>
      <c r="J1514" s="212"/>
      <c r="K1514" s="212"/>
      <c r="L1514" s="217"/>
      <c r="M1514" s="218"/>
      <c r="N1514" s="219"/>
      <c r="O1514" s="219"/>
      <c r="P1514" s="219"/>
      <c r="Q1514" s="219"/>
      <c r="R1514" s="219"/>
      <c r="S1514" s="219"/>
      <c r="T1514" s="220"/>
      <c r="AT1514" s="221" t="s">
        <v>165</v>
      </c>
      <c r="AU1514" s="221" t="s">
        <v>83</v>
      </c>
      <c r="AV1514" s="14" t="s">
        <v>83</v>
      </c>
      <c r="AW1514" s="14" t="s">
        <v>30</v>
      </c>
      <c r="AX1514" s="14" t="s">
        <v>73</v>
      </c>
      <c r="AY1514" s="221" t="s">
        <v>157</v>
      </c>
    </row>
    <row r="1515" spans="2:51" s="14" customFormat="1" ht="10.2">
      <c r="B1515" s="211"/>
      <c r="C1515" s="212"/>
      <c r="D1515" s="202" t="s">
        <v>165</v>
      </c>
      <c r="E1515" s="213" t="s">
        <v>1</v>
      </c>
      <c r="F1515" s="214" t="s">
        <v>2651</v>
      </c>
      <c r="G1515" s="212"/>
      <c r="H1515" s="215">
        <v>10.036</v>
      </c>
      <c r="I1515" s="216"/>
      <c r="J1515" s="212"/>
      <c r="K1515" s="212"/>
      <c r="L1515" s="217"/>
      <c r="M1515" s="218"/>
      <c r="N1515" s="219"/>
      <c r="O1515" s="219"/>
      <c r="P1515" s="219"/>
      <c r="Q1515" s="219"/>
      <c r="R1515" s="219"/>
      <c r="S1515" s="219"/>
      <c r="T1515" s="220"/>
      <c r="AT1515" s="221" t="s">
        <v>165</v>
      </c>
      <c r="AU1515" s="221" t="s">
        <v>83</v>
      </c>
      <c r="AV1515" s="14" t="s">
        <v>83</v>
      </c>
      <c r="AW1515" s="14" t="s">
        <v>30</v>
      </c>
      <c r="AX1515" s="14" t="s">
        <v>73</v>
      </c>
      <c r="AY1515" s="221" t="s">
        <v>157</v>
      </c>
    </row>
    <row r="1516" spans="2:51" s="15" customFormat="1" ht="10.2">
      <c r="B1516" s="222"/>
      <c r="C1516" s="223"/>
      <c r="D1516" s="202" t="s">
        <v>165</v>
      </c>
      <c r="E1516" s="224" t="s">
        <v>1</v>
      </c>
      <c r="F1516" s="225" t="s">
        <v>168</v>
      </c>
      <c r="G1516" s="223"/>
      <c r="H1516" s="226">
        <v>92.745</v>
      </c>
      <c r="I1516" s="227"/>
      <c r="J1516" s="223"/>
      <c r="K1516" s="223"/>
      <c r="L1516" s="228"/>
      <c r="M1516" s="229"/>
      <c r="N1516" s="230"/>
      <c r="O1516" s="230"/>
      <c r="P1516" s="230"/>
      <c r="Q1516" s="230"/>
      <c r="R1516" s="230"/>
      <c r="S1516" s="230"/>
      <c r="T1516" s="231"/>
      <c r="AT1516" s="232" t="s">
        <v>165</v>
      </c>
      <c r="AU1516" s="232" t="s">
        <v>83</v>
      </c>
      <c r="AV1516" s="15" t="s">
        <v>164</v>
      </c>
      <c r="AW1516" s="15" t="s">
        <v>30</v>
      </c>
      <c r="AX1516" s="15" t="s">
        <v>81</v>
      </c>
      <c r="AY1516" s="232" t="s">
        <v>157</v>
      </c>
    </row>
    <row r="1517" spans="1:65" s="2" customFormat="1" ht="24.15" customHeight="1">
      <c r="A1517" s="34"/>
      <c r="B1517" s="35"/>
      <c r="C1517" s="187" t="s">
        <v>1462</v>
      </c>
      <c r="D1517" s="187" t="s">
        <v>159</v>
      </c>
      <c r="E1517" s="188" t="s">
        <v>2652</v>
      </c>
      <c r="F1517" s="189" t="s">
        <v>2653</v>
      </c>
      <c r="G1517" s="190" t="s">
        <v>208</v>
      </c>
      <c r="H1517" s="191">
        <v>11.19</v>
      </c>
      <c r="I1517" s="192"/>
      <c r="J1517" s="193">
        <f>ROUND(I1517*H1517,2)</f>
        <v>0</v>
      </c>
      <c r="K1517" s="189" t="s">
        <v>163</v>
      </c>
      <c r="L1517" s="39"/>
      <c r="M1517" s="194" t="s">
        <v>1</v>
      </c>
      <c r="N1517" s="195" t="s">
        <v>40</v>
      </c>
      <c r="O1517" s="72"/>
      <c r="P1517" s="196">
        <f>O1517*H1517</f>
        <v>0</v>
      </c>
      <c r="Q1517" s="196">
        <v>0</v>
      </c>
      <c r="R1517" s="196">
        <f>Q1517*H1517</f>
        <v>0</v>
      </c>
      <c r="S1517" s="196">
        <v>0</v>
      </c>
      <c r="T1517" s="197">
        <f>S1517*H1517</f>
        <v>0</v>
      </c>
      <c r="U1517" s="34"/>
      <c r="V1517" s="34"/>
      <c r="W1517" s="34"/>
      <c r="X1517" s="34"/>
      <c r="Y1517" s="34"/>
      <c r="Z1517" s="34"/>
      <c r="AA1517" s="34"/>
      <c r="AB1517" s="34"/>
      <c r="AC1517" s="34"/>
      <c r="AD1517" s="34"/>
      <c r="AE1517" s="34"/>
      <c r="AR1517" s="198" t="s">
        <v>196</v>
      </c>
      <c r="AT1517" s="198" t="s">
        <v>159</v>
      </c>
      <c r="AU1517" s="198" t="s">
        <v>83</v>
      </c>
      <c r="AY1517" s="17" t="s">
        <v>157</v>
      </c>
      <c r="BE1517" s="199">
        <f>IF(N1517="základní",J1517,0)</f>
        <v>0</v>
      </c>
      <c r="BF1517" s="199">
        <f>IF(N1517="snížená",J1517,0)</f>
        <v>0</v>
      </c>
      <c r="BG1517" s="199">
        <f>IF(N1517="zákl. přenesená",J1517,0)</f>
        <v>0</v>
      </c>
      <c r="BH1517" s="199">
        <f>IF(N1517="sníž. přenesená",J1517,0)</f>
        <v>0</v>
      </c>
      <c r="BI1517" s="199">
        <f>IF(N1517="nulová",J1517,0)</f>
        <v>0</v>
      </c>
      <c r="BJ1517" s="17" t="s">
        <v>164</v>
      </c>
      <c r="BK1517" s="199">
        <f>ROUND(I1517*H1517,2)</f>
        <v>0</v>
      </c>
      <c r="BL1517" s="17" t="s">
        <v>196</v>
      </c>
      <c r="BM1517" s="198" t="s">
        <v>2654</v>
      </c>
    </row>
    <row r="1518" spans="2:51" s="14" customFormat="1" ht="10.2">
      <c r="B1518" s="211"/>
      <c r="C1518" s="212"/>
      <c r="D1518" s="202" t="s">
        <v>165</v>
      </c>
      <c r="E1518" s="213" t="s">
        <v>1</v>
      </c>
      <c r="F1518" s="214" t="s">
        <v>2655</v>
      </c>
      <c r="G1518" s="212"/>
      <c r="H1518" s="215">
        <v>11.19</v>
      </c>
      <c r="I1518" s="216"/>
      <c r="J1518" s="212"/>
      <c r="K1518" s="212"/>
      <c r="L1518" s="217"/>
      <c r="M1518" s="218"/>
      <c r="N1518" s="219"/>
      <c r="O1518" s="219"/>
      <c r="P1518" s="219"/>
      <c r="Q1518" s="219"/>
      <c r="R1518" s="219"/>
      <c r="S1518" s="219"/>
      <c r="T1518" s="220"/>
      <c r="AT1518" s="221" t="s">
        <v>165</v>
      </c>
      <c r="AU1518" s="221" t="s">
        <v>83</v>
      </c>
      <c r="AV1518" s="14" t="s">
        <v>83</v>
      </c>
      <c r="AW1518" s="14" t="s">
        <v>30</v>
      </c>
      <c r="AX1518" s="14" t="s">
        <v>73</v>
      </c>
      <c r="AY1518" s="221" t="s">
        <v>157</v>
      </c>
    </row>
    <row r="1519" spans="2:51" s="15" customFormat="1" ht="10.2">
      <c r="B1519" s="222"/>
      <c r="C1519" s="223"/>
      <c r="D1519" s="202" t="s">
        <v>165</v>
      </c>
      <c r="E1519" s="224" t="s">
        <v>1</v>
      </c>
      <c r="F1519" s="225" t="s">
        <v>168</v>
      </c>
      <c r="G1519" s="223"/>
      <c r="H1519" s="226">
        <v>11.19</v>
      </c>
      <c r="I1519" s="227"/>
      <c r="J1519" s="223"/>
      <c r="K1519" s="223"/>
      <c r="L1519" s="228"/>
      <c r="M1519" s="229"/>
      <c r="N1519" s="230"/>
      <c r="O1519" s="230"/>
      <c r="P1519" s="230"/>
      <c r="Q1519" s="230"/>
      <c r="R1519" s="230"/>
      <c r="S1519" s="230"/>
      <c r="T1519" s="231"/>
      <c r="AT1519" s="232" t="s">
        <v>165</v>
      </c>
      <c r="AU1519" s="232" t="s">
        <v>83</v>
      </c>
      <c r="AV1519" s="15" t="s">
        <v>164</v>
      </c>
      <c r="AW1519" s="15" t="s">
        <v>30</v>
      </c>
      <c r="AX1519" s="15" t="s">
        <v>81</v>
      </c>
      <c r="AY1519" s="232" t="s">
        <v>157</v>
      </c>
    </row>
    <row r="1520" spans="1:65" s="2" customFormat="1" ht="24.15" customHeight="1">
      <c r="A1520" s="34"/>
      <c r="B1520" s="35"/>
      <c r="C1520" s="187" t="s">
        <v>2656</v>
      </c>
      <c r="D1520" s="187" t="s">
        <v>159</v>
      </c>
      <c r="E1520" s="188" t="s">
        <v>2657</v>
      </c>
      <c r="F1520" s="189" t="s">
        <v>2658</v>
      </c>
      <c r="G1520" s="190" t="s">
        <v>208</v>
      </c>
      <c r="H1520" s="191">
        <v>75.19</v>
      </c>
      <c r="I1520" s="192"/>
      <c r="J1520" s="193">
        <f>ROUND(I1520*H1520,2)</f>
        <v>0</v>
      </c>
      <c r="K1520" s="189" t="s">
        <v>163</v>
      </c>
      <c r="L1520" s="39"/>
      <c r="M1520" s="194" t="s">
        <v>1</v>
      </c>
      <c r="N1520" s="195" t="s">
        <v>40</v>
      </c>
      <c r="O1520" s="72"/>
      <c r="P1520" s="196">
        <f>O1520*H1520</f>
        <v>0</v>
      </c>
      <c r="Q1520" s="196">
        <v>0.00062</v>
      </c>
      <c r="R1520" s="196">
        <f>Q1520*H1520</f>
        <v>0.0466178</v>
      </c>
      <c r="S1520" s="196">
        <v>0</v>
      </c>
      <c r="T1520" s="197">
        <f>S1520*H1520</f>
        <v>0</v>
      </c>
      <c r="U1520" s="34"/>
      <c r="V1520" s="34"/>
      <c r="W1520" s="34"/>
      <c r="X1520" s="34"/>
      <c r="Y1520" s="34"/>
      <c r="Z1520" s="34"/>
      <c r="AA1520" s="34"/>
      <c r="AB1520" s="34"/>
      <c r="AC1520" s="34"/>
      <c r="AD1520" s="34"/>
      <c r="AE1520" s="34"/>
      <c r="AR1520" s="198" t="s">
        <v>196</v>
      </c>
      <c r="AT1520" s="198" t="s">
        <v>159</v>
      </c>
      <c r="AU1520" s="198" t="s">
        <v>83</v>
      </c>
      <c r="AY1520" s="17" t="s">
        <v>157</v>
      </c>
      <c r="BE1520" s="199">
        <f>IF(N1520="základní",J1520,0)</f>
        <v>0</v>
      </c>
      <c r="BF1520" s="199">
        <f>IF(N1520="snížená",J1520,0)</f>
        <v>0</v>
      </c>
      <c r="BG1520" s="199">
        <f>IF(N1520="zákl. přenesená",J1520,0)</f>
        <v>0</v>
      </c>
      <c r="BH1520" s="199">
        <f>IF(N1520="sníž. přenesená",J1520,0)</f>
        <v>0</v>
      </c>
      <c r="BI1520" s="199">
        <f>IF(N1520="nulová",J1520,0)</f>
        <v>0</v>
      </c>
      <c r="BJ1520" s="17" t="s">
        <v>164</v>
      </c>
      <c r="BK1520" s="199">
        <f>ROUND(I1520*H1520,2)</f>
        <v>0</v>
      </c>
      <c r="BL1520" s="17" t="s">
        <v>196</v>
      </c>
      <c r="BM1520" s="198" t="s">
        <v>2659</v>
      </c>
    </row>
    <row r="1521" spans="1:65" s="2" customFormat="1" ht="24.15" customHeight="1">
      <c r="A1521" s="34"/>
      <c r="B1521" s="35"/>
      <c r="C1521" s="187" t="s">
        <v>1466</v>
      </c>
      <c r="D1521" s="187" t="s">
        <v>159</v>
      </c>
      <c r="E1521" s="188" t="s">
        <v>2660</v>
      </c>
      <c r="F1521" s="189" t="s">
        <v>2661</v>
      </c>
      <c r="G1521" s="190" t="s">
        <v>216</v>
      </c>
      <c r="H1521" s="191">
        <v>3.142</v>
      </c>
      <c r="I1521" s="192"/>
      <c r="J1521" s="193">
        <f>ROUND(I1521*H1521,2)</f>
        <v>0</v>
      </c>
      <c r="K1521" s="189" t="s">
        <v>163</v>
      </c>
      <c r="L1521" s="39"/>
      <c r="M1521" s="194" t="s">
        <v>1</v>
      </c>
      <c r="N1521" s="195" t="s">
        <v>40</v>
      </c>
      <c r="O1521" s="72"/>
      <c r="P1521" s="196">
        <f>O1521*H1521</f>
        <v>0</v>
      </c>
      <c r="Q1521" s="196">
        <v>0</v>
      </c>
      <c r="R1521" s="196">
        <f>Q1521*H1521</f>
        <v>0</v>
      </c>
      <c r="S1521" s="196">
        <v>0</v>
      </c>
      <c r="T1521" s="197">
        <f>S1521*H1521</f>
        <v>0</v>
      </c>
      <c r="U1521" s="34"/>
      <c r="V1521" s="34"/>
      <c r="W1521" s="34"/>
      <c r="X1521" s="34"/>
      <c r="Y1521" s="34"/>
      <c r="Z1521" s="34"/>
      <c r="AA1521" s="34"/>
      <c r="AB1521" s="34"/>
      <c r="AC1521" s="34"/>
      <c r="AD1521" s="34"/>
      <c r="AE1521" s="34"/>
      <c r="AR1521" s="198" t="s">
        <v>196</v>
      </c>
      <c r="AT1521" s="198" t="s">
        <v>159</v>
      </c>
      <c r="AU1521" s="198" t="s">
        <v>83</v>
      </c>
      <c r="AY1521" s="17" t="s">
        <v>157</v>
      </c>
      <c r="BE1521" s="199">
        <f>IF(N1521="základní",J1521,0)</f>
        <v>0</v>
      </c>
      <c r="BF1521" s="199">
        <f>IF(N1521="snížená",J1521,0)</f>
        <v>0</v>
      </c>
      <c r="BG1521" s="199">
        <f>IF(N1521="zákl. přenesená",J1521,0)</f>
        <v>0</v>
      </c>
      <c r="BH1521" s="199">
        <f>IF(N1521="sníž. přenesená",J1521,0)</f>
        <v>0</v>
      </c>
      <c r="BI1521" s="199">
        <f>IF(N1521="nulová",J1521,0)</f>
        <v>0</v>
      </c>
      <c r="BJ1521" s="17" t="s">
        <v>164</v>
      </c>
      <c r="BK1521" s="199">
        <f>ROUND(I1521*H1521,2)</f>
        <v>0</v>
      </c>
      <c r="BL1521" s="17" t="s">
        <v>196</v>
      </c>
      <c r="BM1521" s="198" t="s">
        <v>2662</v>
      </c>
    </row>
    <row r="1522" spans="2:63" s="12" customFormat="1" ht="22.8" customHeight="1">
      <c r="B1522" s="171"/>
      <c r="C1522" s="172"/>
      <c r="D1522" s="173" t="s">
        <v>72</v>
      </c>
      <c r="E1522" s="185" t="s">
        <v>1748</v>
      </c>
      <c r="F1522" s="185" t="s">
        <v>2663</v>
      </c>
      <c r="G1522" s="172"/>
      <c r="H1522" s="172"/>
      <c r="I1522" s="175"/>
      <c r="J1522" s="186">
        <f>BK1522</f>
        <v>0</v>
      </c>
      <c r="K1522" s="172"/>
      <c r="L1522" s="177"/>
      <c r="M1522" s="178"/>
      <c r="N1522" s="179"/>
      <c r="O1522" s="179"/>
      <c r="P1522" s="180">
        <f>SUM(P1523:P1532)</f>
        <v>0</v>
      </c>
      <c r="Q1522" s="179"/>
      <c r="R1522" s="180">
        <f>SUM(R1523:R1532)</f>
        <v>0.02941</v>
      </c>
      <c r="S1522" s="179"/>
      <c r="T1522" s="181">
        <f>SUM(T1523:T1532)</f>
        <v>0</v>
      </c>
      <c r="AR1522" s="182" t="s">
        <v>83</v>
      </c>
      <c r="AT1522" s="183" t="s">
        <v>72</v>
      </c>
      <c r="AU1522" s="183" t="s">
        <v>81</v>
      </c>
      <c r="AY1522" s="182" t="s">
        <v>157</v>
      </c>
      <c r="BK1522" s="184">
        <f>SUM(BK1523:BK1532)</f>
        <v>0</v>
      </c>
    </row>
    <row r="1523" spans="1:65" s="2" customFormat="1" ht="14.4" customHeight="1">
      <c r="A1523" s="34"/>
      <c r="B1523" s="35"/>
      <c r="C1523" s="187" t="s">
        <v>2664</v>
      </c>
      <c r="D1523" s="187" t="s">
        <v>159</v>
      </c>
      <c r="E1523" s="188" t="s">
        <v>2665</v>
      </c>
      <c r="F1523" s="189" t="s">
        <v>2666</v>
      </c>
      <c r="G1523" s="190" t="s">
        <v>208</v>
      </c>
      <c r="H1523" s="191">
        <v>17</v>
      </c>
      <c r="I1523" s="192"/>
      <c r="J1523" s="193">
        <f>ROUND(I1523*H1523,2)</f>
        <v>0</v>
      </c>
      <c r="K1523" s="189" t="s">
        <v>163</v>
      </c>
      <c r="L1523" s="39"/>
      <c r="M1523" s="194" t="s">
        <v>1</v>
      </c>
      <c r="N1523" s="195" t="s">
        <v>40</v>
      </c>
      <c r="O1523" s="72"/>
      <c r="P1523" s="196">
        <f>O1523*H1523</f>
        <v>0</v>
      </c>
      <c r="Q1523" s="196">
        <v>0.0003</v>
      </c>
      <c r="R1523" s="196">
        <f>Q1523*H1523</f>
        <v>0.0050999999999999995</v>
      </c>
      <c r="S1523" s="196">
        <v>0</v>
      </c>
      <c r="T1523" s="197">
        <f>S1523*H1523</f>
        <v>0</v>
      </c>
      <c r="U1523" s="34"/>
      <c r="V1523" s="34"/>
      <c r="W1523" s="34"/>
      <c r="X1523" s="34"/>
      <c r="Y1523" s="34"/>
      <c r="Z1523" s="34"/>
      <c r="AA1523" s="34"/>
      <c r="AB1523" s="34"/>
      <c r="AC1523" s="34"/>
      <c r="AD1523" s="34"/>
      <c r="AE1523" s="34"/>
      <c r="AR1523" s="198" t="s">
        <v>196</v>
      </c>
      <c r="AT1523" s="198" t="s">
        <v>159</v>
      </c>
      <c r="AU1523" s="198" t="s">
        <v>83</v>
      </c>
      <c r="AY1523" s="17" t="s">
        <v>157</v>
      </c>
      <c r="BE1523" s="199">
        <f>IF(N1523="základní",J1523,0)</f>
        <v>0</v>
      </c>
      <c r="BF1523" s="199">
        <f>IF(N1523="snížená",J1523,0)</f>
        <v>0</v>
      </c>
      <c r="BG1523" s="199">
        <f>IF(N1523="zákl. přenesená",J1523,0)</f>
        <v>0</v>
      </c>
      <c r="BH1523" s="199">
        <f>IF(N1523="sníž. přenesená",J1523,0)</f>
        <v>0</v>
      </c>
      <c r="BI1523" s="199">
        <f>IF(N1523="nulová",J1523,0)</f>
        <v>0</v>
      </c>
      <c r="BJ1523" s="17" t="s">
        <v>164</v>
      </c>
      <c r="BK1523" s="199">
        <f>ROUND(I1523*H1523,2)</f>
        <v>0</v>
      </c>
      <c r="BL1523" s="17" t="s">
        <v>196</v>
      </c>
      <c r="BM1523" s="198" t="s">
        <v>2667</v>
      </c>
    </row>
    <row r="1524" spans="2:51" s="13" customFormat="1" ht="10.2">
      <c r="B1524" s="200"/>
      <c r="C1524" s="201"/>
      <c r="D1524" s="202" t="s">
        <v>165</v>
      </c>
      <c r="E1524" s="203" t="s">
        <v>1</v>
      </c>
      <c r="F1524" s="204" t="s">
        <v>646</v>
      </c>
      <c r="G1524" s="201"/>
      <c r="H1524" s="203" t="s">
        <v>1</v>
      </c>
      <c r="I1524" s="205"/>
      <c r="J1524" s="201"/>
      <c r="K1524" s="201"/>
      <c r="L1524" s="206"/>
      <c r="M1524" s="207"/>
      <c r="N1524" s="208"/>
      <c r="O1524" s="208"/>
      <c r="P1524" s="208"/>
      <c r="Q1524" s="208"/>
      <c r="R1524" s="208"/>
      <c r="S1524" s="208"/>
      <c r="T1524" s="209"/>
      <c r="AT1524" s="210" t="s">
        <v>165</v>
      </c>
      <c r="AU1524" s="210" t="s">
        <v>83</v>
      </c>
      <c r="AV1524" s="13" t="s">
        <v>81</v>
      </c>
      <c r="AW1524" s="13" t="s">
        <v>30</v>
      </c>
      <c r="AX1524" s="13" t="s">
        <v>73</v>
      </c>
      <c r="AY1524" s="210" t="s">
        <v>157</v>
      </c>
    </row>
    <row r="1525" spans="2:51" s="14" customFormat="1" ht="10.2">
      <c r="B1525" s="211"/>
      <c r="C1525" s="212"/>
      <c r="D1525" s="202" t="s">
        <v>165</v>
      </c>
      <c r="E1525" s="213" t="s">
        <v>1</v>
      </c>
      <c r="F1525" s="214" t="s">
        <v>731</v>
      </c>
      <c r="G1525" s="212"/>
      <c r="H1525" s="215">
        <v>17</v>
      </c>
      <c r="I1525" s="216"/>
      <c r="J1525" s="212"/>
      <c r="K1525" s="212"/>
      <c r="L1525" s="217"/>
      <c r="M1525" s="218"/>
      <c r="N1525" s="219"/>
      <c r="O1525" s="219"/>
      <c r="P1525" s="219"/>
      <c r="Q1525" s="219"/>
      <c r="R1525" s="219"/>
      <c r="S1525" s="219"/>
      <c r="T1525" s="220"/>
      <c r="AT1525" s="221" t="s">
        <v>165</v>
      </c>
      <c r="AU1525" s="221" t="s">
        <v>83</v>
      </c>
      <c r="AV1525" s="14" t="s">
        <v>83</v>
      </c>
      <c r="AW1525" s="14" t="s">
        <v>30</v>
      </c>
      <c r="AX1525" s="14" t="s">
        <v>73</v>
      </c>
      <c r="AY1525" s="221" t="s">
        <v>157</v>
      </c>
    </row>
    <row r="1526" spans="2:51" s="15" customFormat="1" ht="10.2">
      <c r="B1526" s="222"/>
      <c r="C1526" s="223"/>
      <c r="D1526" s="202" t="s">
        <v>165</v>
      </c>
      <c r="E1526" s="224" t="s">
        <v>1</v>
      </c>
      <c r="F1526" s="225" t="s">
        <v>168</v>
      </c>
      <c r="G1526" s="223"/>
      <c r="H1526" s="226">
        <v>17</v>
      </c>
      <c r="I1526" s="227"/>
      <c r="J1526" s="223"/>
      <c r="K1526" s="223"/>
      <c r="L1526" s="228"/>
      <c r="M1526" s="229"/>
      <c r="N1526" s="230"/>
      <c r="O1526" s="230"/>
      <c r="P1526" s="230"/>
      <c r="Q1526" s="230"/>
      <c r="R1526" s="230"/>
      <c r="S1526" s="230"/>
      <c r="T1526" s="231"/>
      <c r="AT1526" s="232" t="s">
        <v>165</v>
      </c>
      <c r="AU1526" s="232" t="s">
        <v>83</v>
      </c>
      <c r="AV1526" s="15" t="s">
        <v>164</v>
      </c>
      <c r="AW1526" s="15" t="s">
        <v>30</v>
      </c>
      <c r="AX1526" s="15" t="s">
        <v>81</v>
      </c>
      <c r="AY1526" s="232" t="s">
        <v>157</v>
      </c>
    </row>
    <row r="1527" spans="1:65" s="2" customFormat="1" ht="14.4" customHeight="1">
      <c r="A1527" s="34"/>
      <c r="B1527" s="35"/>
      <c r="C1527" s="187" t="s">
        <v>1470</v>
      </c>
      <c r="D1527" s="187" t="s">
        <v>159</v>
      </c>
      <c r="E1527" s="188" t="s">
        <v>2668</v>
      </c>
      <c r="F1527" s="189" t="s">
        <v>2669</v>
      </c>
      <c r="G1527" s="190" t="s">
        <v>162</v>
      </c>
      <c r="H1527" s="191">
        <v>34</v>
      </c>
      <c r="I1527" s="192"/>
      <c r="J1527" s="193">
        <f>ROUND(I1527*H1527,2)</f>
        <v>0</v>
      </c>
      <c r="K1527" s="189" t="s">
        <v>163</v>
      </c>
      <c r="L1527" s="39"/>
      <c r="M1527" s="194" t="s">
        <v>1</v>
      </c>
      <c r="N1527" s="195" t="s">
        <v>40</v>
      </c>
      <c r="O1527" s="72"/>
      <c r="P1527" s="196">
        <f>O1527*H1527</f>
        <v>0</v>
      </c>
      <c r="Q1527" s="196">
        <v>0.0006</v>
      </c>
      <c r="R1527" s="196">
        <f>Q1527*H1527</f>
        <v>0.020399999999999998</v>
      </c>
      <c r="S1527" s="196">
        <v>0</v>
      </c>
      <c r="T1527" s="197">
        <f>S1527*H1527</f>
        <v>0</v>
      </c>
      <c r="U1527" s="34"/>
      <c r="V1527" s="34"/>
      <c r="W1527" s="34"/>
      <c r="X1527" s="34"/>
      <c r="Y1527" s="34"/>
      <c r="Z1527" s="34"/>
      <c r="AA1527" s="34"/>
      <c r="AB1527" s="34"/>
      <c r="AC1527" s="34"/>
      <c r="AD1527" s="34"/>
      <c r="AE1527" s="34"/>
      <c r="AR1527" s="198" t="s">
        <v>196</v>
      </c>
      <c r="AT1527" s="198" t="s">
        <v>159</v>
      </c>
      <c r="AU1527" s="198" t="s">
        <v>83</v>
      </c>
      <c r="AY1527" s="17" t="s">
        <v>157</v>
      </c>
      <c r="BE1527" s="199">
        <f>IF(N1527="základní",J1527,0)</f>
        <v>0</v>
      </c>
      <c r="BF1527" s="199">
        <f>IF(N1527="snížená",J1527,0)</f>
        <v>0</v>
      </c>
      <c r="BG1527" s="199">
        <f>IF(N1527="zákl. přenesená",J1527,0)</f>
        <v>0</v>
      </c>
      <c r="BH1527" s="199">
        <f>IF(N1527="sníž. přenesená",J1527,0)</f>
        <v>0</v>
      </c>
      <c r="BI1527" s="199">
        <f>IF(N1527="nulová",J1527,0)</f>
        <v>0</v>
      </c>
      <c r="BJ1527" s="17" t="s">
        <v>164</v>
      </c>
      <c r="BK1527" s="199">
        <f>ROUND(I1527*H1527,2)</f>
        <v>0</v>
      </c>
      <c r="BL1527" s="17" t="s">
        <v>196</v>
      </c>
      <c r="BM1527" s="198" t="s">
        <v>2670</v>
      </c>
    </row>
    <row r="1528" spans="2:51" s="13" customFormat="1" ht="10.2">
      <c r="B1528" s="200"/>
      <c r="C1528" s="201"/>
      <c r="D1528" s="202" t="s">
        <v>165</v>
      </c>
      <c r="E1528" s="203" t="s">
        <v>1</v>
      </c>
      <c r="F1528" s="204" t="s">
        <v>646</v>
      </c>
      <c r="G1528" s="201"/>
      <c r="H1528" s="203" t="s">
        <v>1</v>
      </c>
      <c r="I1528" s="205"/>
      <c r="J1528" s="201"/>
      <c r="K1528" s="201"/>
      <c r="L1528" s="206"/>
      <c r="M1528" s="207"/>
      <c r="N1528" s="208"/>
      <c r="O1528" s="208"/>
      <c r="P1528" s="208"/>
      <c r="Q1528" s="208"/>
      <c r="R1528" s="208"/>
      <c r="S1528" s="208"/>
      <c r="T1528" s="209"/>
      <c r="AT1528" s="210" t="s">
        <v>165</v>
      </c>
      <c r="AU1528" s="210" t="s">
        <v>83</v>
      </c>
      <c r="AV1528" s="13" t="s">
        <v>81</v>
      </c>
      <c r="AW1528" s="13" t="s">
        <v>30</v>
      </c>
      <c r="AX1528" s="13" t="s">
        <v>73</v>
      </c>
      <c r="AY1528" s="210" t="s">
        <v>157</v>
      </c>
    </row>
    <row r="1529" spans="2:51" s="14" customFormat="1" ht="10.2">
      <c r="B1529" s="211"/>
      <c r="C1529" s="212"/>
      <c r="D1529" s="202" t="s">
        <v>165</v>
      </c>
      <c r="E1529" s="213" t="s">
        <v>1</v>
      </c>
      <c r="F1529" s="214" t="s">
        <v>2671</v>
      </c>
      <c r="G1529" s="212"/>
      <c r="H1529" s="215">
        <v>34</v>
      </c>
      <c r="I1529" s="216"/>
      <c r="J1529" s="212"/>
      <c r="K1529" s="212"/>
      <c r="L1529" s="217"/>
      <c r="M1529" s="218"/>
      <c r="N1529" s="219"/>
      <c r="O1529" s="219"/>
      <c r="P1529" s="219"/>
      <c r="Q1529" s="219"/>
      <c r="R1529" s="219"/>
      <c r="S1529" s="219"/>
      <c r="T1529" s="220"/>
      <c r="AT1529" s="221" t="s">
        <v>165</v>
      </c>
      <c r="AU1529" s="221" t="s">
        <v>83</v>
      </c>
      <c r="AV1529" s="14" t="s">
        <v>83</v>
      </c>
      <c r="AW1529" s="14" t="s">
        <v>30</v>
      </c>
      <c r="AX1529" s="14" t="s">
        <v>73</v>
      </c>
      <c r="AY1529" s="221" t="s">
        <v>157</v>
      </c>
    </row>
    <row r="1530" spans="2:51" s="15" customFormat="1" ht="10.2">
      <c r="B1530" s="222"/>
      <c r="C1530" s="223"/>
      <c r="D1530" s="202" t="s">
        <v>165</v>
      </c>
      <c r="E1530" s="224" t="s">
        <v>1</v>
      </c>
      <c r="F1530" s="225" t="s">
        <v>168</v>
      </c>
      <c r="G1530" s="223"/>
      <c r="H1530" s="226">
        <v>34</v>
      </c>
      <c r="I1530" s="227"/>
      <c r="J1530" s="223"/>
      <c r="K1530" s="223"/>
      <c r="L1530" s="228"/>
      <c r="M1530" s="229"/>
      <c r="N1530" s="230"/>
      <c r="O1530" s="230"/>
      <c r="P1530" s="230"/>
      <c r="Q1530" s="230"/>
      <c r="R1530" s="230"/>
      <c r="S1530" s="230"/>
      <c r="T1530" s="231"/>
      <c r="AT1530" s="232" t="s">
        <v>165</v>
      </c>
      <c r="AU1530" s="232" t="s">
        <v>83</v>
      </c>
      <c r="AV1530" s="15" t="s">
        <v>164</v>
      </c>
      <c r="AW1530" s="15" t="s">
        <v>30</v>
      </c>
      <c r="AX1530" s="15" t="s">
        <v>81</v>
      </c>
      <c r="AY1530" s="232" t="s">
        <v>157</v>
      </c>
    </row>
    <row r="1531" spans="1:65" s="2" customFormat="1" ht="24.15" customHeight="1">
      <c r="A1531" s="34"/>
      <c r="B1531" s="35"/>
      <c r="C1531" s="187" t="s">
        <v>2672</v>
      </c>
      <c r="D1531" s="187" t="s">
        <v>159</v>
      </c>
      <c r="E1531" s="188" t="s">
        <v>2673</v>
      </c>
      <c r="F1531" s="189" t="s">
        <v>2674</v>
      </c>
      <c r="G1531" s="190" t="s">
        <v>208</v>
      </c>
      <c r="H1531" s="191">
        <v>17</v>
      </c>
      <c r="I1531" s="192"/>
      <c r="J1531" s="193">
        <f>ROUND(I1531*H1531,2)</f>
        <v>0</v>
      </c>
      <c r="K1531" s="189" t="s">
        <v>163</v>
      </c>
      <c r="L1531" s="39"/>
      <c r="M1531" s="194" t="s">
        <v>1</v>
      </c>
      <c r="N1531" s="195" t="s">
        <v>40</v>
      </c>
      <c r="O1531" s="72"/>
      <c r="P1531" s="196">
        <f>O1531*H1531</f>
        <v>0</v>
      </c>
      <c r="Q1531" s="196">
        <v>0.00023</v>
      </c>
      <c r="R1531" s="196">
        <f>Q1531*H1531</f>
        <v>0.00391</v>
      </c>
      <c r="S1531" s="196">
        <v>0</v>
      </c>
      <c r="T1531" s="197">
        <f>S1531*H1531</f>
        <v>0</v>
      </c>
      <c r="U1531" s="34"/>
      <c r="V1531" s="34"/>
      <c r="W1531" s="34"/>
      <c r="X1531" s="34"/>
      <c r="Y1531" s="34"/>
      <c r="Z1531" s="34"/>
      <c r="AA1531" s="34"/>
      <c r="AB1531" s="34"/>
      <c r="AC1531" s="34"/>
      <c r="AD1531" s="34"/>
      <c r="AE1531" s="34"/>
      <c r="AR1531" s="198" t="s">
        <v>196</v>
      </c>
      <c r="AT1531" s="198" t="s">
        <v>159</v>
      </c>
      <c r="AU1531" s="198" t="s">
        <v>83</v>
      </c>
      <c r="AY1531" s="17" t="s">
        <v>157</v>
      </c>
      <c r="BE1531" s="199">
        <f>IF(N1531="základní",J1531,0)</f>
        <v>0</v>
      </c>
      <c r="BF1531" s="199">
        <f>IF(N1531="snížená",J1531,0)</f>
        <v>0</v>
      </c>
      <c r="BG1531" s="199">
        <f>IF(N1531="zákl. přenesená",J1531,0)</f>
        <v>0</v>
      </c>
      <c r="BH1531" s="199">
        <f>IF(N1531="sníž. přenesená",J1531,0)</f>
        <v>0</v>
      </c>
      <c r="BI1531" s="199">
        <f>IF(N1531="nulová",J1531,0)</f>
        <v>0</v>
      </c>
      <c r="BJ1531" s="17" t="s">
        <v>164</v>
      </c>
      <c r="BK1531" s="199">
        <f>ROUND(I1531*H1531,2)</f>
        <v>0</v>
      </c>
      <c r="BL1531" s="17" t="s">
        <v>196</v>
      </c>
      <c r="BM1531" s="198" t="s">
        <v>2675</v>
      </c>
    </row>
    <row r="1532" spans="1:65" s="2" customFormat="1" ht="24.15" customHeight="1">
      <c r="A1532" s="34"/>
      <c r="B1532" s="35"/>
      <c r="C1532" s="187" t="s">
        <v>1473</v>
      </c>
      <c r="D1532" s="187" t="s">
        <v>159</v>
      </c>
      <c r="E1532" s="188" t="s">
        <v>2676</v>
      </c>
      <c r="F1532" s="189" t="s">
        <v>2677</v>
      </c>
      <c r="G1532" s="190" t="s">
        <v>216</v>
      </c>
      <c r="H1532" s="191">
        <v>0.029</v>
      </c>
      <c r="I1532" s="192"/>
      <c r="J1532" s="193">
        <f>ROUND(I1532*H1532,2)</f>
        <v>0</v>
      </c>
      <c r="K1532" s="189" t="s">
        <v>163</v>
      </c>
      <c r="L1532" s="39"/>
      <c r="M1532" s="194" t="s">
        <v>1</v>
      </c>
      <c r="N1532" s="195" t="s">
        <v>40</v>
      </c>
      <c r="O1532" s="72"/>
      <c r="P1532" s="196">
        <f>O1532*H1532</f>
        <v>0</v>
      </c>
      <c r="Q1532" s="196">
        <v>0</v>
      </c>
      <c r="R1532" s="196">
        <f>Q1532*H1532</f>
        <v>0</v>
      </c>
      <c r="S1532" s="196">
        <v>0</v>
      </c>
      <c r="T1532" s="197">
        <f>S1532*H1532</f>
        <v>0</v>
      </c>
      <c r="U1532" s="34"/>
      <c r="V1532" s="34"/>
      <c r="W1532" s="34"/>
      <c r="X1532" s="34"/>
      <c r="Y1532" s="34"/>
      <c r="Z1532" s="34"/>
      <c r="AA1532" s="34"/>
      <c r="AB1532" s="34"/>
      <c r="AC1532" s="34"/>
      <c r="AD1532" s="34"/>
      <c r="AE1532" s="34"/>
      <c r="AR1532" s="198" t="s">
        <v>196</v>
      </c>
      <c r="AT1532" s="198" t="s">
        <v>159</v>
      </c>
      <c r="AU1532" s="198" t="s">
        <v>83</v>
      </c>
      <c r="AY1532" s="17" t="s">
        <v>157</v>
      </c>
      <c r="BE1532" s="199">
        <f>IF(N1532="základní",J1532,0)</f>
        <v>0</v>
      </c>
      <c r="BF1532" s="199">
        <f>IF(N1532="snížená",J1532,0)</f>
        <v>0</v>
      </c>
      <c r="BG1532" s="199">
        <f>IF(N1532="zákl. přenesená",J1532,0)</f>
        <v>0</v>
      </c>
      <c r="BH1532" s="199">
        <f>IF(N1532="sníž. přenesená",J1532,0)</f>
        <v>0</v>
      </c>
      <c r="BI1532" s="199">
        <f>IF(N1532="nulová",J1532,0)</f>
        <v>0</v>
      </c>
      <c r="BJ1532" s="17" t="s">
        <v>164</v>
      </c>
      <c r="BK1532" s="199">
        <f>ROUND(I1532*H1532,2)</f>
        <v>0</v>
      </c>
      <c r="BL1532" s="17" t="s">
        <v>196</v>
      </c>
      <c r="BM1532" s="198" t="s">
        <v>2678</v>
      </c>
    </row>
    <row r="1533" spans="2:63" s="12" customFormat="1" ht="22.8" customHeight="1">
      <c r="B1533" s="171"/>
      <c r="C1533" s="172"/>
      <c r="D1533" s="173" t="s">
        <v>72</v>
      </c>
      <c r="E1533" s="185" t="s">
        <v>1756</v>
      </c>
      <c r="F1533" s="185" t="s">
        <v>2679</v>
      </c>
      <c r="G1533" s="172"/>
      <c r="H1533" s="172"/>
      <c r="I1533" s="175"/>
      <c r="J1533" s="186">
        <f>BK1533</f>
        <v>0</v>
      </c>
      <c r="K1533" s="172"/>
      <c r="L1533" s="177"/>
      <c r="M1533" s="178"/>
      <c r="N1533" s="179"/>
      <c r="O1533" s="179"/>
      <c r="P1533" s="180">
        <f>SUM(P1534:P1550)</f>
        <v>0</v>
      </c>
      <c r="Q1533" s="179"/>
      <c r="R1533" s="180">
        <f>SUM(R1534:R1550)</f>
        <v>0.1324649</v>
      </c>
      <c r="S1533" s="179"/>
      <c r="T1533" s="181">
        <f>SUM(T1534:T1550)</f>
        <v>0.12025000000000001</v>
      </c>
      <c r="AR1533" s="182" t="s">
        <v>83</v>
      </c>
      <c r="AT1533" s="183" t="s">
        <v>72</v>
      </c>
      <c r="AU1533" s="183" t="s">
        <v>81</v>
      </c>
      <c r="AY1533" s="182" t="s">
        <v>157</v>
      </c>
      <c r="BK1533" s="184">
        <f>SUM(BK1534:BK1550)</f>
        <v>0</v>
      </c>
    </row>
    <row r="1534" spans="1:65" s="2" customFormat="1" ht="24.15" customHeight="1">
      <c r="A1534" s="34"/>
      <c r="B1534" s="35"/>
      <c r="C1534" s="187" t="s">
        <v>2680</v>
      </c>
      <c r="D1534" s="187" t="s">
        <v>159</v>
      </c>
      <c r="E1534" s="188" t="s">
        <v>2681</v>
      </c>
      <c r="F1534" s="189" t="s">
        <v>2682</v>
      </c>
      <c r="G1534" s="190" t="s">
        <v>208</v>
      </c>
      <c r="H1534" s="191">
        <v>16.8</v>
      </c>
      <c r="I1534" s="192"/>
      <c r="J1534" s="193">
        <f>ROUND(I1534*H1534,2)</f>
        <v>0</v>
      </c>
      <c r="K1534" s="189" t="s">
        <v>163</v>
      </c>
      <c r="L1534" s="39"/>
      <c r="M1534" s="194" t="s">
        <v>1</v>
      </c>
      <c r="N1534" s="195" t="s">
        <v>40</v>
      </c>
      <c r="O1534" s="72"/>
      <c r="P1534" s="196">
        <f>O1534*H1534</f>
        <v>0</v>
      </c>
      <c r="Q1534" s="196">
        <v>0</v>
      </c>
      <c r="R1534" s="196">
        <f>Q1534*H1534</f>
        <v>0</v>
      </c>
      <c r="S1534" s="196">
        <v>0</v>
      </c>
      <c r="T1534" s="197">
        <f>S1534*H1534</f>
        <v>0</v>
      </c>
      <c r="U1534" s="34"/>
      <c r="V1534" s="34"/>
      <c r="W1534" s="34"/>
      <c r="X1534" s="34"/>
      <c r="Y1534" s="34"/>
      <c r="Z1534" s="34"/>
      <c r="AA1534" s="34"/>
      <c r="AB1534" s="34"/>
      <c r="AC1534" s="34"/>
      <c r="AD1534" s="34"/>
      <c r="AE1534" s="34"/>
      <c r="AR1534" s="198" t="s">
        <v>196</v>
      </c>
      <c r="AT1534" s="198" t="s">
        <v>159</v>
      </c>
      <c r="AU1534" s="198" t="s">
        <v>83</v>
      </c>
      <c r="AY1534" s="17" t="s">
        <v>157</v>
      </c>
      <c r="BE1534" s="199">
        <f>IF(N1534="základní",J1534,0)</f>
        <v>0</v>
      </c>
      <c r="BF1534" s="199">
        <f>IF(N1534="snížená",J1534,0)</f>
        <v>0</v>
      </c>
      <c r="BG1534" s="199">
        <f>IF(N1534="zákl. přenesená",J1534,0)</f>
        <v>0</v>
      </c>
      <c r="BH1534" s="199">
        <f>IF(N1534="sníž. přenesená",J1534,0)</f>
        <v>0</v>
      </c>
      <c r="BI1534" s="199">
        <f>IF(N1534="nulová",J1534,0)</f>
        <v>0</v>
      </c>
      <c r="BJ1534" s="17" t="s">
        <v>164</v>
      </c>
      <c r="BK1534" s="199">
        <f>ROUND(I1534*H1534,2)</f>
        <v>0</v>
      </c>
      <c r="BL1534" s="17" t="s">
        <v>196</v>
      </c>
      <c r="BM1534" s="198" t="s">
        <v>2683</v>
      </c>
    </row>
    <row r="1535" spans="1:65" s="2" customFormat="1" ht="14.4" customHeight="1">
      <c r="A1535" s="34"/>
      <c r="B1535" s="35"/>
      <c r="C1535" s="187" t="s">
        <v>1477</v>
      </c>
      <c r="D1535" s="187" t="s">
        <v>159</v>
      </c>
      <c r="E1535" s="188" t="s">
        <v>2684</v>
      </c>
      <c r="F1535" s="189" t="s">
        <v>2685</v>
      </c>
      <c r="G1535" s="190" t="s">
        <v>208</v>
      </c>
      <c r="H1535" s="191">
        <v>16.8</v>
      </c>
      <c r="I1535" s="192"/>
      <c r="J1535" s="193">
        <f>ROUND(I1535*H1535,2)</f>
        <v>0</v>
      </c>
      <c r="K1535" s="189" t="s">
        <v>163</v>
      </c>
      <c r="L1535" s="39"/>
      <c r="M1535" s="194" t="s">
        <v>1</v>
      </c>
      <c r="N1535" s="195" t="s">
        <v>40</v>
      </c>
      <c r="O1535" s="72"/>
      <c r="P1535" s="196">
        <f>O1535*H1535</f>
        <v>0</v>
      </c>
      <c r="Q1535" s="196">
        <v>0</v>
      </c>
      <c r="R1535" s="196">
        <f>Q1535*H1535</f>
        <v>0</v>
      </c>
      <c r="S1535" s="196">
        <v>0</v>
      </c>
      <c r="T1535" s="197">
        <f>S1535*H1535</f>
        <v>0</v>
      </c>
      <c r="U1535" s="34"/>
      <c r="V1535" s="34"/>
      <c r="W1535" s="34"/>
      <c r="X1535" s="34"/>
      <c r="Y1535" s="34"/>
      <c r="Z1535" s="34"/>
      <c r="AA1535" s="34"/>
      <c r="AB1535" s="34"/>
      <c r="AC1535" s="34"/>
      <c r="AD1535" s="34"/>
      <c r="AE1535" s="34"/>
      <c r="AR1535" s="198" t="s">
        <v>196</v>
      </c>
      <c r="AT1535" s="198" t="s">
        <v>159</v>
      </c>
      <c r="AU1535" s="198" t="s">
        <v>83</v>
      </c>
      <c r="AY1535" s="17" t="s">
        <v>157</v>
      </c>
      <c r="BE1535" s="199">
        <f>IF(N1535="základní",J1535,0)</f>
        <v>0</v>
      </c>
      <c r="BF1535" s="199">
        <f>IF(N1535="snížená",J1535,0)</f>
        <v>0</v>
      </c>
      <c r="BG1535" s="199">
        <f>IF(N1535="zákl. přenesená",J1535,0)</f>
        <v>0</v>
      </c>
      <c r="BH1535" s="199">
        <f>IF(N1535="sníž. přenesená",J1535,0)</f>
        <v>0</v>
      </c>
      <c r="BI1535" s="199">
        <f>IF(N1535="nulová",J1535,0)</f>
        <v>0</v>
      </c>
      <c r="BJ1535" s="17" t="s">
        <v>164</v>
      </c>
      <c r="BK1535" s="199">
        <f>ROUND(I1535*H1535,2)</f>
        <v>0</v>
      </c>
      <c r="BL1535" s="17" t="s">
        <v>196</v>
      </c>
      <c r="BM1535" s="198" t="s">
        <v>2686</v>
      </c>
    </row>
    <row r="1536" spans="1:65" s="2" customFormat="1" ht="24.15" customHeight="1">
      <c r="A1536" s="34"/>
      <c r="B1536" s="35"/>
      <c r="C1536" s="187" t="s">
        <v>2687</v>
      </c>
      <c r="D1536" s="187" t="s">
        <v>159</v>
      </c>
      <c r="E1536" s="188" t="s">
        <v>2688</v>
      </c>
      <c r="F1536" s="189" t="s">
        <v>2689</v>
      </c>
      <c r="G1536" s="190" t="s">
        <v>208</v>
      </c>
      <c r="H1536" s="191">
        <v>16.8</v>
      </c>
      <c r="I1536" s="192"/>
      <c r="J1536" s="193">
        <f>ROUND(I1536*H1536,2)</f>
        <v>0</v>
      </c>
      <c r="K1536" s="189" t="s">
        <v>163</v>
      </c>
      <c r="L1536" s="39"/>
      <c r="M1536" s="194" t="s">
        <v>1</v>
      </c>
      <c r="N1536" s="195" t="s">
        <v>40</v>
      </c>
      <c r="O1536" s="72"/>
      <c r="P1536" s="196">
        <f>O1536*H1536</f>
        <v>0</v>
      </c>
      <c r="Q1536" s="196">
        <v>3E-05</v>
      </c>
      <c r="R1536" s="196">
        <f>Q1536*H1536</f>
        <v>0.000504</v>
      </c>
      <c r="S1536" s="196">
        <v>0</v>
      </c>
      <c r="T1536" s="197">
        <f>S1536*H1536</f>
        <v>0</v>
      </c>
      <c r="U1536" s="34"/>
      <c r="V1536" s="34"/>
      <c r="W1536" s="34"/>
      <c r="X1536" s="34"/>
      <c r="Y1536" s="34"/>
      <c r="Z1536" s="34"/>
      <c r="AA1536" s="34"/>
      <c r="AB1536" s="34"/>
      <c r="AC1536" s="34"/>
      <c r="AD1536" s="34"/>
      <c r="AE1536" s="34"/>
      <c r="AR1536" s="198" t="s">
        <v>196</v>
      </c>
      <c r="AT1536" s="198" t="s">
        <v>159</v>
      </c>
      <c r="AU1536" s="198" t="s">
        <v>83</v>
      </c>
      <c r="AY1536" s="17" t="s">
        <v>157</v>
      </c>
      <c r="BE1536" s="199">
        <f>IF(N1536="základní",J1536,0)</f>
        <v>0</v>
      </c>
      <c r="BF1536" s="199">
        <f>IF(N1536="snížená",J1536,0)</f>
        <v>0</v>
      </c>
      <c r="BG1536" s="199">
        <f>IF(N1536="zákl. přenesená",J1536,0)</f>
        <v>0</v>
      </c>
      <c r="BH1536" s="199">
        <f>IF(N1536="sníž. přenesená",J1536,0)</f>
        <v>0</v>
      </c>
      <c r="BI1536" s="199">
        <f>IF(N1536="nulová",J1536,0)</f>
        <v>0</v>
      </c>
      <c r="BJ1536" s="17" t="s">
        <v>164</v>
      </c>
      <c r="BK1536" s="199">
        <f>ROUND(I1536*H1536,2)</f>
        <v>0</v>
      </c>
      <c r="BL1536" s="17" t="s">
        <v>196</v>
      </c>
      <c r="BM1536" s="198" t="s">
        <v>2690</v>
      </c>
    </row>
    <row r="1537" spans="1:65" s="2" customFormat="1" ht="24.15" customHeight="1">
      <c r="A1537" s="34"/>
      <c r="B1537" s="35"/>
      <c r="C1537" s="187" t="s">
        <v>1480</v>
      </c>
      <c r="D1537" s="187" t="s">
        <v>159</v>
      </c>
      <c r="E1537" s="188" t="s">
        <v>2691</v>
      </c>
      <c r="F1537" s="189" t="s">
        <v>2692</v>
      </c>
      <c r="G1537" s="190" t="s">
        <v>208</v>
      </c>
      <c r="H1537" s="191">
        <v>16.8</v>
      </c>
      <c r="I1537" s="192"/>
      <c r="J1537" s="193">
        <f>ROUND(I1537*H1537,2)</f>
        <v>0</v>
      </c>
      <c r="K1537" s="189" t="s">
        <v>163</v>
      </c>
      <c r="L1537" s="39"/>
      <c r="M1537" s="194" t="s">
        <v>1</v>
      </c>
      <c r="N1537" s="195" t="s">
        <v>40</v>
      </c>
      <c r="O1537" s="72"/>
      <c r="P1537" s="196">
        <f>O1537*H1537</f>
        <v>0</v>
      </c>
      <c r="Q1537" s="196">
        <v>0.00455</v>
      </c>
      <c r="R1537" s="196">
        <f>Q1537*H1537</f>
        <v>0.07644000000000001</v>
      </c>
      <c r="S1537" s="196">
        <v>0</v>
      </c>
      <c r="T1537" s="197">
        <f>S1537*H1537</f>
        <v>0</v>
      </c>
      <c r="U1537" s="34"/>
      <c r="V1537" s="34"/>
      <c r="W1537" s="34"/>
      <c r="X1537" s="34"/>
      <c r="Y1537" s="34"/>
      <c r="Z1537" s="34"/>
      <c r="AA1537" s="34"/>
      <c r="AB1537" s="34"/>
      <c r="AC1537" s="34"/>
      <c r="AD1537" s="34"/>
      <c r="AE1537" s="34"/>
      <c r="AR1537" s="198" t="s">
        <v>196</v>
      </c>
      <c r="AT1537" s="198" t="s">
        <v>159</v>
      </c>
      <c r="AU1537" s="198" t="s">
        <v>83</v>
      </c>
      <c r="AY1537" s="17" t="s">
        <v>157</v>
      </c>
      <c r="BE1537" s="199">
        <f>IF(N1537="základní",J1537,0)</f>
        <v>0</v>
      </c>
      <c r="BF1537" s="199">
        <f>IF(N1537="snížená",J1537,0)</f>
        <v>0</v>
      </c>
      <c r="BG1537" s="199">
        <f>IF(N1537="zákl. přenesená",J1537,0)</f>
        <v>0</v>
      </c>
      <c r="BH1537" s="199">
        <f>IF(N1537="sníž. přenesená",J1537,0)</f>
        <v>0</v>
      </c>
      <c r="BI1537" s="199">
        <f>IF(N1537="nulová",J1537,0)</f>
        <v>0</v>
      </c>
      <c r="BJ1537" s="17" t="s">
        <v>164</v>
      </c>
      <c r="BK1537" s="199">
        <f>ROUND(I1537*H1537,2)</f>
        <v>0</v>
      </c>
      <c r="BL1537" s="17" t="s">
        <v>196</v>
      </c>
      <c r="BM1537" s="198" t="s">
        <v>2693</v>
      </c>
    </row>
    <row r="1538" spans="1:65" s="2" customFormat="1" ht="24.15" customHeight="1">
      <c r="A1538" s="34"/>
      <c r="B1538" s="35"/>
      <c r="C1538" s="187" t="s">
        <v>2694</v>
      </c>
      <c r="D1538" s="187" t="s">
        <v>159</v>
      </c>
      <c r="E1538" s="188" t="s">
        <v>2695</v>
      </c>
      <c r="F1538" s="189" t="s">
        <v>2696</v>
      </c>
      <c r="G1538" s="190" t="s">
        <v>208</v>
      </c>
      <c r="H1538" s="191">
        <v>48.1</v>
      </c>
      <c r="I1538" s="192"/>
      <c r="J1538" s="193">
        <f>ROUND(I1538*H1538,2)</f>
        <v>0</v>
      </c>
      <c r="K1538" s="189" t="s">
        <v>163</v>
      </c>
      <c r="L1538" s="39"/>
      <c r="M1538" s="194" t="s">
        <v>1</v>
      </c>
      <c r="N1538" s="195" t="s">
        <v>40</v>
      </c>
      <c r="O1538" s="72"/>
      <c r="P1538" s="196">
        <f>O1538*H1538</f>
        <v>0</v>
      </c>
      <c r="Q1538" s="196">
        <v>0</v>
      </c>
      <c r="R1538" s="196">
        <f>Q1538*H1538</f>
        <v>0</v>
      </c>
      <c r="S1538" s="196">
        <v>0.0025</v>
      </c>
      <c r="T1538" s="197">
        <f>S1538*H1538</f>
        <v>0.12025000000000001</v>
      </c>
      <c r="U1538" s="34"/>
      <c r="V1538" s="34"/>
      <c r="W1538" s="34"/>
      <c r="X1538" s="34"/>
      <c r="Y1538" s="34"/>
      <c r="Z1538" s="34"/>
      <c r="AA1538" s="34"/>
      <c r="AB1538" s="34"/>
      <c r="AC1538" s="34"/>
      <c r="AD1538" s="34"/>
      <c r="AE1538" s="34"/>
      <c r="AR1538" s="198" t="s">
        <v>196</v>
      </c>
      <c r="AT1538" s="198" t="s">
        <v>159</v>
      </c>
      <c r="AU1538" s="198" t="s">
        <v>83</v>
      </c>
      <c r="AY1538" s="17" t="s">
        <v>157</v>
      </c>
      <c r="BE1538" s="199">
        <f>IF(N1538="základní",J1538,0)</f>
        <v>0</v>
      </c>
      <c r="BF1538" s="199">
        <f>IF(N1538="snížená",J1538,0)</f>
        <v>0</v>
      </c>
      <c r="BG1538" s="199">
        <f>IF(N1538="zákl. přenesená",J1538,0)</f>
        <v>0</v>
      </c>
      <c r="BH1538" s="199">
        <f>IF(N1538="sníž. přenesená",J1538,0)</f>
        <v>0</v>
      </c>
      <c r="BI1538" s="199">
        <f>IF(N1538="nulová",J1538,0)</f>
        <v>0</v>
      </c>
      <c r="BJ1538" s="17" t="s">
        <v>164</v>
      </c>
      <c r="BK1538" s="199">
        <f>ROUND(I1538*H1538,2)</f>
        <v>0</v>
      </c>
      <c r="BL1538" s="17" t="s">
        <v>196</v>
      </c>
      <c r="BM1538" s="198" t="s">
        <v>2697</v>
      </c>
    </row>
    <row r="1539" spans="2:51" s="13" customFormat="1" ht="10.2">
      <c r="B1539" s="200"/>
      <c r="C1539" s="201"/>
      <c r="D1539" s="202" t="s">
        <v>165</v>
      </c>
      <c r="E1539" s="203" t="s">
        <v>1</v>
      </c>
      <c r="F1539" s="204" t="s">
        <v>166</v>
      </c>
      <c r="G1539" s="201"/>
      <c r="H1539" s="203" t="s">
        <v>1</v>
      </c>
      <c r="I1539" s="205"/>
      <c r="J1539" s="201"/>
      <c r="K1539" s="201"/>
      <c r="L1539" s="206"/>
      <c r="M1539" s="207"/>
      <c r="N1539" s="208"/>
      <c r="O1539" s="208"/>
      <c r="P1539" s="208"/>
      <c r="Q1539" s="208"/>
      <c r="R1539" s="208"/>
      <c r="S1539" s="208"/>
      <c r="T1539" s="209"/>
      <c r="AT1539" s="210" t="s">
        <v>165</v>
      </c>
      <c r="AU1539" s="210" t="s">
        <v>83</v>
      </c>
      <c r="AV1539" s="13" t="s">
        <v>81</v>
      </c>
      <c r="AW1539" s="13" t="s">
        <v>30</v>
      </c>
      <c r="AX1539" s="13" t="s">
        <v>73</v>
      </c>
      <c r="AY1539" s="210" t="s">
        <v>157</v>
      </c>
    </row>
    <row r="1540" spans="2:51" s="14" customFormat="1" ht="10.2">
      <c r="B1540" s="211"/>
      <c r="C1540" s="212"/>
      <c r="D1540" s="202" t="s">
        <v>165</v>
      </c>
      <c r="E1540" s="213" t="s">
        <v>1</v>
      </c>
      <c r="F1540" s="214" t="s">
        <v>2698</v>
      </c>
      <c r="G1540" s="212"/>
      <c r="H1540" s="215">
        <v>48.1</v>
      </c>
      <c r="I1540" s="216"/>
      <c r="J1540" s="212"/>
      <c r="K1540" s="212"/>
      <c r="L1540" s="217"/>
      <c r="M1540" s="218"/>
      <c r="N1540" s="219"/>
      <c r="O1540" s="219"/>
      <c r="P1540" s="219"/>
      <c r="Q1540" s="219"/>
      <c r="R1540" s="219"/>
      <c r="S1540" s="219"/>
      <c r="T1540" s="220"/>
      <c r="AT1540" s="221" t="s">
        <v>165</v>
      </c>
      <c r="AU1540" s="221" t="s">
        <v>83</v>
      </c>
      <c r="AV1540" s="14" t="s">
        <v>83</v>
      </c>
      <c r="AW1540" s="14" t="s">
        <v>30</v>
      </c>
      <c r="AX1540" s="14" t="s">
        <v>73</v>
      </c>
      <c r="AY1540" s="221" t="s">
        <v>157</v>
      </c>
    </row>
    <row r="1541" spans="2:51" s="15" customFormat="1" ht="10.2">
      <c r="B1541" s="222"/>
      <c r="C1541" s="223"/>
      <c r="D1541" s="202" t="s">
        <v>165</v>
      </c>
      <c r="E1541" s="224" t="s">
        <v>1</v>
      </c>
      <c r="F1541" s="225" t="s">
        <v>168</v>
      </c>
      <c r="G1541" s="223"/>
      <c r="H1541" s="226">
        <v>48.1</v>
      </c>
      <c r="I1541" s="227"/>
      <c r="J1541" s="223"/>
      <c r="K1541" s="223"/>
      <c r="L1541" s="228"/>
      <c r="M1541" s="229"/>
      <c r="N1541" s="230"/>
      <c r="O1541" s="230"/>
      <c r="P1541" s="230"/>
      <c r="Q1541" s="230"/>
      <c r="R1541" s="230"/>
      <c r="S1541" s="230"/>
      <c r="T1541" s="231"/>
      <c r="AT1541" s="232" t="s">
        <v>165</v>
      </c>
      <c r="AU1541" s="232" t="s">
        <v>83</v>
      </c>
      <c r="AV1541" s="15" t="s">
        <v>164</v>
      </c>
      <c r="AW1541" s="15" t="s">
        <v>30</v>
      </c>
      <c r="AX1541" s="15" t="s">
        <v>81</v>
      </c>
      <c r="AY1541" s="232" t="s">
        <v>157</v>
      </c>
    </row>
    <row r="1542" spans="1:65" s="2" customFormat="1" ht="14.4" customHeight="1">
      <c r="A1542" s="34"/>
      <c r="B1542" s="35"/>
      <c r="C1542" s="187" t="s">
        <v>1484</v>
      </c>
      <c r="D1542" s="187" t="s">
        <v>159</v>
      </c>
      <c r="E1542" s="188" t="s">
        <v>2699</v>
      </c>
      <c r="F1542" s="189" t="s">
        <v>2700</v>
      </c>
      <c r="G1542" s="190" t="s">
        <v>208</v>
      </c>
      <c r="H1542" s="191">
        <v>16.8</v>
      </c>
      <c r="I1542" s="192"/>
      <c r="J1542" s="193">
        <f>ROUND(I1542*H1542,2)</f>
        <v>0</v>
      </c>
      <c r="K1542" s="189" t="s">
        <v>163</v>
      </c>
      <c r="L1542" s="39"/>
      <c r="M1542" s="194" t="s">
        <v>1</v>
      </c>
      <c r="N1542" s="195" t="s">
        <v>40</v>
      </c>
      <c r="O1542" s="72"/>
      <c r="P1542" s="196">
        <f>O1542*H1542</f>
        <v>0</v>
      </c>
      <c r="Q1542" s="196">
        <v>0.0003</v>
      </c>
      <c r="R1542" s="196">
        <f>Q1542*H1542</f>
        <v>0.005039999999999999</v>
      </c>
      <c r="S1542" s="196">
        <v>0</v>
      </c>
      <c r="T1542" s="197">
        <f>S1542*H1542</f>
        <v>0</v>
      </c>
      <c r="U1542" s="34"/>
      <c r="V1542" s="34"/>
      <c r="W1542" s="34"/>
      <c r="X1542" s="34"/>
      <c r="Y1542" s="34"/>
      <c r="Z1542" s="34"/>
      <c r="AA1542" s="34"/>
      <c r="AB1542" s="34"/>
      <c r="AC1542" s="34"/>
      <c r="AD1542" s="34"/>
      <c r="AE1542" s="34"/>
      <c r="AR1542" s="198" t="s">
        <v>196</v>
      </c>
      <c r="AT1542" s="198" t="s">
        <v>159</v>
      </c>
      <c r="AU1542" s="198" t="s">
        <v>83</v>
      </c>
      <c r="AY1542" s="17" t="s">
        <v>157</v>
      </c>
      <c r="BE1542" s="199">
        <f>IF(N1542="základní",J1542,0)</f>
        <v>0</v>
      </c>
      <c r="BF1542" s="199">
        <f>IF(N1542="snížená",J1542,0)</f>
        <v>0</v>
      </c>
      <c r="BG1542" s="199">
        <f>IF(N1542="zákl. přenesená",J1542,0)</f>
        <v>0</v>
      </c>
      <c r="BH1542" s="199">
        <f>IF(N1542="sníž. přenesená",J1542,0)</f>
        <v>0</v>
      </c>
      <c r="BI1542" s="199">
        <f>IF(N1542="nulová",J1542,0)</f>
        <v>0</v>
      </c>
      <c r="BJ1542" s="17" t="s">
        <v>164</v>
      </c>
      <c r="BK1542" s="199">
        <f>ROUND(I1542*H1542,2)</f>
        <v>0</v>
      </c>
      <c r="BL1542" s="17" t="s">
        <v>196</v>
      </c>
      <c r="BM1542" s="198" t="s">
        <v>2701</v>
      </c>
    </row>
    <row r="1543" spans="1:65" s="2" customFormat="1" ht="37.8" customHeight="1">
      <c r="A1543" s="34"/>
      <c r="B1543" s="35"/>
      <c r="C1543" s="233" t="s">
        <v>2702</v>
      </c>
      <c r="D1543" s="233" t="s">
        <v>307</v>
      </c>
      <c r="E1543" s="234" t="s">
        <v>2703</v>
      </c>
      <c r="F1543" s="235" t="s">
        <v>2704</v>
      </c>
      <c r="G1543" s="236" t="s">
        <v>208</v>
      </c>
      <c r="H1543" s="237">
        <v>18.48</v>
      </c>
      <c r="I1543" s="238"/>
      <c r="J1543" s="239">
        <f>ROUND(I1543*H1543,2)</f>
        <v>0</v>
      </c>
      <c r="K1543" s="235" t="s">
        <v>163</v>
      </c>
      <c r="L1543" s="240"/>
      <c r="M1543" s="241" t="s">
        <v>1</v>
      </c>
      <c r="N1543" s="242" t="s">
        <v>40</v>
      </c>
      <c r="O1543" s="72"/>
      <c r="P1543" s="196">
        <f>O1543*H1543</f>
        <v>0</v>
      </c>
      <c r="Q1543" s="196">
        <v>0.0024</v>
      </c>
      <c r="R1543" s="196">
        <f>Q1543*H1543</f>
        <v>0.044351999999999996</v>
      </c>
      <c r="S1543" s="196">
        <v>0</v>
      </c>
      <c r="T1543" s="197">
        <f>S1543*H1543</f>
        <v>0</v>
      </c>
      <c r="U1543" s="34"/>
      <c r="V1543" s="34"/>
      <c r="W1543" s="34"/>
      <c r="X1543" s="34"/>
      <c r="Y1543" s="34"/>
      <c r="Z1543" s="34"/>
      <c r="AA1543" s="34"/>
      <c r="AB1543" s="34"/>
      <c r="AC1543" s="34"/>
      <c r="AD1543" s="34"/>
      <c r="AE1543" s="34"/>
      <c r="AR1543" s="198" t="s">
        <v>241</v>
      </c>
      <c r="AT1543" s="198" t="s">
        <v>307</v>
      </c>
      <c r="AU1543" s="198" t="s">
        <v>83</v>
      </c>
      <c r="AY1543" s="17" t="s">
        <v>157</v>
      </c>
      <c r="BE1543" s="199">
        <f>IF(N1543="základní",J1543,0)</f>
        <v>0</v>
      </c>
      <c r="BF1543" s="199">
        <f>IF(N1543="snížená",J1543,0)</f>
        <v>0</v>
      </c>
      <c r="BG1543" s="199">
        <f>IF(N1543="zákl. přenesená",J1543,0)</f>
        <v>0</v>
      </c>
      <c r="BH1543" s="199">
        <f>IF(N1543="sníž. přenesená",J1543,0)</f>
        <v>0</v>
      </c>
      <c r="BI1543" s="199">
        <f>IF(N1543="nulová",J1543,0)</f>
        <v>0</v>
      </c>
      <c r="BJ1543" s="17" t="s">
        <v>164</v>
      </c>
      <c r="BK1543" s="199">
        <f>ROUND(I1543*H1543,2)</f>
        <v>0</v>
      </c>
      <c r="BL1543" s="17" t="s">
        <v>196</v>
      </c>
      <c r="BM1543" s="198" t="s">
        <v>2705</v>
      </c>
    </row>
    <row r="1544" spans="2:51" s="14" customFormat="1" ht="10.2">
      <c r="B1544" s="211"/>
      <c r="C1544" s="212"/>
      <c r="D1544" s="202" t="s">
        <v>165</v>
      </c>
      <c r="E1544" s="213" t="s">
        <v>1</v>
      </c>
      <c r="F1544" s="214" t="s">
        <v>2706</v>
      </c>
      <c r="G1544" s="212"/>
      <c r="H1544" s="215">
        <v>18.48</v>
      </c>
      <c r="I1544" s="216"/>
      <c r="J1544" s="212"/>
      <c r="K1544" s="212"/>
      <c r="L1544" s="217"/>
      <c r="M1544" s="218"/>
      <c r="N1544" s="219"/>
      <c r="O1544" s="219"/>
      <c r="P1544" s="219"/>
      <c r="Q1544" s="219"/>
      <c r="R1544" s="219"/>
      <c r="S1544" s="219"/>
      <c r="T1544" s="220"/>
      <c r="AT1544" s="221" t="s">
        <v>165</v>
      </c>
      <c r="AU1544" s="221" t="s">
        <v>83</v>
      </c>
      <c r="AV1544" s="14" t="s">
        <v>83</v>
      </c>
      <c r="AW1544" s="14" t="s">
        <v>30</v>
      </c>
      <c r="AX1544" s="14" t="s">
        <v>73</v>
      </c>
      <c r="AY1544" s="221" t="s">
        <v>157</v>
      </c>
    </row>
    <row r="1545" spans="2:51" s="15" customFormat="1" ht="10.2">
      <c r="B1545" s="222"/>
      <c r="C1545" s="223"/>
      <c r="D1545" s="202" t="s">
        <v>165</v>
      </c>
      <c r="E1545" s="224" t="s">
        <v>1</v>
      </c>
      <c r="F1545" s="225" t="s">
        <v>168</v>
      </c>
      <c r="G1545" s="223"/>
      <c r="H1545" s="226">
        <v>18.48</v>
      </c>
      <c r="I1545" s="227"/>
      <c r="J1545" s="223"/>
      <c r="K1545" s="223"/>
      <c r="L1545" s="228"/>
      <c r="M1545" s="229"/>
      <c r="N1545" s="230"/>
      <c r="O1545" s="230"/>
      <c r="P1545" s="230"/>
      <c r="Q1545" s="230"/>
      <c r="R1545" s="230"/>
      <c r="S1545" s="230"/>
      <c r="T1545" s="231"/>
      <c r="AT1545" s="232" t="s">
        <v>165</v>
      </c>
      <c r="AU1545" s="232" t="s">
        <v>83</v>
      </c>
      <c r="AV1545" s="15" t="s">
        <v>164</v>
      </c>
      <c r="AW1545" s="15" t="s">
        <v>30</v>
      </c>
      <c r="AX1545" s="15" t="s">
        <v>81</v>
      </c>
      <c r="AY1545" s="232" t="s">
        <v>157</v>
      </c>
    </row>
    <row r="1546" spans="1:65" s="2" customFormat="1" ht="14.4" customHeight="1">
      <c r="A1546" s="34"/>
      <c r="B1546" s="35"/>
      <c r="C1546" s="233" t="s">
        <v>1487</v>
      </c>
      <c r="D1546" s="233" t="s">
        <v>307</v>
      </c>
      <c r="E1546" s="234" t="s">
        <v>2707</v>
      </c>
      <c r="F1546" s="235" t="s">
        <v>2708</v>
      </c>
      <c r="G1546" s="236" t="s">
        <v>162</v>
      </c>
      <c r="H1546" s="237">
        <v>17.034</v>
      </c>
      <c r="I1546" s="238"/>
      <c r="J1546" s="239">
        <f>ROUND(I1546*H1546,2)</f>
        <v>0</v>
      </c>
      <c r="K1546" s="235" t="s">
        <v>163</v>
      </c>
      <c r="L1546" s="240"/>
      <c r="M1546" s="241" t="s">
        <v>1</v>
      </c>
      <c r="N1546" s="242" t="s">
        <v>40</v>
      </c>
      <c r="O1546" s="72"/>
      <c r="P1546" s="196">
        <f>O1546*H1546</f>
        <v>0</v>
      </c>
      <c r="Q1546" s="196">
        <v>0.00035</v>
      </c>
      <c r="R1546" s="196">
        <f>Q1546*H1546</f>
        <v>0.005961899999999999</v>
      </c>
      <c r="S1546" s="196">
        <v>0</v>
      </c>
      <c r="T1546" s="197">
        <f>S1546*H1546</f>
        <v>0</v>
      </c>
      <c r="U1546" s="34"/>
      <c r="V1546" s="34"/>
      <c r="W1546" s="34"/>
      <c r="X1546" s="34"/>
      <c r="Y1546" s="34"/>
      <c r="Z1546" s="34"/>
      <c r="AA1546" s="34"/>
      <c r="AB1546" s="34"/>
      <c r="AC1546" s="34"/>
      <c r="AD1546" s="34"/>
      <c r="AE1546" s="34"/>
      <c r="AR1546" s="198" t="s">
        <v>241</v>
      </c>
      <c r="AT1546" s="198" t="s">
        <v>307</v>
      </c>
      <c r="AU1546" s="198" t="s">
        <v>83</v>
      </c>
      <c r="AY1546" s="17" t="s">
        <v>157</v>
      </c>
      <c r="BE1546" s="199">
        <f>IF(N1546="základní",J1546,0)</f>
        <v>0</v>
      </c>
      <c r="BF1546" s="199">
        <f>IF(N1546="snížená",J1546,0)</f>
        <v>0</v>
      </c>
      <c r="BG1546" s="199">
        <f>IF(N1546="zákl. přenesená",J1546,0)</f>
        <v>0</v>
      </c>
      <c r="BH1546" s="199">
        <f>IF(N1546="sníž. přenesená",J1546,0)</f>
        <v>0</v>
      </c>
      <c r="BI1546" s="199">
        <f>IF(N1546="nulová",J1546,0)</f>
        <v>0</v>
      </c>
      <c r="BJ1546" s="17" t="s">
        <v>164</v>
      </c>
      <c r="BK1546" s="199">
        <f>ROUND(I1546*H1546,2)</f>
        <v>0</v>
      </c>
      <c r="BL1546" s="17" t="s">
        <v>196</v>
      </c>
      <c r="BM1546" s="198" t="s">
        <v>2709</v>
      </c>
    </row>
    <row r="1547" spans="2:51" s="14" customFormat="1" ht="10.2">
      <c r="B1547" s="211"/>
      <c r="C1547" s="212"/>
      <c r="D1547" s="202" t="s">
        <v>165</v>
      </c>
      <c r="E1547" s="213" t="s">
        <v>1</v>
      </c>
      <c r="F1547" s="214" t="s">
        <v>2710</v>
      </c>
      <c r="G1547" s="212"/>
      <c r="H1547" s="215">
        <v>17.034</v>
      </c>
      <c r="I1547" s="216"/>
      <c r="J1547" s="212"/>
      <c r="K1547" s="212"/>
      <c r="L1547" s="217"/>
      <c r="M1547" s="218"/>
      <c r="N1547" s="219"/>
      <c r="O1547" s="219"/>
      <c r="P1547" s="219"/>
      <c r="Q1547" s="219"/>
      <c r="R1547" s="219"/>
      <c r="S1547" s="219"/>
      <c r="T1547" s="220"/>
      <c r="AT1547" s="221" t="s">
        <v>165</v>
      </c>
      <c r="AU1547" s="221" t="s">
        <v>83</v>
      </c>
      <c r="AV1547" s="14" t="s">
        <v>83</v>
      </c>
      <c r="AW1547" s="14" t="s">
        <v>30</v>
      </c>
      <c r="AX1547" s="14" t="s">
        <v>73</v>
      </c>
      <c r="AY1547" s="221" t="s">
        <v>157</v>
      </c>
    </row>
    <row r="1548" spans="2:51" s="15" customFormat="1" ht="10.2">
      <c r="B1548" s="222"/>
      <c r="C1548" s="223"/>
      <c r="D1548" s="202" t="s">
        <v>165</v>
      </c>
      <c r="E1548" s="224" t="s">
        <v>1</v>
      </c>
      <c r="F1548" s="225" t="s">
        <v>168</v>
      </c>
      <c r="G1548" s="223"/>
      <c r="H1548" s="226">
        <v>17.034</v>
      </c>
      <c r="I1548" s="227"/>
      <c r="J1548" s="223"/>
      <c r="K1548" s="223"/>
      <c r="L1548" s="228"/>
      <c r="M1548" s="229"/>
      <c r="N1548" s="230"/>
      <c r="O1548" s="230"/>
      <c r="P1548" s="230"/>
      <c r="Q1548" s="230"/>
      <c r="R1548" s="230"/>
      <c r="S1548" s="230"/>
      <c r="T1548" s="231"/>
      <c r="AT1548" s="232" t="s">
        <v>165</v>
      </c>
      <c r="AU1548" s="232" t="s">
        <v>83</v>
      </c>
      <c r="AV1548" s="15" t="s">
        <v>164</v>
      </c>
      <c r="AW1548" s="15" t="s">
        <v>30</v>
      </c>
      <c r="AX1548" s="15" t="s">
        <v>81</v>
      </c>
      <c r="AY1548" s="232" t="s">
        <v>157</v>
      </c>
    </row>
    <row r="1549" spans="1:65" s="2" customFormat="1" ht="14.4" customHeight="1">
      <c r="A1549" s="34"/>
      <c r="B1549" s="35"/>
      <c r="C1549" s="187" t="s">
        <v>2711</v>
      </c>
      <c r="D1549" s="187" t="s">
        <v>159</v>
      </c>
      <c r="E1549" s="188" t="s">
        <v>2712</v>
      </c>
      <c r="F1549" s="189" t="s">
        <v>2713</v>
      </c>
      <c r="G1549" s="190" t="s">
        <v>162</v>
      </c>
      <c r="H1549" s="191">
        <v>16.7</v>
      </c>
      <c r="I1549" s="192"/>
      <c r="J1549" s="193">
        <f>ROUND(I1549*H1549,2)</f>
        <v>0</v>
      </c>
      <c r="K1549" s="189" t="s">
        <v>163</v>
      </c>
      <c r="L1549" s="39"/>
      <c r="M1549" s="194" t="s">
        <v>1</v>
      </c>
      <c r="N1549" s="195" t="s">
        <v>40</v>
      </c>
      <c r="O1549" s="72"/>
      <c r="P1549" s="196">
        <f>O1549*H1549</f>
        <v>0</v>
      </c>
      <c r="Q1549" s="196">
        <v>1E-05</v>
      </c>
      <c r="R1549" s="196">
        <f>Q1549*H1549</f>
        <v>0.000167</v>
      </c>
      <c r="S1549" s="196">
        <v>0</v>
      </c>
      <c r="T1549" s="197">
        <f>S1549*H1549</f>
        <v>0</v>
      </c>
      <c r="U1549" s="34"/>
      <c r="V1549" s="34"/>
      <c r="W1549" s="34"/>
      <c r="X1549" s="34"/>
      <c r="Y1549" s="34"/>
      <c r="Z1549" s="34"/>
      <c r="AA1549" s="34"/>
      <c r="AB1549" s="34"/>
      <c r="AC1549" s="34"/>
      <c r="AD1549" s="34"/>
      <c r="AE1549" s="34"/>
      <c r="AR1549" s="198" t="s">
        <v>196</v>
      </c>
      <c r="AT1549" s="198" t="s">
        <v>159</v>
      </c>
      <c r="AU1549" s="198" t="s">
        <v>83</v>
      </c>
      <c r="AY1549" s="17" t="s">
        <v>157</v>
      </c>
      <c r="BE1549" s="199">
        <f>IF(N1549="základní",J1549,0)</f>
        <v>0</v>
      </c>
      <c r="BF1549" s="199">
        <f>IF(N1549="snížená",J1549,0)</f>
        <v>0</v>
      </c>
      <c r="BG1549" s="199">
        <f>IF(N1549="zákl. přenesená",J1549,0)</f>
        <v>0</v>
      </c>
      <c r="BH1549" s="199">
        <f>IF(N1549="sníž. přenesená",J1549,0)</f>
        <v>0</v>
      </c>
      <c r="BI1549" s="199">
        <f>IF(N1549="nulová",J1549,0)</f>
        <v>0</v>
      </c>
      <c r="BJ1549" s="17" t="s">
        <v>164</v>
      </c>
      <c r="BK1549" s="199">
        <f>ROUND(I1549*H1549,2)</f>
        <v>0</v>
      </c>
      <c r="BL1549" s="17" t="s">
        <v>196</v>
      </c>
      <c r="BM1549" s="198" t="s">
        <v>2714</v>
      </c>
    </row>
    <row r="1550" spans="1:65" s="2" customFormat="1" ht="24.15" customHeight="1">
      <c r="A1550" s="34"/>
      <c r="B1550" s="35"/>
      <c r="C1550" s="187" t="s">
        <v>1491</v>
      </c>
      <c r="D1550" s="187" t="s">
        <v>159</v>
      </c>
      <c r="E1550" s="188" t="s">
        <v>2715</v>
      </c>
      <c r="F1550" s="189" t="s">
        <v>2716</v>
      </c>
      <c r="G1550" s="190" t="s">
        <v>216</v>
      </c>
      <c r="H1550" s="191">
        <v>0.132</v>
      </c>
      <c r="I1550" s="192"/>
      <c r="J1550" s="193">
        <f>ROUND(I1550*H1550,2)</f>
        <v>0</v>
      </c>
      <c r="K1550" s="189" t="s">
        <v>163</v>
      </c>
      <c r="L1550" s="39"/>
      <c r="M1550" s="194" t="s">
        <v>1</v>
      </c>
      <c r="N1550" s="195" t="s">
        <v>40</v>
      </c>
      <c r="O1550" s="72"/>
      <c r="P1550" s="196">
        <f>O1550*H1550</f>
        <v>0</v>
      </c>
      <c r="Q1550" s="196">
        <v>0</v>
      </c>
      <c r="R1550" s="196">
        <f>Q1550*H1550</f>
        <v>0</v>
      </c>
      <c r="S1550" s="196">
        <v>0</v>
      </c>
      <c r="T1550" s="197">
        <f>S1550*H1550</f>
        <v>0</v>
      </c>
      <c r="U1550" s="34"/>
      <c r="V1550" s="34"/>
      <c r="W1550" s="34"/>
      <c r="X1550" s="34"/>
      <c r="Y1550" s="34"/>
      <c r="Z1550" s="34"/>
      <c r="AA1550" s="34"/>
      <c r="AB1550" s="34"/>
      <c r="AC1550" s="34"/>
      <c r="AD1550" s="34"/>
      <c r="AE1550" s="34"/>
      <c r="AR1550" s="198" t="s">
        <v>196</v>
      </c>
      <c r="AT1550" s="198" t="s">
        <v>159</v>
      </c>
      <c r="AU1550" s="198" t="s">
        <v>83</v>
      </c>
      <c r="AY1550" s="17" t="s">
        <v>157</v>
      </c>
      <c r="BE1550" s="199">
        <f>IF(N1550="základní",J1550,0)</f>
        <v>0</v>
      </c>
      <c r="BF1550" s="199">
        <f>IF(N1550="snížená",J1550,0)</f>
        <v>0</v>
      </c>
      <c r="BG1550" s="199">
        <f>IF(N1550="zákl. přenesená",J1550,0)</f>
        <v>0</v>
      </c>
      <c r="BH1550" s="199">
        <f>IF(N1550="sníž. přenesená",J1550,0)</f>
        <v>0</v>
      </c>
      <c r="BI1550" s="199">
        <f>IF(N1550="nulová",J1550,0)</f>
        <v>0</v>
      </c>
      <c r="BJ1550" s="17" t="s">
        <v>164</v>
      </c>
      <c r="BK1550" s="199">
        <f>ROUND(I1550*H1550,2)</f>
        <v>0</v>
      </c>
      <c r="BL1550" s="17" t="s">
        <v>196</v>
      </c>
      <c r="BM1550" s="198" t="s">
        <v>2717</v>
      </c>
    </row>
    <row r="1551" spans="2:63" s="12" customFormat="1" ht="22.8" customHeight="1">
      <c r="B1551" s="171"/>
      <c r="C1551" s="172"/>
      <c r="D1551" s="173" t="s">
        <v>72</v>
      </c>
      <c r="E1551" s="185" t="s">
        <v>2718</v>
      </c>
      <c r="F1551" s="185" t="s">
        <v>2719</v>
      </c>
      <c r="G1551" s="172"/>
      <c r="H1551" s="172"/>
      <c r="I1551" s="175"/>
      <c r="J1551" s="186">
        <f>BK1551</f>
        <v>0</v>
      </c>
      <c r="K1551" s="172"/>
      <c r="L1551" s="177"/>
      <c r="M1551" s="178"/>
      <c r="N1551" s="179"/>
      <c r="O1551" s="179"/>
      <c r="P1551" s="180">
        <f>SUM(P1552:P1587)</f>
        <v>0</v>
      </c>
      <c r="Q1551" s="179"/>
      <c r="R1551" s="180">
        <f>SUM(R1552:R1587)</f>
        <v>1.8802552</v>
      </c>
      <c r="S1551" s="179"/>
      <c r="T1551" s="181">
        <f>SUM(T1552:T1587)</f>
        <v>0.23392</v>
      </c>
      <c r="AR1551" s="182" t="s">
        <v>83</v>
      </c>
      <c r="AT1551" s="183" t="s">
        <v>72</v>
      </c>
      <c r="AU1551" s="183" t="s">
        <v>81</v>
      </c>
      <c r="AY1551" s="182" t="s">
        <v>157</v>
      </c>
      <c r="BK1551" s="184">
        <f>SUM(BK1552:BK1587)</f>
        <v>0</v>
      </c>
    </row>
    <row r="1552" spans="1:65" s="2" customFormat="1" ht="14.4" customHeight="1">
      <c r="A1552" s="34"/>
      <c r="B1552" s="35"/>
      <c r="C1552" s="187" t="s">
        <v>2720</v>
      </c>
      <c r="D1552" s="187" t="s">
        <v>159</v>
      </c>
      <c r="E1552" s="188" t="s">
        <v>2721</v>
      </c>
      <c r="F1552" s="189" t="s">
        <v>2722</v>
      </c>
      <c r="G1552" s="190" t="s">
        <v>208</v>
      </c>
      <c r="H1552" s="191">
        <v>90.2</v>
      </c>
      <c r="I1552" s="192"/>
      <c r="J1552" s="193">
        <f>ROUND(I1552*H1552,2)</f>
        <v>0</v>
      </c>
      <c r="K1552" s="189" t="s">
        <v>163</v>
      </c>
      <c r="L1552" s="39"/>
      <c r="M1552" s="194" t="s">
        <v>1</v>
      </c>
      <c r="N1552" s="195" t="s">
        <v>40</v>
      </c>
      <c r="O1552" s="72"/>
      <c r="P1552" s="196">
        <f>O1552*H1552</f>
        <v>0</v>
      </c>
      <c r="Q1552" s="196">
        <v>0.0003</v>
      </c>
      <c r="R1552" s="196">
        <f>Q1552*H1552</f>
        <v>0.027059999999999997</v>
      </c>
      <c r="S1552" s="196">
        <v>0</v>
      </c>
      <c r="T1552" s="197">
        <f>S1552*H1552</f>
        <v>0</v>
      </c>
      <c r="U1552" s="34"/>
      <c r="V1552" s="34"/>
      <c r="W1552" s="34"/>
      <c r="X1552" s="34"/>
      <c r="Y1552" s="34"/>
      <c r="Z1552" s="34"/>
      <c r="AA1552" s="34"/>
      <c r="AB1552" s="34"/>
      <c r="AC1552" s="34"/>
      <c r="AD1552" s="34"/>
      <c r="AE1552" s="34"/>
      <c r="AR1552" s="198" t="s">
        <v>196</v>
      </c>
      <c r="AT1552" s="198" t="s">
        <v>159</v>
      </c>
      <c r="AU1552" s="198" t="s">
        <v>83</v>
      </c>
      <c r="AY1552" s="17" t="s">
        <v>157</v>
      </c>
      <c r="BE1552" s="199">
        <f>IF(N1552="základní",J1552,0)</f>
        <v>0</v>
      </c>
      <c r="BF1552" s="199">
        <f>IF(N1552="snížená",J1552,0)</f>
        <v>0</v>
      </c>
      <c r="BG1552" s="199">
        <f>IF(N1552="zákl. přenesená",J1552,0)</f>
        <v>0</v>
      </c>
      <c r="BH1552" s="199">
        <f>IF(N1552="sníž. přenesená",J1552,0)</f>
        <v>0</v>
      </c>
      <c r="BI1552" s="199">
        <f>IF(N1552="nulová",J1552,0)</f>
        <v>0</v>
      </c>
      <c r="BJ1552" s="17" t="s">
        <v>164</v>
      </c>
      <c r="BK1552" s="199">
        <f>ROUND(I1552*H1552,2)</f>
        <v>0</v>
      </c>
      <c r="BL1552" s="17" t="s">
        <v>196</v>
      </c>
      <c r="BM1552" s="198" t="s">
        <v>2723</v>
      </c>
    </row>
    <row r="1553" spans="2:51" s="14" customFormat="1" ht="10.2">
      <c r="B1553" s="211"/>
      <c r="C1553" s="212"/>
      <c r="D1553" s="202" t="s">
        <v>165</v>
      </c>
      <c r="E1553" s="213" t="s">
        <v>1</v>
      </c>
      <c r="F1553" s="214" t="s">
        <v>384</v>
      </c>
      <c r="G1553" s="212"/>
      <c r="H1553" s="215">
        <v>98.6</v>
      </c>
      <c r="I1553" s="216"/>
      <c r="J1553" s="212"/>
      <c r="K1553" s="212"/>
      <c r="L1553" s="217"/>
      <c r="M1553" s="218"/>
      <c r="N1553" s="219"/>
      <c r="O1553" s="219"/>
      <c r="P1553" s="219"/>
      <c r="Q1553" s="219"/>
      <c r="R1553" s="219"/>
      <c r="S1553" s="219"/>
      <c r="T1553" s="220"/>
      <c r="AT1553" s="221" t="s">
        <v>165</v>
      </c>
      <c r="AU1553" s="221" t="s">
        <v>83</v>
      </c>
      <c r="AV1553" s="14" t="s">
        <v>83</v>
      </c>
      <c r="AW1553" s="14" t="s">
        <v>30</v>
      </c>
      <c r="AX1553" s="14" t="s">
        <v>73</v>
      </c>
      <c r="AY1553" s="221" t="s">
        <v>157</v>
      </c>
    </row>
    <row r="1554" spans="2:51" s="14" customFormat="1" ht="10.2">
      <c r="B1554" s="211"/>
      <c r="C1554" s="212"/>
      <c r="D1554" s="202" t="s">
        <v>165</v>
      </c>
      <c r="E1554" s="213" t="s">
        <v>1</v>
      </c>
      <c r="F1554" s="214" t="s">
        <v>2724</v>
      </c>
      <c r="G1554" s="212"/>
      <c r="H1554" s="215">
        <v>2.6</v>
      </c>
      <c r="I1554" s="216"/>
      <c r="J1554" s="212"/>
      <c r="K1554" s="212"/>
      <c r="L1554" s="217"/>
      <c r="M1554" s="218"/>
      <c r="N1554" s="219"/>
      <c r="O1554" s="219"/>
      <c r="P1554" s="219"/>
      <c r="Q1554" s="219"/>
      <c r="R1554" s="219"/>
      <c r="S1554" s="219"/>
      <c r="T1554" s="220"/>
      <c r="AT1554" s="221" t="s">
        <v>165</v>
      </c>
      <c r="AU1554" s="221" t="s">
        <v>83</v>
      </c>
      <c r="AV1554" s="14" t="s">
        <v>83</v>
      </c>
      <c r="AW1554" s="14" t="s">
        <v>30</v>
      </c>
      <c r="AX1554" s="14" t="s">
        <v>73</v>
      </c>
      <c r="AY1554" s="221" t="s">
        <v>157</v>
      </c>
    </row>
    <row r="1555" spans="2:51" s="13" customFormat="1" ht="10.2">
      <c r="B1555" s="200"/>
      <c r="C1555" s="201"/>
      <c r="D1555" s="202" t="s">
        <v>165</v>
      </c>
      <c r="E1555" s="203" t="s">
        <v>1</v>
      </c>
      <c r="F1555" s="204" t="s">
        <v>271</v>
      </c>
      <c r="G1555" s="201"/>
      <c r="H1555" s="203" t="s">
        <v>1</v>
      </c>
      <c r="I1555" s="205"/>
      <c r="J1555" s="201"/>
      <c r="K1555" s="201"/>
      <c r="L1555" s="206"/>
      <c r="M1555" s="207"/>
      <c r="N1555" s="208"/>
      <c r="O1555" s="208"/>
      <c r="P1555" s="208"/>
      <c r="Q1555" s="208"/>
      <c r="R1555" s="208"/>
      <c r="S1555" s="208"/>
      <c r="T1555" s="209"/>
      <c r="AT1555" s="210" t="s">
        <v>165</v>
      </c>
      <c r="AU1555" s="210" t="s">
        <v>83</v>
      </c>
      <c r="AV1555" s="13" t="s">
        <v>81</v>
      </c>
      <c r="AW1555" s="13" t="s">
        <v>30</v>
      </c>
      <c r="AX1555" s="13" t="s">
        <v>73</v>
      </c>
      <c r="AY1555" s="210" t="s">
        <v>157</v>
      </c>
    </row>
    <row r="1556" spans="2:51" s="14" customFormat="1" ht="10.2">
      <c r="B1556" s="211"/>
      <c r="C1556" s="212"/>
      <c r="D1556" s="202" t="s">
        <v>165</v>
      </c>
      <c r="E1556" s="213" t="s">
        <v>1</v>
      </c>
      <c r="F1556" s="214" t="s">
        <v>385</v>
      </c>
      <c r="G1556" s="212"/>
      <c r="H1556" s="215">
        <v>-11</v>
      </c>
      <c r="I1556" s="216"/>
      <c r="J1556" s="212"/>
      <c r="K1556" s="212"/>
      <c r="L1556" s="217"/>
      <c r="M1556" s="218"/>
      <c r="N1556" s="219"/>
      <c r="O1556" s="219"/>
      <c r="P1556" s="219"/>
      <c r="Q1556" s="219"/>
      <c r="R1556" s="219"/>
      <c r="S1556" s="219"/>
      <c r="T1556" s="220"/>
      <c r="AT1556" s="221" t="s">
        <v>165</v>
      </c>
      <c r="AU1556" s="221" t="s">
        <v>83</v>
      </c>
      <c r="AV1556" s="14" t="s">
        <v>83</v>
      </c>
      <c r="AW1556" s="14" t="s">
        <v>30</v>
      </c>
      <c r="AX1556" s="14" t="s">
        <v>73</v>
      </c>
      <c r="AY1556" s="221" t="s">
        <v>157</v>
      </c>
    </row>
    <row r="1557" spans="2:51" s="15" customFormat="1" ht="10.2">
      <c r="B1557" s="222"/>
      <c r="C1557" s="223"/>
      <c r="D1557" s="202" t="s">
        <v>165</v>
      </c>
      <c r="E1557" s="224" t="s">
        <v>1</v>
      </c>
      <c r="F1557" s="225" t="s">
        <v>168</v>
      </c>
      <c r="G1557" s="223"/>
      <c r="H1557" s="226">
        <v>90.19999999999999</v>
      </c>
      <c r="I1557" s="227"/>
      <c r="J1557" s="223"/>
      <c r="K1557" s="223"/>
      <c r="L1557" s="228"/>
      <c r="M1557" s="229"/>
      <c r="N1557" s="230"/>
      <c r="O1557" s="230"/>
      <c r="P1557" s="230"/>
      <c r="Q1557" s="230"/>
      <c r="R1557" s="230"/>
      <c r="S1557" s="230"/>
      <c r="T1557" s="231"/>
      <c r="AT1557" s="232" t="s">
        <v>165</v>
      </c>
      <c r="AU1557" s="232" t="s">
        <v>83</v>
      </c>
      <c r="AV1557" s="15" t="s">
        <v>164</v>
      </c>
      <c r="AW1557" s="15" t="s">
        <v>30</v>
      </c>
      <c r="AX1557" s="15" t="s">
        <v>81</v>
      </c>
      <c r="AY1557" s="232" t="s">
        <v>157</v>
      </c>
    </row>
    <row r="1558" spans="1:65" s="2" customFormat="1" ht="24.15" customHeight="1">
      <c r="A1558" s="34"/>
      <c r="B1558" s="35"/>
      <c r="C1558" s="187" t="s">
        <v>1494</v>
      </c>
      <c r="D1558" s="187" t="s">
        <v>159</v>
      </c>
      <c r="E1558" s="188" t="s">
        <v>2725</v>
      </c>
      <c r="F1558" s="189" t="s">
        <v>2726</v>
      </c>
      <c r="G1558" s="190" t="s">
        <v>208</v>
      </c>
      <c r="H1558" s="191">
        <v>8.6</v>
      </c>
      <c r="I1558" s="192"/>
      <c r="J1558" s="193">
        <f>ROUND(I1558*H1558,2)</f>
        <v>0</v>
      </c>
      <c r="K1558" s="189" t="s">
        <v>163</v>
      </c>
      <c r="L1558" s="39"/>
      <c r="M1558" s="194" t="s">
        <v>1</v>
      </c>
      <c r="N1558" s="195" t="s">
        <v>40</v>
      </c>
      <c r="O1558" s="72"/>
      <c r="P1558" s="196">
        <f>O1558*H1558</f>
        <v>0</v>
      </c>
      <c r="Q1558" s="196">
        <v>0</v>
      </c>
      <c r="R1558" s="196">
        <f>Q1558*H1558</f>
        <v>0</v>
      </c>
      <c r="S1558" s="196">
        <v>0.0272</v>
      </c>
      <c r="T1558" s="197">
        <f>S1558*H1558</f>
        <v>0.23392</v>
      </c>
      <c r="U1558" s="34"/>
      <c r="V1558" s="34"/>
      <c r="W1558" s="34"/>
      <c r="X1558" s="34"/>
      <c r="Y1558" s="34"/>
      <c r="Z1558" s="34"/>
      <c r="AA1558" s="34"/>
      <c r="AB1558" s="34"/>
      <c r="AC1558" s="34"/>
      <c r="AD1558" s="34"/>
      <c r="AE1558" s="34"/>
      <c r="AR1558" s="198" t="s">
        <v>196</v>
      </c>
      <c r="AT1558" s="198" t="s">
        <v>159</v>
      </c>
      <c r="AU1558" s="198" t="s">
        <v>83</v>
      </c>
      <c r="AY1558" s="17" t="s">
        <v>157</v>
      </c>
      <c r="BE1558" s="199">
        <f>IF(N1558="základní",J1558,0)</f>
        <v>0</v>
      </c>
      <c r="BF1558" s="199">
        <f>IF(N1558="snížená",J1558,0)</f>
        <v>0</v>
      </c>
      <c r="BG1558" s="199">
        <f>IF(N1558="zákl. přenesená",J1558,0)</f>
        <v>0</v>
      </c>
      <c r="BH1558" s="199">
        <f>IF(N1558="sníž. přenesená",J1558,0)</f>
        <v>0</v>
      </c>
      <c r="BI1558" s="199">
        <f>IF(N1558="nulová",J1558,0)</f>
        <v>0</v>
      </c>
      <c r="BJ1558" s="17" t="s">
        <v>164</v>
      </c>
      <c r="BK1558" s="199">
        <f>ROUND(I1558*H1558,2)</f>
        <v>0</v>
      </c>
      <c r="BL1558" s="17" t="s">
        <v>196</v>
      </c>
      <c r="BM1558" s="198" t="s">
        <v>2727</v>
      </c>
    </row>
    <row r="1559" spans="2:51" s="13" customFormat="1" ht="10.2">
      <c r="B1559" s="200"/>
      <c r="C1559" s="201"/>
      <c r="D1559" s="202" t="s">
        <v>165</v>
      </c>
      <c r="E1559" s="203" t="s">
        <v>1</v>
      </c>
      <c r="F1559" s="204" t="s">
        <v>166</v>
      </c>
      <c r="G1559" s="201"/>
      <c r="H1559" s="203" t="s">
        <v>1</v>
      </c>
      <c r="I1559" s="205"/>
      <c r="J1559" s="201"/>
      <c r="K1559" s="201"/>
      <c r="L1559" s="206"/>
      <c r="M1559" s="207"/>
      <c r="N1559" s="208"/>
      <c r="O1559" s="208"/>
      <c r="P1559" s="208"/>
      <c r="Q1559" s="208"/>
      <c r="R1559" s="208"/>
      <c r="S1559" s="208"/>
      <c r="T1559" s="209"/>
      <c r="AT1559" s="210" t="s">
        <v>165</v>
      </c>
      <c r="AU1559" s="210" t="s">
        <v>83</v>
      </c>
      <c r="AV1559" s="13" t="s">
        <v>81</v>
      </c>
      <c r="AW1559" s="13" t="s">
        <v>30</v>
      </c>
      <c r="AX1559" s="13" t="s">
        <v>73</v>
      </c>
      <c r="AY1559" s="210" t="s">
        <v>157</v>
      </c>
    </row>
    <row r="1560" spans="2:51" s="14" customFormat="1" ht="10.2">
      <c r="B1560" s="211"/>
      <c r="C1560" s="212"/>
      <c r="D1560" s="202" t="s">
        <v>165</v>
      </c>
      <c r="E1560" s="213" t="s">
        <v>1</v>
      </c>
      <c r="F1560" s="214" t="s">
        <v>2728</v>
      </c>
      <c r="G1560" s="212"/>
      <c r="H1560" s="215">
        <v>8.6</v>
      </c>
      <c r="I1560" s="216"/>
      <c r="J1560" s="212"/>
      <c r="K1560" s="212"/>
      <c r="L1560" s="217"/>
      <c r="M1560" s="218"/>
      <c r="N1560" s="219"/>
      <c r="O1560" s="219"/>
      <c r="P1560" s="219"/>
      <c r="Q1560" s="219"/>
      <c r="R1560" s="219"/>
      <c r="S1560" s="219"/>
      <c r="T1560" s="220"/>
      <c r="AT1560" s="221" t="s">
        <v>165</v>
      </c>
      <c r="AU1560" s="221" t="s">
        <v>83</v>
      </c>
      <c r="AV1560" s="14" t="s">
        <v>83</v>
      </c>
      <c r="AW1560" s="14" t="s">
        <v>30</v>
      </c>
      <c r="AX1560" s="14" t="s">
        <v>73</v>
      </c>
      <c r="AY1560" s="221" t="s">
        <v>157</v>
      </c>
    </row>
    <row r="1561" spans="2:51" s="15" customFormat="1" ht="10.2">
      <c r="B1561" s="222"/>
      <c r="C1561" s="223"/>
      <c r="D1561" s="202" t="s">
        <v>165</v>
      </c>
      <c r="E1561" s="224" t="s">
        <v>1</v>
      </c>
      <c r="F1561" s="225" t="s">
        <v>168</v>
      </c>
      <c r="G1561" s="223"/>
      <c r="H1561" s="226">
        <v>8.6</v>
      </c>
      <c r="I1561" s="227"/>
      <c r="J1561" s="223"/>
      <c r="K1561" s="223"/>
      <c r="L1561" s="228"/>
      <c r="M1561" s="229"/>
      <c r="N1561" s="230"/>
      <c r="O1561" s="230"/>
      <c r="P1561" s="230"/>
      <c r="Q1561" s="230"/>
      <c r="R1561" s="230"/>
      <c r="S1561" s="230"/>
      <c r="T1561" s="231"/>
      <c r="AT1561" s="232" t="s">
        <v>165</v>
      </c>
      <c r="AU1561" s="232" t="s">
        <v>83</v>
      </c>
      <c r="AV1561" s="15" t="s">
        <v>164</v>
      </c>
      <c r="AW1561" s="15" t="s">
        <v>30</v>
      </c>
      <c r="AX1561" s="15" t="s">
        <v>81</v>
      </c>
      <c r="AY1561" s="232" t="s">
        <v>157</v>
      </c>
    </row>
    <row r="1562" spans="1:65" s="2" customFormat="1" ht="24.15" customHeight="1">
      <c r="A1562" s="34"/>
      <c r="B1562" s="35"/>
      <c r="C1562" s="187" t="s">
        <v>2729</v>
      </c>
      <c r="D1562" s="187" t="s">
        <v>159</v>
      </c>
      <c r="E1562" s="188" t="s">
        <v>2730</v>
      </c>
      <c r="F1562" s="189" t="s">
        <v>2731</v>
      </c>
      <c r="G1562" s="190" t="s">
        <v>208</v>
      </c>
      <c r="H1562" s="191">
        <v>90.2</v>
      </c>
      <c r="I1562" s="192"/>
      <c r="J1562" s="193">
        <f>ROUND(I1562*H1562,2)</f>
        <v>0</v>
      </c>
      <c r="K1562" s="189" t="s">
        <v>163</v>
      </c>
      <c r="L1562" s="39"/>
      <c r="M1562" s="194" t="s">
        <v>1</v>
      </c>
      <c r="N1562" s="195" t="s">
        <v>40</v>
      </c>
      <c r="O1562" s="72"/>
      <c r="P1562" s="196">
        <f>O1562*H1562</f>
        <v>0</v>
      </c>
      <c r="Q1562" s="196">
        <v>0.006</v>
      </c>
      <c r="R1562" s="196">
        <f>Q1562*H1562</f>
        <v>0.5412</v>
      </c>
      <c r="S1562" s="196">
        <v>0</v>
      </c>
      <c r="T1562" s="197">
        <f>S1562*H1562</f>
        <v>0</v>
      </c>
      <c r="U1562" s="34"/>
      <c r="V1562" s="34"/>
      <c r="W1562" s="34"/>
      <c r="X1562" s="34"/>
      <c r="Y1562" s="34"/>
      <c r="Z1562" s="34"/>
      <c r="AA1562" s="34"/>
      <c r="AB1562" s="34"/>
      <c r="AC1562" s="34"/>
      <c r="AD1562" s="34"/>
      <c r="AE1562" s="34"/>
      <c r="AR1562" s="198" t="s">
        <v>196</v>
      </c>
      <c r="AT1562" s="198" t="s">
        <v>159</v>
      </c>
      <c r="AU1562" s="198" t="s">
        <v>83</v>
      </c>
      <c r="AY1562" s="17" t="s">
        <v>157</v>
      </c>
      <c r="BE1562" s="199">
        <f>IF(N1562="základní",J1562,0)</f>
        <v>0</v>
      </c>
      <c r="BF1562" s="199">
        <f>IF(N1562="snížená",J1562,0)</f>
        <v>0</v>
      </c>
      <c r="BG1562" s="199">
        <f>IF(N1562="zákl. přenesená",J1562,0)</f>
        <v>0</v>
      </c>
      <c r="BH1562" s="199">
        <f>IF(N1562="sníž. přenesená",J1562,0)</f>
        <v>0</v>
      </c>
      <c r="BI1562" s="199">
        <f>IF(N1562="nulová",J1562,0)</f>
        <v>0</v>
      </c>
      <c r="BJ1562" s="17" t="s">
        <v>164</v>
      </c>
      <c r="BK1562" s="199">
        <f>ROUND(I1562*H1562,2)</f>
        <v>0</v>
      </c>
      <c r="BL1562" s="17" t="s">
        <v>196</v>
      </c>
      <c r="BM1562" s="198" t="s">
        <v>2732</v>
      </c>
    </row>
    <row r="1563" spans="2:51" s="14" customFormat="1" ht="10.2">
      <c r="B1563" s="211"/>
      <c r="C1563" s="212"/>
      <c r="D1563" s="202" t="s">
        <v>165</v>
      </c>
      <c r="E1563" s="213" t="s">
        <v>1</v>
      </c>
      <c r="F1563" s="214" t="s">
        <v>384</v>
      </c>
      <c r="G1563" s="212"/>
      <c r="H1563" s="215">
        <v>98.6</v>
      </c>
      <c r="I1563" s="216"/>
      <c r="J1563" s="212"/>
      <c r="K1563" s="212"/>
      <c r="L1563" s="217"/>
      <c r="M1563" s="218"/>
      <c r="N1563" s="219"/>
      <c r="O1563" s="219"/>
      <c r="P1563" s="219"/>
      <c r="Q1563" s="219"/>
      <c r="R1563" s="219"/>
      <c r="S1563" s="219"/>
      <c r="T1563" s="220"/>
      <c r="AT1563" s="221" t="s">
        <v>165</v>
      </c>
      <c r="AU1563" s="221" t="s">
        <v>83</v>
      </c>
      <c r="AV1563" s="14" t="s">
        <v>83</v>
      </c>
      <c r="AW1563" s="14" t="s">
        <v>30</v>
      </c>
      <c r="AX1563" s="14" t="s">
        <v>73</v>
      </c>
      <c r="AY1563" s="221" t="s">
        <v>157</v>
      </c>
    </row>
    <row r="1564" spans="2:51" s="14" customFormat="1" ht="10.2">
      <c r="B1564" s="211"/>
      <c r="C1564" s="212"/>
      <c r="D1564" s="202" t="s">
        <v>165</v>
      </c>
      <c r="E1564" s="213" t="s">
        <v>1</v>
      </c>
      <c r="F1564" s="214" t="s">
        <v>2724</v>
      </c>
      <c r="G1564" s="212"/>
      <c r="H1564" s="215">
        <v>2.6</v>
      </c>
      <c r="I1564" s="216"/>
      <c r="J1564" s="212"/>
      <c r="K1564" s="212"/>
      <c r="L1564" s="217"/>
      <c r="M1564" s="218"/>
      <c r="N1564" s="219"/>
      <c r="O1564" s="219"/>
      <c r="P1564" s="219"/>
      <c r="Q1564" s="219"/>
      <c r="R1564" s="219"/>
      <c r="S1564" s="219"/>
      <c r="T1564" s="220"/>
      <c r="AT1564" s="221" t="s">
        <v>165</v>
      </c>
      <c r="AU1564" s="221" t="s">
        <v>83</v>
      </c>
      <c r="AV1564" s="14" t="s">
        <v>83</v>
      </c>
      <c r="AW1564" s="14" t="s">
        <v>30</v>
      </c>
      <c r="AX1564" s="14" t="s">
        <v>73</v>
      </c>
      <c r="AY1564" s="221" t="s">
        <v>157</v>
      </c>
    </row>
    <row r="1565" spans="2:51" s="13" customFormat="1" ht="10.2">
      <c r="B1565" s="200"/>
      <c r="C1565" s="201"/>
      <c r="D1565" s="202" t="s">
        <v>165</v>
      </c>
      <c r="E1565" s="203" t="s">
        <v>1</v>
      </c>
      <c r="F1565" s="204" t="s">
        <v>271</v>
      </c>
      <c r="G1565" s="201"/>
      <c r="H1565" s="203" t="s">
        <v>1</v>
      </c>
      <c r="I1565" s="205"/>
      <c r="J1565" s="201"/>
      <c r="K1565" s="201"/>
      <c r="L1565" s="206"/>
      <c r="M1565" s="207"/>
      <c r="N1565" s="208"/>
      <c r="O1565" s="208"/>
      <c r="P1565" s="208"/>
      <c r="Q1565" s="208"/>
      <c r="R1565" s="208"/>
      <c r="S1565" s="208"/>
      <c r="T1565" s="209"/>
      <c r="AT1565" s="210" t="s">
        <v>165</v>
      </c>
      <c r="AU1565" s="210" t="s">
        <v>83</v>
      </c>
      <c r="AV1565" s="13" t="s">
        <v>81</v>
      </c>
      <c r="AW1565" s="13" t="s">
        <v>30</v>
      </c>
      <c r="AX1565" s="13" t="s">
        <v>73</v>
      </c>
      <c r="AY1565" s="210" t="s">
        <v>157</v>
      </c>
    </row>
    <row r="1566" spans="2:51" s="14" customFormat="1" ht="10.2">
      <c r="B1566" s="211"/>
      <c r="C1566" s="212"/>
      <c r="D1566" s="202" t="s">
        <v>165</v>
      </c>
      <c r="E1566" s="213" t="s">
        <v>1</v>
      </c>
      <c r="F1566" s="214" t="s">
        <v>385</v>
      </c>
      <c r="G1566" s="212"/>
      <c r="H1566" s="215">
        <v>-11</v>
      </c>
      <c r="I1566" s="216"/>
      <c r="J1566" s="212"/>
      <c r="K1566" s="212"/>
      <c r="L1566" s="217"/>
      <c r="M1566" s="218"/>
      <c r="N1566" s="219"/>
      <c r="O1566" s="219"/>
      <c r="P1566" s="219"/>
      <c r="Q1566" s="219"/>
      <c r="R1566" s="219"/>
      <c r="S1566" s="219"/>
      <c r="T1566" s="220"/>
      <c r="AT1566" s="221" t="s">
        <v>165</v>
      </c>
      <c r="AU1566" s="221" t="s">
        <v>83</v>
      </c>
      <c r="AV1566" s="14" t="s">
        <v>83</v>
      </c>
      <c r="AW1566" s="14" t="s">
        <v>30</v>
      </c>
      <c r="AX1566" s="14" t="s">
        <v>73</v>
      </c>
      <c r="AY1566" s="221" t="s">
        <v>157</v>
      </c>
    </row>
    <row r="1567" spans="2:51" s="15" customFormat="1" ht="10.2">
      <c r="B1567" s="222"/>
      <c r="C1567" s="223"/>
      <c r="D1567" s="202" t="s">
        <v>165</v>
      </c>
      <c r="E1567" s="224" t="s">
        <v>1</v>
      </c>
      <c r="F1567" s="225" t="s">
        <v>168</v>
      </c>
      <c r="G1567" s="223"/>
      <c r="H1567" s="226">
        <v>90.19999999999999</v>
      </c>
      <c r="I1567" s="227"/>
      <c r="J1567" s="223"/>
      <c r="K1567" s="223"/>
      <c r="L1567" s="228"/>
      <c r="M1567" s="229"/>
      <c r="N1567" s="230"/>
      <c r="O1567" s="230"/>
      <c r="P1567" s="230"/>
      <c r="Q1567" s="230"/>
      <c r="R1567" s="230"/>
      <c r="S1567" s="230"/>
      <c r="T1567" s="231"/>
      <c r="AT1567" s="232" t="s">
        <v>165</v>
      </c>
      <c r="AU1567" s="232" t="s">
        <v>83</v>
      </c>
      <c r="AV1567" s="15" t="s">
        <v>164</v>
      </c>
      <c r="AW1567" s="15" t="s">
        <v>30</v>
      </c>
      <c r="AX1567" s="15" t="s">
        <v>81</v>
      </c>
      <c r="AY1567" s="232" t="s">
        <v>157</v>
      </c>
    </row>
    <row r="1568" spans="1:65" s="2" customFormat="1" ht="14.4" customHeight="1">
      <c r="A1568" s="34"/>
      <c r="B1568" s="35"/>
      <c r="C1568" s="233" t="s">
        <v>1498</v>
      </c>
      <c r="D1568" s="233" t="s">
        <v>307</v>
      </c>
      <c r="E1568" s="234" t="s">
        <v>2733</v>
      </c>
      <c r="F1568" s="235" t="s">
        <v>2734</v>
      </c>
      <c r="G1568" s="236" t="s">
        <v>208</v>
      </c>
      <c r="H1568" s="237">
        <v>99.22</v>
      </c>
      <c r="I1568" s="238"/>
      <c r="J1568" s="239">
        <f>ROUND(I1568*H1568,2)</f>
        <v>0</v>
      </c>
      <c r="K1568" s="235" t="s">
        <v>163</v>
      </c>
      <c r="L1568" s="240"/>
      <c r="M1568" s="241" t="s">
        <v>1</v>
      </c>
      <c r="N1568" s="242" t="s">
        <v>40</v>
      </c>
      <c r="O1568" s="72"/>
      <c r="P1568" s="196">
        <f>O1568*H1568</f>
        <v>0</v>
      </c>
      <c r="Q1568" s="196">
        <v>0.0118</v>
      </c>
      <c r="R1568" s="196">
        <f>Q1568*H1568</f>
        <v>1.170796</v>
      </c>
      <c r="S1568" s="196">
        <v>0</v>
      </c>
      <c r="T1568" s="197">
        <f>S1568*H1568</f>
        <v>0</v>
      </c>
      <c r="U1568" s="34"/>
      <c r="V1568" s="34"/>
      <c r="W1568" s="34"/>
      <c r="X1568" s="34"/>
      <c r="Y1568" s="34"/>
      <c r="Z1568" s="34"/>
      <c r="AA1568" s="34"/>
      <c r="AB1568" s="34"/>
      <c r="AC1568" s="34"/>
      <c r="AD1568" s="34"/>
      <c r="AE1568" s="34"/>
      <c r="AR1568" s="198" t="s">
        <v>241</v>
      </c>
      <c r="AT1568" s="198" t="s">
        <v>307</v>
      </c>
      <c r="AU1568" s="198" t="s">
        <v>83</v>
      </c>
      <c r="AY1568" s="17" t="s">
        <v>157</v>
      </c>
      <c r="BE1568" s="199">
        <f>IF(N1568="základní",J1568,0)</f>
        <v>0</v>
      </c>
      <c r="BF1568" s="199">
        <f>IF(N1568="snížená",J1568,0)</f>
        <v>0</v>
      </c>
      <c r="BG1568" s="199">
        <f>IF(N1568="zákl. přenesená",J1568,0)</f>
        <v>0</v>
      </c>
      <c r="BH1568" s="199">
        <f>IF(N1568="sníž. přenesená",J1568,0)</f>
        <v>0</v>
      </c>
      <c r="BI1568" s="199">
        <f>IF(N1568="nulová",J1568,0)</f>
        <v>0</v>
      </c>
      <c r="BJ1568" s="17" t="s">
        <v>164</v>
      </c>
      <c r="BK1568" s="199">
        <f>ROUND(I1568*H1568,2)</f>
        <v>0</v>
      </c>
      <c r="BL1568" s="17" t="s">
        <v>196</v>
      </c>
      <c r="BM1568" s="198" t="s">
        <v>2735</v>
      </c>
    </row>
    <row r="1569" spans="2:51" s="14" customFormat="1" ht="10.2">
      <c r="B1569" s="211"/>
      <c r="C1569" s="212"/>
      <c r="D1569" s="202" t="s">
        <v>165</v>
      </c>
      <c r="E1569" s="213" t="s">
        <v>1</v>
      </c>
      <c r="F1569" s="214" t="s">
        <v>2736</v>
      </c>
      <c r="G1569" s="212"/>
      <c r="H1569" s="215">
        <v>99.22</v>
      </c>
      <c r="I1569" s="216"/>
      <c r="J1569" s="212"/>
      <c r="K1569" s="212"/>
      <c r="L1569" s="217"/>
      <c r="M1569" s="218"/>
      <c r="N1569" s="219"/>
      <c r="O1569" s="219"/>
      <c r="P1569" s="219"/>
      <c r="Q1569" s="219"/>
      <c r="R1569" s="219"/>
      <c r="S1569" s="219"/>
      <c r="T1569" s="220"/>
      <c r="AT1569" s="221" t="s">
        <v>165</v>
      </c>
      <c r="AU1569" s="221" t="s">
        <v>83</v>
      </c>
      <c r="AV1569" s="14" t="s">
        <v>83</v>
      </c>
      <c r="AW1569" s="14" t="s">
        <v>30</v>
      </c>
      <c r="AX1569" s="14" t="s">
        <v>73</v>
      </c>
      <c r="AY1569" s="221" t="s">
        <v>157</v>
      </c>
    </row>
    <row r="1570" spans="2:51" s="15" customFormat="1" ht="10.2">
      <c r="B1570" s="222"/>
      <c r="C1570" s="223"/>
      <c r="D1570" s="202" t="s">
        <v>165</v>
      </c>
      <c r="E1570" s="224" t="s">
        <v>1</v>
      </c>
      <c r="F1570" s="225" t="s">
        <v>168</v>
      </c>
      <c r="G1570" s="223"/>
      <c r="H1570" s="226">
        <v>99.22</v>
      </c>
      <c r="I1570" s="227"/>
      <c r="J1570" s="223"/>
      <c r="K1570" s="223"/>
      <c r="L1570" s="228"/>
      <c r="M1570" s="229"/>
      <c r="N1570" s="230"/>
      <c r="O1570" s="230"/>
      <c r="P1570" s="230"/>
      <c r="Q1570" s="230"/>
      <c r="R1570" s="230"/>
      <c r="S1570" s="230"/>
      <c r="T1570" s="231"/>
      <c r="AT1570" s="232" t="s">
        <v>165</v>
      </c>
      <c r="AU1570" s="232" t="s">
        <v>83</v>
      </c>
      <c r="AV1570" s="15" t="s">
        <v>164</v>
      </c>
      <c r="AW1570" s="15" t="s">
        <v>30</v>
      </c>
      <c r="AX1570" s="15" t="s">
        <v>81</v>
      </c>
      <c r="AY1570" s="232" t="s">
        <v>157</v>
      </c>
    </row>
    <row r="1571" spans="1:65" s="2" customFormat="1" ht="24.15" customHeight="1">
      <c r="A1571" s="34"/>
      <c r="B1571" s="35"/>
      <c r="C1571" s="187" t="s">
        <v>2737</v>
      </c>
      <c r="D1571" s="187" t="s">
        <v>159</v>
      </c>
      <c r="E1571" s="188" t="s">
        <v>2738</v>
      </c>
      <c r="F1571" s="189" t="s">
        <v>2739</v>
      </c>
      <c r="G1571" s="190" t="s">
        <v>208</v>
      </c>
      <c r="H1571" s="191">
        <v>90.2</v>
      </c>
      <c r="I1571" s="192"/>
      <c r="J1571" s="193">
        <f>ROUND(I1571*H1571,2)</f>
        <v>0</v>
      </c>
      <c r="K1571" s="189" t="s">
        <v>163</v>
      </c>
      <c r="L1571" s="39"/>
      <c r="M1571" s="194" t="s">
        <v>1</v>
      </c>
      <c r="N1571" s="195" t="s">
        <v>40</v>
      </c>
      <c r="O1571" s="72"/>
      <c r="P1571" s="196">
        <f>O1571*H1571</f>
        <v>0</v>
      </c>
      <c r="Q1571" s="196">
        <v>0</v>
      </c>
      <c r="R1571" s="196">
        <f>Q1571*H1571</f>
        <v>0</v>
      </c>
      <c r="S1571" s="196">
        <v>0</v>
      </c>
      <c r="T1571" s="197">
        <f>S1571*H1571</f>
        <v>0</v>
      </c>
      <c r="U1571" s="34"/>
      <c r="V1571" s="34"/>
      <c r="W1571" s="34"/>
      <c r="X1571" s="34"/>
      <c r="Y1571" s="34"/>
      <c r="Z1571" s="34"/>
      <c r="AA1571" s="34"/>
      <c r="AB1571" s="34"/>
      <c r="AC1571" s="34"/>
      <c r="AD1571" s="34"/>
      <c r="AE1571" s="34"/>
      <c r="AR1571" s="198" t="s">
        <v>196</v>
      </c>
      <c r="AT1571" s="198" t="s">
        <v>159</v>
      </c>
      <c r="AU1571" s="198" t="s">
        <v>83</v>
      </c>
      <c r="AY1571" s="17" t="s">
        <v>157</v>
      </c>
      <c r="BE1571" s="199">
        <f>IF(N1571="základní",J1571,0)</f>
        <v>0</v>
      </c>
      <c r="BF1571" s="199">
        <f>IF(N1571="snížená",J1571,0)</f>
        <v>0</v>
      </c>
      <c r="BG1571" s="199">
        <f>IF(N1571="zákl. přenesená",J1571,0)</f>
        <v>0</v>
      </c>
      <c r="BH1571" s="199">
        <f>IF(N1571="sníž. přenesená",J1571,0)</f>
        <v>0</v>
      </c>
      <c r="BI1571" s="199">
        <f>IF(N1571="nulová",J1571,0)</f>
        <v>0</v>
      </c>
      <c r="BJ1571" s="17" t="s">
        <v>164</v>
      </c>
      <c r="BK1571" s="199">
        <f>ROUND(I1571*H1571,2)</f>
        <v>0</v>
      </c>
      <c r="BL1571" s="17" t="s">
        <v>196</v>
      </c>
      <c r="BM1571" s="198" t="s">
        <v>2740</v>
      </c>
    </row>
    <row r="1572" spans="1:65" s="2" customFormat="1" ht="24.15" customHeight="1">
      <c r="A1572" s="34"/>
      <c r="B1572" s="35"/>
      <c r="C1572" s="187" t="s">
        <v>1501</v>
      </c>
      <c r="D1572" s="187" t="s">
        <v>159</v>
      </c>
      <c r="E1572" s="188" t="s">
        <v>2741</v>
      </c>
      <c r="F1572" s="189" t="s">
        <v>2742</v>
      </c>
      <c r="G1572" s="190" t="s">
        <v>208</v>
      </c>
      <c r="H1572" s="191">
        <v>90.2</v>
      </c>
      <c r="I1572" s="192"/>
      <c r="J1572" s="193">
        <f>ROUND(I1572*H1572,2)</f>
        <v>0</v>
      </c>
      <c r="K1572" s="189" t="s">
        <v>163</v>
      </c>
      <c r="L1572" s="39"/>
      <c r="M1572" s="194" t="s">
        <v>1</v>
      </c>
      <c r="N1572" s="195" t="s">
        <v>40</v>
      </c>
      <c r="O1572" s="72"/>
      <c r="P1572" s="196">
        <f>O1572*H1572</f>
        <v>0</v>
      </c>
      <c r="Q1572" s="196">
        <v>0.00093</v>
      </c>
      <c r="R1572" s="196">
        <f>Q1572*H1572</f>
        <v>0.083886</v>
      </c>
      <c r="S1572" s="196">
        <v>0</v>
      </c>
      <c r="T1572" s="197">
        <f>S1572*H1572</f>
        <v>0</v>
      </c>
      <c r="U1572" s="34"/>
      <c r="V1572" s="34"/>
      <c r="W1572" s="34"/>
      <c r="X1572" s="34"/>
      <c r="Y1572" s="34"/>
      <c r="Z1572" s="34"/>
      <c r="AA1572" s="34"/>
      <c r="AB1572" s="34"/>
      <c r="AC1572" s="34"/>
      <c r="AD1572" s="34"/>
      <c r="AE1572" s="34"/>
      <c r="AR1572" s="198" t="s">
        <v>196</v>
      </c>
      <c r="AT1572" s="198" t="s">
        <v>159</v>
      </c>
      <c r="AU1572" s="198" t="s">
        <v>83</v>
      </c>
      <c r="AY1572" s="17" t="s">
        <v>157</v>
      </c>
      <c r="BE1572" s="199">
        <f>IF(N1572="základní",J1572,0)</f>
        <v>0</v>
      </c>
      <c r="BF1572" s="199">
        <f>IF(N1572="snížená",J1572,0)</f>
        <v>0</v>
      </c>
      <c r="BG1572" s="199">
        <f>IF(N1572="zákl. přenesená",J1572,0)</f>
        <v>0</v>
      </c>
      <c r="BH1572" s="199">
        <f>IF(N1572="sníž. přenesená",J1572,0)</f>
        <v>0</v>
      </c>
      <c r="BI1572" s="199">
        <f>IF(N1572="nulová",J1572,0)</f>
        <v>0</v>
      </c>
      <c r="BJ1572" s="17" t="s">
        <v>164</v>
      </c>
      <c r="BK1572" s="199">
        <f>ROUND(I1572*H1572,2)</f>
        <v>0</v>
      </c>
      <c r="BL1572" s="17" t="s">
        <v>196</v>
      </c>
      <c r="BM1572" s="198" t="s">
        <v>2743</v>
      </c>
    </row>
    <row r="1573" spans="1:65" s="2" customFormat="1" ht="24.15" customHeight="1">
      <c r="A1573" s="34"/>
      <c r="B1573" s="35"/>
      <c r="C1573" s="187" t="s">
        <v>2744</v>
      </c>
      <c r="D1573" s="187" t="s">
        <v>159</v>
      </c>
      <c r="E1573" s="188" t="s">
        <v>2745</v>
      </c>
      <c r="F1573" s="189" t="s">
        <v>2746</v>
      </c>
      <c r="G1573" s="190" t="s">
        <v>208</v>
      </c>
      <c r="H1573" s="191">
        <v>0.44</v>
      </c>
      <c r="I1573" s="192"/>
      <c r="J1573" s="193">
        <f>ROUND(I1573*H1573,2)</f>
        <v>0</v>
      </c>
      <c r="K1573" s="189" t="s">
        <v>163</v>
      </c>
      <c r="L1573" s="39"/>
      <c r="M1573" s="194" t="s">
        <v>1</v>
      </c>
      <c r="N1573" s="195" t="s">
        <v>40</v>
      </c>
      <c r="O1573" s="72"/>
      <c r="P1573" s="196">
        <f>O1573*H1573</f>
        <v>0</v>
      </c>
      <c r="Q1573" s="196">
        <v>0.00058</v>
      </c>
      <c r="R1573" s="196">
        <f>Q1573*H1573</f>
        <v>0.0002552</v>
      </c>
      <c r="S1573" s="196">
        <v>0</v>
      </c>
      <c r="T1573" s="197">
        <f>S1573*H1573</f>
        <v>0</v>
      </c>
      <c r="U1573" s="34"/>
      <c r="V1573" s="34"/>
      <c r="W1573" s="34"/>
      <c r="X1573" s="34"/>
      <c r="Y1573" s="34"/>
      <c r="Z1573" s="34"/>
      <c r="AA1573" s="34"/>
      <c r="AB1573" s="34"/>
      <c r="AC1573" s="34"/>
      <c r="AD1573" s="34"/>
      <c r="AE1573" s="34"/>
      <c r="AR1573" s="198" t="s">
        <v>196</v>
      </c>
      <c r="AT1573" s="198" t="s">
        <v>159</v>
      </c>
      <c r="AU1573" s="198" t="s">
        <v>83</v>
      </c>
      <c r="AY1573" s="17" t="s">
        <v>157</v>
      </c>
      <c r="BE1573" s="199">
        <f>IF(N1573="základní",J1573,0)</f>
        <v>0</v>
      </c>
      <c r="BF1573" s="199">
        <f>IF(N1573="snížená",J1573,0)</f>
        <v>0</v>
      </c>
      <c r="BG1573" s="199">
        <f>IF(N1573="zákl. přenesená",J1573,0)</f>
        <v>0</v>
      </c>
      <c r="BH1573" s="199">
        <f>IF(N1573="sníž. přenesená",J1573,0)</f>
        <v>0</v>
      </c>
      <c r="BI1573" s="199">
        <f>IF(N1573="nulová",J1573,0)</f>
        <v>0</v>
      </c>
      <c r="BJ1573" s="17" t="s">
        <v>164</v>
      </c>
      <c r="BK1573" s="199">
        <f>ROUND(I1573*H1573,2)</f>
        <v>0</v>
      </c>
      <c r="BL1573" s="17" t="s">
        <v>196</v>
      </c>
      <c r="BM1573" s="198" t="s">
        <v>2747</v>
      </c>
    </row>
    <row r="1574" spans="2:51" s="14" customFormat="1" ht="10.2">
      <c r="B1574" s="211"/>
      <c r="C1574" s="212"/>
      <c r="D1574" s="202" t="s">
        <v>165</v>
      </c>
      <c r="E1574" s="213" t="s">
        <v>1</v>
      </c>
      <c r="F1574" s="214" t="s">
        <v>2748</v>
      </c>
      <c r="G1574" s="212"/>
      <c r="H1574" s="215">
        <v>0.44</v>
      </c>
      <c r="I1574" s="216"/>
      <c r="J1574" s="212"/>
      <c r="K1574" s="212"/>
      <c r="L1574" s="217"/>
      <c r="M1574" s="218"/>
      <c r="N1574" s="219"/>
      <c r="O1574" s="219"/>
      <c r="P1574" s="219"/>
      <c r="Q1574" s="219"/>
      <c r="R1574" s="219"/>
      <c r="S1574" s="219"/>
      <c r="T1574" s="220"/>
      <c r="AT1574" s="221" t="s">
        <v>165</v>
      </c>
      <c r="AU1574" s="221" t="s">
        <v>83</v>
      </c>
      <c r="AV1574" s="14" t="s">
        <v>83</v>
      </c>
      <c r="AW1574" s="14" t="s">
        <v>30</v>
      </c>
      <c r="AX1574" s="14" t="s">
        <v>73</v>
      </c>
      <c r="AY1574" s="221" t="s">
        <v>157</v>
      </c>
    </row>
    <row r="1575" spans="2:51" s="15" customFormat="1" ht="10.2">
      <c r="B1575" s="222"/>
      <c r="C1575" s="223"/>
      <c r="D1575" s="202" t="s">
        <v>165</v>
      </c>
      <c r="E1575" s="224" t="s">
        <v>1</v>
      </c>
      <c r="F1575" s="225" t="s">
        <v>168</v>
      </c>
      <c r="G1575" s="223"/>
      <c r="H1575" s="226">
        <v>0.44</v>
      </c>
      <c r="I1575" s="227"/>
      <c r="J1575" s="223"/>
      <c r="K1575" s="223"/>
      <c r="L1575" s="228"/>
      <c r="M1575" s="229"/>
      <c r="N1575" s="230"/>
      <c r="O1575" s="230"/>
      <c r="P1575" s="230"/>
      <c r="Q1575" s="230"/>
      <c r="R1575" s="230"/>
      <c r="S1575" s="230"/>
      <c r="T1575" s="231"/>
      <c r="AT1575" s="232" t="s">
        <v>165</v>
      </c>
      <c r="AU1575" s="232" t="s">
        <v>83</v>
      </c>
      <c r="AV1575" s="15" t="s">
        <v>164</v>
      </c>
      <c r="AW1575" s="15" t="s">
        <v>30</v>
      </c>
      <c r="AX1575" s="15" t="s">
        <v>81</v>
      </c>
      <c r="AY1575" s="232" t="s">
        <v>157</v>
      </c>
    </row>
    <row r="1576" spans="1:65" s="2" customFormat="1" ht="24.15" customHeight="1">
      <c r="A1576" s="34"/>
      <c r="B1576" s="35"/>
      <c r="C1576" s="233" t="s">
        <v>1505</v>
      </c>
      <c r="D1576" s="233" t="s">
        <v>307</v>
      </c>
      <c r="E1576" s="234" t="s">
        <v>2749</v>
      </c>
      <c r="F1576" s="235" t="s">
        <v>2750</v>
      </c>
      <c r="G1576" s="236" t="s">
        <v>208</v>
      </c>
      <c r="H1576" s="237">
        <v>0.484</v>
      </c>
      <c r="I1576" s="238"/>
      <c r="J1576" s="239">
        <f>ROUND(I1576*H1576,2)</f>
        <v>0</v>
      </c>
      <c r="K1576" s="235" t="s">
        <v>163</v>
      </c>
      <c r="L1576" s="240"/>
      <c r="M1576" s="241" t="s">
        <v>1</v>
      </c>
      <c r="N1576" s="242" t="s">
        <v>40</v>
      </c>
      <c r="O1576" s="72"/>
      <c r="P1576" s="196">
        <f>O1576*H1576</f>
        <v>0</v>
      </c>
      <c r="Q1576" s="196">
        <v>0.012</v>
      </c>
      <c r="R1576" s="196">
        <f>Q1576*H1576</f>
        <v>0.005808</v>
      </c>
      <c r="S1576" s="196">
        <v>0</v>
      </c>
      <c r="T1576" s="197">
        <f>S1576*H1576</f>
        <v>0</v>
      </c>
      <c r="U1576" s="34"/>
      <c r="V1576" s="34"/>
      <c r="W1576" s="34"/>
      <c r="X1576" s="34"/>
      <c r="Y1576" s="34"/>
      <c r="Z1576" s="34"/>
      <c r="AA1576" s="34"/>
      <c r="AB1576" s="34"/>
      <c r="AC1576" s="34"/>
      <c r="AD1576" s="34"/>
      <c r="AE1576" s="34"/>
      <c r="AR1576" s="198" t="s">
        <v>241</v>
      </c>
      <c r="AT1576" s="198" t="s">
        <v>307</v>
      </c>
      <c r="AU1576" s="198" t="s">
        <v>83</v>
      </c>
      <c r="AY1576" s="17" t="s">
        <v>157</v>
      </c>
      <c r="BE1576" s="199">
        <f>IF(N1576="základní",J1576,0)</f>
        <v>0</v>
      </c>
      <c r="BF1576" s="199">
        <f>IF(N1576="snížená",J1576,0)</f>
        <v>0</v>
      </c>
      <c r="BG1576" s="199">
        <f>IF(N1576="zákl. přenesená",J1576,0)</f>
        <v>0</v>
      </c>
      <c r="BH1576" s="199">
        <f>IF(N1576="sníž. přenesená",J1576,0)</f>
        <v>0</v>
      </c>
      <c r="BI1576" s="199">
        <f>IF(N1576="nulová",J1576,0)</f>
        <v>0</v>
      </c>
      <c r="BJ1576" s="17" t="s">
        <v>164</v>
      </c>
      <c r="BK1576" s="199">
        <f>ROUND(I1576*H1576,2)</f>
        <v>0</v>
      </c>
      <c r="BL1576" s="17" t="s">
        <v>196</v>
      </c>
      <c r="BM1576" s="198" t="s">
        <v>2751</v>
      </c>
    </row>
    <row r="1577" spans="2:51" s="14" customFormat="1" ht="10.2">
      <c r="B1577" s="211"/>
      <c r="C1577" s="212"/>
      <c r="D1577" s="202" t="s">
        <v>165</v>
      </c>
      <c r="E1577" s="213" t="s">
        <v>1</v>
      </c>
      <c r="F1577" s="214" t="s">
        <v>2752</v>
      </c>
      <c r="G1577" s="212"/>
      <c r="H1577" s="215">
        <v>0.484</v>
      </c>
      <c r="I1577" s="216"/>
      <c r="J1577" s="212"/>
      <c r="K1577" s="212"/>
      <c r="L1577" s="217"/>
      <c r="M1577" s="218"/>
      <c r="N1577" s="219"/>
      <c r="O1577" s="219"/>
      <c r="P1577" s="219"/>
      <c r="Q1577" s="219"/>
      <c r="R1577" s="219"/>
      <c r="S1577" s="219"/>
      <c r="T1577" s="220"/>
      <c r="AT1577" s="221" t="s">
        <v>165</v>
      </c>
      <c r="AU1577" s="221" t="s">
        <v>83</v>
      </c>
      <c r="AV1577" s="14" t="s">
        <v>83</v>
      </c>
      <c r="AW1577" s="14" t="s">
        <v>30</v>
      </c>
      <c r="AX1577" s="14" t="s">
        <v>73</v>
      </c>
      <c r="AY1577" s="221" t="s">
        <v>157</v>
      </c>
    </row>
    <row r="1578" spans="2:51" s="15" customFormat="1" ht="10.2">
      <c r="B1578" s="222"/>
      <c r="C1578" s="223"/>
      <c r="D1578" s="202" t="s">
        <v>165</v>
      </c>
      <c r="E1578" s="224" t="s">
        <v>1</v>
      </c>
      <c r="F1578" s="225" t="s">
        <v>168</v>
      </c>
      <c r="G1578" s="223"/>
      <c r="H1578" s="226">
        <v>0.484</v>
      </c>
      <c r="I1578" s="227"/>
      <c r="J1578" s="223"/>
      <c r="K1578" s="223"/>
      <c r="L1578" s="228"/>
      <c r="M1578" s="229"/>
      <c r="N1578" s="230"/>
      <c r="O1578" s="230"/>
      <c r="P1578" s="230"/>
      <c r="Q1578" s="230"/>
      <c r="R1578" s="230"/>
      <c r="S1578" s="230"/>
      <c r="T1578" s="231"/>
      <c r="AT1578" s="232" t="s">
        <v>165</v>
      </c>
      <c r="AU1578" s="232" t="s">
        <v>83</v>
      </c>
      <c r="AV1578" s="15" t="s">
        <v>164</v>
      </c>
      <c r="AW1578" s="15" t="s">
        <v>30</v>
      </c>
      <c r="AX1578" s="15" t="s">
        <v>81</v>
      </c>
      <c r="AY1578" s="232" t="s">
        <v>157</v>
      </c>
    </row>
    <row r="1579" spans="1:65" s="2" customFormat="1" ht="14.4" customHeight="1">
      <c r="A1579" s="34"/>
      <c r="B1579" s="35"/>
      <c r="C1579" s="187" t="s">
        <v>2753</v>
      </c>
      <c r="D1579" s="187" t="s">
        <v>159</v>
      </c>
      <c r="E1579" s="188" t="s">
        <v>2754</v>
      </c>
      <c r="F1579" s="189" t="s">
        <v>2755</v>
      </c>
      <c r="G1579" s="190" t="s">
        <v>162</v>
      </c>
      <c r="H1579" s="191">
        <v>46</v>
      </c>
      <c r="I1579" s="192"/>
      <c r="J1579" s="193">
        <f>ROUND(I1579*H1579,2)</f>
        <v>0</v>
      </c>
      <c r="K1579" s="189" t="s">
        <v>163</v>
      </c>
      <c r="L1579" s="39"/>
      <c r="M1579" s="194" t="s">
        <v>1</v>
      </c>
      <c r="N1579" s="195" t="s">
        <v>40</v>
      </c>
      <c r="O1579" s="72"/>
      <c r="P1579" s="196">
        <f>O1579*H1579</f>
        <v>0</v>
      </c>
      <c r="Q1579" s="196">
        <v>0.00055</v>
      </c>
      <c r="R1579" s="196">
        <f>Q1579*H1579</f>
        <v>0.025300000000000003</v>
      </c>
      <c r="S1579" s="196">
        <v>0</v>
      </c>
      <c r="T1579" s="197">
        <f>S1579*H1579</f>
        <v>0</v>
      </c>
      <c r="U1579" s="34"/>
      <c r="V1579" s="34"/>
      <c r="W1579" s="34"/>
      <c r="X1579" s="34"/>
      <c r="Y1579" s="34"/>
      <c r="Z1579" s="34"/>
      <c r="AA1579" s="34"/>
      <c r="AB1579" s="34"/>
      <c r="AC1579" s="34"/>
      <c r="AD1579" s="34"/>
      <c r="AE1579" s="34"/>
      <c r="AR1579" s="198" t="s">
        <v>196</v>
      </c>
      <c r="AT1579" s="198" t="s">
        <v>159</v>
      </c>
      <c r="AU1579" s="198" t="s">
        <v>83</v>
      </c>
      <c r="AY1579" s="17" t="s">
        <v>157</v>
      </c>
      <c r="BE1579" s="199">
        <f>IF(N1579="základní",J1579,0)</f>
        <v>0</v>
      </c>
      <c r="BF1579" s="199">
        <f>IF(N1579="snížená",J1579,0)</f>
        <v>0</v>
      </c>
      <c r="BG1579" s="199">
        <f>IF(N1579="zákl. přenesená",J1579,0)</f>
        <v>0</v>
      </c>
      <c r="BH1579" s="199">
        <f>IF(N1579="sníž. přenesená",J1579,0)</f>
        <v>0</v>
      </c>
      <c r="BI1579" s="199">
        <f>IF(N1579="nulová",J1579,0)</f>
        <v>0</v>
      </c>
      <c r="BJ1579" s="17" t="s">
        <v>164</v>
      </c>
      <c r="BK1579" s="199">
        <f>ROUND(I1579*H1579,2)</f>
        <v>0</v>
      </c>
      <c r="BL1579" s="17" t="s">
        <v>196</v>
      </c>
      <c r="BM1579" s="198" t="s">
        <v>2756</v>
      </c>
    </row>
    <row r="1580" spans="2:51" s="14" customFormat="1" ht="10.2">
      <c r="B1580" s="211"/>
      <c r="C1580" s="212"/>
      <c r="D1580" s="202" t="s">
        <v>165</v>
      </c>
      <c r="E1580" s="213" t="s">
        <v>1</v>
      </c>
      <c r="F1580" s="214" t="s">
        <v>2757</v>
      </c>
      <c r="G1580" s="212"/>
      <c r="H1580" s="215">
        <v>44</v>
      </c>
      <c r="I1580" s="216"/>
      <c r="J1580" s="212"/>
      <c r="K1580" s="212"/>
      <c r="L1580" s="217"/>
      <c r="M1580" s="218"/>
      <c r="N1580" s="219"/>
      <c r="O1580" s="219"/>
      <c r="P1580" s="219"/>
      <c r="Q1580" s="219"/>
      <c r="R1580" s="219"/>
      <c r="S1580" s="219"/>
      <c r="T1580" s="220"/>
      <c r="AT1580" s="221" t="s">
        <v>165</v>
      </c>
      <c r="AU1580" s="221" t="s">
        <v>83</v>
      </c>
      <c r="AV1580" s="14" t="s">
        <v>83</v>
      </c>
      <c r="AW1580" s="14" t="s">
        <v>30</v>
      </c>
      <c r="AX1580" s="14" t="s">
        <v>73</v>
      </c>
      <c r="AY1580" s="221" t="s">
        <v>157</v>
      </c>
    </row>
    <row r="1581" spans="2:51" s="14" customFormat="1" ht="10.2">
      <c r="B1581" s="211"/>
      <c r="C1581" s="212"/>
      <c r="D1581" s="202" t="s">
        <v>165</v>
      </c>
      <c r="E1581" s="213" t="s">
        <v>1</v>
      </c>
      <c r="F1581" s="214" t="s">
        <v>2758</v>
      </c>
      <c r="G1581" s="212"/>
      <c r="H1581" s="215">
        <v>2</v>
      </c>
      <c r="I1581" s="216"/>
      <c r="J1581" s="212"/>
      <c r="K1581" s="212"/>
      <c r="L1581" s="217"/>
      <c r="M1581" s="218"/>
      <c r="N1581" s="219"/>
      <c r="O1581" s="219"/>
      <c r="P1581" s="219"/>
      <c r="Q1581" s="219"/>
      <c r="R1581" s="219"/>
      <c r="S1581" s="219"/>
      <c r="T1581" s="220"/>
      <c r="AT1581" s="221" t="s">
        <v>165</v>
      </c>
      <c r="AU1581" s="221" t="s">
        <v>83</v>
      </c>
      <c r="AV1581" s="14" t="s">
        <v>83</v>
      </c>
      <c r="AW1581" s="14" t="s">
        <v>30</v>
      </c>
      <c r="AX1581" s="14" t="s">
        <v>73</v>
      </c>
      <c r="AY1581" s="221" t="s">
        <v>157</v>
      </c>
    </row>
    <row r="1582" spans="2:51" s="15" customFormat="1" ht="10.2">
      <c r="B1582" s="222"/>
      <c r="C1582" s="223"/>
      <c r="D1582" s="202" t="s">
        <v>165</v>
      </c>
      <c r="E1582" s="224" t="s">
        <v>1</v>
      </c>
      <c r="F1582" s="225" t="s">
        <v>168</v>
      </c>
      <c r="G1582" s="223"/>
      <c r="H1582" s="226">
        <v>46</v>
      </c>
      <c r="I1582" s="227"/>
      <c r="J1582" s="223"/>
      <c r="K1582" s="223"/>
      <c r="L1582" s="228"/>
      <c r="M1582" s="229"/>
      <c r="N1582" s="230"/>
      <c r="O1582" s="230"/>
      <c r="P1582" s="230"/>
      <c r="Q1582" s="230"/>
      <c r="R1582" s="230"/>
      <c r="S1582" s="230"/>
      <c r="T1582" s="231"/>
      <c r="AT1582" s="232" t="s">
        <v>165</v>
      </c>
      <c r="AU1582" s="232" t="s">
        <v>83</v>
      </c>
      <c r="AV1582" s="15" t="s">
        <v>164</v>
      </c>
      <c r="AW1582" s="15" t="s">
        <v>30</v>
      </c>
      <c r="AX1582" s="15" t="s">
        <v>81</v>
      </c>
      <c r="AY1582" s="232" t="s">
        <v>157</v>
      </c>
    </row>
    <row r="1583" spans="1:65" s="2" customFormat="1" ht="14.4" customHeight="1">
      <c r="A1583" s="34"/>
      <c r="B1583" s="35"/>
      <c r="C1583" s="187" t="s">
        <v>1508</v>
      </c>
      <c r="D1583" s="187" t="s">
        <v>159</v>
      </c>
      <c r="E1583" s="188" t="s">
        <v>2759</v>
      </c>
      <c r="F1583" s="189" t="s">
        <v>2760</v>
      </c>
      <c r="G1583" s="190" t="s">
        <v>162</v>
      </c>
      <c r="H1583" s="191">
        <v>51.9</v>
      </c>
      <c r="I1583" s="192"/>
      <c r="J1583" s="193">
        <f>ROUND(I1583*H1583,2)</f>
        <v>0</v>
      </c>
      <c r="K1583" s="189" t="s">
        <v>163</v>
      </c>
      <c r="L1583" s="39"/>
      <c r="M1583" s="194" t="s">
        <v>1</v>
      </c>
      <c r="N1583" s="195" t="s">
        <v>40</v>
      </c>
      <c r="O1583" s="72"/>
      <c r="P1583" s="196">
        <f>O1583*H1583</f>
        <v>0</v>
      </c>
      <c r="Q1583" s="196">
        <v>0.0005</v>
      </c>
      <c r="R1583" s="196">
        <f>Q1583*H1583</f>
        <v>0.02595</v>
      </c>
      <c r="S1583" s="196">
        <v>0</v>
      </c>
      <c r="T1583" s="197">
        <f>S1583*H1583</f>
        <v>0</v>
      </c>
      <c r="U1583" s="34"/>
      <c r="V1583" s="34"/>
      <c r="W1583" s="34"/>
      <c r="X1583" s="34"/>
      <c r="Y1583" s="34"/>
      <c r="Z1583" s="34"/>
      <c r="AA1583" s="34"/>
      <c r="AB1583" s="34"/>
      <c r="AC1583" s="34"/>
      <c r="AD1583" s="34"/>
      <c r="AE1583" s="34"/>
      <c r="AR1583" s="198" t="s">
        <v>196</v>
      </c>
      <c r="AT1583" s="198" t="s">
        <v>159</v>
      </c>
      <c r="AU1583" s="198" t="s">
        <v>83</v>
      </c>
      <c r="AY1583" s="17" t="s">
        <v>157</v>
      </c>
      <c r="BE1583" s="199">
        <f>IF(N1583="základní",J1583,0)</f>
        <v>0</v>
      </c>
      <c r="BF1583" s="199">
        <f>IF(N1583="snížená",J1583,0)</f>
        <v>0</v>
      </c>
      <c r="BG1583" s="199">
        <f>IF(N1583="zákl. přenesená",J1583,0)</f>
        <v>0</v>
      </c>
      <c r="BH1583" s="199">
        <f>IF(N1583="sníž. přenesená",J1583,0)</f>
        <v>0</v>
      </c>
      <c r="BI1583" s="199">
        <f>IF(N1583="nulová",J1583,0)</f>
        <v>0</v>
      </c>
      <c r="BJ1583" s="17" t="s">
        <v>164</v>
      </c>
      <c r="BK1583" s="199">
        <f>ROUND(I1583*H1583,2)</f>
        <v>0</v>
      </c>
      <c r="BL1583" s="17" t="s">
        <v>196</v>
      </c>
      <c r="BM1583" s="198" t="s">
        <v>2761</v>
      </c>
    </row>
    <row r="1584" spans="2:51" s="14" customFormat="1" ht="10.2">
      <c r="B1584" s="211"/>
      <c r="C1584" s="212"/>
      <c r="D1584" s="202" t="s">
        <v>165</v>
      </c>
      <c r="E1584" s="213" t="s">
        <v>1</v>
      </c>
      <c r="F1584" s="214" t="s">
        <v>2762</v>
      </c>
      <c r="G1584" s="212"/>
      <c r="H1584" s="215">
        <v>49.3</v>
      </c>
      <c r="I1584" s="216"/>
      <c r="J1584" s="212"/>
      <c r="K1584" s="212"/>
      <c r="L1584" s="217"/>
      <c r="M1584" s="218"/>
      <c r="N1584" s="219"/>
      <c r="O1584" s="219"/>
      <c r="P1584" s="219"/>
      <c r="Q1584" s="219"/>
      <c r="R1584" s="219"/>
      <c r="S1584" s="219"/>
      <c r="T1584" s="220"/>
      <c r="AT1584" s="221" t="s">
        <v>165</v>
      </c>
      <c r="AU1584" s="221" t="s">
        <v>83</v>
      </c>
      <c r="AV1584" s="14" t="s">
        <v>83</v>
      </c>
      <c r="AW1584" s="14" t="s">
        <v>30</v>
      </c>
      <c r="AX1584" s="14" t="s">
        <v>73</v>
      </c>
      <c r="AY1584" s="221" t="s">
        <v>157</v>
      </c>
    </row>
    <row r="1585" spans="2:51" s="14" customFormat="1" ht="10.2">
      <c r="B1585" s="211"/>
      <c r="C1585" s="212"/>
      <c r="D1585" s="202" t="s">
        <v>165</v>
      </c>
      <c r="E1585" s="213" t="s">
        <v>1</v>
      </c>
      <c r="F1585" s="214" t="s">
        <v>2763</v>
      </c>
      <c r="G1585" s="212"/>
      <c r="H1585" s="215">
        <v>2.6</v>
      </c>
      <c r="I1585" s="216"/>
      <c r="J1585" s="212"/>
      <c r="K1585" s="212"/>
      <c r="L1585" s="217"/>
      <c r="M1585" s="218"/>
      <c r="N1585" s="219"/>
      <c r="O1585" s="219"/>
      <c r="P1585" s="219"/>
      <c r="Q1585" s="219"/>
      <c r="R1585" s="219"/>
      <c r="S1585" s="219"/>
      <c r="T1585" s="220"/>
      <c r="AT1585" s="221" t="s">
        <v>165</v>
      </c>
      <c r="AU1585" s="221" t="s">
        <v>83</v>
      </c>
      <c r="AV1585" s="14" t="s">
        <v>83</v>
      </c>
      <c r="AW1585" s="14" t="s">
        <v>30</v>
      </c>
      <c r="AX1585" s="14" t="s">
        <v>73</v>
      </c>
      <c r="AY1585" s="221" t="s">
        <v>157</v>
      </c>
    </row>
    <row r="1586" spans="2:51" s="15" customFormat="1" ht="10.2">
      <c r="B1586" s="222"/>
      <c r="C1586" s="223"/>
      <c r="D1586" s="202" t="s">
        <v>165</v>
      </c>
      <c r="E1586" s="224" t="s">
        <v>1</v>
      </c>
      <c r="F1586" s="225" t="s">
        <v>168</v>
      </c>
      <c r="G1586" s="223"/>
      <c r="H1586" s="226">
        <v>51.9</v>
      </c>
      <c r="I1586" s="227"/>
      <c r="J1586" s="223"/>
      <c r="K1586" s="223"/>
      <c r="L1586" s="228"/>
      <c r="M1586" s="229"/>
      <c r="N1586" s="230"/>
      <c r="O1586" s="230"/>
      <c r="P1586" s="230"/>
      <c r="Q1586" s="230"/>
      <c r="R1586" s="230"/>
      <c r="S1586" s="230"/>
      <c r="T1586" s="231"/>
      <c r="AT1586" s="232" t="s">
        <v>165</v>
      </c>
      <c r="AU1586" s="232" t="s">
        <v>83</v>
      </c>
      <c r="AV1586" s="15" t="s">
        <v>164</v>
      </c>
      <c r="AW1586" s="15" t="s">
        <v>30</v>
      </c>
      <c r="AX1586" s="15" t="s">
        <v>81</v>
      </c>
      <c r="AY1586" s="232" t="s">
        <v>157</v>
      </c>
    </row>
    <row r="1587" spans="1:65" s="2" customFormat="1" ht="24.15" customHeight="1">
      <c r="A1587" s="34"/>
      <c r="B1587" s="35"/>
      <c r="C1587" s="187" t="s">
        <v>2764</v>
      </c>
      <c r="D1587" s="187" t="s">
        <v>159</v>
      </c>
      <c r="E1587" s="188" t="s">
        <v>2765</v>
      </c>
      <c r="F1587" s="189" t="s">
        <v>2766</v>
      </c>
      <c r="G1587" s="190" t="s">
        <v>216</v>
      </c>
      <c r="H1587" s="191">
        <v>1.88</v>
      </c>
      <c r="I1587" s="192"/>
      <c r="J1587" s="193">
        <f>ROUND(I1587*H1587,2)</f>
        <v>0</v>
      </c>
      <c r="K1587" s="189" t="s">
        <v>163</v>
      </c>
      <c r="L1587" s="39"/>
      <c r="M1587" s="194" t="s">
        <v>1</v>
      </c>
      <c r="N1587" s="195" t="s">
        <v>40</v>
      </c>
      <c r="O1587" s="72"/>
      <c r="P1587" s="196">
        <f>O1587*H1587</f>
        <v>0</v>
      </c>
      <c r="Q1587" s="196">
        <v>0</v>
      </c>
      <c r="R1587" s="196">
        <f>Q1587*H1587</f>
        <v>0</v>
      </c>
      <c r="S1587" s="196">
        <v>0</v>
      </c>
      <c r="T1587" s="197">
        <f>S1587*H1587</f>
        <v>0</v>
      </c>
      <c r="U1587" s="34"/>
      <c r="V1587" s="34"/>
      <c r="W1587" s="34"/>
      <c r="X1587" s="34"/>
      <c r="Y1587" s="34"/>
      <c r="Z1587" s="34"/>
      <c r="AA1587" s="34"/>
      <c r="AB1587" s="34"/>
      <c r="AC1587" s="34"/>
      <c r="AD1587" s="34"/>
      <c r="AE1587" s="34"/>
      <c r="AR1587" s="198" t="s">
        <v>196</v>
      </c>
      <c r="AT1587" s="198" t="s">
        <v>159</v>
      </c>
      <c r="AU1587" s="198" t="s">
        <v>83</v>
      </c>
      <c r="AY1587" s="17" t="s">
        <v>157</v>
      </c>
      <c r="BE1587" s="199">
        <f>IF(N1587="základní",J1587,0)</f>
        <v>0</v>
      </c>
      <c r="BF1587" s="199">
        <f>IF(N1587="snížená",J1587,0)</f>
        <v>0</v>
      </c>
      <c r="BG1587" s="199">
        <f>IF(N1587="zákl. přenesená",J1587,0)</f>
        <v>0</v>
      </c>
      <c r="BH1587" s="199">
        <f>IF(N1587="sníž. přenesená",J1587,0)</f>
        <v>0</v>
      </c>
      <c r="BI1587" s="199">
        <f>IF(N1587="nulová",J1587,0)</f>
        <v>0</v>
      </c>
      <c r="BJ1587" s="17" t="s">
        <v>164</v>
      </c>
      <c r="BK1587" s="199">
        <f>ROUND(I1587*H1587,2)</f>
        <v>0</v>
      </c>
      <c r="BL1587" s="17" t="s">
        <v>196</v>
      </c>
      <c r="BM1587" s="198" t="s">
        <v>2767</v>
      </c>
    </row>
    <row r="1588" spans="2:63" s="12" customFormat="1" ht="22.8" customHeight="1">
      <c r="B1588" s="171"/>
      <c r="C1588" s="172"/>
      <c r="D1588" s="173" t="s">
        <v>72</v>
      </c>
      <c r="E1588" s="185" t="s">
        <v>1768</v>
      </c>
      <c r="F1588" s="185" t="s">
        <v>2768</v>
      </c>
      <c r="G1588" s="172"/>
      <c r="H1588" s="172"/>
      <c r="I1588" s="175"/>
      <c r="J1588" s="186">
        <f>BK1588</f>
        <v>0</v>
      </c>
      <c r="K1588" s="172"/>
      <c r="L1588" s="177"/>
      <c r="M1588" s="178"/>
      <c r="N1588" s="179"/>
      <c r="O1588" s="179"/>
      <c r="P1588" s="180">
        <f>SUM(P1589:P1608)</f>
        <v>0</v>
      </c>
      <c r="Q1588" s="179"/>
      <c r="R1588" s="180">
        <f>SUM(R1589:R1608)</f>
        <v>10.8605544</v>
      </c>
      <c r="S1588" s="179"/>
      <c r="T1588" s="181">
        <f>SUM(T1589:T1608)</f>
        <v>0</v>
      </c>
      <c r="AR1588" s="182" t="s">
        <v>83</v>
      </c>
      <c r="AT1588" s="183" t="s">
        <v>72</v>
      </c>
      <c r="AU1588" s="183" t="s">
        <v>81</v>
      </c>
      <c r="AY1588" s="182" t="s">
        <v>157</v>
      </c>
      <c r="BK1588" s="184">
        <f>SUM(BK1589:BK1608)</f>
        <v>0</v>
      </c>
    </row>
    <row r="1589" spans="1:65" s="2" customFormat="1" ht="24.15" customHeight="1">
      <c r="A1589" s="34"/>
      <c r="B1589" s="35"/>
      <c r="C1589" s="187" t="s">
        <v>1512</v>
      </c>
      <c r="D1589" s="187" t="s">
        <v>159</v>
      </c>
      <c r="E1589" s="188" t="s">
        <v>2769</v>
      </c>
      <c r="F1589" s="189" t="s">
        <v>2770</v>
      </c>
      <c r="G1589" s="190" t="s">
        <v>208</v>
      </c>
      <c r="H1589" s="191">
        <v>1.165</v>
      </c>
      <c r="I1589" s="192"/>
      <c r="J1589" s="193">
        <f>ROUND(I1589*H1589,2)</f>
        <v>0</v>
      </c>
      <c r="K1589" s="189" t="s">
        <v>163</v>
      </c>
      <c r="L1589" s="39"/>
      <c r="M1589" s="194" t="s">
        <v>1</v>
      </c>
      <c r="N1589" s="195" t="s">
        <v>40</v>
      </c>
      <c r="O1589" s="72"/>
      <c r="P1589" s="196">
        <f>O1589*H1589</f>
        <v>0</v>
      </c>
      <c r="Q1589" s="196">
        <v>0.033</v>
      </c>
      <c r="R1589" s="196">
        <f>Q1589*H1589</f>
        <v>0.038445</v>
      </c>
      <c r="S1589" s="196">
        <v>0</v>
      </c>
      <c r="T1589" s="197">
        <f>S1589*H1589</f>
        <v>0</v>
      </c>
      <c r="U1589" s="34"/>
      <c r="V1589" s="34"/>
      <c r="W1589" s="34"/>
      <c r="X1589" s="34"/>
      <c r="Y1589" s="34"/>
      <c r="Z1589" s="34"/>
      <c r="AA1589" s="34"/>
      <c r="AB1589" s="34"/>
      <c r="AC1589" s="34"/>
      <c r="AD1589" s="34"/>
      <c r="AE1589" s="34"/>
      <c r="AR1589" s="198" t="s">
        <v>196</v>
      </c>
      <c r="AT1589" s="198" t="s">
        <v>159</v>
      </c>
      <c r="AU1589" s="198" t="s">
        <v>83</v>
      </c>
      <c r="AY1589" s="17" t="s">
        <v>157</v>
      </c>
      <c r="BE1589" s="199">
        <f>IF(N1589="základní",J1589,0)</f>
        <v>0</v>
      </c>
      <c r="BF1589" s="199">
        <f>IF(N1589="snížená",J1589,0)</f>
        <v>0</v>
      </c>
      <c r="BG1589" s="199">
        <f>IF(N1589="zákl. přenesená",J1589,0)</f>
        <v>0</v>
      </c>
      <c r="BH1589" s="199">
        <f>IF(N1589="sníž. přenesená",J1589,0)</f>
        <v>0</v>
      </c>
      <c r="BI1589" s="199">
        <f>IF(N1589="nulová",J1589,0)</f>
        <v>0</v>
      </c>
      <c r="BJ1589" s="17" t="s">
        <v>164</v>
      </c>
      <c r="BK1589" s="199">
        <f>ROUND(I1589*H1589,2)</f>
        <v>0</v>
      </c>
      <c r="BL1589" s="17" t="s">
        <v>196</v>
      </c>
      <c r="BM1589" s="198" t="s">
        <v>2771</v>
      </c>
    </row>
    <row r="1590" spans="2:51" s="13" customFormat="1" ht="10.2">
      <c r="B1590" s="200"/>
      <c r="C1590" s="201"/>
      <c r="D1590" s="202" t="s">
        <v>165</v>
      </c>
      <c r="E1590" s="203" t="s">
        <v>1</v>
      </c>
      <c r="F1590" s="204" t="s">
        <v>191</v>
      </c>
      <c r="G1590" s="201"/>
      <c r="H1590" s="203" t="s">
        <v>1</v>
      </c>
      <c r="I1590" s="205"/>
      <c r="J1590" s="201"/>
      <c r="K1590" s="201"/>
      <c r="L1590" s="206"/>
      <c r="M1590" s="207"/>
      <c r="N1590" s="208"/>
      <c r="O1590" s="208"/>
      <c r="P1590" s="208"/>
      <c r="Q1590" s="208"/>
      <c r="R1590" s="208"/>
      <c r="S1590" s="208"/>
      <c r="T1590" s="209"/>
      <c r="AT1590" s="210" t="s">
        <v>165</v>
      </c>
      <c r="AU1590" s="210" t="s">
        <v>83</v>
      </c>
      <c r="AV1590" s="13" t="s">
        <v>81</v>
      </c>
      <c r="AW1590" s="13" t="s">
        <v>30</v>
      </c>
      <c r="AX1590" s="13" t="s">
        <v>73</v>
      </c>
      <c r="AY1590" s="210" t="s">
        <v>157</v>
      </c>
    </row>
    <row r="1591" spans="2:51" s="14" customFormat="1" ht="10.2">
      <c r="B1591" s="211"/>
      <c r="C1591" s="212"/>
      <c r="D1591" s="202" t="s">
        <v>165</v>
      </c>
      <c r="E1591" s="213" t="s">
        <v>1</v>
      </c>
      <c r="F1591" s="214" t="s">
        <v>2772</v>
      </c>
      <c r="G1591" s="212"/>
      <c r="H1591" s="215">
        <v>1.165</v>
      </c>
      <c r="I1591" s="216"/>
      <c r="J1591" s="212"/>
      <c r="K1591" s="212"/>
      <c r="L1591" s="217"/>
      <c r="M1591" s="218"/>
      <c r="N1591" s="219"/>
      <c r="O1591" s="219"/>
      <c r="P1591" s="219"/>
      <c r="Q1591" s="219"/>
      <c r="R1591" s="219"/>
      <c r="S1591" s="219"/>
      <c r="T1591" s="220"/>
      <c r="AT1591" s="221" t="s">
        <v>165</v>
      </c>
      <c r="AU1591" s="221" t="s">
        <v>83</v>
      </c>
      <c r="AV1591" s="14" t="s">
        <v>83</v>
      </c>
      <c r="AW1591" s="14" t="s">
        <v>30</v>
      </c>
      <c r="AX1591" s="14" t="s">
        <v>73</v>
      </c>
      <c r="AY1591" s="221" t="s">
        <v>157</v>
      </c>
    </row>
    <row r="1592" spans="2:51" s="15" customFormat="1" ht="10.2">
      <c r="B1592" s="222"/>
      <c r="C1592" s="223"/>
      <c r="D1592" s="202" t="s">
        <v>165</v>
      </c>
      <c r="E1592" s="224" t="s">
        <v>1</v>
      </c>
      <c r="F1592" s="225" t="s">
        <v>168</v>
      </c>
      <c r="G1592" s="223"/>
      <c r="H1592" s="226">
        <v>1.165</v>
      </c>
      <c r="I1592" s="227"/>
      <c r="J1592" s="223"/>
      <c r="K1592" s="223"/>
      <c r="L1592" s="228"/>
      <c r="M1592" s="229"/>
      <c r="N1592" s="230"/>
      <c r="O1592" s="230"/>
      <c r="P1592" s="230"/>
      <c r="Q1592" s="230"/>
      <c r="R1592" s="230"/>
      <c r="S1592" s="230"/>
      <c r="T1592" s="231"/>
      <c r="AT1592" s="232" t="s">
        <v>165</v>
      </c>
      <c r="AU1592" s="232" t="s">
        <v>83</v>
      </c>
      <c r="AV1592" s="15" t="s">
        <v>164</v>
      </c>
      <c r="AW1592" s="15" t="s">
        <v>30</v>
      </c>
      <c r="AX1592" s="15" t="s">
        <v>81</v>
      </c>
      <c r="AY1592" s="232" t="s">
        <v>157</v>
      </c>
    </row>
    <row r="1593" spans="1:65" s="2" customFormat="1" ht="14.4" customHeight="1">
      <c r="A1593" s="34"/>
      <c r="B1593" s="35"/>
      <c r="C1593" s="233" t="s">
        <v>2773</v>
      </c>
      <c r="D1593" s="233" t="s">
        <v>307</v>
      </c>
      <c r="E1593" s="234" t="s">
        <v>2774</v>
      </c>
      <c r="F1593" s="235" t="s">
        <v>2775</v>
      </c>
      <c r="G1593" s="236" t="s">
        <v>162</v>
      </c>
      <c r="H1593" s="237">
        <v>5.825</v>
      </c>
      <c r="I1593" s="238"/>
      <c r="J1593" s="239">
        <f>ROUND(I1593*H1593,2)</f>
        <v>0</v>
      </c>
      <c r="K1593" s="235" t="s">
        <v>163</v>
      </c>
      <c r="L1593" s="240"/>
      <c r="M1593" s="241" t="s">
        <v>1</v>
      </c>
      <c r="N1593" s="242" t="s">
        <v>40</v>
      </c>
      <c r="O1593" s="72"/>
      <c r="P1593" s="196">
        <f>O1593*H1593</f>
        <v>0</v>
      </c>
      <c r="Q1593" s="196">
        <v>0.011</v>
      </c>
      <c r="R1593" s="196">
        <f>Q1593*H1593</f>
        <v>0.064075</v>
      </c>
      <c r="S1593" s="196">
        <v>0</v>
      </c>
      <c r="T1593" s="197">
        <f>S1593*H1593</f>
        <v>0</v>
      </c>
      <c r="U1593" s="34"/>
      <c r="V1593" s="34"/>
      <c r="W1593" s="34"/>
      <c r="X1593" s="34"/>
      <c r="Y1593" s="34"/>
      <c r="Z1593" s="34"/>
      <c r="AA1593" s="34"/>
      <c r="AB1593" s="34"/>
      <c r="AC1593" s="34"/>
      <c r="AD1593" s="34"/>
      <c r="AE1593" s="34"/>
      <c r="AR1593" s="198" t="s">
        <v>241</v>
      </c>
      <c r="AT1593" s="198" t="s">
        <v>307</v>
      </c>
      <c r="AU1593" s="198" t="s">
        <v>83</v>
      </c>
      <c r="AY1593" s="17" t="s">
        <v>157</v>
      </c>
      <c r="BE1593" s="199">
        <f>IF(N1593="základní",J1593,0)</f>
        <v>0</v>
      </c>
      <c r="BF1593" s="199">
        <f>IF(N1593="snížená",J1593,0)</f>
        <v>0</v>
      </c>
      <c r="BG1593" s="199">
        <f>IF(N1593="zákl. přenesená",J1593,0)</f>
        <v>0</v>
      </c>
      <c r="BH1593" s="199">
        <f>IF(N1593="sníž. přenesená",J1593,0)</f>
        <v>0</v>
      </c>
      <c r="BI1593" s="199">
        <f>IF(N1593="nulová",J1593,0)</f>
        <v>0</v>
      </c>
      <c r="BJ1593" s="17" t="s">
        <v>164</v>
      </c>
      <c r="BK1593" s="199">
        <f>ROUND(I1593*H1593,2)</f>
        <v>0</v>
      </c>
      <c r="BL1593" s="17" t="s">
        <v>196</v>
      </c>
      <c r="BM1593" s="198" t="s">
        <v>2776</v>
      </c>
    </row>
    <row r="1594" spans="2:51" s="14" customFormat="1" ht="10.2">
      <c r="B1594" s="211"/>
      <c r="C1594" s="212"/>
      <c r="D1594" s="202" t="s">
        <v>165</v>
      </c>
      <c r="E1594" s="213" t="s">
        <v>1</v>
      </c>
      <c r="F1594" s="214" t="s">
        <v>2518</v>
      </c>
      <c r="G1594" s="212"/>
      <c r="H1594" s="215">
        <v>5.825</v>
      </c>
      <c r="I1594" s="216"/>
      <c r="J1594" s="212"/>
      <c r="K1594" s="212"/>
      <c r="L1594" s="217"/>
      <c r="M1594" s="218"/>
      <c r="N1594" s="219"/>
      <c r="O1594" s="219"/>
      <c r="P1594" s="219"/>
      <c r="Q1594" s="219"/>
      <c r="R1594" s="219"/>
      <c r="S1594" s="219"/>
      <c r="T1594" s="220"/>
      <c r="AT1594" s="221" t="s">
        <v>165</v>
      </c>
      <c r="AU1594" s="221" t="s">
        <v>83</v>
      </c>
      <c r="AV1594" s="14" t="s">
        <v>83</v>
      </c>
      <c r="AW1594" s="14" t="s">
        <v>30</v>
      </c>
      <c r="AX1594" s="14" t="s">
        <v>73</v>
      </c>
      <c r="AY1594" s="221" t="s">
        <v>157</v>
      </c>
    </row>
    <row r="1595" spans="2:51" s="15" customFormat="1" ht="10.2">
      <c r="B1595" s="222"/>
      <c r="C1595" s="223"/>
      <c r="D1595" s="202" t="s">
        <v>165</v>
      </c>
      <c r="E1595" s="224" t="s">
        <v>1</v>
      </c>
      <c r="F1595" s="225" t="s">
        <v>168</v>
      </c>
      <c r="G1595" s="223"/>
      <c r="H1595" s="226">
        <v>5.825</v>
      </c>
      <c r="I1595" s="227"/>
      <c r="J1595" s="223"/>
      <c r="K1595" s="223"/>
      <c r="L1595" s="228"/>
      <c r="M1595" s="229"/>
      <c r="N1595" s="230"/>
      <c r="O1595" s="230"/>
      <c r="P1595" s="230"/>
      <c r="Q1595" s="230"/>
      <c r="R1595" s="230"/>
      <c r="S1595" s="230"/>
      <c r="T1595" s="231"/>
      <c r="AT1595" s="232" t="s">
        <v>165</v>
      </c>
      <c r="AU1595" s="232" t="s">
        <v>83</v>
      </c>
      <c r="AV1595" s="15" t="s">
        <v>164</v>
      </c>
      <c r="AW1595" s="15" t="s">
        <v>30</v>
      </c>
      <c r="AX1595" s="15" t="s">
        <v>81</v>
      </c>
      <c r="AY1595" s="232" t="s">
        <v>157</v>
      </c>
    </row>
    <row r="1596" spans="1:65" s="2" customFormat="1" ht="24.15" customHeight="1">
      <c r="A1596" s="34"/>
      <c r="B1596" s="35"/>
      <c r="C1596" s="187" t="s">
        <v>1515</v>
      </c>
      <c r="D1596" s="187" t="s">
        <v>159</v>
      </c>
      <c r="E1596" s="188" t="s">
        <v>2777</v>
      </c>
      <c r="F1596" s="189" t="s">
        <v>2778</v>
      </c>
      <c r="G1596" s="190" t="s">
        <v>208</v>
      </c>
      <c r="H1596" s="191">
        <v>15.356</v>
      </c>
      <c r="I1596" s="192"/>
      <c r="J1596" s="193">
        <f>ROUND(I1596*H1596,2)</f>
        <v>0</v>
      </c>
      <c r="K1596" s="189" t="s">
        <v>163</v>
      </c>
      <c r="L1596" s="39"/>
      <c r="M1596" s="194" t="s">
        <v>1</v>
      </c>
      <c r="N1596" s="195" t="s">
        <v>40</v>
      </c>
      <c r="O1596" s="72"/>
      <c r="P1596" s="196">
        <f>O1596*H1596</f>
        <v>0</v>
      </c>
      <c r="Q1596" s="196">
        <v>0.0335</v>
      </c>
      <c r="R1596" s="196">
        <f>Q1596*H1596</f>
        <v>0.514426</v>
      </c>
      <c r="S1596" s="196">
        <v>0</v>
      </c>
      <c r="T1596" s="197">
        <f>S1596*H1596</f>
        <v>0</v>
      </c>
      <c r="U1596" s="34"/>
      <c r="V1596" s="34"/>
      <c r="W1596" s="34"/>
      <c r="X1596" s="34"/>
      <c r="Y1596" s="34"/>
      <c r="Z1596" s="34"/>
      <c r="AA1596" s="34"/>
      <c r="AB1596" s="34"/>
      <c r="AC1596" s="34"/>
      <c r="AD1596" s="34"/>
      <c r="AE1596" s="34"/>
      <c r="AR1596" s="198" t="s">
        <v>196</v>
      </c>
      <c r="AT1596" s="198" t="s">
        <v>159</v>
      </c>
      <c r="AU1596" s="198" t="s">
        <v>83</v>
      </c>
      <c r="AY1596" s="17" t="s">
        <v>157</v>
      </c>
      <c r="BE1596" s="199">
        <f>IF(N1596="základní",J1596,0)</f>
        <v>0</v>
      </c>
      <c r="BF1596" s="199">
        <f>IF(N1596="snížená",J1596,0)</f>
        <v>0</v>
      </c>
      <c r="BG1596" s="199">
        <f>IF(N1596="zákl. přenesená",J1596,0)</f>
        <v>0</v>
      </c>
      <c r="BH1596" s="199">
        <f>IF(N1596="sníž. přenesená",J1596,0)</f>
        <v>0</v>
      </c>
      <c r="BI1596" s="199">
        <f>IF(N1596="nulová",J1596,0)</f>
        <v>0</v>
      </c>
      <c r="BJ1596" s="17" t="s">
        <v>164</v>
      </c>
      <c r="BK1596" s="199">
        <f>ROUND(I1596*H1596,2)</f>
        <v>0</v>
      </c>
      <c r="BL1596" s="17" t="s">
        <v>196</v>
      </c>
      <c r="BM1596" s="198" t="s">
        <v>2779</v>
      </c>
    </row>
    <row r="1597" spans="2:51" s="13" customFormat="1" ht="10.2">
      <c r="B1597" s="200"/>
      <c r="C1597" s="201"/>
      <c r="D1597" s="202" t="s">
        <v>165</v>
      </c>
      <c r="E1597" s="203" t="s">
        <v>1</v>
      </c>
      <c r="F1597" s="204" t="s">
        <v>2780</v>
      </c>
      <c r="G1597" s="201"/>
      <c r="H1597" s="203" t="s">
        <v>1</v>
      </c>
      <c r="I1597" s="205"/>
      <c r="J1597" s="201"/>
      <c r="K1597" s="201"/>
      <c r="L1597" s="206"/>
      <c r="M1597" s="207"/>
      <c r="N1597" s="208"/>
      <c r="O1597" s="208"/>
      <c r="P1597" s="208"/>
      <c r="Q1597" s="208"/>
      <c r="R1597" s="208"/>
      <c r="S1597" s="208"/>
      <c r="T1597" s="209"/>
      <c r="AT1597" s="210" t="s">
        <v>165</v>
      </c>
      <c r="AU1597" s="210" t="s">
        <v>83</v>
      </c>
      <c r="AV1597" s="13" t="s">
        <v>81</v>
      </c>
      <c r="AW1597" s="13" t="s">
        <v>30</v>
      </c>
      <c r="AX1597" s="13" t="s">
        <v>73</v>
      </c>
      <c r="AY1597" s="210" t="s">
        <v>157</v>
      </c>
    </row>
    <row r="1598" spans="2:51" s="14" customFormat="1" ht="10.2">
      <c r="B1598" s="211"/>
      <c r="C1598" s="212"/>
      <c r="D1598" s="202" t="s">
        <v>165</v>
      </c>
      <c r="E1598" s="213" t="s">
        <v>1</v>
      </c>
      <c r="F1598" s="214" t="s">
        <v>2781</v>
      </c>
      <c r="G1598" s="212"/>
      <c r="H1598" s="215">
        <v>0.639</v>
      </c>
      <c r="I1598" s="216"/>
      <c r="J1598" s="212"/>
      <c r="K1598" s="212"/>
      <c r="L1598" s="217"/>
      <c r="M1598" s="218"/>
      <c r="N1598" s="219"/>
      <c r="O1598" s="219"/>
      <c r="P1598" s="219"/>
      <c r="Q1598" s="219"/>
      <c r="R1598" s="219"/>
      <c r="S1598" s="219"/>
      <c r="T1598" s="220"/>
      <c r="AT1598" s="221" t="s">
        <v>165</v>
      </c>
      <c r="AU1598" s="221" t="s">
        <v>83</v>
      </c>
      <c r="AV1598" s="14" t="s">
        <v>83</v>
      </c>
      <c r="AW1598" s="14" t="s">
        <v>30</v>
      </c>
      <c r="AX1598" s="14" t="s">
        <v>73</v>
      </c>
      <c r="AY1598" s="221" t="s">
        <v>157</v>
      </c>
    </row>
    <row r="1599" spans="2:51" s="13" customFormat="1" ht="10.2">
      <c r="B1599" s="200"/>
      <c r="C1599" s="201"/>
      <c r="D1599" s="202" t="s">
        <v>165</v>
      </c>
      <c r="E1599" s="203" t="s">
        <v>1</v>
      </c>
      <c r="F1599" s="204" t="s">
        <v>742</v>
      </c>
      <c r="G1599" s="201"/>
      <c r="H1599" s="203" t="s">
        <v>1</v>
      </c>
      <c r="I1599" s="205"/>
      <c r="J1599" s="201"/>
      <c r="K1599" s="201"/>
      <c r="L1599" s="206"/>
      <c r="M1599" s="207"/>
      <c r="N1599" s="208"/>
      <c r="O1599" s="208"/>
      <c r="P1599" s="208"/>
      <c r="Q1599" s="208"/>
      <c r="R1599" s="208"/>
      <c r="S1599" s="208"/>
      <c r="T1599" s="209"/>
      <c r="AT1599" s="210" t="s">
        <v>165</v>
      </c>
      <c r="AU1599" s="210" t="s">
        <v>83</v>
      </c>
      <c r="AV1599" s="13" t="s">
        <v>81</v>
      </c>
      <c r="AW1599" s="13" t="s">
        <v>30</v>
      </c>
      <c r="AX1599" s="13" t="s">
        <v>73</v>
      </c>
      <c r="AY1599" s="210" t="s">
        <v>157</v>
      </c>
    </row>
    <row r="1600" spans="2:51" s="14" customFormat="1" ht="10.2">
      <c r="B1600" s="211"/>
      <c r="C1600" s="212"/>
      <c r="D1600" s="202" t="s">
        <v>165</v>
      </c>
      <c r="E1600" s="213" t="s">
        <v>1</v>
      </c>
      <c r="F1600" s="214" t="s">
        <v>2782</v>
      </c>
      <c r="G1600" s="212"/>
      <c r="H1600" s="215">
        <v>14.717</v>
      </c>
      <c r="I1600" s="216"/>
      <c r="J1600" s="212"/>
      <c r="K1600" s="212"/>
      <c r="L1600" s="217"/>
      <c r="M1600" s="218"/>
      <c r="N1600" s="219"/>
      <c r="O1600" s="219"/>
      <c r="P1600" s="219"/>
      <c r="Q1600" s="219"/>
      <c r="R1600" s="219"/>
      <c r="S1600" s="219"/>
      <c r="T1600" s="220"/>
      <c r="AT1600" s="221" t="s">
        <v>165</v>
      </c>
      <c r="AU1600" s="221" t="s">
        <v>83</v>
      </c>
      <c r="AV1600" s="14" t="s">
        <v>83</v>
      </c>
      <c r="AW1600" s="14" t="s">
        <v>30</v>
      </c>
      <c r="AX1600" s="14" t="s">
        <v>73</v>
      </c>
      <c r="AY1600" s="221" t="s">
        <v>157</v>
      </c>
    </row>
    <row r="1601" spans="2:51" s="15" customFormat="1" ht="10.2">
      <c r="B1601" s="222"/>
      <c r="C1601" s="223"/>
      <c r="D1601" s="202" t="s">
        <v>165</v>
      </c>
      <c r="E1601" s="224" t="s">
        <v>1</v>
      </c>
      <c r="F1601" s="225" t="s">
        <v>168</v>
      </c>
      <c r="G1601" s="223"/>
      <c r="H1601" s="226">
        <v>15.356</v>
      </c>
      <c r="I1601" s="227"/>
      <c r="J1601" s="223"/>
      <c r="K1601" s="223"/>
      <c r="L1601" s="228"/>
      <c r="M1601" s="229"/>
      <c r="N1601" s="230"/>
      <c r="O1601" s="230"/>
      <c r="P1601" s="230"/>
      <c r="Q1601" s="230"/>
      <c r="R1601" s="230"/>
      <c r="S1601" s="230"/>
      <c r="T1601" s="231"/>
      <c r="AT1601" s="232" t="s">
        <v>165</v>
      </c>
      <c r="AU1601" s="232" t="s">
        <v>83</v>
      </c>
      <c r="AV1601" s="15" t="s">
        <v>164</v>
      </c>
      <c r="AW1601" s="15" t="s">
        <v>30</v>
      </c>
      <c r="AX1601" s="15" t="s">
        <v>81</v>
      </c>
      <c r="AY1601" s="232" t="s">
        <v>157</v>
      </c>
    </row>
    <row r="1602" spans="1:65" s="2" customFormat="1" ht="14.4" customHeight="1">
      <c r="A1602" s="34"/>
      <c r="B1602" s="35"/>
      <c r="C1602" s="233" t="s">
        <v>2783</v>
      </c>
      <c r="D1602" s="233" t="s">
        <v>307</v>
      </c>
      <c r="E1602" s="234" t="s">
        <v>2784</v>
      </c>
      <c r="F1602" s="235" t="s">
        <v>2785</v>
      </c>
      <c r="G1602" s="236" t="s">
        <v>216</v>
      </c>
      <c r="H1602" s="237">
        <v>10.237</v>
      </c>
      <c r="I1602" s="238"/>
      <c r="J1602" s="239">
        <f>ROUND(I1602*H1602,2)</f>
        <v>0</v>
      </c>
      <c r="K1602" s="235" t="s">
        <v>163</v>
      </c>
      <c r="L1602" s="240"/>
      <c r="M1602" s="241" t="s">
        <v>1</v>
      </c>
      <c r="N1602" s="242" t="s">
        <v>40</v>
      </c>
      <c r="O1602" s="72"/>
      <c r="P1602" s="196">
        <f>O1602*H1602</f>
        <v>0</v>
      </c>
      <c r="Q1602" s="196">
        <v>1</v>
      </c>
      <c r="R1602" s="196">
        <f>Q1602*H1602</f>
        <v>10.237</v>
      </c>
      <c r="S1602" s="196">
        <v>0</v>
      </c>
      <c r="T1602" s="197">
        <f>S1602*H1602</f>
        <v>0</v>
      </c>
      <c r="U1602" s="34"/>
      <c r="V1602" s="34"/>
      <c r="W1602" s="34"/>
      <c r="X1602" s="34"/>
      <c r="Y1602" s="34"/>
      <c r="Z1602" s="34"/>
      <c r="AA1602" s="34"/>
      <c r="AB1602" s="34"/>
      <c r="AC1602" s="34"/>
      <c r="AD1602" s="34"/>
      <c r="AE1602" s="34"/>
      <c r="AR1602" s="198" t="s">
        <v>241</v>
      </c>
      <c r="AT1602" s="198" t="s">
        <v>307</v>
      </c>
      <c r="AU1602" s="198" t="s">
        <v>83</v>
      </c>
      <c r="AY1602" s="17" t="s">
        <v>157</v>
      </c>
      <c r="BE1602" s="199">
        <f>IF(N1602="základní",J1602,0)</f>
        <v>0</v>
      </c>
      <c r="BF1602" s="199">
        <f>IF(N1602="snížená",J1602,0)</f>
        <v>0</v>
      </c>
      <c r="BG1602" s="199">
        <f>IF(N1602="zákl. přenesená",J1602,0)</f>
        <v>0</v>
      </c>
      <c r="BH1602" s="199">
        <f>IF(N1602="sníž. přenesená",J1602,0)</f>
        <v>0</v>
      </c>
      <c r="BI1602" s="199">
        <f>IF(N1602="nulová",J1602,0)</f>
        <v>0</v>
      </c>
      <c r="BJ1602" s="17" t="s">
        <v>164</v>
      </c>
      <c r="BK1602" s="199">
        <f>ROUND(I1602*H1602,2)</f>
        <v>0</v>
      </c>
      <c r="BL1602" s="17" t="s">
        <v>196</v>
      </c>
      <c r="BM1602" s="198" t="s">
        <v>2786</v>
      </c>
    </row>
    <row r="1603" spans="2:51" s="14" customFormat="1" ht="10.2">
      <c r="B1603" s="211"/>
      <c r="C1603" s="212"/>
      <c r="D1603" s="202" t="s">
        <v>165</v>
      </c>
      <c r="E1603" s="213" t="s">
        <v>1</v>
      </c>
      <c r="F1603" s="214" t="s">
        <v>2787</v>
      </c>
      <c r="G1603" s="212"/>
      <c r="H1603" s="215">
        <v>10.237</v>
      </c>
      <c r="I1603" s="216"/>
      <c r="J1603" s="212"/>
      <c r="K1603" s="212"/>
      <c r="L1603" s="217"/>
      <c r="M1603" s="218"/>
      <c r="N1603" s="219"/>
      <c r="O1603" s="219"/>
      <c r="P1603" s="219"/>
      <c r="Q1603" s="219"/>
      <c r="R1603" s="219"/>
      <c r="S1603" s="219"/>
      <c r="T1603" s="220"/>
      <c r="AT1603" s="221" t="s">
        <v>165</v>
      </c>
      <c r="AU1603" s="221" t="s">
        <v>83</v>
      </c>
      <c r="AV1603" s="14" t="s">
        <v>83</v>
      </c>
      <c r="AW1603" s="14" t="s">
        <v>30</v>
      </c>
      <c r="AX1603" s="14" t="s">
        <v>73</v>
      </c>
      <c r="AY1603" s="221" t="s">
        <v>157</v>
      </c>
    </row>
    <row r="1604" spans="2:51" s="15" customFormat="1" ht="10.2">
      <c r="B1604" s="222"/>
      <c r="C1604" s="223"/>
      <c r="D1604" s="202" t="s">
        <v>165</v>
      </c>
      <c r="E1604" s="224" t="s">
        <v>1</v>
      </c>
      <c r="F1604" s="225" t="s">
        <v>168</v>
      </c>
      <c r="G1604" s="223"/>
      <c r="H1604" s="226">
        <v>10.237</v>
      </c>
      <c r="I1604" s="227"/>
      <c r="J1604" s="223"/>
      <c r="K1604" s="223"/>
      <c r="L1604" s="228"/>
      <c r="M1604" s="229"/>
      <c r="N1604" s="230"/>
      <c r="O1604" s="230"/>
      <c r="P1604" s="230"/>
      <c r="Q1604" s="230"/>
      <c r="R1604" s="230"/>
      <c r="S1604" s="230"/>
      <c r="T1604" s="231"/>
      <c r="AT1604" s="232" t="s">
        <v>165</v>
      </c>
      <c r="AU1604" s="232" t="s">
        <v>83</v>
      </c>
      <c r="AV1604" s="15" t="s">
        <v>164</v>
      </c>
      <c r="AW1604" s="15" t="s">
        <v>30</v>
      </c>
      <c r="AX1604" s="15" t="s">
        <v>81</v>
      </c>
      <c r="AY1604" s="232" t="s">
        <v>157</v>
      </c>
    </row>
    <row r="1605" spans="1:65" s="2" customFormat="1" ht="14.4" customHeight="1">
      <c r="A1605" s="34"/>
      <c r="B1605" s="35"/>
      <c r="C1605" s="187" t="s">
        <v>1519</v>
      </c>
      <c r="D1605" s="187" t="s">
        <v>159</v>
      </c>
      <c r="E1605" s="188" t="s">
        <v>2788</v>
      </c>
      <c r="F1605" s="189" t="s">
        <v>2789</v>
      </c>
      <c r="G1605" s="190" t="s">
        <v>208</v>
      </c>
      <c r="H1605" s="191">
        <v>16.521</v>
      </c>
      <c r="I1605" s="192"/>
      <c r="J1605" s="193">
        <f>ROUND(I1605*H1605,2)</f>
        <v>0</v>
      </c>
      <c r="K1605" s="189" t="s">
        <v>163</v>
      </c>
      <c r="L1605" s="39"/>
      <c r="M1605" s="194" t="s">
        <v>1</v>
      </c>
      <c r="N1605" s="195" t="s">
        <v>40</v>
      </c>
      <c r="O1605" s="72"/>
      <c r="P1605" s="196">
        <f>O1605*H1605</f>
        <v>0</v>
      </c>
      <c r="Q1605" s="196">
        <v>0.0004</v>
      </c>
      <c r="R1605" s="196">
        <f>Q1605*H1605</f>
        <v>0.0066084</v>
      </c>
      <c r="S1605" s="196">
        <v>0</v>
      </c>
      <c r="T1605" s="197">
        <f>S1605*H1605</f>
        <v>0</v>
      </c>
      <c r="U1605" s="34"/>
      <c r="V1605" s="34"/>
      <c r="W1605" s="34"/>
      <c r="X1605" s="34"/>
      <c r="Y1605" s="34"/>
      <c r="Z1605" s="34"/>
      <c r="AA1605" s="34"/>
      <c r="AB1605" s="34"/>
      <c r="AC1605" s="34"/>
      <c r="AD1605" s="34"/>
      <c r="AE1605" s="34"/>
      <c r="AR1605" s="198" t="s">
        <v>196</v>
      </c>
      <c r="AT1605" s="198" t="s">
        <v>159</v>
      </c>
      <c r="AU1605" s="198" t="s">
        <v>83</v>
      </c>
      <c r="AY1605" s="17" t="s">
        <v>157</v>
      </c>
      <c r="BE1605" s="199">
        <f>IF(N1605="základní",J1605,0)</f>
        <v>0</v>
      </c>
      <c r="BF1605" s="199">
        <f>IF(N1605="snížená",J1605,0)</f>
        <v>0</v>
      </c>
      <c r="BG1605" s="199">
        <f>IF(N1605="zákl. přenesená",J1605,0)</f>
        <v>0</v>
      </c>
      <c r="BH1605" s="199">
        <f>IF(N1605="sníž. přenesená",J1605,0)</f>
        <v>0</v>
      </c>
      <c r="BI1605" s="199">
        <f>IF(N1605="nulová",J1605,0)</f>
        <v>0</v>
      </c>
      <c r="BJ1605" s="17" t="s">
        <v>164</v>
      </c>
      <c r="BK1605" s="199">
        <f>ROUND(I1605*H1605,2)</f>
        <v>0</v>
      </c>
      <c r="BL1605" s="17" t="s">
        <v>196</v>
      </c>
      <c r="BM1605" s="198" t="s">
        <v>2790</v>
      </c>
    </row>
    <row r="1606" spans="2:51" s="14" customFormat="1" ht="10.2">
      <c r="B1606" s="211"/>
      <c r="C1606" s="212"/>
      <c r="D1606" s="202" t="s">
        <v>165</v>
      </c>
      <c r="E1606" s="213" t="s">
        <v>1</v>
      </c>
      <c r="F1606" s="214" t="s">
        <v>2791</v>
      </c>
      <c r="G1606" s="212"/>
      <c r="H1606" s="215">
        <v>16.521</v>
      </c>
      <c r="I1606" s="216"/>
      <c r="J1606" s="212"/>
      <c r="K1606" s="212"/>
      <c r="L1606" s="217"/>
      <c r="M1606" s="218"/>
      <c r="N1606" s="219"/>
      <c r="O1606" s="219"/>
      <c r="P1606" s="219"/>
      <c r="Q1606" s="219"/>
      <c r="R1606" s="219"/>
      <c r="S1606" s="219"/>
      <c r="T1606" s="220"/>
      <c r="AT1606" s="221" t="s">
        <v>165</v>
      </c>
      <c r="AU1606" s="221" t="s">
        <v>83</v>
      </c>
      <c r="AV1606" s="14" t="s">
        <v>83</v>
      </c>
      <c r="AW1606" s="14" t="s">
        <v>30</v>
      </c>
      <c r="AX1606" s="14" t="s">
        <v>73</v>
      </c>
      <c r="AY1606" s="221" t="s">
        <v>157</v>
      </c>
    </row>
    <row r="1607" spans="2:51" s="15" customFormat="1" ht="10.2">
      <c r="B1607" s="222"/>
      <c r="C1607" s="223"/>
      <c r="D1607" s="202" t="s">
        <v>165</v>
      </c>
      <c r="E1607" s="224" t="s">
        <v>1</v>
      </c>
      <c r="F1607" s="225" t="s">
        <v>168</v>
      </c>
      <c r="G1607" s="223"/>
      <c r="H1607" s="226">
        <v>16.521</v>
      </c>
      <c r="I1607" s="227"/>
      <c r="J1607" s="223"/>
      <c r="K1607" s="223"/>
      <c r="L1607" s="228"/>
      <c r="M1607" s="229"/>
      <c r="N1607" s="230"/>
      <c r="O1607" s="230"/>
      <c r="P1607" s="230"/>
      <c r="Q1607" s="230"/>
      <c r="R1607" s="230"/>
      <c r="S1607" s="230"/>
      <c r="T1607" s="231"/>
      <c r="AT1607" s="232" t="s">
        <v>165</v>
      </c>
      <c r="AU1607" s="232" t="s">
        <v>83</v>
      </c>
      <c r="AV1607" s="15" t="s">
        <v>164</v>
      </c>
      <c r="AW1607" s="15" t="s">
        <v>30</v>
      </c>
      <c r="AX1607" s="15" t="s">
        <v>81</v>
      </c>
      <c r="AY1607" s="232" t="s">
        <v>157</v>
      </c>
    </row>
    <row r="1608" spans="1:65" s="2" customFormat="1" ht="24.15" customHeight="1">
      <c r="A1608" s="34"/>
      <c r="B1608" s="35"/>
      <c r="C1608" s="187" t="s">
        <v>2792</v>
      </c>
      <c r="D1608" s="187" t="s">
        <v>159</v>
      </c>
      <c r="E1608" s="188" t="s">
        <v>2793</v>
      </c>
      <c r="F1608" s="189" t="s">
        <v>2794</v>
      </c>
      <c r="G1608" s="190" t="s">
        <v>216</v>
      </c>
      <c r="H1608" s="191">
        <v>10.861</v>
      </c>
      <c r="I1608" s="192"/>
      <c r="J1608" s="193">
        <f>ROUND(I1608*H1608,2)</f>
        <v>0</v>
      </c>
      <c r="K1608" s="189" t="s">
        <v>163</v>
      </c>
      <c r="L1608" s="39"/>
      <c r="M1608" s="194" t="s">
        <v>1</v>
      </c>
      <c r="N1608" s="195" t="s">
        <v>40</v>
      </c>
      <c r="O1608" s="72"/>
      <c r="P1608" s="196">
        <f>O1608*H1608</f>
        <v>0</v>
      </c>
      <c r="Q1608" s="196">
        <v>0</v>
      </c>
      <c r="R1608" s="196">
        <f>Q1608*H1608</f>
        <v>0</v>
      </c>
      <c r="S1608" s="196">
        <v>0</v>
      </c>
      <c r="T1608" s="197">
        <f>S1608*H1608</f>
        <v>0</v>
      </c>
      <c r="U1608" s="34"/>
      <c r="V1608" s="34"/>
      <c r="W1608" s="34"/>
      <c r="X1608" s="34"/>
      <c r="Y1608" s="34"/>
      <c r="Z1608" s="34"/>
      <c r="AA1608" s="34"/>
      <c r="AB1608" s="34"/>
      <c r="AC1608" s="34"/>
      <c r="AD1608" s="34"/>
      <c r="AE1608" s="34"/>
      <c r="AR1608" s="198" t="s">
        <v>196</v>
      </c>
      <c r="AT1608" s="198" t="s">
        <v>159</v>
      </c>
      <c r="AU1608" s="198" t="s">
        <v>83</v>
      </c>
      <c r="AY1608" s="17" t="s">
        <v>157</v>
      </c>
      <c r="BE1608" s="199">
        <f>IF(N1608="základní",J1608,0)</f>
        <v>0</v>
      </c>
      <c r="BF1608" s="199">
        <f>IF(N1608="snížená",J1608,0)</f>
        <v>0</v>
      </c>
      <c r="BG1608" s="199">
        <f>IF(N1608="zákl. přenesená",J1608,0)</f>
        <v>0</v>
      </c>
      <c r="BH1608" s="199">
        <f>IF(N1608="sníž. přenesená",J1608,0)</f>
        <v>0</v>
      </c>
      <c r="BI1608" s="199">
        <f>IF(N1608="nulová",J1608,0)</f>
        <v>0</v>
      </c>
      <c r="BJ1608" s="17" t="s">
        <v>164</v>
      </c>
      <c r="BK1608" s="199">
        <f>ROUND(I1608*H1608,2)</f>
        <v>0</v>
      </c>
      <c r="BL1608" s="17" t="s">
        <v>196</v>
      </c>
      <c r="BM1608" s="198" t="s">
        <v>2795</v>
      </c>
    </row>
    <row r="1609" spans="2:63" s="12" customFormat="1" ht="22.8" customHeight="1">
      <c r="B1609" s="171"/>
      <c r="C1609" s="172"/>
      <c r="D1609" s="173" t="s">
        <v>72</v>
      </c>
      <c r="E1609" s="185" t="s">
        <v>2796</v>
      </c>
      <c r="F1609" s="185" t="s">
        <v>2797</v>
      </c>
      <c r="G1609" s="172"/>
      <c r="H1609" s="172"/>
      <c r="I1609" s="175"/>
      <c r="J1609" s="186">
        <f>BK1609</f>
        <v>0</v>
      </c>
      <c r="K1609" s="172"/>
      <c r="L1609" s="177"/>
      <c r="M1609" s="178"/>
      <c r="N1609" s="179"/>
      <c r="O1609" s="179"/>
      <c r="P1609" s="180">
        <f>SUM(P1610:P1703)</f>
        <v>0</v>
      </c>
      <c r="Q1609" s="179"/>
      <c r="R1609" s="180">
        <f>SUM(R1610:R1703)</f>
        <v>0.71308211</v>
      </c>
      <c r="S1609" s="179"/>
      <c r="T1609" s="181">
        <f>SUM(T1610:T1703)</f>
        <v>0</v>
      </c>
      <c r="AR1609" s="182" t="s">
        <v>83</v>
      </c>
      <c r="AT1609" s="183" t="s">
        <v>72</v>
      </c>
      <c r="AU1609" s="183" t="s">
        <v>81</v>
      </c>
      <c r="AY1609" s="182" t="s">
        <v>157</v>
      </c>
      <c r="BK1609" s="184">
        <f>SUM(BK1610:BK1703)</f>
        <v>0</v>
      </c>
    </row>
    <row r="1610" spans="1:65" s="2" customFormat="1" ht="14.4" customHeight="1">
      <c r="A1610" s="34"/>
      <c r="B1610" s="35"/>
      <c r="C1610" s="187" t="s">
        <v>1522</v>
      </c>
      <c r="D1610" s="187" t="s">
        <v>159</v>
      </c>
      <c r="E1610" s="188" t="s">
        <v>2798</v>
      </c>
      <c r="F1610" s="189" t="s">
        <v>2799</v>
      </c>
      <c r="G1610" s="190" t="s">
        <v>208</v>
      </c>
      <c r="H1610" s="191">
        <v>131.769</v>
      </c>
      <c r="I1610" s="192"/>
      <c r="J1610" s="193">
        <f>ROUND(I1610*H1610,2)</f>
        <v>0</v>
      </c>
      <c r="K1610" s="189" t="s">
        <v>163</v>
      </c>
      <c r="L1610" s="39"/>
      <c r="M1610" s="194" t="s">
        <v>1</v>
      </c>
      <c r="N1610" s="195" t="s">
        <v>40</v>
      </c>
      <c r="O1610" s="72"/>
      <c r="P1610" s="196">
        <f>O1610*H1610</f>
        <v>0</v>
      </c>
      <c r="Q1610" s="196">
        <v>2E-05</v>
      </c>
      <c r="R1610" s="196">
        <f>Q1610*H1610</f>
        <v>0.0026353800000000005</v>
      </c>
      <c r="S1610" s="196">
        <v>0</v>
      </c>
      <c r="T1610" s="197">
        <f>S1610*H1610</f>
        <v>0</v>
      </c>
      <c r="U1610" s="34"/>
      <c r="V1610" s="34"/>
      <c r="W1610" s="34"/>
      <c r="X1610" s="34"/>
      <c r="Y1610" s="34"/>
      <c r="Z1610" s="34"/>
      <c r="AA1610" s="34"/>
      <c r="AB1610" s="34"/>
      <c r="AC1610" s="34"/>
      <c r="AD1610" s="34"/>
      <c r="AE1610" s="34"/>
      <c r="AR1610" s="198" t="s">
        <v>196</v>
      </c>
      <c r="AT1610" s="198" t="s">
        <v>159</v>
      </c>
      <c r="AU1610" s="198" t="s">
        <v>83</v>
      </c>
      <c r="AY1610" s="17" t="s">
        <v>157</v>
      </c>
      <c r="BE1610" s="199">
        <f>IF(N1610="základní",J1610,0)</f>
        <v>0</v>
      </c>
      <c r="BF1610" s="199">
        <f>IF(N1610="snížená",J1610,0)</f>
        <v>0</v>
      </c>
      <c r="BG1610" s="199">
        <f>IF(N1610="zákl. přenesená",J1610,0)</f>
        <v>0</v>
      </c>
      <c r="BH1610" s="199">
        <f>IF(N1610="sníž. přenesená",J1610,0)</f>
        <v>0</v>
      </c>
      <c r="BI1610" s="199">
        <f>IF(N1610="nulová",J1610,0)</f>
        <v>0</v>
      </c>
      <c r="BJ1610" s="17" t="s">
        <v>164</v>
      </c>
      <c r="BK1610" s="199">
        <f>ROUND(I1610*H1610,2)</f>
        <v>0</v>
      </c>
      <c r="BL1610" s="17" t="s">
        <v>196</v>
      </c>
      <c r="BM1610" s="198" t="s">
        <v>2800</v>
      </c>
    </row>
    <row r="1611" spans="2:51" s="13" customFormat="1" ht="10.2">
      <c r="B1611" s="200"/>
      <c r="C1611" s="201"/>
      <c r="D1611" s="202" t="s">
        <v>165</v>
      </c>
      <c r="E1611" s="203" t="s">
        <v>1</v>
      </c>
      <c r="F1611" s="204" t="s">
        <v>2801</v>
      </c>
      <c r="G1611" s="201"/>
      <c r="H1611" s="203" t="s">
        <v>1</v>
      </c>
      <c r="I1611" s="205"/>
      <c r="J1611" s="201"/>
      <c r="K1611" s="201"/>
      <c r="L1611" s="206"/>
      <c r="M1611" s="207"/>
      <c r="N1611" s="208"/>
      <c r="O1611" s="208"/>
      <c r="P1611" s="208"/>
      <c r="Q1611" s="208"/>
      <c r="R1611" s="208"/>
      <c r="S1611" s="208"/>
      <c r="T1611" s="209"/>
      <c r="AT1611" s="210" t="s">
        <v>165</v>
      </c>
      <c r="AU1611" s="210" t="s">
        <v>83</v>
      </c>
      <c r="AV1611" s="13" t="s">
        <v>81</v>
      </c>
      <c r="AW1611" s="13" t="s">
        <v>30</v>
      </c>
      <c r="AX1611" s="13" t="s">
        <v>73</v>
      </c>
      <c r="AY1611" s="210" t="s">
        <v>157</v>
      </c>
    </row>
    <row r="1612" spans="2:51" s="13" customFormat="1" ht="10.2">
      <c r="B1612" s="200"/>
      <c r="C1612" s="201"/>
      <c r="D1612" s="202" t="s">
        <v>165</v>
      </c>
      <c r="E1612" s="203" t="s">
        <v>1</v>
      </c>
      <c r="F1612" s="204" t="s">
        <v>366</v>
      </c>
      <c r="G1612" s="201"/>
      <c r="H1612" s="203" t="s">
        <v>1</v>
      </c>
      <c r="I1612" s="205"/>
      <c r="J1612" s="201"/>
      <c r="K1612" s="201"/>
      <c r="L1612" s="206"/>
      <c r="M1612" s="207"/>
      <c r="N1612" s="208"/>
      <c r="O1612" s="208"/>
      <c r="P1612" s="208"/>
      <c r="Q1612" s="208"/>
      <c r="R1612" s="208"/>
      <c r="S1612" s="208"/>
      <c r="T1612" s="209"/>
      <c r="AT1612" s="210" t="s">
        <v>165</v>
      </c>
      <c r="AU1612" s="210" t="s">
        <v>83</v>
      </c>
      <c r="AV1612" s="13" t="s">
        <v>81</v>
      </c>
      <c r="AW1612" s="13" t="s">
        <v>30</v>
      </c>
      <c r="AX1612" s="13" t="s">
        <v>73</v>
      </c>
      <c r="AY1612" s="210" t="s">
        <v>157</v>
      </c>
    </row>
    <row r="1613" spans="2:51" s="14" customFormat="1" ht="10.2">
      <c r="B1613" s="211"/>
      <c r="C1613" s="212"/>
      <c r="D1613" s="202" t="s">
        <v>165</v>
      </c>
      <c r="E1613" s="213" t="s">
        <v>1</v>
      </c>
      <c r="F1613" s="214" t="s">
        <v>2802</v>
      </c>
      <c r="G1613" s="212"/>
      <c r="H1613" s="215">
        <v>14</v>
      </c>
      <c r="I1613" s="216"/>
      <c r="J1613" s="212"/>
      <c r="K1613" s="212"/>
      <c r="L1613" s="217"/>
      <c r="M1613" s="218"/>
      <c r="N1613" s="219"/>
      <c r="O1613" s="219"/>
      <c r="P1613" s="219"/>
      <c r="Q1613" s="219"/>
      <c r="R1613" s="219"/>
      <c r="S1613" s="219"/>
      <c r="T1613" s="220"/>
      <c r="AT1613" s="221" t="s">
        <v>165</v>
      </c>
      <c r="AU1613" s="221" t="s">
        <v>83</v>
      </c>
      <c r="AV1613" s="14" t="s">
        <v>83</v>
      </c>
      <c r="AW1613" s="14" t="s">
        <v>30</v>
      </c>
      <c r="AX1613" s="14" t="s">
        <v>73</v>
      </c>
      <c r="AY1613" s="221" t="s">
        <v>157</v>
      </c>
    </row>
    <row r="1614" spans="2:51" s="13" customFormat="1" ht="10.2">
      <c r="B1614" s="200"/>
      <c r="C1614" s="201"/>
      <c r="D1614" s="202" t="s">
        <v>165</v>
      </c>
      <c r="E1614" s="203" t="s">
        <v>1</v>
      </c>
      <c r="F1614" s="204" t="s">
        <v>2803</v>
      </c>
      <c r="G1614" s="201"/>
      <c r="H1614" s="203" t="s">
        <v>1</v>
      </c>
      <c r="I1614" s="205"/>
      <c r="J1614" s="201"/>
      <c r="K1614" s="201"/>
      <c r="L1614" s="206"/>
      <c r="M1614" s="207"/>
      <c r="N1614" s="208"/>
      <c r="O1614" s="208"/>
      <c r="P1614" s="208"/>
      <c r="Q1614" s="208"/>
      <c r="R1614" s="208"/>
      <c r="S1614" s="208"/>
      <c r="T1614" s="209"/>
      <c r="AT1614" s="210" t="s">
        <v>165</v>
      </c>
      <c r="AU1614" s="210" t="s">
        <v>83</v>
      </c>
      <c r="AV1614" s="13" t="s">
        <v>81</v>
      </c>
      <c r="AW1614" s="13" t="s">
        <v>30</v>
      </c>
      <c r="AX1614" s="13" t="s">
        <v>73</v>
      </c>
      <c r="AY1614" s="210" t="s">
        <v>157</v>
      </c>
    </row>
    <row r="1615" spans="2:51" s="14" customFormat="1" ht="10.2">
      <c r="B1615" s="211"/>
      <c r="C1615" s="212"/>
      <c r="D1615" s="202" t="s">
        <v>165</v>
      </c>
      <c r="E1615" s="213" t="s">
        <v>1</v>
      </c>
      <c r="F1615" s="214" t="s">
        <v>2804</v>
      </c>
      <c r="G1615" s="212"/>
      <c r="H1615" s="215">
        <v>117.769</v>
      </c>
      <c r="I1615" s="216"/>
      <c r="J1615" s="212"/>
      <c r="K1615" s="212"/>
      <c r="L1615" s="217"/>
      <c r="M1615" s="218"/>
      <c r="N1615" s="219"/>
      <c r="O1615" s="219"/>
      <c r="P1615" s="219"/>
      <c r="Q1615" s="219"/>
      <c r="R1615" s="219"/>
      <c r="S1615" s="219"/>
      <c r="T1615" s="220"/>
      <c r="AT1615" s="221" t="s">
        <v>165</v>
      </c>
      <c r="AU1615" s="221" t="s">
        <v>83</v>
      </c>
      <c r="AV1615" s="14" t="s">
        <v>83</v>
      </c>
      <c r="AW1615" s="14" t="s">
        <v>30</v>
      </c>
      <c r="AX1615" s="14" t="s">
        <v>73</v>
      </c>
      <c r="AY1615" s="221" t="s">
        <v>157</v>
      </c>
    </row>
    <row r="1616" spans="2:51" s="15" customFormat="1" ht="10.2">
      <c r="B1616" s="222"/>
      <c r="C1616" s="223"/>
      <c r="D1616" s="202" t="s">
        <v>165</v>
      </c>
      <c r="E1616" s="224" t="s">
        <v>1</v>
      </c>
      <c r="F1616" s="225" t="s">
        <v>168</v>
      </c>
      <c r="G1616" s="223"/>
      <c r="H1616" s="226">
        <v>131.769</v>
      </c>
      <c r="I1616" s="227"/>
      <c r="J1616" s="223"/>
      <c r="K1616" s="223"/>
      <c r="L1616" s="228"/>
      <c r="M1616" s="229"/>
      <c r="N1616" s="230"/>
      <c r="O1616" s="230"/>
      <c r="P1616" s="230"/>
      <c r="Q1616" s="230"/>
      <c r="R1616" s="230"/>
      <c r="S1616" s="230"/>
      <c r="T1616" s="231"/>
      <c r="AT1616" s="232" t="s">
        <v>165</v>
      </c>
      <c r="AU1616" s="232" t="s">
        <v>83</v>
      </c>
      <c r="AV1616" s="15" t="s">
        <v>164</v>
      </c>
      <c r="AW1616" s="15" t="s">
        <v>30</v>
      </c>
      <c r="AX1616" s="15" t="s">
        <v>81</v>
      </c>
      <c r="AY1616" s="232" t="s">
        <v>157</v>
      </c>
    </row>
    <row r="1617" spans="1:65" s="2" customFormat="1" ht="24.15" customHeight="1">
      <c r="A1617" s="34"/>
      <c r="B1617" s="35"/>
      <c r="C1617" s="187" t="s">
        <v>2805</v>
      </c>
      <c r="D1617" s="187" t="s">
        <v>159</v>
      </c>
      <c r="E1617" s="188" t="s">
        <v>2806</v>
      </c>
      <c r="F1617" s="189" t="s">
        <v>2807</v>
      </c>
      <c r="G1617" s="190" t="s">
        <v>208</v>
      </c>
      <c r="H1617" s="191">
        <v>131.769</v>
      </c>
      <c r="I1617" s="192"/>
      <c r="J1617" s="193">
        <f>ROUND(I1617*H1617,2)</f>
        <v>0</v>
      </c>
      <c r="K1617" s="189" t="s">
        <v>163</v>
      </c>
      <c r="L1617" s="39"/>
      <c r="M1617" s="194" t="s">
        <v>1</v>
      </c>
      <c r="N1617" s="195" t="s">
        <v>40</v>
      </c>
      <c r="O1617" s="72"/>
      <c r="P1617" s="196">
        <f>O1617*H1617</f>
        <v>0</v>
      </c>
      <c r="Q1617" s="196">
        <v>0.00013</v>
      </c>
      <c r="R1617" s="196">
        <f>Q1617*H1617</f>
        <v>0.017129969999999998</v>
      </c>
      <c r="S1617" s="196">
        <v>0</v>
      </c>
      <c r="T1617" s="197">
        <f>S1617*H1617</f>
        <v>0</v>
      </c>
      <c r="U1617" s="34"/>
      <c r="V1617" s="34"/>
      <c r="W1617" s="34"/>
      <c r="X1617" s="34"/>
      <c r="Y1617" s="34"/>
      <c r="Z1617" s="34"/>
      <c r="AA1617" s="34"/>
      <c r="AB1617" s="34"/>
      <c r="AC1617" s="34"/>
      <c r="AD1617" s="34"/>
      <c r="AE1617" s="34"/>
      <c r="AR1617" s="198" t="s">
        <v>196</v>
      </c>
      <c r="AT1617" s="198" t="s">
        <v>159</v>
      </c>
      <c r="AU1617" s="198" t="s">
        <v>83</v>
      </c>
      <c r="AY1617" s="17" t="s">
        <v>157</v>
      </c>
      <c r="BE1617" s="199">
        <f>IF(N1617="základní",J1617,0)</f>
        <v>0</v>
      </c>
      <c r="BF1617" s="199">
        <f>IF(N1617="snížená",J1617,0)</f>
        <v>0</v>
      </c>
      <c r="BG1617" s="199">
        <f>IF(N1617="zákl. přenesená",J1617,0)</f>
        <v>0</v>
      </c>
      <c r="BH1617" s="199">
        <f>IF(N1617="sníž. přenesená",J1617,0)</f>
        <v>0</v>
      </c>
      <c r="BI1617" s="199">
        <f>IF(N1617="nulová",J1617,0)</f>
        <v>0</v>
      </c>
      <c r="BJ1617" s="17" t="s">
        <v>164</v>
      </c>
      <c r="BK1617" s="199">
        <f>ROUND(I1617*H1617,2)</f>
        <v>0</v>
      </c>
      <c r="BL1617" s="17" t="s">
        <v>196</v>
      </c>
      <c r="BM1617" s="198" t="s">
        <v>2808</v>
      </c>
    </row>
    <row r="1618" spans="1:65" s="2" customFormat="1" ht="24.15" customHeight="1">
      <c r="A1618" s="34"/>
      <c r="B1618" s="35"/>
      <c r="C1618" s="187" t="s">
        <v>1526</v>
      </c>
      <c r="D1618" s="187" t="s">
        <v>159</v>
      </c>
      <c r="E1618" s="188" t="s">
        <v>2809</v>
      </c>
      <c r="F1618" s="189" t="s">
        <v>2810</v>
      </c>
      <c r="G1618" s="190" t="s">
        <v>208</v>
      </c>
      <c r="H1618" s="191">
        <v>131.769</v>
      </c>
      <c r="I1618" s="192"/>
      <c r="J1618" s="193">
        <f>ROUND(I1618*H1618,2)</f>
        <v>0</v>
      </c>
      <c r="K1618" s="189" t="s">
        <v>163</v>
      </c>
      <c r="L1618" s="39"/>
      <c r="M1618" s="194" t="s">
        <v>1</v>
      </c>
      <c r="N1618" s="195" t="s">
        <v>40</v>
      </c>
      <c r="O1618" s="72"/>
      <c r="P1618" s="196">
        <f>O1618*H1618</f>
        <v>0</v>
      </c>
      <c r="Q1618" s="196">
        <v>0.00029</v>
      </c>
      <c r="R1618" s="196">
        <f>Q1618*H1618</f>
        <v>0.03821301</v>
      </c>
      <c r="S1618" s="196">
        <v>0</v>
      </c>
      <c r="T1618" s="197">
        <f>S1618*H1618</f>
        <v>0</v>
      </c>
      <c r="U1618" s="34"/>
      <c r="V1618" s="34"/>
      <c r="W1618" s="34"/>
      <c r="X1618" s="34"/>
      <c r="Y1618" s="34"/>
      <c r="Z1618" s="34"/>
      <c r="AA1618" s="34"/>
      <c r="AB1618" s="34"/>
      <c r="AC1618" s="34"/>
      <c r="AD1618" s="34"/>
      <c r="AE1618" s="34"/>
      <c r="AR1618" s="198" t="s">
        <v>196</v>
      </c>
      <c r="AT1618" s="198" t="s">
        <v>159</v>
      </c>
      <c r="AU1618" s="198" t="s">
        <v>83</v>
      </c>
      <c r="AY1618" s="17" t="s">
        <v>157</v>
      </c>
      <c r="BE1618" s="199">
        <f>IF(N1618="základní",J1618,0)</f>
        <v>0</v>
      </c>
      <c r="BF1618" s="199">
        <f>IF(N1618="snížená",J1618,0)</f>
        <v>0</v>
      </c>
      <c r="BG1618" s="199">
        <f>IF(N1618="zákl. přenesená",J1618,0)</f>
        <v>0</v>
      </c>
      <c r="BH1618" s="199">
        <f>IF(N1618="sníž. přenesená",J1618,0)</f>
        <v>0</v>
      </c>
      <c r="BI1618" s="199">
        <f>IF(N1618="nulová",J1618,0)</f>
        <v>0</v>
      </c>
      <c r="BJ1618" s="17" t="s">
        <v>164</v>
      </c>
      <c r="BK1618" s="199">
        <f>ROUND(I1618*H1618,2)</f>
        <v>0</v>
      </c>
      <c r="BL1618" s="17" t="s">
        <v>196</v>
      </c>
      <c r="BM1618" s="198" t="s">
        <v>2811</v>
      </c>
    </row>
    <row r="1619" spans="1:65" s="2" customFormat="1" ht="24.15" customHeight="1">
      <c r="A1619" s="34"/>
      <c r="B1619" s="35"/>
      <c r="C1619" s="187" t="s">
        <v>2812</v>
      </c>
      <c r="D1619" s="187" t="s">
        <v>159</v>
      </c>
      <c r="E1619" s="188" t="s">
        <v>2813</v>
      </c>
      <c r="F1619" s="189" t="s">
        <v>2814</v>
      </c>
      <c r="G1619" s="190" t="s">
        <v>208</v>
      </c>
      <c r="H1619" s="191">
        <v>14</v>
      </c>
      <c r="I1619" s="192"/>
      <c r="J1619" s="193">
        <f>ROUND(I1619*H1619,2)</f>
        <v>0</v>
      </c>
      <c r="K1619" s="189" t="s">
        <v>163</v>
      </c>
      <c r="L1619" s="39"/>
      <c r="M1619" s="194" t="s">
        <v>1</v>
      </c>
      <c r="N1619" s="195" t="s">
        <v>40</v>
      </c>
      <c r="O1619" s="72"/>
      <c r="P1619" s="196">
        <f>O1619*H1619</f>
        <v>0</v>
      </c>
      <c r="Q1619" s="196">
        <v>0.00011</v>
      </c>
      <c r="R1619" s="196">
        <f>Q1619*H1619</f>
        <v>0.0015400000000000001</v>
      </c>
      <c r="S1619" s="196">
        <v>0</v>
      </c>
      <c r="T1619" s="197">
        <f>S1619*H1619</f>
        <v>0</v>
      </c>
      <c r="U1619" s="34"/>
      <c r="V1619" s="34"/>
      <c r="W1619" s="34"/>
      <c r="X1619" s="34"/>
      <c r="Y1619" s="34"/>
      <c r="Z1619" s="34"/>
      <c r="AA1619" s="34"/>
      <c r="AB1619" s="34"/>
      <c r="AC1619" s="34"/>
      <c r="AD1619" s="34"/>
      <c r="AE1619" s="34"/>
      <c r="AR1619" s="198" t="s">
        <v>196</v>
      </c>
      <c r="AT1619" s="198" t="s">
        <v>159</v>
      </c>
      <c r="AU1619" s="198" t="s">
        <v>83</v>
      </c>
      <c r="AY1619" s="17" t="s">
        <v>157</v>
      </c>
      <c r="BE1619" s="199">
        <f>IF(N1619="základní",J1619,0)</f>
        <v>0</v>
      </c>
      <c r="BF1619" s="199">
        <f>IF(N1619="snížená",J1619,0)</f>
        <v>0</v>
      </c>
      <c r="BG1619" s="199">
        <f>IF(N1619="zákl. přenesená",J1619,0)</f>
        <v>0</v>
      </c>
      <c r="BH1619" s="199">
        <f>IF(N1619="sníž. přenesená",J1619,0)</f>
        <v>0</v>
      </c>
      <c r="BI1619" s="199">
        <f>IF(N1619="nulová",J1619,0)</f>
        <v>0</v>
      </c>
      <c r="BJ1619" s="17" t="s">
        <v>164</v>
      </c>
      <c r="BK1619" s="199">
        <f>ROUND(I1619*H1619,2)</f>
        <v>0</v>
      </c>
      <c r="BL1619" s="17" t="s">
        <v>196</v>
      </c>
      <c r="BM1619" s="198" t="s">
        <v>2815</v>
      </c>
    </row>
    <row r="1620" spans="2:51" s="13" customFormat="1" ht="10.2">
      <c r="B1620" s="200"/>
      <c r="C1620" s="201"/>
      <c r="D1620" s="202" t="s">
        <v>165</v>
      </c>
      <c r="E1620" s="203" t="s">
        <v>1</v>
      </c>
      <c r="F1620" s="204" t="s">
        <v>2801</v>
      </c>
      <c r="G1620" s="201"/>
      <c r="H1620" s="203" t="s">
        <v>1</v>
      </c>
      <c r="I1620" s="205"/>
      <c r="J1620" s="201"/>
      <c r="K1620" s="201"/>
      <c r="L1620" s="206"/>
      <c r="M1620" s="207"/>
      <c r="N1620" s="208"/>
      <c r="O1620" s="208"/>
      <c r="P1620" s="208"/>
      <c r="Q1620" s="208"/>
      <c r="R1620" s="208"/>
      <c r="S1620" s="208"/>
      <c r="T1620" s="209"/>
      <c r="AT1620" s="210" t="s">
        <v>165</v>
      </c>
      <c r="AU1620" s="210" t="s">
        <v>83</v>
      </c>
      <c r="AV1620" s="13" t="s">
        <v>81</v>
      </c>
      <c r="AW1620" s="13" t="s">
        <v>30</v>
      </c>
      <c r="AX1620" s="13" t="s">
        <v>73</v>
      </c>
      <c r="AY1620" s="210" t="s">
        <v>157</v>
      </c>
    </row>
    <row r="1621" spans="2:51" s="13" customFormat="1" ht="10.2">
      <c r="B1621" s="200"/>
      <c r="C1621" s="201"/>
      <c r="D1621" s="202" t="s">
        <v>165</v>
      </c>
      <c r="E1621" s="203" t="s">
        <v>1</v>
      </c>
      <c r="F1621" s="204" t="s">
        <v>366</v>
      </c>
      <c r="G1621" s="201"/>
      <c r="H1621" s="203" t="s">
        <v>1</v>
      </c>
      <c r="I1621" s="205"/>
      <c r="J1621" s="201"/>
      <c r="K1621" s="201"/>
      <c r="L1621" s="206"/>
      <c r="M1621" s="207"/>
      <c r="N1621" s="208"/>
      <c r="O1621" s="208"/>
      <c r="P1621" s="208"/>
      <c r="Q1621" s="208"/>
      <c r="R1621" s="208"/>
      <c r="S1621" s="208"/>
      <c r="T1621" s="209"/>
      <c r="AT1621" s="210" t="s">
        <v>165</v>
      </c>
      <c r="AU1621" s="210" t="s">
        <v>83</v>
      </c>
      <c r="AV1621" s="13" t="s">
        <v>81</v>
      </c>
      <c r="AW1621" s="13" t="s">
        <v>30</v>
      </c>
      <c r="AX1621" s="13" t="s">
        <v>73</v>
      </c>
      <c r="AY1621" s="210" t="s">
        <v>157</v>
      </c>
    </row>
    <row r="1622" spans="2:51" s="14" customFormat="1" ht="10.2">
      <c r="B1622" s="211"/>
      <c r="C1622" s="212"/>
      <c r="D1622" s="202" t="s">
        <v>165</v>
      </c>
      <c r="E1622" s="213" t="s">
        <v>1</v>
      </c>
      <c r="F1622" s="214" t="s">
        <v>2802</v>
      </c>
      <c r="G1622" s="212"/>
      <c r="H1622" s="215">
        <v>14</v>
      </c>
      <c r="I1622" s="216"/>
      <c r="J1622" s="212"/>
      <c r="K1622" s="212"/>
      <c r="L1622" s="217"/>
      <c r="M1622" s="218"/>
      <c r="N1622" s="219"/>
      <c r="O1622" s="219"/>
      <c r="P1622" s="219"/>
      <c r="Q1622" s="219"/>
      <c r="R1622" s="219"/>
      <c r="S1622" s="219"/>
      <c r="T1622" s="220"/>
      <c r="AT1622" s="221" t="s">
        <v>165</v>
      </c>
      <c r="AU1622" s="221" t="s">
        <v>83</v>
      </c>
      <c r="AV1622" s="14" t="s">
        <v>83</v>
      </c>
      <c r="AW1622" s="14" t="s">
        <v>30</v>
      </c>
      <c r="AX1622" s="14" t="s">
        <v>73</v>
      </c>
      <c r="AY1622" s="221" t="s">
        <v>157</v>
      </c>
    </row>
    <row r="1623" spans="2:51" s="15" customFormat="1" ht="10.2">
      <c r="B1623" s="222"/>
      <c r="C1623" s="223"/>
      <c r="D1623" s="202" t="s">
        <v>165</v>
      </c>
      <c r="E1623" s="224" t="s">
        <v>1</v>
      </c>
      <c r="F1623" s="225" t="s">
        <v>168</v>
      </c>
      <c r="G1623" s="223"/>
      <c r="H1623" s="226">
        <v>14</v>
      </c>
      <c r="I1623" s="227"/>
      <c r="J1623" s="223"/>
      <c r="K1623" s="223"/>
      <c r="L1623" s="228"/>
      <c r="M1623" s="229"/>
      <c r="N1623" s="230"/>
      <c r="O1623" s="230"/>
      <c r="P1623" s="230"/>
      <c r="Q1623" s="230"/>
      <c r="R1623" s="230"/>
      <c r="S1623" s="230"/>
      <c r="T1623" s="231"/>
      <c r="AT1623" s="232" t="s">
        <v>165</v>
      </c>
      <c r="AU1623" s="232" t="s">
        <v>83</v>
      </c>
      <c r="AV1623" s="15" t="s">
        <v>164</v>
      </c>
      <c r="AW1623" s="15" t="s">
        <v>30</v>
      </c>
      <c r="AX1623" s="15" t="s">
        <v>81</v>
      </c>
      <c r="AY1623" s="232" t="s">
        <v>157</v>
      </c>
    </row>
    <row r="1624" spans="1:65" s="2" customFormat="1" ht="24.15" customHeight="1">
      <c r="A1624" s="34"/>
      <c r="B1624" s="35"/>
      <c r="C1624" s="187" t="s">
        <v>1529</v>
      </c>
      <c r="D1624" s="187" t="s">
        <v>159</v>
      </c>
      <c r="E1624" s="188" t="s">
        <v>2816</v>
      </c>
      <c r="F1624" s="189" t="s">
        <v>2817</v>
      </c>
      <c r="G1624" s="190" t="s">
        <v>208</v>
      </c>
      <c r="H1624" s="191">
        <v>31.42</v>
      </c>
      <c r="I1624" s="192"/>
      <c r="J1624" s="193">
        <f>ROUND(I1624*H1624,2)</f>
        <v>0</v>
      </c>
      <c r="K1624" s="189" t="s">
        <v>163</v>
      </c>
      <c r="L1624" s="39"/>
      <c r="M1624" s="194" t="s">
        <v>1</v>
      </c>
      <c r="N1624" s="195" t="s">
        <v>40</v>
      </c>
      <c r="O1624" s="72"/>
      <c r="P1624" s="196">
        <f>O1624*H1624</f>
        <v>0</v>
      </c>
      <c r="Q1624" s="196">
        <v>6E-05</v>
      </c>
      <c r="R1624" s="196">
        <f>Q1624*H1624</f>
        <v>0.0018852</v>
      </c>
      <c r="S1624" s="196">
        <v>0</v>
      </c>
      <c r="T1624" s="197">
        <f>S1624*H1624</f>
        <v>0</v>
      </c>
      <c r="U1624" s="34"/>
      <c r="V1624" s="34"/>
      <c r="W1624" s="34"/>
      <c r="X1624" s="34"/>
      <c r="Y1624" s="34"/>
      <c r="Z1624" s="34"/>
      <c r="AA1624" s="34"/>
      <c r="AB1624" s="34"/>
      <c r="AC1624" s="34"/>
      <c r="AD1624" s="34"/>
      <c r="AE1624" s="34"/>
      <c r="AR1624" s="198" t="s">
        <v>196</v>
      </c>
      <c r="AT1624" s="198" t="s">
        <v>159</v>
      </c>
      <c r="AU1624" s="198" t="s">
        <v>83</v>
      </c>
      <c r="AY1624" s="17" t="s">
        <v>157</v>
      </c>
      <c r="BE1624" s="199">
        <f>IF(N1624="základní",J1624,0)</f>
        <v>0</v>
      </c>
      <c r="BF1624" s="199">
        <f>IF(N1624="snížená",J1624,0)</f>
        <v>0</v>
      </c>
      <c r="BG1624" s="199">
        <f>IF(N1624="zákl. přenesená",J1624,0)</f>
        <v>0</v>
      </c>
      <c r="BH1624" s="199">
        <f>IF(N1624="sníž. přenesená",J1624,0)</f>
        <v>0</v>
      </c>
      <c r="BI1624" s="199">
        <f>IF(N1624="nulová",J1624,0)</f>
        <v>0</v>
      </c>
      <c r="BJ1624" s="17" t="s">
        <v>164</v>
      </c>
      <c r="BK1624" s="199">
        <f>ROUND(I1624*H1624,2)</f>
        <v>0</v>
      </c>
      <c r="BL1624" s="17" t="s">
        <v>196</v>
      </c>
      <c r="BM1624" s="198" t="s">
        <v>2818</v>
      </c>
    </row>
    <row r="1625" spans="2:51" s="13" customFormat="1" ht="10.2">
      <c r="B1625" s="200"/>
      <c r="C1625" s="201"/>
      <c r="D1625" s="202" t="s">
        <v>165</v>
      </c>
      <c r="E1625" s="203" t="s">
        <v>1</v>
      </c>
      <c r="F1625" s="204" t="s">
        <v>2819</v>
      </c>
      <c r="G1625" s="201"/>
      <c r="H1625" s="203" t="s">
        <v>1</v>
      </c>
      <c r="I1625" s="205"/>
      <c r="J1625" s="201"/>
      <c r="K1625" s="201"/>
      <c r="L1625" s="206"/>
      <c r="M1625" s="207"/>
      <c r="N1625" s="208"/>
      <c r="O1625" s="208"/>
      <c r="P1625" s="208"/>
      <c r="Q1625" s="208"/>
      <c r="R1625" s="208"/>
      <c r="S1625" s="208"/>
      <c r="T1625" s="209"/>
      <c r="AT1625" s="210" t="s">
        <v>165</v>
      </c>
      <c r="AU1625" s="210" t="s">
        <v>83</v>
      </c>
      <c r="AV1625" s="13" t="s">
        <v>81</v>
      </c>
      <c r="AW1625" s="13" t="s">
        <v>30</v>
      </c>
      <c r="AX1625" s="13" t="s">
        <v>73</v>
      </c>
      <c r="AY1625" s="210" t="s">
        <v>157</v>
      </c>
    </row>
    <row r="1626" spans="2:51" s="13" customFormat="1" ht="10.2">
      <c r="B1626" s="200"/>
      <c r="C1626" s="201"/>
      <c r="D1626" s="202" t="s">
        <v>165</v>
      </c>
      <c r="E1626" s="203" t="s">
        <v>1</v>
      </c>
      <c r="F1626" s="204" t="s">
        <v>366</v>
      </c>
      <c r="G1626" s="201"/>
      <c r="H1626" s="203" t="s">
        <v>1</v>
      </c>
      <c r="I1626" s="205"/>
      <c r="J1626" s="201"/>
      <c r="K1626" s="201"/>
      <c r="L1626" s="206"/>
      <c r="M1626" s="207"/>
      <c r="N1626" s="208"/>
      <c r="O1626" s="208"/>
      <c r="P1626" s="208"/>
      <c r="Q1626" s="208"/>
      <c r="R1626" s="208"/>
      <c r="S1626" s="208"/>
      <c r="T1626" s="209"/>
      <c r="AT1626" s="210" t="s">
        <v>165</v>
      </c>
      <c r="AU1626" s="210" t="s">
        <v>83</v>
      </c>
      <c r="AV1626" s="13" t="s">
        <v>81</v>
      </c>
      <c r="AW1626" s="13" t="s">
        <v>30</v>
      </c>
      <c r="AX1626" s="13" t="s">
        <v>73</v>
      </c>
      <c r="AY1626" s="210" t="s">
        <v>157</v>
      </c>
    </row>
    <row r="1627" spans="2:51" s="14" customFormat="1" ht="10.2">
      <c r="B1627" s="211"/>
      <c r="C1627" s="212"/>
      <c r="D1627" s="202" t="s">
        <v>165</v>
      </c>
      <c r="E1627" s="213" t="s">
        <v>1</v>
      </c>
      <c r="F1627" s="214" t="s">
        <v>2820</v>
      </c>
      <c r="G1627" s="212"/>
      <c r="H1627" s="215">
        <v>0.672</v>
      </c>
      <c r="I1627" s="216"/>
      <c r="J1627" s="212"/>
      <c r="K1627" s="212"/>
      <c r="L1627" s="217"/>
      <c r="M1627" s="218"/>
      <c r="N1627" s="219"/>
      <c r="O1627" s="219"/>
      <c r="P1627" s="219"/>
      <c r="Q1627" s="219"/>
      <c r="R1627" s="219"/>
      <c r="S1627" s="219"/>
      <c r="T1627" s="220"/>
      <c r="AT1627" s="221" t="s">
        <v>165</v>
      </c>
      <c r="AU1627" s="221" t="s">
        <v>83</v>
      </c>
      <c r="AV1627" s="14" t="s">
        <v>83</v>
      </c>
      <c r="AW1627" s="14" t="s">
        <v>30</v>
      </c>
      <c r="AX1627" s="14" t="s">
        <v>73</v>
      </c>
      <c r="AY1627" s="221" t="s">
        <v>157</v>
      </c>
    </row>
    <row r="1628" spans="2:51" s="14" customFormat="1" ht="10.2">
      <c r="B1628" s="211"/>
      <c r="C1628" s="212"/>
      <c r="D1628" s="202" t="s">
        <v>165</v>
      </c>
      <c r="E1628" s="213" t="s">
        <v>1</v>
      </c>
      <c r="F1628" s="214" t="s">
        <v>2821</v>
      </c>
      <c r="G1628" s="212"/>
      <c r="H1628" s="215">
        <v>2.058</v>
      </c>
      <c r="I1628" s="216"/>
      <c r="J1628" s="212"/>
      <c r="K1628" s="212"/>
      <c r="L1628" s="217"/>
      <c r="M1628" s="218"/>
      <c r="N1628" s="219"/>
      <c r="O1628" s="219"/>
      <c r="P1628" s="219"/>
      <c r="Q1628" s="219"/>
      <c r="R1628" s="219"/>
      <c r="S1628" s="219"/>
      <c r="T1628" s="220"/>
      <c r="AT1628" s="221" t="s">
        <v>165</v>
      </c>
      <c r="AU1628" s="221" t="s">
        <v>83</v>
      </c>
      <c r="AV1628" s="14" t="s">
        <v>83</v>
      </c>
      <c r="AW1628" s="14" t="s">
        <v>30</v>
      </c>
      <c r="AX1628" s="14" t="s">
        <v>73</v>
      </c>
      <c r="AY1628" s="221" t="s">
        <v>157</v>
      </c>
    </row>
    <row r="1629" spans="2:51" s="13" customFormat="1" ht="10.2">
      <c r="B1629" s="200"/>
      <c r="C1629" s="201"/>
      <c r="D1629" s="202" t="s">
        <v>165</v>
      </c>
      <c r="E1629" s="203" t="s">
        <v>1</v>
      </c>
      <c r="F1629" s="204" t="s">
        <v>166</v>
      </c>
      <c r="G1629" s="201"/>
      <c r="H1629" s="203" t="s">
        <v>1</v>
      </c>
      <c r="I1629" s="205"/>
      <c r="J1629" s="201"/>
      <c r="K1629" s="201"/>
      <c r="L1629" s="206"/>
      <c r="M1629" s="207"/>
      <c r="N1629" s="208"/>
      <c r="O1629" s="208"/>
      <c r="P1629" s="208"/>
      <c r="Q1629" s="208"/>
      <c r="R1629" s="208"/>
      <c r="S1629" s="208"/>
      <c r="T1629" s="209"/>
      <c r="AT1629" s="210" t="s">
        <v>165</v>
      </c>
      <c r="AU1629" s="210" t="s">
        <v>83</v>
      </c>
      <c r="AV1629" s="13" t="s">
        <v>81</v>
      </c>
      <c r="AW1629" s="13" t="s">
        <v>30</v>
      </c>
      <c r="AX1629" s="13" t="s">
        <v>73</v>
      </c>
      <c r="AY1629" s="210" t="s">
        <v>157</v>
      </c>
    </row>
    <row r="1630" spans="2:51" s="14" customFormat="1" ht="10.2">
      <c r="B1630" s="211"/>
      <c r="C1630" s="212"/>
      <c r="D1630" s="202" t="s">
        <v>165</v>
      </c>
      <c r="E1630" s="213" t="s">
        <v>1</v>
      </c>
      <c r="F1630" s="214" t="s">
        <v>2822</v>
      </c>
      <c r="G1630" s="212"/>
      <c r="H1630" s="215">
        <v>2.744</v>
      </c>
      <c r="I1630" s="216"/>
      <c r="J1630" s="212"/>
      <c r="K1630" s="212"/>
      <c r="L1630" s="217"/>
      <c r="M1630" s="218"/>
      <c r="N1630" s="219"/>
      <c r="O1630" s="219"/>
      <c r="P1630" s="219"/>
      <c r="Q1630" s="219"/>
      <c r="R1630" s="219"/>
      <c r="S1630" s="219"/>
      <c r="T1630" s="220"/>
      <c r="AT1630" s="221" t="s">
        <v>165</v>
      </c>
      <c r="AU1630" s="221" t="s">
        <v>83</v>
      </c>
      <c r="AV1630" s="14" t="s">
        <v>83</v>
      </c>
      <c r="AW1630" s="14" t="s">
        <v>30</v>
      </c>
      <c r="AX1630" s="14" t="s">
        <v>73</v>
      </c>
      <c r="AY1630" s="221" t="s">
        <v>157</v>
      </c>
    </row>
    <row r="1631" spans="2:51" s="14" customFormat="1" ht="10.2">
      <c r="B1631" s="211"/>
      <c r="C1631" s="212"/>
      <c r="D1631" s="202" t="s">
        <v>165</v>
      </c>
      <c r="E1631" s="213" t="s">
        <v>1</v>
      </c>
      <c r="F1631" s="214" t="s">
        <v>2823</v>
      </c>
      <c r="G1631" s="212"/>
      <c r="H1631" s="215">
        <v>1.344</v>
      </c>
      <c r="I1631" s="216"/>
      <c r="J1631" s="212"/>
      <c r="K1631" s="212"/>
      <c r="L1631" s="217"/>
      <c r="M1631" s="218"/>
      <c r="N1631" s="219"/>
      <c r="O1631" s="219"/>
      <c r="P1631" s="219"/>
      <c r="Q1631" s="219"/>
      <c r="R1631" s="219"/>
      <c r="S1631" s="219"/>
      <c r="T1631" s="220"/>
      <c r="AT1631" s="221" t="s">
        <v>165</v>
      </c>
      <c r="AU1631" s="221" t="s">
        <v>83</v>
      </c>
      <c r="AV1631" s="14" t="s">
        <v>83</v>
      </c>
      <c r="AW1631" s="14" t="s">
        <v>30</v>
      </c>
      <c r="AX1631" s="14" t="s">
        <v>73</v>
      </c>
      <c r="AY1631" s="221" t="s">
        <v>157</v>
      </c>
    </row>
    <row r="1632" spans="2:51" s="14" customFormat="1" ht="10.2">
      <c r="B1632" s="211"/>
      <c r="C1632" s="212"/>
      <c r="D1632" s="202" t="s">
        <v>165</v>
      </c>
      <c r="E1632" s="213" t="s">
        <v>1</v>
      </c>
      <c r="F1632" s="214" t="s">
        <v>2824</v>
      </c>
      <c r="G1632" s="212"/>
      <c r="H1632" s="215">
        <v>0.644</v>
      </c>
      <c r="I1632" s="216"/>
      <c r="J1632" s="212"/>
      <c r="K1632" s="212"/>
      <c r="L1632" s="217"/>
      <c r="M1632" s="218"/>
      <c r="N1632" s="219"/>
      <c r="O1632" s="219"/>
      <c r="P1632" s="219"/>
      <c r="Q1632" s="219"/>
      <c r="R1632" s="219"/>
      <c r="S1632" s="219"/>
      <c r="T1632" s="220"/>
      <c r="AT1632" s="221" t="s">
        <v>165</v>
      </c>
      <c r="AU1632" s="221" t="s">
        <v>83</v>
      </c>
      <c r="AV1632" s="14" t="s">
        <v>83</v>
      </c>
      <c r="AW1632" s="14" t="s">
        <v>30</v>
      </c>
      <c r="AX1632" s="14" t="s">
        <v>73</v>
      </c>
      <c r="AY1632" s="221" t="s">
        <v>157</v>
      </c>
    </row>
    <row r="1633" spans="2:51" s="13" customFormat="1" ht="10.2">
      <c r="B1633" s="200"/>
      <c r="C1633" s="201"/>
      <c r="D1633" s="202" t="s">
        <v>165</v>
      </c>
      <c r="E1633" s="203" t="s">
        <v>1</v>
      </c>
      <c r="F1633" s="204" t="s">
        <v>335</v>
      </c>
      <c r="G1633" s="201"/>
      <c r="H1633" s="203" t="s">
        <v>1</v>
      </c>
      <c r="I1633" s="205"/>
      <c r="J1633" s="201"/>
      <c r="K1633" s="201"/>
      <c r="L1633" s="206"/>
      <c r="M1633" s="207"/>
      <c r="N1633" s="208"/>
      <c r="O1633" s="208"/>
      <c r="P1633" s="208"/>
      <c r="Q1633" s="208"/>
      <c r="R1633" s="208"/>
      <c r="S1633" s="208"/>
      <c r="T1633" s="209"/>
      <c r="AT1633" s="210" t="s">
        <v>165</v>
      </c>
      <c r="AU1633" s="210" t="s">
        <v>83</v>
      </c>
      <c r="AV1633" s="13" t="s">
        <v>81</v>
      </c>
      <c r="AW1633" s="13" t="s">
        <v>30</v>
      </c>
      <c r="AX1633" s="13" t="s">
        <v>73</v>
      </c>
      <c r="AY1633" s="210" t="s">
        <v>157</v>
      </c>
    </row>
    <row r="1634" spans="2:51" s="14" customFormat="1" ht="10.2">
      <c r="B1634" s="211"/>
      <c r="C1634" s="212"/>
      <c r="D1634" s="202" t="s">
        <v>165</v>
      </c>
      <c r="E1634" s="213" t="s">
        <v>1</v>
      </c>
      <c r="F1634" s="214" t="s">
        <v>2825</v>
      </c>
      <c r="G1634" s="212"/>
      <c r="H1634" s="215">
        <v>1.372</v>
      </c>
      <c r="I1634" s="216"/>
      <c r="J1634" s="212"/>
      <c r="K1634" s="212"/>
      <c r="L1634" s="217"/>
      <c r="M1634" s="218"/>
      <c r="N1634" s="219"/>
      <c r="O1634" s="219"/>
      <c r="P1634" s="219"/>
      <c r="Q1634" s="219"/>
      <c r="R1634" s="219"/>
      <c r="S1634" s="219"/>
      <c r="T1634" s="220"/>
      <c r="AT1634" s="221" t="s">
        <v>165</v>
      </c>
      <c r="AU1634" s="221" t="s">
        <v>83</v>
      </c>
      <c r="AV1634" s="14" t="s">
        <v>83</v>
      </c>
      <c r="AW1634" s="14" t="s">
        <v>30</v>
      </c>
      <c r="AX1634" s="14" t="s">
        <v>73</v>
      </c>
      <c r="AY1634" s="221" t="s">
        <v>157</v>
      </c>
    </row>
    <row r="1635" spans="2:51" s="13" customFormat="1" ht="10.2">
      <c r="B1635" s="200"/>
      <c r="C1635" s="201"/>
      <c r="D1635" s="202" t="s">
        <v>165</v>
      </c>
      <c r="E1635" s="203" t="s">
        <v>1</v>
      </c>
      <c r="F1635" s="204" t="s">
        <v>337</v>
      </c>
      <c r="G1635" s="201"/>
      <c r="H1635" s="203" t="s">
        <v>1</v>
      </c>
      <c r="I1635" s="205"/>
      <c r="J1635" s="201"/>
      <c r="K1635" s="201"/>
      <c r="L1635" s="206"/>
      <c r="M1635" s="207"/>
      <c r="N1635" s="208"/>
      <c r="O1635" s="208"/>
      <c r="P1635" s="208"/>
      <c r="Q1635" s="208"/>
      <c r="R1635" s="208"/>
      <c r="S1635" s="208"/>
      <c r="T1635" s="209"/>
      <c r="AT1635" s="210" t="s">
        <v>165</v>
      </c>
      <c r="AU1635" s="210" t="s">
        <v>83</v>
      </c>
      <c r="AV1635" s="13" t="s">
        <v>81</v>
      </c>
      <c r="AW1635" s="13" t="s">
        <v>30</v>
      </c>
      <c r="AX1635" s="13" t="s">
        <v>73</v>
      </c>
      <c r="AY1635" s="210" t="s">
        <v>157</v>
      </c>
    </row>
    <row r="1636" spans="2:51" s="14" customFormat="1" ht="10.2">
      <c r="B1636" s="211"/>
      <c r="C1636" s="212"/>
      <c r="D1636" s="202" t="s">
        <v>165</v>
      </c>
      <c r="E1636" s="213" t="s">
        <v>1</v>
      </c>
      <c r="F1636" s="214" t="s">
        <v>2826</v>
      </c>
      <c r="G1636" s="212"/>
      <c r="H1636" s="215">
        <v>0.686</v>
      </c>
      <c r="I1636" s="216"/>
      <c r="J1636" s="212"/>
      <c r="K1636" s="212"/>
      <c r="L1636" s="217"/>
      <c r="M1636" s="218"/>
      <c r="N1636" s="219"/>
      <c r="O1636" s="219"/>
      <c r="P1636" s="219"/>
      <c r="Q1636" s="219"/>
      <c r="R1636" s="219"/>
      <c r="S1636" s="219"/>
      <c r="T1636" s="220"/>
      <c r="AT1636" s="221" t="s">
        <v>165</v>
      </c>
      <c r="AU1636" s="221" t="s">
        <v>83</v>
      </c>
      <c r="AV1636" s="14" t="s">
        <v>83</v>
      </c>
      <c r="AW1636" s="14" t="s">
        <v>30</v>
      </c>
      <c r="AX1636" s="14" t="s">
        <v>73</v>
      </c>
      <c r="AY1636" s="221" t="s">
        <v>157</v>
      </c>
    </row>
    <row r="1637" spans="2:51" s="13" customFormat="1" ht="10.2">
      <c r="B1637" s="200"/>
      <c r="C1637" s="201"/>
      <c r="D1637" s="202" t="s">
        <v>165</v>
      </c>
      <c r="E1637" s="203" t="s">
        <v>1</v>
      </c>
      <c r="F1637" s="204" t="s">
        <v>2827</v>
      </c>
      <c r="G1637" s="201"/>
      <c r="H1637" s="203" t="s">
        <v>1</v>
      </c>
      <c r="I1637" s="205"/>
      <c r="J1637" s="201"/>
      <c r="K1637" s="201"/>
      <c r="L1637" s="206"/>
      <c r="M1637" s="207"/>
      <c r="N1637" s="208"/>
      <c r="O1637" s="208"/>
      <c r="P1637" s="208"/>
      <c r="Q1637" s="208"/>
      <c r="R1637" s="208"/>
      <c r="S1637" s="208"/>
      <c r="T1637" s="209"/>
      <c r="AT1637" s="210" t="s">
        <v>165</v>
      </c>
      <c r="AU1637" s="210" t="s">
        <v>83</v>
      </c>
      <c r="AV1637" s="13" t="s">
        <v>81</v>
      </c>
      <c r="AW1637" s="13" t="s">
        <v>30</v>
      </c>
      <c r="AX1637" s="13" t="s">
        <v>73</v>
      </c>
      <c r="AY1637" s="210" t="s">
        <v>157</v>
      </c>
    </row>
    <row r="1638" spans="2:51" s="14" customFormat="1" ht="10.2">
      <c r="B1638" s="211"/>
      <c r="C1638" s="212"/>
      <c r="D1638" s="202" t="s">
        <v>165</v>
      </c>
      <c r="E1638" s="213" t="s">
        <v>1</v>
      </c>
      <c r="F1638" s="214" t="s">
        <v>2828</v>
      </c>
      <c r="G1638" s="212"/>
      <c r="H1638" s="215">
        <v>21.9</v>
      </c>
      <c r="I1638" s="216"/>
      <c r="J1638" s="212"/>
      <c r="K1638" s="212"/>
      <c r="L1638" s="217"/>
      <c r="M1638" s="218"/>
      <c r="N1638" s="219"/>
      <c r="O1638" s="219"/>
      <c r="P1638" s="219"/>
      <c r="Q1638" s="219"/>
      <c r="R1638" s="219"/>
      <c r="S1638" s="219"/>
      <c r="T1638" s="220"/>
      <c r="AT1638" s="221" t="s">
        <v>165</v>
      </c>
      <c r="AU1638" s="221" t="s">
        <v>83</v>
      </c>
      <c r="AV1638" s="14" t="s">
        <v>83</v>
      </c>
      <c r="AW1638" s="14" t="s">
        <v>30</v>
      </c>
      <c r="AX1638" s="14" t="s">
        <v>73</v>
      </c>
      <c r="AY1638" s="221" t="s">
        <v>157</v>
      </c>
    </row>
    <row r="1639" spans="2:51" s="15" customFormat="1" ht="10.2">
      <c r="B1639" s="222"/>
      <c r="C1639" s="223"/>
      <c r="D1639" s="202" t="s">
        <v>165</v>
      </c>
      <c r="E1639" s="224" t="s">
        <v>1</v>
      </c>
      <c r="F1639" s="225" t="s">
        <v>168</v>
      </c>
      <c r="G1639" s="223"/>
      <c r="H1639" s="226">
        <v>31.42</v>
      </c>
      <c r="I1639" s="227"/>
      <c r="J1639" s="223"/>
      <c r="K1639" s="223"/>
      <c r="L1639" s="228"/>
      <c r="M1639" s="229"/>
      <c r="N1639" s="230"/>
      <c r="O1639" s="230"/>
      <c r="P1639" s="230"/>
      <c r="Q1639" s="230"/>
      <c r="R1639" s="230"/>
      <c r="S1639" s="230"/>
      <c r="T1639" s="231"/>
      <c r="AT1639" s="232" t="s">
        <v>165</v>
      </c>
      <c r="AU1639" s="232" t="s">
        <v>83</v>
      </c>
      <c r="AV1639" s="15" t="s">
        <v>164</v>
      </c>
      <c r="AW1639" s="15" t="s">
        <v>30</v>
      </c>
      <c r="AX1639" s="15" t="s">
        <v>81</v>
      </c>
      <c r="AY1639" s="232" t="s">
        <v>157</v>
      </c>
    </row>
    <row r="1640" spans="1:65" s="2" customFormat="1" ht="24.15" customHeight="1">
      <c r="A1640" s="34"/>
      <c r="B1640" s="35"/>
      <c r="C1640" s="187" t="s">
        <v>2829</v>
      </c>
      <c r="D1640" s="187" t="s">
        <v>159</v>
      </c>
      <c r="E1640" s="188" t="s">
        <v>2830</v>
      </c>
      <c r="F1640" s="189" t="s">
        <v>2831</v>
      </c>
      <c r="G1640" s="190" t="s">
        <v>208</v>
      </c>
      <c r="H1640" s="191">
        <v>9.342</v>
      </c>
      <c r="I1640" s="192"/>
      <c r="J1640" s="193">
        <f>ROUND(I1640*H1640,2)</f>
        <v>0</v>
      </c>
      <c r="K1640" s="189" t="s">
        <v>163</v>
      </c>
      <c r="L1640" s="39"/>
      <c r="M1640" s="194" t="s">
        <v>1</v>
      </c>
      <c r="N1640" s="195" t="s">
        <v>40</v>
      </c>
      <c r="O1640" s="72"/>
      <c r="P1640" s="196">
        <f>O1640*H1640</f>
        <v>0</v>
      </c>
      <c r="Q1640" s="196">
        <v>2E-05</v>
      </c>
      <c r="R1640" s="196">
        <f>Q1640*H1640</f>
        <v>0.00018684000000000002</v>
      </c>
      <c r="S1640" s="196">
        <v>0</v>
      </c>
      <c r="T1640" s="197">
        <f>S1640*H1640</f>
        <v>0</v>
      </c>
      <c r="U1640" s="34"/>
      <c r="V1640" s="34"/>
      <c r="W1640" s="34"/>
      <c r="X1640" s="34"/>
      <c r="Y1640" s="34"/>
      <c r="Z1640" s="34"/>
      <c r="AA1640" s="34"/>
      <c r="AB1640" s="34"/>
      <c r="AC1640" s="34"/>
      <c r="AD1640" s="34"/>
      <c r="AE1640" s="34"/>
      <c r="AR1640" s="198" t="s">
        <v>196</v>
      </c>
      <c r="AT1640" s="198" t="s">
        <v>159</v>
      </c>
      <c r="AU1640" s="198" t="s">
        <v>83</v>
      </c>
      <c r="AY1640" s="17" t="s">
        <v>157</v>
      </c>
      <c r="BE1640" s="199">
        <f>IF(N1640="základní",J1640,0)</f>
        <v>0</v>
      </c>
      <c r="BF1640" s="199">
        <f>IF(N1640="snížená",J1640,0)</f>
        <v>0</v>
      </c>
      <c r="BG1640" s="199">
        <f>IF(N1640="zákl. přenesená",J1640,0)</f>
        <v>0</v>
      </c>
      <c r="BH1640" s="199">
        <f>IF(N1640="sníž. přenesená",J1640,0)</f>
        <v>0</v>
      </c>
      <c r="BI1640" s="199">
        <f>IF(N1640="nulová",J1640,0)</f>
        <v>0</v>
      </c>
      <c r="BJ1640" s="17" t="s">
        <v>164</v>
      </c>
      <c r="BK1640" s="199">
        <f>ROUND(I1640*H1640,2)</f>
        <v>0</v>
      </c>
      <c r="BL1640" s="17" t="s">
        <v>196</v>
      </c>
      <c r="BM1640" s="198" t="s">
        <v>2832</v>
      </c>
    </row>
    <row r="1641" spans="2:51" s="13" customFormat="1" ht="10.2">
      <c r="B1641" s="200"/>
      <c r="C1641" s="201"/>
      <c r="D1641" s="202" t="s">
        <v>165</v>
      </c>
      <c r="E1641" s="203" t="s">
        <v>1</v>
      </c>
      <c r="F1641" s="204" t="s">
        <v>2803</v>
      </c>
      <c r="G1641" s="201"/>
      <c r="H1641" s="203" t="s">
        <v>1</v>
      </c>
      <c r="I1641" s="205"/>
      <c r="J1641" s="201"/>
      <c r="K1641" s="201"/>
      <c r="L1641" s="206"/>
      <c r="M1641" s="207"/>
      <c r="N1641" s="208"/>
      <c r="O1641" s="208"/>
      <c r="P1641" s="208"/>
      <c r="Q1641" s="208"/>
      <c r="R1641" s="208"/>
      <c r="S1641" s="208"/>
      <c r="T1641" s="209"/>
      <c r="AT1641" s="210" t="s">
        <v>165</v>
      </c>
      <c r="AU1641" s="210" t="s">
        <v>83</v>
      </c>
      <c r="AV1641" s="13" t="s">
        <v>81</v>
      </c>
      <c r="AW1641" s="13" t="s">
        <v>30</v>
      </c>
      <c r="AX1641" s="13" t="s">
        <v>73</v>
      </c>
      <c r="AY1641" s="210" t="s">
        <v>157</v>
      </c>
    </row>
    <row r="1642" spans="2:51" s="14" customFormat="1" ht="10.2">
      <c r="B1642" s="211"/>
      <c r="C1642" s="212"/>
      <c r="D1642" s="202" t="s">
        <v>165</v>
      </c>
      <c r="E1642" s="213" t="s">
        <v>1</v>
      </c>
      <c r="F1642" s="214" t="s">
        <v>2833</v>
      </c>
      <c r="G1642" s="212"/>
      <c r="H1642" s="215">
        <v>9.342</v>
      </c>
      <c r="I1642" s="216"/>
      <c r="J1642" s="212"/>
      <c r="K1642" s="212"/>
      <c r="L1642" s="217"/>
      <c r="M1642" s="218"/>
      <c r="N1642" s="219"/>
      <c r="O1642" s="219"/>
      <c r="P1642" s="219"/>
      <c r="Q1642" s="219"/>
      <c r="R1642" s="219"/>
      <c r="S1642" s="219"/>
      <c r="T1642" s="220"/>
      <c r="AT1642" s="221" t="s">
        <v>165</v>
      </c>
      <c r="AU1642" s="221" t="s">
        <v>83</v>
      </c>
      <c r="AV1642" s="14" t="s">
        <v>83</v>
      </c>
      <c r="AW1642" s="14" t="s">
        <v>30</v>
      </c>
      <c r="AX1642" s="14" t="s">
        <v>73</v>
      </c>
      <c r="AY1642" s="221" t="s">
        <v>157</v>
      </c>
    </row>
    <row r="1643" spans="2:51" s="15" customFormat="1" ht="10.2">
      <c r="B1643" s="222"/>
      <c r="C1643" s="223"/>
      <c r="D1643" s="202" t="s">
        <v>165</v>
      </c>
      <c r="E1643" s="224" t="s">
        <v>1</v>
      </c>
      <c r="F1643" s="225" t="s">
        <v>168</v>
      </c>
      <c r="G1643" s="223"/>
      <c r="H1643" s="226">
        <v>9.342</v>
      </c>
      <c r="I1643" s="227"/>
      <c r="J1643" s="223"/>
      <c r="K1643" s="223"/>
      <c r="L1643" s="228"/>
      <c r="M1643" s="229"/>
      <c r="N1643" s="230"/>
      <c r="O1643" s="230"/>
      <c r="P1643" s="230"/>
      <c r="Q1643" s="230"/>
      <c r="R1643" s="230"/>
      <c r="S1643" s="230"/>
      <c r="T1643" s="231"/>
      <c r="AT1643" s="232" t="s">
        <v>165</v>
      </c>
      <c r="AU1643" s="232" t="s">
        <v>83</v>
      </c>
      <c r="AV1643" s="15" t="s">
        <v>164</v>
      </c>
      <c r="AW1643" s="15" t="s">
        <v>30</v>
      </c>
      <c r="AX1643" s="15" t="s">
        <v>81</v>
      </c>
      <c r="AY1643" s="232" t="s">
        <v>157</v>
      </c>
    </row>
    <row r="1644" spans="1:65" s="2" customFormat="1" ht="24.15" customHeight="1">
      <c r="A1644" s="34"/>
      <c r="B1644" s="35"/>
      <c r="C1644" s="187" t="s">
        <v>1533</v>
      </c>
      <c r="D1644" s="187" t="s">
        <v>159</v>
      </c>
      <c r="E1644" s="188" t="s">
        <v>2834</v>
      </c>
      <c r="F1644" s="189" t="s">
        <v>2835</v>
      </c>
      <c r="G1644" s="190" t="s">
        <v>208</v>
      </c>
      <c r="H1644" s="191">
        <v>31.42</v>
      </c>
      <c r="I1644" s="192"/>
      <c r="J1644" s="193">
        <f>ROUND(I1644*H1644,2)</f>
        <v>0</v>
      </c>
      <c r="K1644" s="189" t="s">
        <v>163</v>
      </c>
      <c r="L1644" s="39"/>
      <c r="M1644" s="194" t="s">
        <v>1</v>
      </c>
      <c r="N1644" s="195" t="s">
        <v>40</v>
      </c>
      <c r="O1644" s="72"/>
      <c r="P1644" s="196">
        <f>O1644*H1644</f>
        <v>0</v>
      </c>
      <c r="Q1644" s="196">
        <v>0.00014</v>
      </c>
      <c r="R1644" s="196">
        <f>Q1644*H1644</f>
        <v>0.0043988</v>
      </c>
      <c r="S1644" s="196">
        <v>0</v>
      </c>
      <c r="T1644" s="197">
        <f>S1644*H1644</f>
        <v>0</v>
      </c>
      <c r="U1644" s="34"/>
      <c r="V1644" s="34"/>
      <c r="W1644" s="34"/>
      <c r="X1644" s="34"/>
      <c r="Y1644" s="34"/>
      <c r="Z1644" s="34"/>
      <c r="AA1644" s="34"/>
      <c r="AB1644" s="34"/>
      <c r="AC1644" s="34"/>
      <c r="AD1644" s="34"/>
      <c r="AE1644" s="34"/>
      <c r="AR1644" s="198" t="s">
        <v>196</v>
      </c>
      <c r="AT1644" s="198" t="s">
        <v>159</v>
      </c>
      <c r="AU1644" s="198" t="s">
        <v>83</v>
      </c>
      <c r="AY1644" s="17" t="s">
        <v>157</v>
      </c>
      <c r="BE1644" s="199">
        <f>IF(N1644="základní",J1644,0)</f>
        <v>0</v>
      </c>
      <c r="BF1644" s="199">
        <f>IF(N1644="snížená",J1644,0)</f>
        <v>0</v>
      </c>
      <c r="BG1644" s="199">
        <f>IF(N1644="zákl. přenesená",J1644,0)</f>
        <v>0</v>
      </c>
      <c r="BH1644" s="199">
        <f>IF(N1644="sníž. přenesená",J1644,0)</f>
        <v>0</v>
      </c>
      <c r="BI1644" s="199">
        <f>IF(N1644="nulová",J1644,0)</f>
        <v>0</v>
      </c>
      <c r="BJ1644" s="17" t="s">
        <v>164</v>
      </c>
      <c r="BK1644" s="199">
        <f>ROUND(I1644*H1644,2)</f>
        <v>0</v>
      </c>
      <c r="BL1644" s="17" t="s">
        <v>196</v>
      </c>
      <c r="BM1644" s="198" t="s">
        <v>2836</v>
      </c>
    </row>
    <row r="1645" spans="2:51" s="14" customFormat="1" ht="10.2">
      <c r="B1645" s="211"/>
      <c r="C1645" s="212"/>
      <c r="D1645" s="202" t="s">
        <v>165</v>
      </c>
      <c r="E1645" s="213" t="s">
        <v>1</v>
      </c>
      <c r="F1645" s="214" t="s">
        <v>2837</v>
      </c>
      <c r="G1645" s="212"/>
      <c r="H1645" s="215">
        <v>31.42</v>
      </c>
      <c r="I1645" s="216"/>
      <c r="J1645" s="212"/>
      <c r="K1645" s="212"/>
      <c r="L1645" s="217"/>
      <c r="M1645" s="218"/>
      <c r="N1645" s="219"/>
      <c r="O1645" s="219"/>
      <c r="P1645" s="219"/>
      <c r="Q1645" s="219"/>
      <c r="R1645" s="219"/>
      <c r="S1645" s="219"/>
      <c r="T1645" s="220"/>
      <c r="AT1645" s="221" t="s">
        <v>165</v>
      </c>
      <c r="AU1645" s="221" t="s">
        <v>83</v>
      </c>
      <c r="AV1645" s="14" t="s">
        <v>83</v>
      </c>
      <c r="AW1645" s="14" t="s">
        <v>30</v>
      </c>
      <c r="AX1645" s="14" t="s">
        <v>73</v>
      </c>
      <c r="AY1645" s="221" t="s">
        <v>157</v>
      </c>
    </row>
    <row r="1646" spans="2:51" s="15" customFormat="1" ht="10.2">
      <c r="B1646" s="222"/>
      <c r="C1646" s="223"/>
      <c r="D1646" s="202" t="s">
        <v>165</v>
      </c>
      <c r="E1646" s="224" t="s">
        <v>1</v>
      </c>
      <c r="F1646" s="225" t="s">
        <v>168</v>
      </c>
      <c r="G1646" s="223"/>
      <c r="H1646" s="226">
        <v>31.42</v>
      </c>
      <c r="I1646" s="227"/>
      <c r="J1646" s="223"/>
      <c r="K1646" s="223"/>
      <c r="L1646" s="228"/>
      <c r="M1646" s="229"/>
      <c r="N1646" s="230"/>
      <c r="O1646" s="230"/>
      <c r="P1646" s="230"/>
      <c r="Q1646" s="230"/>
      <c r="R1646" s="230"/>
      <c r="S1646" s="230"/>
      <c r="T1646" s="231"/>
      <c r="AT1646" s="232" t="s">
        <v>165</v>
      </c>
      <c r="AU1646" s="232" t="s">
        <v>83</v>
      </c>
      <c r="AV1646" s="15" t="s">
        <v>164</v>
      </c>
      <c r="AW1646" s="15" t="s">
        <v>30</v>
      </c>
      <c r="AX1646" s="15" t="s">
        <v>81</v>
      </c>
      <c r="AY1646" s="232" t="s">
        <v>157</v>
      </c>
    </row>
    <row r="1647" spans="1:65" s="2" customFormat="1" ht="24.15" customHeight="1">
      <c r="A1647" s="34"/>
      <c r="B1647" s="35"/>
      <c r="C1647" s="187" t="s">
        <v>2838</v>
      </c>
      <c r="D1647" s="187" t="s">
        <v>159</v>
      </c>
      <c r="E1647" s="188" t="s">
        <v>2839</v>
      </c>
      <c r="F1647" s="189" t="s">
        <v>2840</v>
      </c>
      <c r="G1647" s="190" t="s">
        <v>208</v>
      </c>
      <c r="H1647" s="191">
        <v>62.84</v>
      </c>
      <c r="I1647" s="192"/>
      <c r="J1647" s="193">
        <f>ROUND(I1647*H1647,2)</f>
        <v>0</v>
      </c>
      <c r="K1647" s="189" t="s">
        <v>163</v>
      </c>
      <c r="L1647" s="39"/>
      <c r="M1647" s="194" t="s">
        <v>1</v>
      </c>
      <c r="N1647" s="195" t="s">
        <v>40</v>
      </c>
      <c r="O1647" s="72"/>
      <c r="P1647" s="196">
        <f>O1647*H1647</f>
        <v>0</v>
      </c>
      <c r="Q1647" s="196">
        <v>0.00012</v>
      </c>
      <c r="R1647" s="196">
        <f>Q1647*H1647</f>
        <v>0.0075408</v>
      </c>
      <c r="S1647" s="196">
        <v>0</v>
      </c>
      <c r="T1647" s="197">
        <f>S1647*H1647</f>
        <v>0</v>
      </c>
      <c r="U1647" s="34"/>
      <c r="V1647" s="34"/>
      <c r="W1647" s="34"/>
      <c r="X1647" s="34"/>
      <c r="Y1647" s="34"/>
      <c r="Z1647" s="34"/>
      <c r="AA1647" s="34"/>
      <c r="AB1647" s="34"/>
      <c r="AC1647" s="34"/>
      <c r="AD1647" s="34"/>
      <c r="AE1647" s="34"/>
      <c r="AR1647" s="198" t="s">
        <v>196</v>
      </c>
      <c r="AT1647" s="198" t="s">
        <v>159</v>
      </c>
      <c r="AU1647" s="198" t="s">
        <v>83</v>
      </c>
      <c r="AY1647" s="17" t="s">
        <v>157</v>
      </c>
      <c r="BE1647" s="199">
        <f>IF(N1647="základní",J1647,0)</f>
        <v>0</v>
      </c>
      <c r="BF1647" s="199">
        <f>IF(N1647="snížená",J1647,0)</f>
        <v>0</v>
      </c>
      <c r="BG1647" s="199">
        <f>IF(N1647="zákl. přenesená",J1647,0)</f>
        <v>0</v>
      </c>
      <c r="BH1647" s="199">
        <f>IF(N1647="sníž. přenesená",J1647,0)</f>
        <v>0</v>
      </c>
      <c r="BI1647" s="199">
        <f>IF(N1647="nulová",J1647,0)</f>
        <v>0</v>
      </c>
      <c r="BJ1647" s="17" t="s">
        <v>164</v>
      </c>
      <c r="BK1647" s="199">
        <f>ROUND(I1647*H1647,2)</f>
        <v>0</v>
      </c>
      <c r="BL1647" s="17" t="s">
        <v>196</v>
      </c>
      <c r="BM1647" s="198" t="s">
        <v>2841</v>
      </c>
    </row>
    <row r="1648" spans="2:51" s="14" customFormat="1" ht="10.2">
      <c r="B1648" s="211"/>
      <c r="C1648" s="212"/>
      <c r="D1648" s="202" t="s">
        <v>165</v>
      </c>
      <c r="E1648" s="213" t="s">
        <v>1</v>
      </c>
      <c r="F1648" s="214" t="s">
        <v>2842</v>
      </c>
      <c r="G1648" s="212"/>
      <c r="H1648" s="215">
        <v>62.84</v>
      </c>
      <c r="I1648" s="216"/>
      <c r="J1648" s="212"/>
      <c r="K1648" s="212"/>
      <c r="L1648" s="217"/>
      <c r="M1648" s="218"/>
      <c r="N1648" s="219"/>
      <c r="O1648" s="219"/>
      <c r="P1648" s="219"/>
      <c r="Q1648" s="219"/>
      <c r="R1648" s="219"/>
      <c r="S1648" s="219"/>
      <c r="T1648" s="220"/>
      <c r="AT1648" s="221" t="s">
        <v>165</v>
      </c>
      <c r="AU1648" s="221" t="s">
        <v>83</v>
      </c>
      <c r="AV1648" s="14" t="s">
        <v>83</v>
      </c>
      <c r="AW1648" s="14" t="s">
        <v>30</v>
      </c>
      <c r="AX1648" s="14" t="s">
        <v>73</v>
      </c>
      <c r="AY1648" s="221" t="s">
        <v>157</v>
      </c>
    </row>
    <row r="1649" spans="2:51" s="15" customFormat="1" ht="10.2">
      <c r="B1649" s="222"/>
      <c r="C1649" s="223"/>
      <c r="D1649" s="202" t="s">
        <v>165</v>
      </c>
      <c r="E1649" s="224" t="s">
        <v>1</v>
      </c>
      <c r="F1649" s="225" t="s">
        <v>168</v>
      </c>
      <c r="G1649" s="223"/>
      <c r="H1649" s="226">
        <v>62.84</v>
      </c>
      <c r="I1649" s="227"/>
      <c r="J1649" s="223"/>
      <c r="K1649" s="223"/>
      <c r="L1649" s="228"/>
      <c r="M1649" s="229"/>
      <c r="N1649" s="230"/>
      <c r="O1649" s="230"/>
      <c r="P1649" s="230"/>
      <c r="Q1649" s="230"/>
      <c r="R1649" s="230"/>
      <c r="S1649" s="230"/>
      <c r="T1649" s="231"/>
      <c r="AT1649" s="232" t="s">
        <v>165</v>
      </c>
      <c r="AU1649" s="232" t="s">
        <v>83</v>
      </c>
      <c r="AV1649" s="15" t="s">
        <v>164</v>
      </c>
      <c r="AW1649" s="15" t="s">
        <v>30</v>
      </c>
      <c r="AX1649" s="15" t="s">
        <v>81</v>
      </c>
      <c r="AY1649" s="232" t="s">
        <v>157</v>
      </c>
    </row>
    <row r="1650" spans="1:65" s="2" customFormat="1" ht="24.15" customHeight="1">
      <c r="A1650" s="34"/>
      <c r="B1650" s="35"/>
      <c r="C1650" s="187" t="s">
        <v>1536</v>
      </c>
      <c r="D1650" s="187" t="s">
        <v>159</v>
      </c>
      <c r="E1650" s="188" t="s">
        <v>2843</v>
      </c>
      <c r="F1650" s="189" t="s">
        <v>2844</v>
      </c>
      <c r="G1650" s="190" t="s">
        <v>208</v>
      </c>
      <c r="H1650" s="191">
        <v>9.342</v>
      </c>
      <c r="I1650" s="192"/>
      <c r="J1650" s="193">
        <f>ROUND(I1650*H1650,2)</f>
        <v>0</v>
      </c>
      <c r="K1650" s="189" t="s">
        <v>163</v>
      </c>
      <c r="L1650" s="39"/>
      <c r="M1650" s="194" t="s">
        <v>1</v>
      </c>
      <c r="N1650" s="195" t="s">
        <v>40</v>
      </c>
      <c r="O1650" s="72"/>
      <c r="P1650" s="196">
        <f>O1650*H1650</f>
        <v>0</v>
      </c>
      <c r="Q1650" s="196">
        <v>0.00017</v>
      </c>
      <c r="R1650" s="196">
        <f>Q1650*H1650</f>
        <v>0.0015881400000000003</v>
      </c>
      <c r="S1650" s="196">
        <v>0</v>
      </c>
      <c r="T1650" s="197">
        <f>S1650*H1650</f>
        <v>0</v>
      </c>
      <c r="U1650" s="34"/>
      <c r="V1650" s="34"/>
      <c r="W1650" s="34"/>
      <c r="X1650" s="34"/>
      <c r="Y1650" s="34"/>
      <c r="Z1650" s="34"/>
      <c r="AA1650" s="34"/>
      <c r="AB1650" s="34"/>
      <c r="AC1650" s="34"/>
      <c r="AD1650" s="34"/>
      <c r="AE1650" s="34"/>
      <c r="AR1650" s="198" t="s">
        <v>196</v>
      </c>
      <c r="AT1650" s="198" t="s">
        <v>159</v>
      </c>
      <c r="AU1650" s="198" t="s">
        <v>83</v>
      </c>
      <c r="AY1650" s="17" t="s">
        <v>157</v>
      </c>
      <c r="BE1650" s="199">
        <f>IF(N1650="základní",J1650,0)</f>
        <v>0</v>
      </c>
      <c r="BF1650" s="199">
        <f>IF(N1650="snížená",J1650,0)</f>
        <v>0</v>
      </c>
      <c r="BG1650" s="199">
        <f>IF(N1650="zákl. přenesená",J1650,0)</f>
        <v>0</v>
      </c>
      <c r="BH1650" s="199">
        <f>IF(N1650="sníž. přenesená",J1650,0)</f>
        <v>0</v>
      </c>
      <c r="BI1650" s="199">
        <f>IF(N1650="nulová",J1650,0)</f>
        <v>0</v>
      </c>
      <c r="BJ1650" s="17" t="s">
        <v>164</v>
      </c>
      <c r="BK1650" s="199">
        <f>ROUND(I1650*H1650,2)</f>
        <v>0</v>
      </c>
      <c r="BL1650" s="17" t="s">
        <v>196</v>
      </c>
      <c r="BM1650" s="198" t="s">
        <v>2845</v>
      </c>
    </row>
    <row r="1651" spans="1:65" s="2" customFormat="1" ht="24.15" customHeight="1">
      <c r="A1651" s="34"/>
      <c r="B1651" s="35"/>
      <c r="C1651" s="187" t="s">
        <v>2846</v>
      </c>
      <c r="D1651" s="187" t="s">
        <v>159</v>
      </c>
      <c r="E1651" s="188" t="s">
        <v>2847</v>
      </c>
      <c r="F1651" s="189" t="s">
        <v>2848</v>
      </c>
      <c r="G1651" s="190" t="s">
        <v>208</v>
      </c>
      <c r="H1651" s="191">
        <v>18.684</v>
      </c>
      <c r="I1651" s="192"/>
      <c r="J1651" s="193">
        <f>ROUND(I1651*H1651,2)</f>
        <v>0</v>
      </c>
      <c r="K1651" s="189" t="s">
        <v>163</v>
      </c>
      <c r="L1651" s="39"/>
      <c r="M1651" s="194" t="s">
        <v>1</v>
      </c>
      <c r="N1651" s="195" t="s">
        <v>40</v>
      </c>
      <c r="O1651" s="72"/>
      <c r="P1651" s="196">
        <f>O1651*H1651</f>
        <v>0</v>
      </c>
      <c r="Q1651" s="196">
        <v>0.00017</v>
      </c>
      <c r="R1651" s="196">
        <f>Q1651*H1651</f>
        <v>0.0031762800000000005</v>
      </c>
      <c r="S1651" s="196">
        <v>0</v>
      </c>
      <c r="T1651" s="197">
        <f>S1651*H1651</f>
        <v>0</v>
      </c>
      <c r="U1651" s="34"/>
      <c r="V1651" s="34"/>
      <c r="W1651" s="34"/>
      <c r="X1651" s="34"/>
      <c r="Y1651" s="34"/>
      <c r="Z1651" s="34"/>
      <c r="AA1651" s="34"/>
      <c r="AB1651" s="34"/>
      <c r="AC1651" s="34"/>
      <c r="AD1651" s="34"/>
      <c r="AE1651" s="34"/>
      <c r="AR1651" s="198" t="s">
        <v>196</v>
      </c>
      <c r="AT1651" s="198" t="s">
        <v>159</v>
      </c>
      <c r="AU1651" s="198" t="s">
        <v>83</v>
      </c>
      <c r="AY1651" s="17" t="s">
        <v>157</v>
      </c>
      <c r="BE1651" s="199">
        <f>IF(N1651="základní",J1651,0)</f>
        <v>0</v>
      </c>
      <c r="BF1651" s="199">
        <f>IF(N1651="snížená",J1651,0)</f>
        <v>0</v>
      </c>
      <c r="BG1651" s="199">
        <f>IF(N1651="zákl. přenesená",J1651,0)</f>
        <v>0</v>
      </c>
      <c r="BH1651" s="199">
        <f>IF(N1651="sníž. přenesená",J1651,0)</f>
        <v>0</v>
      </c>
      <c r="BI1651" s="199">
        <f>IF(N1651="nulová",J1651,0)</f>
        <v>0</v>
      </c>
      <c r="BJ1651" s="17" t="s">
        <v>164</v>
      </c>
      <c r="BK1651" s="199">
        <f>ROUND(I1651*H1651,2)</f>
        <v>0</v>
      </c>
      <c r="BL1651" s="17" t="s">
        <v>196</v>
      </c>
      <c r="BM1651" s="198" t="s">
        <v>2849</v>
      </c>
    </row>
    <row r="1652" spans="2:51" s="14" customFormat="1" ht="10.2">
      <c r="B1652" s="211"/>
      <c r="C1652" s="212"/>
      <c r="D1652" s="202" t="s">
        <v>165</v>
      </c>
      <c r="E1652" s="213" t="s">
        <v>1</v>
      </c>
      <c r="F1652" s="214" t="s">
        <v>2850</v>
      </c>
      <c r="G1652" s="212"/>
      <c r="H1652" s="215">
        <v>18.684</v>
      </c>
      <c r="I1652" s="216"/>
      <c r="J1652" s="212"/>
      <c r="K1652" s="212"/>
      <c r="L1652" s="217"/>
      <c r="M1652" s="218"/>
      <c r="N1652" s="219"/>
      <c r="O1652" s="219"/>
      <c r="P1652" s="219"/>
      <c r="Q1652" s="219"/>
      <c r="R1652" s="219"/>
      <c r="S1652" s="219"/>
      <c r="T1652" s="220"/>
      <c r="AT1652" s="221" t="s">
        <v>165</v>
      </c>
      <c r="AU1652" s="221" t="s">
        <v>83</v>
      </c>
      <c r="AV1652" s="14" t="s">
        <v>83</v>
      </c>
      <c r="AW1652" s="14" t="s">
        <v>30</v>
      </c>
      <c r="AX1652" s="14" t="s">
        <v>73</v>
      </c>
      <c r="AY1652" s="221" t="s">
        <v>157</v>
      </c>
    </row>
    <row r="1653" spans="2:51" s="15" customFormat="1" ht="10.2">
      <c r="B1653" s="222"/>
      <c r="C1653" s="223"/>
      <c r="D1653" s="202" t="s">
        <v>165</v>
      </c>
      <c r="E1653" s="224" t="s">
        <v>1</v>
      </c>
      <c r="F1653" s="225" t="s">
        <v>168</v>
      </c>
      <c r="G1653" s="223"/>
      <c r="H1653" s="226">
        <v>18.684</v>
      </c>
      <c r="I1653" s="227"/>
      <c r="J1653" s="223"/>
      <c r="K1653" s="223"/>
      <c r="L1653" s="228"/>
      <c r="M1653" s="229"/>
      <c r="N1653" s="230"/>
      <c r="O1653" s="230"/>
      <c r="P1653" s="230"/>
      <c r="Q1653" s="230"/>
      <c r="R1653" s="230"/>
      <c r="S1653" s="230"/>
      <c r="T1653" s="231"/>
      <c r="AT1653" s="232" t="s">
        <v>165</v>
      </c>
      <c r="AU1653" s="232" t="s">
        <v>83</v>
      </c>
      <c r="AV1653" s="15" t="s">
        <v>164</v>
      </c>
      <c r="AW1653" s="15" t="s">
        <v>30</v>
      </c>
      <c r="AX1653" s="15" t="s">
        <v>81</v>
      </c>
      <c r="AY1653" s="232" t="s">
        <v>157</v>
      </c>
    </row>
    <row r="1654" spans="1:65" s="2" customFormat="1" ht="24.15" customHeight="1">
      <c r="A1654" s="34"/>
      <c r="B1654" s="35"/>
      <c r="C1654" s="187" t="s">
        <v>1540</v>
      </c>
      <c r="D1654" s="187" t="s">
        <v>159</v>
      </c>
      <c r="E1654" s="188" t="s">
        <v>2851</v>
      </c>
      <c r="F1654" s="189" t="s">
        <v>2852</v>
      </c>
      <c r="G1654" s="190" t="s">
        <v>208</v>
      </c>
      <c r="H1654" s="191">
        <v>5.54</v>
      </c>
      <c r="I1654" s="192"/>
      <c r="J1654" s="193">
        <f>ROUND(I1654*H1654,2)</f>
        <v>0</v>
      </c>
      <c r="K1654" s="189" t="s">
        <v>163</v>
      </c>
      <c r="L1654" s="39"/>
      <c r="M1654" s="194" t="s">
        <v>1</v>
      </c>
      <c r="N1654" s="195" t="s">
        <v>40</v>
      </c>
      <c r="O1654" s="72"/>
      <c r="P1654" s="196">
        <f>O1654*H1654</f>
        <v>0</v>
      </c>
      <c r="Q1654" s="196">
        <v>6E-05</v>
      </c>
      <c r="R1654" s="196">
        <f>Q1654*H1654</f>
        <v>0.0003324</v>
      </c>
      <c r="S1654" s="196">
        <v>0</v>
      </c>
      <c r="T1654" s="197">
        <f>S1654*H1654</f>
        <v>0</v>
      </c>
      <c r="U1654" s="34"/>
      <c r="V1654" s="34"/>
      <c r="W1654" s="34"/>
      <c r="X1654" s="34"/>
      <c r="Y1654" s="34"/>
      <c r="Z1654" s="34"/>
      <c r="AA1654" s="34"/>
      <c r="AB1654" s="34"/>
      <c r="AC1654" s="34"/>
      <c r="AD1654" s="34"/>
      <c r="AE1654" s="34"/>
      <c r="AR1654" s="198" t="s">
        <v>196</v>
      </c>
      <c r="AT1654" s="198" t="s">
        <v>159</v>
      </c>
      <c r="AU1654" s="198" t="s">
        <v>83</v>
      </c>
      <c r="AY1654" s="17" t="s">
        <v>157</v>
      </c>
      <c r="BE1654" s="199">
        <f>IF(N1654="základní",J1654,0)</f>
        <v>0</v>
      </c>
      <c r="BF1654" s="199">
        <f>IF(N1654="snížená",J1654,0)</f>
        <v>0</v>
      </c>
      <c r="BG1654" s="199">
        <f>IF(N1654="zákl. přenesená",J1654,0)</f>
        <v>0</v>
      </c>
      <c r="BH1654" s="199">
        <f>IF(N1654="sníž. přenesená",J1654,0)</f>
        <v>0</v>
      </c>
      <c r="BI1654" s="199">
        <f>IF(N1654="nulová",J1654,0)</f>
        <v>0</v>
      </c>
      <c r="BJ1654" s="17" t="s">
        <v>164</v>
      </c>
      <c r="BK1654" s="199">
        <f>ROUND(I1654*H1654,2)</f>
        <v>0</v>
      </c>
      <c r="BL1654" s="17" t="s">
        <v>196</v>
      </c>
      <c r="BM1654" s="198" t="s">
        <v>2853</v>
      </c>
    </row>
    <row r="1655" spans="2:51" s="14" customFormat="1" ht="10.2">
      <c r="B1655" s="211"/>
      <c r="C1655" s="212"/>
      <c r="D1655" s="202" t="s">
        <v>165</v>
      </c>
      <c r="E1655" s="213" t="s">
        <v>1</v>
      </c>
      <c r="F1655" s="214" t="s">
        <v>2854</v>
      </c>
      <c r="G1655" s="212"/>
      <c r="H1655" s="215">
        <v>5.54</v>
      </c>
      <c r="I1655" s="216"/>
      <c r="J1655" s="212"/>
      <c r="K1655" s="212"/>
      <c r="L1655" s="217"/>
      <c r="M1655" s="218"/>
      <c r="N1655" s="219"/>
      <c r="O1655" s="219"/>
      <c r="P1655" s="219"/>
      <c r="Q1655" s="219"/>
      <c r="R1655" s="219"/>
      <c r="S1655" s="219"/>
      <c r="T1655" s="220"/>
      <c r="AT1655" s="221" t="s">
        <v>165</v>
      </c>
      <c r="AU1655" s="221" t="s">
        <v>83</v>
      </c>
      <c r="AV1655" s="14" t="s">
        <v>83</v>
      </c>
      <c r="AW1655" s="14" t="s">
        <v>30</v>
      </c>
      <c r="AX1655" s="14" t="s">
        <v>73</v>
      </c>
      <c r="AY1655" s="221" t="s">
        <v>157</v>
      </c>
    </row>
    <row r="1656" spans="2:51" s="15" customFormat="1" ht="10.2">
      <c r="B1656" s="222"/>
      <c r="C1656" s="223"/>
      <c r="D1656" s="202" t="s">
        <v>165</v>
      </c>
      <c r="E1656" s="224" t="s">
        <v>1</v>
      </c>
      <c r="F1656" s="225" t="s">
        <v>168</v>
      </c>
      <c r="G1656" s="223"/>
      <c r="H1656" s="226">
        <v>5.54</v>
      </c>
      <c r="I1656" s="227"/>
      <c r="J1656" s="223"/>
      <c r="K1656" s="223"/>
      <c r="L1656" s="228"/>
      <c r="M1656" s="229"/>
      <c r="N1656" s="230"/>
      <c r="O1656" s="230"/>
      <c r="P1656" s="230"/>
      <c r="Q1656" s="230"/>
      <c r="R1656" s="230"/>
      <c r="S1656" s="230"/>
      <c r="T1656" s="231"/>
      <c r="AT1656" s="232" t="s">
        <v>165</v>
      </c>
      <c r="AU1656" s="232" t="s">
        <v>83</v>
      </c>
      <c r="AV1656" s="15" t="s">
        <v>164</v>
      </c>
      <c r="AW1656" s="15" t="s">
        <v>30</v>
      </c>
      <c r="AX1656" s="15" t="s">
        <v>81</v>
      </c>
      <c r="AY1656" s="232" t="s">
        <v>157</v>
      </c>
    </row>
    <row r="1657" spans="1:65" s="2" customFormat="1" ht="24.15" customHeight="1">
      <c r="A1657" s="34"/>
      <c r="B1657" s="35"/>
      <c r="C1657" s="187" t="s">
        <v>2855</v>
      </c>
      <c r="D1657" s="187" t="s">
        <v>159</v>
      </c>
      <c r="E1657" s="188" t="s">
        <v>2856</v>
      </c>
      <c r="F1657" s="189" t="s">
        <v>2857</v>
      </c>
      <c r="G1657" s="190" t="s">
        <v>208</v>
      </c>
      <c r="H1657" s="191">
        <v>5.54</v>
      </c>
      <c r="I1657" s="192"/>
      <c r="J1657" s="193">
        <f>ROUND(I1657*H1657,2)</f>
        <v>0</v>
      </c>
      <c r="K1657" s="189" t="s">
        <v>163</v>
      </c>
      <c r="L1657" s="39"/>
      <c r="M1657" s="194" t="s">
        <v>1</v>
      </c>
      <c r="N1657" s="195" t="s">
        <v>40</v>
      </c>
      <c r="O1657" s="72"/>
      <c r="P1657" s="196">
        <f>O1657*H1657</f>
        <v>0</v>
      </c>
      <c r="Q1657" s="196">
        <v>0.00014</v>
      </c>
      <c r="R1657" s="196">
        <f>Q1657*H1657</f>
        <v>0.0007756</v>
      </c>
      <c r="S1657" s="196">
        <v>0</v>
      </c>
      <c r="T1657" s="197">
        <f>S1657*H1657</f>
        <v>0</v>
      </c>
      <c r="U1657" s="34"/>
      <c r="V1657" s="34"/>
      <c r="W1657" s="34"/>
      <c r="X1657" s="34"/>
      <c r="Y1657" s="34"/>
      <c r="Z1657" s="34"/>
      <c r="AA1657" s="34"/>
      <c r="AB1657" s="34"/>
      <c r="AC1657" s="34"/>
      <c r="AD1657" s="34"/>
      <c r="AE1657" s="34"/>
      <c r="AR1657" s="198" t="s">
        <v>196</v>
      </c>
      <c r="AT1657" s="198" t="s">
        <v>159</v>
      </c>
      <c r="AU1657" s="198" t="s">
        <v>83</v>
      </c>
      <c r="AY1657" s="17" t="s">
        <v>157</v>
      </c>
      <c r="BE1657" s="199">
        <f>IF(N1657="základní",J1657,0)</f>
        <v>0</v>
      </c>
      <c r="BF1657" s="199">
        <f>IF(N1657="snížená",J1657,0)</f>
        <v>0</v>
      </c>
      <c r="BG1657" s="199">
        <f>IF(N1657="zákl. přenesená",J1657,0)</f>
        <v>0</v>
      </c>
      <c r="BH1657" s="199">
        <f>IF(N1657="sníž. přenesená",J1657,0)</f>
        <v>0</v>
      </c>
      <c r="BI1657" s="199">
        <f>IF(N1657="nulová",J1657,0)</f>
        <v>0</v>
      </c>
      <c r="BJ1657" s="17" t="s">
        <v>164</v>
      </c>
      <c r="BK1657" s="199">
        <f>ROUND(I1657*H1657,2)</f>
        <v>0</v>
      </c>
      <c r="BL1657" s="17" t="s">
        <v>196</v>
      </c>
      <c r="BM1657" s="198" t="s">
        <v>2858</v>
      </c>
    </row>
    <row r="1658" spans="1:65" s="2" customFormat="1" ht="24.15" customHeight="1">
      <c r="A1658" s="34"/>
      <c r="B1658" s="35"/>
      <c r="C1658" s="187" t="s">
        <v>1543</v>
      </c>
      <c r="D1658" s="187" t="s">
        <v>159</v>
      </c>
      <c r="E1658" s="188" t="s">
        <v>2859</v>
      </c>
      <c r="F1658" s="189" t="s">
        <v>2860</v>
      </c>
      <c r="G1658" s="190" t="s">
        <v>208</v>
      </c>
      <c r="H1658" s="191">
        <v>11.08</v>
      </c>
      <c r="I1658" s="192"/>
      <c r="J1658" s="193">
        <f>ROUND(I1658*H1658,2)</f>
        <v>0</v>
      </c>
      <c r="K1658" s="189" t="s">
        <v>163</v>
      </c>
      <c r="L1658" s="39"/>
      <c r="M1658" s="194" t="s">
        <v>1</v>
      </c>
      <c r="N1658" s="195" t="s">
        <v>40</v>
      </c>
      <c r="O1658" s="72"/>
      <c r="P1658" s="196">
        <f>O1658*H1658</f>
        <v>0</v>
      </c>
      <c r="Q1658" s="196">
        <v>0.00013</v>
      </c>
      <c r="R1658" s="196">
        <f>Q1658*H1658</f>
        <v>0.0014403999999999999</v>
      </c>
      <c r="S1658" s="196">
        <v>0</v>
      </c>
      <c r="T1658" s="197">
        <f>S1658*H1658</f>
        <v>0</v>
      </c>
      <c r="U1658" s="34"/>
      <c r="V1658" s="34"/>
      <c r="W1658" s="34"/>
      <c r="X1658" s="34"/>
      <c r="Y1658" s="34"/>
      <c r="Z1658" s="34"/>
      <c r="AA1658" s="34"/>
      <c r="AB1658" s="34"/>
      <c r="AC1658" s="34"/>
      <c r="AD1658" s="34"/>
      <c r="AE1658" s="34"/>
      <c r="AR1658" s="198" t="s">
        <v>196</v>
      </c>
      <c r="AT1658" s="198" t="s">
        <v>159</v>
      </c>
      <c r="AU1658" s="198" t="s">
        <v>83</v>
      </c>
      <c r="AY1658" s="17" t="s">
        <v>157</v>
      </c>
      <c r="BE1658" s="199">
        <f>IF(N1658="základní",J1658,0)</f>
        <v>0</v>
      </c>
      <c r="BF1658" s="199">
        <f>IF(N1658="snížená",J1658,0)</f>
        <v>0</v>
      </c>
      <c r="BG1658" s="199">
        <f>IF(N1658="zákl. přenesená",J1658,0)</f>
        <v>0</v>
      </c>
      <c r="BH1658" s="199">
        <f>IF(N1658="sníž. přenesená",J1658,0)</f>
        <v>0</v>
      </c>
      <c r="BI1658" s="199">
        <f>IF(N1658="nulová",J1658,0)</f>
        <v>0</v>
      </c>
      <c r="BJ1658" s="17" t="s">
        <v>164</v>
      </c>
      <c r="BK1658" s="199">
        <f>ROUND(I1658*H1658,2)</f>
        <v>0</v>
      </c>
      <c r="BL1658" s="17" t="s">
        <v>196</v>
      </c>
      <c r="BM1658" s="198" t="s">
        <v>2861</v>
      </c>
    </row>
    <row r="1659" spans="2:51" s="14" customFormat="1" ht="10.2">
      <c r="B1659" s="211"/>
      <c r="C1659" s="212"/>
      <c r="D1659" s="202" t="s">
        <v>165</v>
      </c>
      <c r="E1659" s="213" t="s">
        <v>1</v>
      </c>
      <c r="F1659" s="214" t="s">
        <v>2862</v>
      </c>
      <c r="G1659" s="212"/>
      <c r="H1659" s="215">
        <v>11.08</v>
      </c>
      <c r="I1659" s="216"/>
      <c r="J1659" s="212"/>
      <c r="K1659" s="212"/>
      <c r="L1659" s="217"/>
      <c r="M1659" s="218"/>
      <c r="N1659" s="219"/>
      <c r="O1659" s="219"/>
      <c r="P1659" s="219"/>
      <c r="Q1659" s="219"/>
      <c r="R1659" s="219"/>
      <c r="S1659" s="219"/>
      <c r="T1659" s="220"/>
      <c r="AT1659" s="221" t="s">
        <v>165</v>
      </c>
      <c r="AU1659" s="221" t="s">
        <v>83</v>
      </c>
      <c r="AV1659" s="14" t="s">
        <v>83</v>
      </c>
      <c r="AW1659" s="14" t="s">
        <v>30</v>
      </c>
      <c r="AX1659" s="14" t="s">
        <v>73</v>
      </c>
      <c r="AY1659" s="221" t="s">
        <v>157</v>
      </c>
    </row>
    <row r="1660" spans="2:51" s="15" customFormat="1" ht="10.2">
      <c r="B1660" s="222"/>
      <c r="C1660" s="223"/>
      <c r="D1660" s="202" t="s">
        <v>165</v>
      </c>
      <c r="E1660" s="224" t="s">
        <v>1</v>
      </c>
      <c r="F1660" s="225" t="s">
        <v>168</v>
      </c>
      <c r="G1660" s="223"/>
      <c r="H1660" s="226">
        <v>11.08</v>
      </c>
      <c r="I1660" s="227"/>
      <c r="J1660" s="223"/>
      <c r="K1660" s="223"/>
      <c r="L1660" s="228"/>
      <c r="M1660" s="229"/>
      <c r="N1660" s="230"/>
      <c r="O1660" s="230"/>
      <c r="P1660" s="230"/>
      <c r="Q1660" s="230"/>
      <c r="R1660" s="230"/>
      <c r="S1660" s="230"/>
      <c r="T1660" s="231"/>
      <c r="AT1660" s="232" t="s">
        <v>165</v>
      </c>
      <c r="AU1660" s="232" t="s">
        <v>83</v>
      </c>
      <c r="AV1660" s="15" t="s">
        <v>164</v>
      </c>
      <c r="AW1660" s="15" t="s">
        <v>30</v>
      </c>
      <c r="AX1660" s="15" t="s">
        <v>81</v>
      </c>
      <c r="AY1660" s="232" t="s">
        <v>157</v>
      </c>
    </row>
    <row r="1661" spans="1:65" s="2" customFormat="1" ht="24.15" customHeight="1">
      <c r="A1661" s="34"/>
      <c r="B1661" s="35"/>
      <c r="C1661" s="187" t="s">
        <v>2863</v>
      </c>
      <c r="D1661" s="187" t="s">
        <v>159</v>
      </c>
      <c r="E1661" s="188" t="s">
        <v>2864</v>
      </c>
      <c r="F1661" s="189" t="s">
        <v>2865</v>
      </c>
      <c r="G1661" s="190" t="s">
        <v>208</v>
      </c>
      <c r="H1661" s="191">
        <v>175.176</v>
      </c>
      <c r="I1661" s="192"/>
      <c r="J1661" s="193">
        <f>ROUND(I1661*H1661,2)</f>
        <v>0</v>
      </c>
      <c r="K1661" s="189" t="s">
        <v>163</v>
      </c>
      <c r="L1661" s="39"/>
      <c r="M1661" s="194" t="s">
        <v>1</v>
      </c>
      <c r="N1661" s="195" t="s">
        <v>40</v>
      </c>
      <c r="O1661" s="72"/>
      <c r="P1661" s="196">
        <f>O1661*H1661</f>
        <v>0</v>
      </c>
      <c r="Q1661" s="196">
        <v>0.00068</v>
      </c>
      <c r="R1661" s="196">
        <f>Q1661*H1661</f>
        <v>0.11911968</v>
      </c>
      <c r="S1661" s="196">
        <v>0</v>
      </c>
      <c r="T1661" s="197">
        <f>S1661*H1661</f>
        <v>0</v>
      </c>
      <c r="U1661" s="34"/>
      <c r="V1661" s="34"/>
      <c r="W1661" s="34"/>
      <c r="X1661" s="34"/>
      <c r="Y1661" s="34"/>
      <c r="Z1661" s="34"/>
      <c r="AA1661" s="34"/>
      <c r="AB1661" s="34"/>
      <c r="AC1661" s="34"/>
      <c r="AD1661" s="34"/>
      <c r="AE1661" s="34"/>
      <c r="AR1661" s="198" t="s">
        <v>196</v>
      </c>
      <c r="AT1661" s="198" t="s">
        <v>159</v>
      </c>
      <c r="AU1661" s="198" t="s">
        <v>83</v>
      </c>
      <c r="AY1661" s="17" t="s">
        <v>157</v>
      </c>
      <c r="BE1661" s="199">
        <f>IF(N1661="základní",J1661,0)</f>
        <v>0</v>
      </c>
      <c r="BF1661" s="199">
        <f>IF(N1661="snížená",J1661,0)</f>
        <v>0</v>
      </c>
      <c r="BG1661" s="199">
        <f>IF(N1661="zákl. přenesená",J1661,0)</f>
        <v>0</v>
      </c>
      <c r="BH1661" s="199">
        <f>IF(N1661="sníž. přenesená",J1661,0)</f>
        <v>0</v>
      </c>
      <c r="BI1661" s="199">
        <f>IF(N1661="nulová",J1661,0)</f>
        <v>0</v>
      </c>
      <c r="BJ1661" s="17" t="s">
        <v>164</v>
      </c>
      <c r="BK1661" s="199">
        <f>ROUND(I1661*H1661,2)</f>
        <v>0</v>
      </c>
      <c r="BL1661" s="17" t="s">
        <v>196</v>
      </c>
      <c r="BM1661" s="198" t="s">
        <v>2866</v>
      </c>
    </row>
    <row r="1662" spans="2:51" s="13" customFormat="1" ht="10.2">
      <c r="B1662" s="200"/>
      <c r="C1662" s="201"/>
      <c r="D1662" s="202" t="s">
        <v>165</v>
      </c>
      <c r="E1662" s="203" t="s">
        <v>1</v>
      </c>
      <c r="F1662" s="204" t="s">
        <v>166</v>
      </c>
      <c r="G1662" s="201"/>
      <c r="H1662" s="203" t="s">
        <v>1</v>
      </c>
      <c r="I1662" s="205"/>
      <c r="J1662" s="201"/>
      <c r="K1662" s="201"/>
      <c r="L1662" s="206"/>
      <c r="M1662" s="207"/>
      <c r="N1662" s="208"/>
      <c r="O1662" s="208"/>
      <c r="P1662" s="208"/>
      <c r="Q1662" s="208"/>
      <c r="R1662" s="208"/>
      <c r="S1662" s="208"/>
      <c r="T1662" s="209"/>
      <c r="AT1662" s="210" t="s">
        <v>165</v>
      </c>
      <c r="AU1662" s="210" t="s">
        <v>83</v>
      </c>
      <c r="AV1662" s="13" t="s">
        <v>81</v>
      </c>
      <c r="AW1662" s="13" t="s">
        <v>30</v>
      </c>
      <c r="AX1662" s="13" t="s">
        <v>73</v>
      </c>
      <c r="AY1662" s="210" t="s">
        <v>157</v>
      </c>
    </row>
    <row r="1663" spans="2:51" s="14" customFormat="1" ht="10.2">
      <c r="B1663" s="211"/>
      <c r="C1663" s="212"/>
      <c r="D1663" s="202" t="s">
        <v>165</v>
      </c>
      <c r="E1663" s="213" t="s">
        <v>1</v>
      </c>
      <c r="F1663" s="214" t="s">
        <v>2867</v>
      </c>
      <c r="G1663" s="212"/>
      <c r="H1663" s="215">
        <v>143.688</v>
      </c>
      <c r="I1663" s="216"/>
      <c r="J1663" s="212"/>
      <c r="K1663" s="212"/>
      <c r="L1663" s="217"/>
      <c r="M1663" s="218"/>
      <c r="N1663" s="219"/>
      <c r="O1663" s="219"/>
      <c r="P1663" s="219"/>
      <c r="Q1663" s="219"/>
      <c r="R1663" s="219"/>
      <c r="S1663" s="219"/>
      <c r="T1663" s="220"/>
      <c r="AT1663" s="221" t="s">
        <v>165</v>
      </c>
      <c r="AU1663" s="221" t="s">
        <v>83</v>
      </c>
      <c r="AV1663" s="14" t="s">
        <v>83</v>
      </c>
      <c r="AW1663" s="14" t="s">
        <v>30</v>
      </c>
      <c r="AX1663" s="14" t="s">
        <v>73</v>
      </c>
      <c r="AY1663" s="221" t="s">
        <v>157</v>
      </c>
    </row>
    <row r="1664" spans="2:51" s="14" customFormat="1" ht="10.2">
      <c r="B1664" s="211"/>
      <c r="C1664" s="212"/>
      <c r="D1664" s="202" t="s">
        <v>165</v>
      </c>
      <c r="E1664" s="213" t="s">
        <v>1</v>
      </c>
      <c r="F1664" s="214" t="s">
        <v>2868</v>
      </c>
      <c r="G1664" s="212"/>
      <c r="H1664" s="215">
        <v>31.488</v>
      </c>
      <c r="I1664" s="216"/>
      <c r="J1664" s="212"/>
      <c r="K1664" s="212"/>
      <c r="L1664" s="217"/>
      <c r="M1664" s="218"/>
      <c r="N1664" s="219"/>
      <c r="O1664" s="219"/>
      <c r="P1664" s="219"/>
      <c r="Q1664" s="219"/>
      <c r="R1664" s="219"/>
      <c r="S1664" s="219"/>
      <c r="T1664" s="220"/>
      <c r="AT1664" s="221" t="s">
        <v>165</v>
      </c>
      <c r="AU1664" s="221" t="s">
        <v>83</v>
      </c>
      <c r="AV1664" s="14" t="s">
        <v>83</v>
      </c>
      <c r="AW1664" s="14" t="s">
        <v>30</v>
      </c>
      <c r="AX1664" s="14" t="s">
        <v>73</v>
      </c>
      <c r="AY1664" s="221" t="s">
        <v>157</v>
      </c>
    </row>
    <row r="1665" spans="2:51" s="15" customFormat="1" ht="10.2">
      <c r="B1665" s="222"/>
      <c r="C1665" s="223"/>
      <c r="D1665" s="202" t="s">
        <v>165</v>
      </c>
      <c r="E1665" s="224" t="s">
        <v>1</v>
      </c>
      <c r="F1665" s="225" t="s">
        <v>168</v>
      </c>
      <c r="G1665" s="223"/>
      <c r="H1665" s="226">
        <v>175.176</v>
      </c>
      <c r="I1665" s="227"/>
      <c r="J1665" s="223"/>
      <c r="K1665" s="223"/>
      <c r="L1665" s="228"/>
      <c r="M1665" s="229"/>
      <c r="N1665" s="230"/>
      <c r="O1665" s="230"/>
      <c r="P1665" s="230"/>
      <c r="Q1665" s="230"/>
      <c r="R1665" s="230"/>
      <c r="S1665" s="230"/>
      <c r="T1665" s="231"/>
      <c r="AT1665" s="232" t="s">
        <v>165</v>
      </c>
      <c r="AU1665" s="232" t="s">
        <v>83</v>
      </c>
      <c r="AV1665" s="15" t="s">
        <v>164</v>
      </c>
      <c r="AW1665" s="15" t="s">
        <v>30</v>
      </c>
      <c r="AX1665" s="15" t="s">
        <v>81</v>
      </c>
      <c r="AY1665" s="232" t="s">
        <v>157</v>
      </c>
    </row>
    <row r="1666" spans="1:65" s="2" customFormat="1" ht="14.4" customHeight="1">
      <c r="A1666" s="34"/>
      <c r="B1666" s="35"/>
      <c r="C1666" s="187" t="s">
        <v>1547</v>
      </c>
      <c r="D1666" s="187" t="s">
        <v>159</v>
      </c>
      <c r="E1666" s="188" t="s">
        <v>2869</v>
      </c>
      <c r="F1666" s="189" t="s">
        <v>2870</v>
      </c>
      <c r="G1666" s="190" t="s">
        <v>208</v>
      </c>
      <c r="H1666" s="191">
        <v>131.6</v>
      </c>
      <c r="I1666" s="192"/>
      <c r="J1666" s="193">
        <f>ROUND(I1666*H1666,2)</f>
        <v>0</v>
      </c>
      <c r="K1666" s="189" t="s">
        <v>163</v>
      </c>
      <c r="L1666" s="39"/>
      <c r="M1666" s="194" t="s">
        <v>1</v>
      </c>
      <c r="N1666" s="195" t="s">
        <v>40</v>
      </c>
      <c r="O1666" s="72"/>
      <c r="P1666" s="196">
        <f>O1666*H1666</f>
        <v>0</v>
      </c>
      <c r="Q1666" s="196">
        <v>0</v>
      </c>
      <c r="R1666" s="196">
        <f>Q1666*H1666</f>
        <v>0</v>
      </c>
      <c r="S1666" s="196">
        <v>0</v>
      </c>
      <c r="T1666" s="197">
        <f>S1666*H1666</f>
        <v>0</v>
      </c>
      <c r="U1666" s="34"/>
      <c r="V1666" s="34"/>
      <c r="W1666" s="34"/>
      <c r="X1666" s="34"/>
      <c r="Y1666" s="34"/>
      <c r="Z1666" s="34"/>
      <c r="AA1666" s="34"/>
      <c r="AB1666" s="34"/>
      <c r="AC1666" s="34"/>
      <c r="AD1666" s="34"/>
      <c r="AE1666" s="34"/>
      <c r="AR1666" s="198" t="s">
        <v>196</v>
      </c>
      <c r="AT1666" s="198" t="s">
        <v>159</v>
      </c>
      <c r="AU1666" s="198" t="s">
        <v>83</v>
      </c>
      <c r="AY1666" s="17" t="s">
        <v>157</v>
      </c>
      <c r="BE1666" s="199">
        <f>IF(N1666="základní",J1666,0)</f>
        <v>0</v>
      </c>
      <c r="BF1666" s="199">
        <f>IF(N1666="snížená",J1666,0)</f>
        <v>0</v>
      </c>
      <c r="BG1666" s="199">
        <f>IF(N1666="zákl. přenesená",J1666,0)</f>
        <v>0</v>
      </c>
      <c r="BH1666" s="199">
        <f>IF(N1666="sníž. přenesená",J1666,0)</f>
        <v>0</v>
      </c>
      <c r="BI1666" s="199">
        <f>IF(N1666="nulová",J1666,0)</f>
        <v>0</v>
      </c>
      <c r="BJ1666" s="17" t="s">
        <v>164</v>
      </c>
      <c r="BK1666" s="199">
        <f>ROUND(I1666*H1666,2)</f>
        <v>0</v>
      </c>
      <c r="BL1666" s="17" t="s">
        <v>196</v>
      </c>
      <c r="BM1666" s="198" t="s">
        <v>2871</v>
      </c>
    </row>
    <row r="1667" spans="2:51" s="13" customFormat="1" ht="10.2">
      <c r="B1667" s="200"/>
      <c r="C1667" s="201"/>
      <c r="D1667" s="202" t="s">
        <v>165</v>
      </c>
      <c r="E1667" s="203" t="s">
        <v>1</v>
      </c>
      <c r="F1667" s="204" t="s">
        <v>2872</v>
      </c>
      <c r="G1667" s="201"/>
      <c r="H1667" s="203" t="s">
        <v>1</v>
      </c>
      <c r="I1667" s="205"/>
      <c r="J1667" s="201"/>
      <c r="K1667" s="201"/>
      <c r="L1667" s="206"/>
      <c r="M1667" s="207"/>
      <c r="N1667" s="208"/>
      <c r="O1667" s="208"/>
      <c r="P1667" s="208"/>
      <c r="Q1667" s="208"/>
      <c r="R1667" s="208"/>
      <c r="S1667" s="208"/>
      <c r="T1667" s="209"/>
      <c r="AT1667" s="210" t="s">
        <v>165</v>
      </c>
      <c r="AU1667" s="210" t="s">
        <v>83</v>
      </c>
      <c r="AV1667" s="13" t="s">
        <v>81</v>
      </c>
      <c r="AW1667" s="13" t="s">
        <v>30</v>
      </c>
      <c r="AX1667" s="13" t="s">
        <v>73</v>
      </c>
      <c r="AY1667" s="210" t="s">
        <v>157</v>
      </c>
    </row>
    <row r="1668" spans="2:51" s="13" customFormat="1" ht="10.2">
      <c r="B1668" s="200"/>
      <c r="C1668" s="201"/>
      <c r="D1668" s="202" t="s">
        <v>165</v>
      </c>
      <c r="E1668" s="203" t="s">
        <v>1</v>
      </c>
      <c r="F1668" s="204" t="s">
        <v>166</v>
      </c>
      <c r="G1668" s="201"/>
      <c r="H1668" s="203" t="s">
        <v>1</v>
      </c>
      <c r="I1668" s="205"/>
      <c r="J1668" s="201"/>
      <c r="K1668" s="201"/>
      <c r="L1668" s="206"/>
      <c r="M1668" s="207"/>
      <c r="N1668" s="208"/>
      <c r="O1668" s="208"/>
      <c r="P1668" s="208"/>
      <c r="Q1668" s="208"/>
      <c r="R1668" s="208"/>
      <c r="S1668" s="208"/>
      <c r="T1668" s="209"/>
      <c r="AT1668" s="210" t="s">
        <v>165</v>
      </c>
      <c r="AU1668" s="210" t="s">
        <v>83</v>
      </c>
      <c r="AV1668" s="13" t="s">
        <v>81</v>
      </c>
      <c r="AW1668" s="13" t="s">
        <v>30</v>
      </c>
      <c r="AX1668" s="13" t="s">
        <v>73</v>
      </c>
      <c r="AY1668" s="210" t="s">
        <v>157</v>
      </c>
    </row>
    <row r="1669" spans="2:51" s="14" customFormat="1" ht="10.2">
      <c r="B1669" s="211"/>
      <c r="C1669" s="212"/>
      <c r="D1669" s="202" t="s">
        <v>165</v>
      </c>
      <c r="E1669" s="213" t="s">
        <v>1</v>
      </c>
      <c r="F1669" s="214" t="s">
        <v>2873</v>
      </c>
      <c r="G1669" s="212"/>
      <c r="H1669" s="215">
        <v>49.92</v>
      </c>
      <c r="I1669" s="216"/>
      <c r="J1669" s="212"/>
      <c r="K1669" s="212"/>
      <c r="L1669" s="217"/>
      <c r="M1669" s="218"/>
      <c r="N1669" s="219"/>
      <c r="O1669" s="219"/>
      <c r="P1669" s="219"/>
      <c r="Q1669" s="219"/>
      <c r="R1669" s="219"/>
      <c r="S1669" s="219"/>
      <c r="T1669" s="220"/>
      <c r="AT1669" s="221" t="s">
        <v>165</v>
      </c>
      <c r="AU1669" s="221" t="s">
        <v>83</v>
      </c>
      <c r="AV1669" s="14" t="s">
        <v>83</v>
      </c>
      <c r="AW1669" s="14" t="s">
        <v>30</v>
      </c>
      <c r="AX1669" s="14" t="s">
        <v>73</v>
      </c>
      <c r="AY1669" s="221" t="s">
        <v>157</v>
      </c>
    </row>
    <row r="1670" spans="2:51" s="14" customFormat="1" ht="10.2">
      <c r="B1670" s="211"/>
      <c r="C1670" s="212"/>
      <c r="D1670" s="202" t="s">
        <v>165</v>
      </c>
      <c r="E1670" s="213" t="s">
        <v>1</v>
      </c>
      <c r="F1670" s="214" t="s">
        <v>2874</v>
      </c>
      <c r="G1670" s="212"/>
      <c r="H1670" s="215">
        <v>35.28</v>
      </c>
      <c r="I1670" s="216"/>
      <c r="J1670" s="212"/>
      <c r="K1670" s="212"/>
      <c r="L1670" s="217"/>
      <c r="M1670" s="218"/>
      <c r="N1670" s="219"/>
      <c r="O1670" s="219"/>
      <c r="P1670" s="219"/>
      <c r="Q1670" s="219"/>
      <c r="R1670" s="219"/>
      <c r="S1670" s="219"/>
      <c r="T1670" s="220"/>
      <c r="AT1670" s="221" t="s">
        <v>165</v>
      </c>
      <c r="AU1670" s="221" t="s">
        <v>83</v>
      </c>
      <c r="AV1670" s="14" t="s">
        <v>83</v>
      </c>
      <c r="AW1670" s="14" t="s">
        <v>30</v>
      </c>
      <c r="AX1670" s="14" t="s">
        <v>73</v>
      </c>
      <c r="AY1670" s="221" t="s">
        <v>157</v>
      </c>
    </row>
    <row r="1671" spans="2:51" s="13" customFormat="1" ht="10.2">
      <c r="B1671" s="200"/>
      <c r="C1671" s="201"/>
      <c r="D1671" s="202" t="s">
        <v>165</v>
      </c>
      <c r="E1671" s="203" t="s">
        <v>1</v>
      </c>
      <c r="F1671" s="204" t="s">
        <v>335</v>
      </c>
      <c r="G1671" s="201"/>
      <c r="H1671" s="203" t="s">
        <v>1</v>
      </c>
      <c r="I1671" s="205"/>
      <c r="J1671" s="201"/>
      <c r="K1671" s="201"/>
      <c r="L1671" s="206"/>
      <c r="M1671" s="207"/>
      <c r="N1671" s="208"/>
      <c r="O1671" s="208"/>
      <c r="P1671" s="208"/>
      <c r="Q1671" s="208"/>
      <c r="R1671" s="208"/>
      <c r="S1671" s="208"/>
      <c r="T1671" s="209"/>
      <c r="AT1671" s="210" t="s">
        <v>165</v>
      </c>
      <c r="AU1671" s="210" t="s">
        <v>83</v>
      </c>
      <c r="AV1671" s="13" t="s">
        <v>81</v>
      </c>
      <c r="AW1671" s="13" t="s">
        <v>30</v>
      </c>
      <c r="AX1671" s="13" t="s">
        <v>73</v>
      </c>
      <c r="AY1671" s="210" t="s">
        <v>157</v>
      </c>
    </row>
    <row r="1672" spans="2:51" s="14" customFormat="1" ht="10.2">
      <c r="B1672" s="211"/>
      <c r="C1672" s="212"/>
      <c r="D1672" s="202" t="s">
        <v>165</v>
      </c>
      <c r="E1672" s="213" t="s">
        <v>1</v>
      </c>
      <c r="F1672" s="214" t="s">
        <v>2875</v>
      </c>
      <c r="G1672" s="212"/>
      <c r="H1672" s="215">
        <v>25.76</v>
      </c>
      <c r="I1672" s="216"/>
      <c r="J1672" s="212"/>
      <c r="K1672" s="212"/>
      <c r="L1672" s="217"/>
      <c r="M1672" s="218"/>
      <c r="N1672" s="219"/>
      <c r="O1672" s="219"/>
      <c r="P1672" s="219"/>
      <c r="Q1672" s="219"/>
      <c r="R1672" s="219"/>
      <c r="S1672" s="219"/>
      <c r="T1672" s="220"/>
      <c r="AT1672" s="221" t="s">
        <v>165</v>
      </c>
      <c r="AU1672" s="221" t="s">
        <v>83</v>
      </c>
      <c r="AV1672" s="14" t="s">
        <v>83</v>
      </c>
      <c r="AW1672" s="14" t="s">
        <v>30</v>
      </c>
      <c r="AX1672" s="14" t="s">
        <v>73</v>
      </c>
      <c r="AY1672" s="221" t="s">
        <v>157</v>
      </c>
    </row>
    <row r="1673" spans="2:51" s="13" customFormat="1" ht="10.2">
      <c r="B1673" s="200"/>
      <c r="C1673" s="201"/>
      <c r="D1673" s="202" t="s">
        <v>165</v>
      </c>
      <c r="E1673" s="203" t="s">
        <v>1</v>
      </c>
      <c r="F1673" s="204" t="s">
        <v>337</v>
      </c>
      <c r="G1673" s="201"/>
      <c r="H1673" s="203" t="s">
        <v>1</v>
      </c>
      <c r="I1673" s="205"/>
      <c r="J1673" s="201"/>
      <c r="K1673" s="201"/>
      <c r="L1673" s="206"/>
      <c r="M1673" s="207"/>
      <c r="N1673" s="208"/>
      <c r="O1673" s="208"/>
      <c r="P1673" s="208"/>
      <c r="Q1673" s="208"/>
      <c r="R1673" s="208"/>
      <c r="S1673" s="208"/>
      <c r="T1673" s="209"/>
      <c r="AT1673" s="210" t="s">
        <v>165</v>
      </c>
      <c r="AU1673" s="210" t="s">
        <v>83</v>
      </c>
      <c r="AV1673" s="13" t="s">
        <v>81</v>
      </c>
      <c r="AW1673" s="13" t="s">
        <v>30</v>
      </c>
      <c r="AX1673" s="13" t="s">
        <v>73</v>
      </c>
      <c r="AY1673" s="210" t="s">
        <v>157</v>
      </c>
    </row>
    <row r="1674" spans="2:51" s="14" customFormat="1" ht="10.2">
      <c r="B1674" s="211"/>
      <c r="C1674" s="212"/>
      <c r="D1674" s="202" t="s">
        <v>165</v>
      </c>
      <c r="E1674" s="213" t="s">
        <v>1</v>
      </c>
      <c r="F1674" s="214" t="s">
        <v>2876</v>
      </c>
      <c r="G1674" s="212"/>
      <c r="H1674" s="215">
        <v>20.64</v>
      </c>
      <c r="I1674" s="216"/>
      <c r="J1674" s="212"/>
      <c r="K1674" s="212"/>
      <c r="L1674" s="217"/>
      <c r="M1674" s="218"/>
      <c r="N1674" s="219"/>
      <c r="O1674" s="219"/>
      <c r="P1674" s="219"/>
      <c r="Q1674" s="219"/>
      <c r="R1674" s="219"/>
      <c r="S1674" s="219"/>
      <c r="T1674" s="220"/>
      <c r="AT1674" s="221" t="s">
        <v>165</v>
      </c>
      <c r="AU1674" s="221" t="s">
        <v>83</v>
      </c>
      <c r="AV1674" s="14" t="s">
        <v>83</v>
      </c>
      <c r="AW1674" s="14" t="s">
        <v>30</v>
      </c>
      <c r="AX1674" s="14" t="s">
        <v>73</v>
      </c>
      <c r="AY1674" s="221" t="s">
        <v>157</v>
      </c>
    </row>
    <row r="1675" spans="2:51" s="15" customFormat="1" ht="10.2">
      <c r="B1675" s="222"/>
      <c r="C1675" s="223"/>
      <c r="D1675" s="202" t="s">
        <v>165</v>
      </c>
      <c r="E1675" s="224" t="s">
        <v>1</v>
      </c>
      <c r="F1675" s="225" t="s">
        <v>168</v>
      </c>
      <c r="G1675" s="223"/>
      <c r="H1675" s="226">
        <v>131.60000000000002</v>
      </c>
      <c r="I1675" s="227"/>
      <c r="J1675" s="223"/>
      <c r="K1675" s="223"/>
      <c r="L1675" s="228"/>
      <c r="M1675" s="229"/>
      <c r="N1675" s="230"/>
      <c r="O1675" s="230"/>
      <c r="P1675" s="230"/>
      <c r="Q1675" s="230"/>
      <c r="R1675" s="230"/>
      <c r="S1675" s="230"/>
      <c r="T1675" s="231"/>
      <c r="AT1675" s="232" t="s">
        <v>165</v>
      </c>
      <c r="AU1675" s="232" t="s">
        <v>83</v>
      </c>
      <c r="AV1675" s="15" t="s">
        <v>164</v>
      </c>
      <c r="AW1675" s="15" t="s">
        <v>30</v>
      </c>
      <c r="AX1675" s="15" t="s">
        <v>81</v>
      </c>
      <c r="AY1675" s="232" t="s">
        <v>157</v>
      </c>
    </row>
    <row r="1676" spans="1:65" s="2" customFormat="1" ht="24.15" customHeight="1">
      <c r="A1676" s="34"/>
      <c r="B1676" s="35"/>
      <c r="C1676" s="187" t="s">
        <v>2877</v>
      </c>
      <c r="D1676" s="187" t="s">
        <v>159</v>
      </c>
      <c r="E1676" s="188" t="s">
        <v>2878</v>
      </c>
      <c r="F1676" s="189" t="s">
        <v>2879</v>
      </c>
      <c r="G1676" s="190" t="s">
        <v>208</v>
      </c>
      <c r="H1676" s="191">
        <v>131.6</v>
      </c>
      <c r="I1676" s="192"/>
      <c r="J1676" s="193">
        <f>ROUND(I1676*H1676,2)</f>
        <v>0</v>
      </c>
      <c r="K1676" s="189" t="s">
        <v>163</v>
      </c>
      <c r="L1676" s="39"/>
      <c r="M1676" s="194" t="s">
        <v>1</v>
      </c>
      <c r="N1676" s="195" t="s">
        <v>40</v>
      </c>
      <c r="O1676" s="72"/>
      <c r="P1676" s="196">
        <f>O1676*H1676</f>
        <v>0</v>
      </c>
      <c r="Q1676" s="196">
        <v>0.0001</v>
      </c>
      <c r="R1676" s="196">
        <f>Q1676*H1676</f>
        <v>0.01316</v>
      </c>
      <c r="S1676" s="196">
        <v>0</v>
      </c>
      <c r="T1676" s="197">
        <f>S1676*H1676</f>
        <v>0</v>
      </c>
      <c r="U1676" s="34"/>
      <c r="V1676" s="34"/>
      <c r="W1676" s="34"/>
      <c r="X1676" s="34"/>
      <c r="Y1676" s="34"/>
      <c r="Z1676" s="34"/>
      <c r="AA1676" s="34"/>
      <c r="AB1676" s="34"/>
      <c r="AC1676" s="34"/>
      <c r="AD1676" s="34"/>
      <c r="AE1676" s="34"/>
      <c r="AR1676" s="198" t="s">
        <v>196</v>
      </c>
      <c r="AT1676" s="198" t="s">
        <v>159</v>
      </c>
      <c r="AU1676" s="198" t="s">
        <v>83</v>
      </c>
      <c r="AY1676" s="17" t="s">
        <v>157</v>
      </c>
      <c r="BE1676" s="199">
        <f>IF(N1676="základní",J1676,0)</f>
        <v>0</v>
      </c>
      <c r="BF1676" s="199">
        <f>IF(N1676="snížená",J1676,0)</f>
        <v>0</v>
      </c>
      <c r="BG1676" s="199">
        <f>IF(N1676="zákl. přenesená",J1676,0)</f>
        <v>0</v>
      </c>
      <c r="BH1676" s="199">
        <f>IF(N1676="sníž. přenesená",J1676,0)</f>
        <v>0</v>
      </c>
      <c r="BI1676" s="199">
        <f>IF(N1676="nulová",J1676,0)</f>
        <v>0</v>
      </c>
      <c r="BJ1676" s="17" t="s">
        <v>164</v>
      </c>
      <c r="BK1676" s="199">
        <f>ROUND(I1676*H1676,2)</f>
        <v>0</v>
      </c>
      <c r="BL1676" s="17" t="s">
        <v>196</v>
      </c>
      <c r="BM1676" s="198" t="s">
        <v>2880</v>
      </c>
    </row>
    <row r="1677" spans="2:51" s="13" customFormat="1" ht="10.2">
      <c r="B1677" s="200"/>
      <c r="C1677" s="201"/>
      <c r="D1677" s="202" t="s">
        <v>165</v>
      </c>
      <c r="E1677" s="203" t="s">
        <v>1</v>
      </c>
      <c r="F1677" s="204" t="s">
        <v>166</v>
      </c>
      <c r="G1677" s="201"/>
      <c r="H1677" s="203" t="s">
        <v>1</v>
      </c>
      <c r="I1677" s="205"/>
      <c r="J1677" s="201"/>
      <c r="K1677" s="201"/>
      <c r="L1677" s="206"/>
      <c r="M1677" s="207"/>
      <c r="N1677" s="208"/>
      <c r="O1677" s="208"/>
      <c r="P1677" s="208"/>
      <c r="Q1677" s="208"/>
      <c r="R1677" s="208"/>
      <c r="S1677" s="208"/>
      <c r="T1677" s="209"/>
      <c r="AT1677" s="210" t="s">
        <v>165</v>
      </c>
      <c r="AU1677" s="210" t="s">
        <v>83</v>
      </c>
      <c r="AV1677" s="13" t="s">
        <v>81</v>
      </c>
      <c r="AW1677" s="13" t="s">
        <v>30</v>
      </c>
      <c r="AX1677" s="13" t="s">
        <v>73</v>
      </c>
      <c r="AY1677" s="210" t="s">
        <v>157</v>
      </c>
    </row>
    <row r="1678" spans="2:51" s="14" customFormat="1" ht="10.2">
      <c r="B1678" s="211"/>
      <c r="C1678" s="212"/>
      <c r="D1678" s="202" t="s">
        <v>165</v>
      </c>
      <c r="E1678" s="213" t="s">
        <v>1</v>
      </c>
      <c r="F1678" s="214" t="s">
        <v>2873</v>
      </c>
      <c r="G1678" s="212"/>
      <c r="H1678" s="215">
        <v>49.92</v>
      </c>
      <c r="I1678" s="216"/>
      <c r="J1678" s="212"/>
      <c r="K1678" s="212"/>
      <c r="L1678" s="217"/>
      <c r="M1678" s="218"/>
      <c r="N1678" s="219"/>
      <c r="O1678" s="219"/>
      <c r="P1678" s="219"/>
      <c r="Q1678" s="219"/>
      <c r="R1678" s="219"/>
      <c r="S1678" s="219"/>
      <c r="T1678" s="220"/>
      <c r="AT1678" s="221" t="s">
        <v>165</v>
      </c>
      <c r="AU1678" s="221" t="s">
        <v>83</v>
      </c>
      <c r="AV1678" s="14" t="s">
        <v>83</v>
      </c>
      <c r="AW1678" s="14" t="s">
        <v>30</v>
      </c>
      <c r="AX1678" s="14" t="s">
        <v>73</v>
      </c>
      <c r="AY1678" s="221" t="s">
        <v>157</v>
      </c>
    </row>
    <row r="1679" spans="2:51" s="14" customFormat="1" ht="10.2">
      <c r="B1679" s="211"/>
      <c r="C1679" s="212"/>
      <c r="D1679" s="202" t="s">
        <v>165</v>
      </c>
      <c r="E1679" s="213" t="s">
        <v>1</v>
      </c>
      <c r="F1679" s="214" t="s">
        <v>2874</v>
      </c>
      <c r="G1679" s="212"/>
      <c r="H1679" s="215">
        <v>35.28</v>
      </c>
      <c r="I1679" s="216"/>
      <c r="J1679" s="212"/>
      <c r="K1679" s="212"/>
      <c r="L1679" s="217"/>
      <c r="M1679" s="218"/>
      <c r="N1679" s="219"/>
      <c r="O1679" s="219"/>
      <c r="P1679" s="219"/>
      <c r="Q1679" s="219"/>
      <c r="R1679" s="219"/>
      <c r="S1679" s="219"/>
      <c r="T1679" s="220"/>
      <c r="AT1679" s="221" t="s">
        <v>165</v>
      </c>
      <c r="AU1679" s="221" t="s">
        <v>83</v>
      </c>
      <c r="AV1679" s="14" t="s">
        <v>83</v>
      </c>
      <c r="AW1679" s="14" t="s">
        <v>30</v>
      </c>
      <c r="AX1679" s="14" t="s">
        <v>73</v>
      </c>
      <c r="AY1679" s="221" t="s">
        <v>157</v>
      </c>
    </row>
    <row r="1680" spans="2:51" s="13" customFormat="1" ht="10.2">
      <c r="B1680" s="200"/>
      <c r="C1680" s="201"/>
      <c r="D1680" s="202" t="s">
        <v>165</v>
      </c>
      <c r="E1680" s="203" t="s">
        <v>1</v>
      </c>
      <c r="F1680" s="204" t="s">
        <v>335</v>
      </c>
      <c r="G1680" s="201"/>
      <c r="H1680" s="203" t="s">
        <v>1</v>
      </c>
      <c r="I1680" s="205"/>
      <c r="J1680" s="201"/>
      <c r="K1680" s="201"/>
      <c r="L1680" s="206"/>
      <c r="M1680" s="207"/>
      <c r="N1680" s="208"/>
      <c r="O1680" s="208"/>
      <c r="P1680" s="208"/>
      <c r="Q1680" s="208"/>
      <c r="R1680" s="208"/>
      <c r="S1680" s="208"/>
      <c r="T1680" s="209"/>
      <c r="AT1680" s="210" t="s">
        <v>165</v>
      </c>
      <c r="AU1680" s="210" t="s">
        <v>83</v>
      </c>
      <c r="AV1680" s="13" t="s">
        <v>81</v>
      </c>
      <c r="AW1680" s="13" t="s">
        <v>30</v>
      </c>
      <c r="AX1680" s="13" t="s">
        <v>73</v>
      </c>
      <c r="AY1680" s="210" t="s">
        <v>157</v>
      </c>
    </row>
    <row r="1681" spans="2:51" s="14" customFormat="1" ht="10.2">
      <c r="B1681" s="211"/>
      <c r="C1681" s="212"/>
      <c r="D1681" s="202" t="s">
        <v>165</v>
      </c>
      <c r="E1681" s="213" t="s">
        <v>1</v>
      </c>
      <c r="F1681" s="214" t="s">
        <v>2875</v>
      </c>
      <c r="G1681" s="212"/>
      <c r="H1681" s="215">
        <v>25.76</v>
      </c>
      <c r="I1681" s="216"/>
      <c r="J1681" s="212"/>
      <c r="K1681" s="212"/>
      <c r="L1681" s="217"/>
      <c r="M1681" s="218"/>
      <c r="N1681" s="219"/>
      <c r="O1681" s="219"/>
      <c r="P1681" s="219"/>
      <c r="Q1681" s="219"/>
      <c r="R1681" s="219"/>
      <c r="S1681" s="219"/>
      <c r="T1681" s="220"/>
      <c r="AT1681" s="221" t="s">
        <v>165</v>
      </c>
      <c r="AU1681" s="221" t="s">
        <v>83</v>
      </c>
      <c r="AV1681" s="14" t="s">
        <v>83</v>
      </c>
      <c r="AW1681" s="14" t="s">
        <v>30</v>
      </c>
      <c r="AX1681" s="14" t="s">
        <v>73</v>
      </c>
      <c r="AY1681" s="221" t="s">
        <v>157</v>
      </c>
    </row>
    <row r="1682" spans="2:51" s="13" customFormat="1" ht="10.2">
      <c r="B1682" s="200"/>
      <c r="C1682" s="201"/>
      <c r="D1682" s="202" t="s">
        <v>165</v>
      </c>
      <c r="E1682" s="203" t="s">
        <v>1</v>
      </c>
      <c r="F1682" s="204" t="s">
        <v>337</v>
      </c>
      <c r="G1682" s="201"/>
      <c r="H1682" s="203" t="s">
        <v>1</v>
      </c>
      <c r="I1682" s="205"/>
      <c r="J1682" s="201"/>
      <c r="K1682" s="201"/>
      <c r="L1682" s="206"/>
      <c r="M1682" s="207"/>
      <c r="N1682" s="208"/>
      <c r="O1682" s="208"/>
      <c r="P1682" s="208"/>
      <c r="Q1682" s="208"/>
      <c r="R1682" s="208"/>
      <c r="S1682" s="208"/>
      <c r="T1682" s="209"/>
      <c r="AT1682" s="210" t="s">
        <v>165</v>
      </c>
      <c r="AU1682" s="210" t="s">
        <v>83</v>
      </c>
      <c r="AV1682" s="13" t="s">
        <v>81</v>
      </c>
      <c r="AW1682" s="13" t="s">
        <v>30</v>
      </c>
      <c r="AX1682" s="13" t="s">
        <v>73</v>
      </c>
      <c r="AY1682" s="210" t="s">
        <v>157</v>
      </c>
    </row>
    <row r="1683" spans="2:51" s="14" customFormat="1" ht="10.2">
      <c r="B1683" s="211"/>
      <c r="C1683" s="212"/>
      <c r="D1683" s="202" t="s">
        <v>165</v>
      </c>
      <c r="E1683" s="213" t="s">
        <v>1</v>
      </c>
      <c r="F1683" s="214" t="s">
        <v>2876</v>
      </c>
      <c r="G1683" s="212"/>
      <c r="H1683" s="215">
        <v>20.64</v>
      </c>
      <c r="I1683" s="216"/>
      <c r="J1683" s="212"/>
      <c r="K1683" s="212"/>
      <c r="L1683" s="217"/>
      <c r="M1683" s="218"/>
      <c r="N1683" s="219"/>
      <c r="O1683" s="219"/>
      <c r="P1683" s="219"/>
      <c r="Q1683" s="219"/>
      <c r="R1683" s="219"/>
      <c r="S1683" s="219"/>
      <c r="T1683" s="220"/>
      <c r="AT1683" s="221" t="s">
        <v>165</v>
      </c>
      <c r="AU1683" s="221" t="s">
        <v>83</v>
      </c>
      <c r="AV1683" s="14" t="s">
        <v>83</v>
      </c>
      <c r="AW1683" s="14" t="s">
        <v>30</v>
      </c>
      <c r="AX1683" s="14" t="s">
        <v>73</v>
      </c>
      <c r="AY1683" s="221" t="s">
        <v>157</v>
      </c>
    </row>
    <row r="1684" spans="2:51" s="15" customFormat="1" ht="10.2">
      <c r="B1684" s="222"/>
      <c r="C1684" s="223"/>
      <c r="D1684" s="202" t="s">
        <v>165</v>
      </c>
      <c r="E1684" s="224" t="s">
        <v>1</v>
      </c>
      <c r="F1684" s="225" t="s">
        <v>168</v>
      </c>
      <c r="G1684" s="223"/>
      <c r="H1684" s="226">
        <v>131.60000000000002</v>
      </c>
      <c r="I1684" s="227"/>
      <c r="J1684" s="223"/>
      <c r="K1684" s="223"/>
      <c r="L1684" s="228"/>
      <c r="M1684" s="229"/>
      <c r="N1684" s="230"/>
      <c r="O1684" s="230"/>
      <c r="P1684" s="230"/>
      <c r="Q1684" s="230"/>
      <c r="R1684" s="230"/>
      <c r="S1684" s="230"/>
      <c r="T1684" s="231"/>
      <c r="AT1684" s="232" t="s">
        <v>165</v>
      </c>
      <c r="AU1684" s="232" t="s">
        <v>83</v>
      </c>
      <c r="AV1684" s="15" t="s">
        <v>164</v>
      </c>
      <c r="AW1684" s="15" t="s">
        <v>30</v>
      </c>
      <c r="AX1684" s="15" t="s">
        <v>81</v>
      </c>
      <c r="AY1684" s="232" t="s">
        <v>157</v>
      </c>
    </row>
    <row r="1685" spans="1:65" s="2" customFormat="1" ht="24.15" customHeight="1">
      <c r="A1685" s="34"/>
      <c r="B1685" s="35"/>
      <c r="C1685" s="187" t="s">
        <v>1551</v>
      </c>
      <c r="D1685" s="187" t="s">
        <v>159</v>
      </c>
      <c r="E1685" s="188" t="s">
        <v>2881</v>
      </c>
      <c r="F1685" s="189" t="s">
        <v>2882</v>
      </c>
      <c r="G1685" s="190" t="s">
        <v>208</v>
      </c>
      <c r="H1685" s="191">
        <v>475.352</v>
      </c>
      <c r="I1685" s="192"/>
      <c r="J1685" s="193">
        <f>ROUND(I1685*H1685,2)</f>
        <v>0</v>
      </c>
      <c r="K1685" s="189" t="s">
        <v>163</v>
      </c>
      <c r="L1685" s="39"/>
      <c r="M1685" s="194" t="s">
        <v>1</v>
      </c>
      <c r="N1685" s="195" t="s">
        <v>40</v>
      </c>
      <c r="O1685" s="72"/>
      <c r="P1685" s="196">
        <f>O1685*H1685</f>
        <v>0</v>
      </c>
      <c r="Q1685" s="196">
        <v>0.00011</v>
      </c>
      <c r="R1685" s="196">
        <f>Q1685*H1685</f>
        <v>0.05228872</v>
      </c>
      <c r="S1685" s="196">
        <v>0</v>
      </c>
      <c r="T1685" s="197">
        <f>S1685*H1685</f>
        <v>0</v>
      </c>
      <c r="U1685" s="34"/>
      <c r="V1685" s="34"/>
      <c r="W1685" s="34"/>
      <c r="X1685" s="34"/>
      <c r="Y1685" s="34"/>
      <c r="Z1685" s="34"/>
      <c r="AA1685" s="34"/>
      <c r="AB1685" s="34"/>
      <c r="AC1685" s="34"/>
      <c r="AD1685" s="34"/>
      <c r="AE1685" s="34"/>
      <c r="AR1685" s="198" t="s">
        <v>196</v>
      </c>
      <c r="AT1685" s="198" t="s">
        <v>159</v>
      </c>
      <c r="AU1685" s="198" t="s">
        <v>83</v>
      </c>
      <c r="AY1685" s="17" t="s">
        <v>157</v>
      </c>
      <c r="BE1685" s="199">
        <f>IF(N1685="základní",J1685,0)</f>
        <v>0</v>
      </c>
      <c r="BF1685" s="199">
        <f>IF(N1685="snížená",J1685,0)</f>
        <v>0</v>
      </c>
      <c r="BG1685" s="199">
        <f>IF(N1685="zákl. přenesená",J1685,0)</f>
        <v>0</v>
      </c>
      <c r="BH1685" s="199">
        <f>IF(N1685="sníž. přenesená",J1685,0)</f>
        <v>0</v>
      </c>
      <c r="BI1685" s="199">
        <f>IF(N1685="nulová",J1685,0)</f>
        <v>0</v>
      </c>
      <c r="BJ1685" s="17" t="s">
        <v>164</v>
      </c>
      <c r="BK1685" s="199">
        <f>ROUND(I1685*H1685,2)</f>
        <v>0</v>
      </c>
      <c r="BL1685" s="17" t="s">
        <v>196</v>
      </c>
      <c r="BM1685" s="198" t="s">
        <v>2883</v>
      </c>
    </row>
    <row r="1686" spans="2:51" s="14" customFormat="1" ht="10.2">
      <c r="B1686" s="211"/>
      <c r="C1686" s="212"/>
      <c r="D1686" s="202" t="s">
        <v>165</v>
      </c>
      <c r="E1686" s="213" t="s">
        <v>1</v>
      </c>
      <c r="F1686" s="214" t="s">
        <v>2884</v>
      </c>
      <c r="G1686" s="212"/>
      <c r="H1686" s="215">
        <v>448.872</v>
      </c>
      <c r="I1686" s="216"/>
      <c r="J1686" s="212"/>
      <c r="K1686" s="212"/>
      <c r="L1686" s="217"/>
      <c r="M1686" s="218"/>
      <c r="N1686" s="219"/>
      <c r="O1686" s="219"/>
      <c r="P1686" s="219"/>
      <c r="Q1686" s="219"/>
      <c r="R1686" s="219"/>
      <c r="S1686" s="219"/>
      <c r="T1686" s="220"/>
      <c r="AT1686" s="221" t="s">
        <v>165</v>
      </c>
      <c r="AU1686" s="221" t="s">
        <v>83</v>
      </c>
      <c r="AV1686" s="14" t="s">
        <v>83</v>
      </c>
      <c r="AW1686" s="14" t="s">
        <v>30</v>
      </c>
      <c r="AX1686" s="14" t="s">
        <v>73</v>
      </c>
      <c r="AY1686" s="221" t="s">
        <v>157</v>
      </c>
    </row>
    <row r="1687" spans="2:51" s="14" customFormat="1" ht="10.2">
      <c r="B1687" s="211"/>
      <c r="C1687" s="212"/>
      <c r="D1687" s="202" t="s">
        <v>165</v>
      </c>
      <c r="E1687" s="213" t="s">
        <v>1</v>
      </c>
      <c r="F1687" s="214" t="s">
        <v>411</v>
      </c>
      <c r="G1687" s="212"/>
      <c r="H1687" s="215">
        <v>29.491</v>
      </c>
      <c r="I1687" s="216"/>
      <c r="J1687" s="212"/>
      <c r="K1687" s="212"/>
      <c r="L1687" s="217"/>
      <c r="M1687" s="218"/>
      <c r="N1687" s="219"/>
      <c r="O1687" s="219"/>
      <c r="P1687" s="219"/>
      <c r="Q1687" s="219"/>
      <c r="R1687" s="219"/>
      <c r="S1687" s="219"/>
      <c r="T1687" s="220"/>
      <c r="AT1687" s="221" t="s">
        <v>165</v>
      </c>
      <c r="AU1687" s="221" t="s">
        <v>83</v>
      </c>
      <c r="AV1687" s="14" t="s">
        <v>83</v>
      </c>
      <c r="AW1687" s="14" t="s">
        <v>30</v>
      </c>
      <c r="AX1687" s="14" t="s">
        <v>73</v>
      </c>
      <c r="AY1687" s="221" t="s">
        <v>157</v>
      </c>
    </row>
    <row r="1688" spans="2:51" s="14" customFormat="1" ht="10.2">
      <c r="B1688" s="211"/>
      <c r="C1688" s="212"/>
      <c r="D1688" s="202" t="s">
        <v>165</v>
      </c>
      <c r="E1688" s="213" t="s">
        <v>1</v>
      </c>
      <c r="F1688" s="214" t="s">
        <v>412</v>
      </c>
      <c r="G1688" s="212"/>
      <c r="H1688" s="215">
        <v>43.882</v>
      </c>
      <c r="I1688" s="216"/>
      <c r="J1688" s="212"/>
      <c r="K1688" s="212"/>
      <c r="L1688" s="217"/>
      <c r="M1688" s="218"/>
      <c r="N1688" s="219"/>
      <c r="O1688" s="219"/>
      <c r="P1688" s="219"/>
      <c r="Q1688" s="219"/>
      <c r="R1688" s="219"/>
      <c r="S1688" s="219"/>
      <c r="T1688" s="220"/>
      <c r="AT1688" s="221" t="s">
        <v>165</v>
      </c>
      <c r="AU1688" s="221" t="s">
        <v>83</v>
      </c>
      <c r="AV1688" s="14" t="s">
        <v>83</v>
      </c>
      <c r="AW1688" s="14" t="s">
        <v>30</v>
      </c>
      <c r="AX1688" s="14" t="s">
        <v>73</v>
      </c>
      <c r="AY1688" s="221" t="s">
        <v>157</v>
      </c>
    </row>
    <row r="1689" spans="2:51" s="13" customFormat="1" ht="10.2">
      <c r="B1689" s="200"/>
      <c r="C1689" s="201"/>
      <c r="D1689" s="202" t="s">
        <v>165</v>
      </c>
      <c r="E1689" s="203" t="s">
        <v>1</v>
      </c>
      <c r="F1689" s="204" t="s">
        <v>271</v>
      </c>
      <c r="G1689" s="201"/>
      <c r="H1689" s="203" t="s">
        <v>1</v>
      </c>
      <c r="I1689" s="205"/>
      <c r="J1689" s="201"/>
      <c r="K1689" s="201"/>
      <c r="L1689" s="206"/>
      <c r="M1689" s="207"/>
      <c r="N1689" s="208"/>
      <c r="O1689" s="208"/>
      <c r="P1689" s="208"/>
      <c r="Q1689" s="208"/>
      <c r="R1689" s="208"/>
      <c r="S1689" s="208"/>
      <c r="T1689" s="209"/>
      <c r="AT1689" s="210" t="s">
        <v>165</v>
      </c>
      <c r="AU1689" s="210" t="s">
        <v>83</v>
      </c>
      <c r="AV1689" s="13" t="s">
        <v>81</v>
      </c>
      <c r="AW1689" s="13" t="s">
        <v>30</v>
      </c>
      <c r="AX1689" s="13" t="s">
        <v>73</v>
      </c>
      <c r="AY1689" s="210" t="s">
        <v>157</v>
      </c>
    </row>
    <row r="1690" spans="2:51" s="14" customFormat="1" ht="40.8">
      <c r="B1690" s="211"/>
      <c r="C1690" s="212"/>
      <c r="D1690" s="202" t="s">
        <v>165</v>
      </c>
      <c r="E1690" s="213" t="s">
        <v>1</v>
      </c>
      <c r="F1690" s="214" t="s">
        <v>413</v>
      </c>
      <c r="G1690" s="212"/>
      <c r="H1690" s="215">
        <v>-30.693</v>
      </c>
      <c r="I1690" s="216"/>
      <c r="J1690" s="212"/>
      <c r="K1690" s="212"/>
      <c r="L1690" s="217"/>
      <c r="M1690" s="218"/>
      <c r="N1690" s="219"/>
      <c r="O1690" s="219"/>
      <c r="P1690" s="219"/>
      <c r="Q1690" s="219"/>
      <c r="R1690" s="219"/>
      <c r="S1690" s="219"/>
      <c r="T1690" s="220"/>
      <c r="AT1690" s="221" t="s">
        <v>165</v>
      </c>
      <c r="AU1690" s="221" t="s">
        <v>83</v>
      </c>
      <c r="AV1690" s="14" t="s">
        <v>83</v>
      </c>
      <c r="AW1690" s="14" t="s">
        <v>30</v>
      </c>
      <c r="AX1690" s="14" t="s">
        <v>73</v>
      </c>
      <c r="AY1690" s="221" t="s">
        <v>157</v>
      </c>
    </row>
    <row r="1691" spans="2:51" s="14" customFormat="1" ht="10.2">
      <c r="B1691" s="211"/>
      <c r="C1691" s="212"/>
      <c r="D1691" s="202" t="s">
        <v>165</v>
      </c>
      <c r="E1691" s="213" t="s">
        <v>1</v>
      </c>
      <c r="F1691" s="214" t="s">
        <v>414</v>
      </c>
      <c r="G1691" s="212"/>
      <c r="H1691" s="215">
        <v>-16.2</v>
      </c>
      <c r="I1691" s="216"/>
      <c r="J1691" s="212"/>
      <c r="K1691" s="212"/>
      <c r="L1691" s="217"/>
      <c r="M1691" s="218"/>
      <c r="N1691" s="219"/>
      <c r="O1691" s="219"/>
      <c r="P1691" s="219"/>
      <c r="Q1691" s="219"/>
      <c r="R1691" s="219"/>
      <c r="S1691" s="219"/>
      <c r="T1691" s="220"/>
      <c r="AT1691" s="221" t="s">
        <v>165</v>
      </c>
      <c r="AU1691" s="221" t="s">
        <v>83</v>
      </c>
      <c r="AV1691" s="14" t="s">
        <v>83</v>
      </c>
      <c r="AW1691" s="14" t="s">
        <v>30</v>
      </c>
      <c r="AX1691" s="14" t="s">
        <v>73</v>
      </c>
      <c r="AY1691" s="221" t="s">
        <v>157</v>
      </c>
    </row>
    <row r="1692" spans="2:51" s="15" customFormat="1" ht="10.2">
      <c r="B1692" s="222"/>
      <c r="C1692" s="223"/>
      <c r="D1692" s="202" t="s">
        <v>165</v>
      </c>
      <c r="E1692" s="224" t="s">
        <v>1</v>
      </c>
      <c r="F1692" s="225" t="s">
        <v>168</v>
      </c>
      <c r="G1692" s="223"/>
      <c r="H1692" s="226">
        <v>475.35200000000003</v>
      </c>
      <c r="I1692" s="227"/>
      <c r="J1692" s="223"/>
      <c r="K1692" s="223"/>
      <c r="L1692" s="228"/>
      <c r="M1692" s="229"/>
      <c r="N1692" s="230"/>
      <c r="O1692" s="230"/>
      <c r="P1692" s="230"/>
      <c r="Q1692" s="230"/>
      <c r="R1692" s="230"/>
      <c r="S1692" s="230"/>
      <c r="T1692" s="231"/>
      <c r="AT1692" s="232" t="s">
        <v>165</v>
      </c>
      <c r="AU1692" s="232" t="s">
        <v>83</v>
      </c>
      <c r="AV1692" s="15" t="s">
        <v>164</v>
      </c>
      <c r="AW1692" s="15" t="s">
        <v>30</v>
      </c>
      <c r="AX1692" s="15" t="s">
        <v>81</v>
      </c>
      <c r="AY1692" s="232" t="s">
        <v>157</v>
      </c>
    </row>
    <row r="1693" spans="1:65" s="2" customFormat="1" ht="24.15" customHeight="1">
      <c r="A1693" s="34"/>
      <c r="B1693" s="35"/>
      <c r="C1693" s="187" t="s">
        <v>2885</v>
      </c>
      <c r="D1693" s="187" t="s">
        <v>159</v>
      </c>
      <c r="E1693" s="188" t="s">
        <v>2886</v>
      </c>
      <c r="F1693" s="189" t="s">
        <v>2887</v>
      </c>
      <c r="G1693" s="190" t="s">
        <v>208</v>
      </c>
      <c r="H1693" s="191">
        <v>14.717</v>
      </c>
      <c r="I1693" s="192"/>
      <c r="J1693" s="193">
        <f>ROUND(I1693*H1693,2)</f>
        <v>0</v>
      </c>
      <c r="K1693" s="189" t="s">
        <v>163</v>
      </c>
      <c r="L1693" s="39"/>
      <c r="M1693" s="194" t="s">
        <v>1</v>
      </c>
      <c r="N1693" s="195" t="s">
        <v>40</v>
      </c>
      <c r="O1693" s="72"/>
      <c r="P1693" s="196">
        <f>O1693*H1693</f>
        <v>0</v>
      </c>
      <c r="Q1693" s="196">
        <v>0.00015</v>
      </c>
      <c r="R1693" s="196">
        <f>Q1693*H1693</f>
        <v>0.00220755</v>
      </c>
      <c r="S1693" s="196">
        <v>0</v>
      </c>
      <c r="T1693" s="197">
        <f>S1693*H1693</f>
        <v>0</v>
      </c>
      <c r="U1693" s="34"/>
      <c r="V1693" s="34"/>
      <c r="W1693" s="34"/>
      <c r="X1693" s="34"/>
      <c r="Y1693" s="34"/>
      <c r="Z1693" s="34"/>
      <c r="AA1693" s="34"/>
      <c r="AB1693" s="34"/>
      <c r="AC1693" s="34"/>
      <c r="AD1693" s="34"/>
      <c r="AE1693" s="34"/>
      <c r="AR1693" s="198" t="s">
        <v>196</v>
      </c>
      <c r="AT1693" s="198" t="s">
        <v>159</v>
      </c>
      <c r="AU1693" s="198" t="s">
        <v>83</v>
      </c>
      <c r="AY1693" s="17" t="s">
        <v>157</v>
      </c>
      <c r="BE1693" s="199">
        <f>IF(N1693="základní",J1693,0)</f>
        <v>0</v>
      </c>
      <c r="BF1693" s="199">
        <f>IF(N1693="snížená",J1693,0)</f>
        <v>0</v>
      </c>
      <c r="BG1693" s="199">
        <f>IF(N1693="zákl. přenesená",J1693,0)</f>
        <v>0</v>
      </c>
      <c r="BH1693" s="199">
        <f>IF(N1693="sníž. přenesená",J1693,0)</f>
        <v>0</v>
      </c>
      <c r="BI1693" s="199">
        <f>IF(N1693="nulová",J1693,0)</f>
        <v>0</v>
      </c>
      <c r="BJ1693" s="17" t="s">
        <v>164</v>
      </c>
      <c r="BK1693" s="199">
        <f>ROUND(I1693*H1693,2)</f>
        <v>0</v>
      </c>
      <c r="BL1693" s="17" t="s">
        <v>196</v>
      </c>
      <c r="BM1693" s="198" t="s">
        <v>2888</v>
      </c>
    </row>
    <row r="1694" spans="2:51" s="13" customFormat="1" ht="10.2">
      <c r="B1694" s="200"/>
      <c r="C1694" s="201"/>
      <c r="D1694" s="202" t="s">
        <v>165</v>
      </c>
      <c r="E1694" s="203" t="s">
        <v>1</v>
      </c>
      <c r="F1694" s="204" t="s">
        <v>742</v>
      </c>
      <c r="G1694" s="201"/>
      <c r="H1694" s="203" t="s">
        <v>1</v>
      </c>
      <c r="I1694" s="205"/>
      <c r="J1694" s="201"/>
      <c r="K1694" s="201"/>
      <c r="L1694" s="206"/>
      <c r="M1694" s="207"/>
      <c r="N1694" s="208"/>
      <c r="O1694" s="208"/>
      <c r="P1694" s="208"/>
      <c r="Q1694" s="208"/>
      <c r="R1694" s="208"/>
      <c r="S1694" s="208"/>
      <c r="T1694" s="209"/>
      <c r="AT1694" s="210" t="s">
        <v>165</v>
      </c>
      <c r="AU1694" s="210" t="s">
        <v>83</v>
      </c>
      <c r="AV1694" s="13" t="s">
        <v>81</v>
      </c>
      <c r="AW1694" s="13" t="s">
        <v>30</v>
      </c>
      <c r="AX1694" s="13" t="s">
        <v>73</v>
      </c>
      <c r="AY1694" s="210" t="s">
        <v>157</v>
      </c>
    </row>
    <row r="1695" spans="2:51" s="14" customFormat="1" ht="10.2">
      <c r="B1695" s="211"/>
      <c r="C1695" s="212"/>
      <c r="D1695" s="202" t="s">
        <v>165</v>
      </c>
      <c r="E1695" s="213" t="s">
        <v>1</v>
      </c>
      <c r="F1695" s="214" t="s">
        <v>2782</v>
      </c>
      <c r="G1695" s="212"/>
      <c r="H1695" s="215">
        <v>14.717</v>
      </c>
      <c r="I1695" s="216"/>
      <c r="J1695" s="212"/>
      <c r="K1695" s="212"/>
      <c r="L1695" s="217"/>
      <c r="M1695" s="218"/>
      <c r="N1695" s="219"/>
      <c r="O1695" s="219"/>
      <c r="P1695" s="219"/>
      <c r="Q1695" s="219"/>
      <c r="R1695" s="219"/>
      <c r="S1695" s="219"/>
      <c r="T1695" s="220"/>
      <c r="AT1695" s="221" t="s">
        <v>165</v>
      </c>
      <c r="AU1695" s="221" t="s">
        <v>83</v>
      </c>
      <c r="AV1695" s="14" t="s">
        <v>83</v>
      </c>
      <c r="AW1695" s="14" t="s">
        <v>30</v>
      </c>
      <c r="AX1695" s="14" t="s">
        <v>73</v>
      </c>
      <c r="AY1695" s="221" t="s">
        <v>157</v>
      </c>
    </row>
    <row r="1696" spans="2:51" s="15" customFormat="1" ht="10.2">
      <c r="B1696" s="222"/>
      <c r="C1696" s="223"/>
      <c r="D1696" s="202" t="s">
        <v>165</v>
      </c>
      <c r="E1696" s="224" t="s">
        <v>1</v>
      </c>
      <c r="F1696" s="225" t="s">
        <v>168</v>
      </c>
      <c r="G1696" s="223"/>
      <c r="H1696" s="226">
        <v>14.717</v>
      </c>
      <c r="I1696" s="227"/>
      <c r="J1696" s="223"/>
      <c r="K1696" s="223"/>
      <c r="L1696" s="228"/>
      <c r="M1696" s="229"/>
      <c r="N1696" s="230"/>
      <c r="O1696" s="230"/>
      <c r="P1696" s="230"/>
      <c r="Q1696" s="230"/>
      <c r="R1696" s="230"/>
      <c r="S1696" s="230"/>
      <c r="T1696" s="231"/>
      <c r="AT1696" s="232" t="s">
        <v>165</v>
      </c>
      <c r="AU1696" s="232" t="s">
        <v>83</v>
      </c>
      <c r="AV1696" s="15" t="s">
        <v>164</v>
      </c>
      <c r="AW1696" s="15" t="s">
        <v>30</v>
      </c>
      <c r="AX1696" s="15" t="s">
        <v>81</v>
      </c>
      <c r="AY1696" s="232" t="s">
        <v>157</v>
      </c>
    </row>
    <row r="1697" spans="1:65" s="2" customFormat="1" ht="24.15" customHeight="1">
      <c r="A1697" s="34"/>
      <c r="B1697" s="35"/>
      <c r="C1697" s="187" t="s">
        <v>1555</v>
      </c>
      <c r="D1697" s="187" t="s">
        <v>159</v>
      </c>
      <c r="E1697" s="188" t="s">
        <v>2889</v>
      </c>
      <c r="F1697" s="189" t="s">
        <v>2890</v>
      </c>
      <c r="G1697" s="190" t="s">
        <v>208</v>
      </c>
      <c r="H1697" s="191">
        <v>131.6</v>
      </c>
      <c r="I1697" s="192"/>
      <c r="J1697" s="193">
        <f>ROUND(I1697*H1697,2)</f>
        <v>0</v>
      </c>
      <c r="K1697" s="189" t="s">
        <v>163</v>
      </c>
      <c r="L1697" s="39"/>
      <c r="M1697" s="194" t="s">
        <v>1</v>
      </c>
      <c r="N1697" s="195" t="s">
        <v>40</v>
      </c>
      <c r="O1697" s="72"/>
      <c r="P1697" s="196">
        <f>O1697*H1697</f>
        <v>0</v>
      </c>
      <c r="Q1697" s="196">
        <v>0.00072</v>
      </c>
      <c r="R1697" s="196">
        <f>Q1697*H1697</f>
        <v>0.094752</v>
      </c>
      <c r="S1697" s="196">
        <v>0</v>
      </c>
      <c r="T1697" s="197">
        <f>S1697*H1697</f>
        <v>0</v>
      </c>
      <c r="U1697" s="34"/>
      <c r="V1697" s="34"/>
      <c r="W1697" s="34"/>
      <c r="X1697" s="34"/>
      <c r="Y1697" s="34"/>
      <c r="Z1697" s="34"/>
      <c r="AA1697" s="34"/>
      <c r="AB1697" s="34"/>
      <c r="AC1697" s="34"/>
      <c r="AD1697" s="34"/>
      <c r="AE1697" s="34"/>
      <c r="AR1697" s="198" t="s">
        <v>196</v>
      </c>
      <c r="AT1697" s="198" t="s">
        <v>159</v>
      </c>
      <c r="AU1697" s="198" t="s">
        <v>83</v>
      </c>
      <c r="AY1697" s="17" t="s">
        <v>157</v>
      </c>
      <c r="BE1697" s="199">
        <f>IF(N1697="základní",J1697,0)</f>
        <v>0</v>
      </c>
      <c r="BF1697" s="199">
        <f>IF(N1697="snížená",J1697,0)</f>
        <v>0</v>
      </c>
      <c r="BG1697" s="199">
        <f>IF(N1697="zákl. přenesená",J1697,0)</f>
        <v>0</v>
      </c>
      <c r="BH1697" s="199">
        <f>IF(N1697="sníž. přenesená",J1697,0)</f>
        <v>0</v>
      </c>
      <c r="BI1697" s="199">
        <f>IF(N1697="nulová",J1697,0)</f>
        <v>0</v>
      </c>
      <c r="BJ1697" s="17" t="s">
        <v>164</v>
      </c>
      <c r="BK1697" s="199">
        <f>ROUND(I1697*H1697,2)</f>
        <v>0</v>
      </c>
      <c r="BL1697" s="17" t="s">
        <v>196</v>
      </c>
      <c r="BM1697" s="198" t="s">
        <v>2891</v>
      </c>
    </row>
    <row r="1698" spans="1:65" s="2" customFormat="1" ht="24.15" customHeight="1">
      <c r="A1698" s="34"/>
      <c r="B1698" s="35"/>
      <c r="C1698" s="187" t="s">
        <v>2892</v>
      </c>
      <c r="D1698" s="187" t="s">
        <v>159</v>
      </c>
      <c r="E1698" s="188" t="s">
        <v>2893</v>
      </c>
      <c r="F1698" s="189" t="s">
        <v>2894</v>
      </c>
      <c r="G1698" s="190" t="s">
        <v>208</v>
      </c>
      <c r="H1698" s="191">
        <v>475.352</v>
      </c>
      <c r="I1698" s="192"/>
      <c r="J1698" s="193">
        <f>ROUND(I1698*H1698,2)</f>
        <v>0</v>
      </c>
      <c r="K1698" s="189" t="s">
        <v>163</v>
      </c>
      <c r="L1698" s="39"/>
      <c r="M1698" s="194" t="s">
        <v>1</v>
      </c>
      <c r="N1698" s="195" t="s">
        <v>40</v>
      </c>
      <c r="O1698" s="72"/>
      <c r="P1698" s="196">
        <f>O1698*H1698</f>
        <v>0</v>
      </c>
      <c r="Q1698" s="196">
        <v>0.00072</v>
      </c>
      <c r="R1698" s="196">
        <f>Q1698*H1698</f>
        <v>0.34225344</v>
      </c>
      <c r="S1698" s="196">
        <v>0</v>
      </c>
      <c r="T1698" s="197">
        <f>S1698*H1698</f>
        <v>0</v>
      </c>
      <c r="U1698" s="34"/>
      <c r="V1698" s="34"/>
      <c r="W1698" s="34"/>
      <c r="X1698" s="34"/>
      <c r="Y1698" s="34"/>
      <c r="Z1698" s="34"/>
      <c r="AA1698" s="34"/>
      <c r="AB1698" s="34"/>
      <c r="AC1698" s="34"/>
      <c r="AD1698" s="34"/>
      <c r="AE1698" s="34"/>
      <c r="AR1698" s="198" t="s">
        <v>196</v>
      </c>
      <c r="AT1698" s="198" t="s">
        <v>159</v>
      </c>
      <c r="AU1698" s="198" t="s">
        <v>83</v>
      </c>
      <c r="AY1698" s="17" t="s">
        <v>157</v>
      </c>
      <c r="BE1698" s="199">
        <f>IF(N1698="základní",J1698,0)</f>
        <v>0</v>
      </c>
      <c r="BF1698" s="199">
        <f>IF(N1698="snížená",J1698,0)</f>
        <v>0</v>
      </c>
      <c r="BG1698" s="199">
        <f>IF(N1698="zákl. přenesená",J1698,0)</f>
        <v>0</v>
      </c>
      <c r="BH1698" s="199">
        <f>IF(N1698="sníž. přenesená",J1698,0)</f>
        <v>0</v>
      </c>
      <c r="BI1698" s="199">
        <f>IF(N1698="nulová",J1698,0)</f>
        <v>0</v>
      </c>
      <c r="BJ1698" s="17" t="s">
        <v>164</v>
      </c>
      <c r="BK1698" s="199">
        <f>ROUND(I1698*H1698,2)</f>
        <v>0</v>
      </c>
      <c r="BL1698" s="17" t="s">
        <v>196</v>
      </c>
      <c r="BM1698" s="198" t="s">
        <v>2895</v>
      </c>
    </row>
    <row r="1699" spans="1:65" s="2" customFormat="1" ht="14.4" customHeight="1">
      <c r="A1699" s="34"/>
      <c r="B1699" s="35"/>
      <c r="C1699" s="187" t="s">
        <v>1558</v>
      </c>
      <c r="D1699" s="187" t="s">
        <v>159</v>
      </c>
      <c r="E1699" s="188" t="s">
        <v>2896</v>
      </c>
      <c r="F1699" s="189" t="s">
        <v>2897</v>
      </c>
      <c r="G1699" s="190" t="s">
        <v>208</v>
      </c>
      <c r="H1699" s="191">
        <v>28.193</v>
      </c>
      <c r="I1699" s="192"/>
      <c r="J1699" s="193">
        <f>ROUND(I1699*H1699,2)</f>
        <v>0</v>
      </c>
      <c r="K1699" s="189" t="s">
        <v>163</v>
      </c>
      <c r="L1699" s="39"/>
      <c r="M1699" s="194" t="s">
        <v>1</v>
      </c>
      <c r="N1699" s="195" t="s">
        <v>40</v>
      </c>
      <c r="O1699" s="72"/>
      <c r="P1699" s="196">
        <f>O1699*H1699</f>
        <v>0</v>
      </c>
      <c r="Q1699" s="196">
        <v>0.00016</v>
      </c>
      <c r="R1699" s="196">
        <f>Q1699*H1699</f>
        <v>0.004510880000000001</v>
      </c>
      <c r="S1699" s="196">
        <v>0</v>
      </c>
      <c r="T1699" s="197">
        <f>S1699*H1699</f>
        <v>0</v>
      </c>
      <c r="U1699" s="34"/>
      <c r="V1699" s="34"/>
      <c r="W1699" s="34"/>
      <c r="X1699" s="34"/>
      <c r="Y1699" s="34"/>
      <c r="Z1699" s="34"/>
      <c r="AA1699" s="34"/>
      <c r="AB1699" s="34"/>
      <c r="AC1699" s="34"/>
      <c r="AD1699" s="34"/>
      <c r="AE1699" s="34"/>
      <c r="AR1699" s="198" t="s">
        <v>196</v>
      </c>
      <c r="AT1699" s="198" t="s">
        <v>159</v>
      </c>
      <c r="AU1699" s="198" t="s">
        <v>83</v>
      </c>
      <c r="AY1699" s="17" t="s">
        <v>157</v>
      </c>
      <c r="BE1699" s="199">
        <f>IF(N1699="základní",J1699,0)</f>
        <v>0</v>
      </c>
      <c r="BF1699" s="199">
        <f>IF(N1699="snížená",J1699,0)</f>
        <v>0</v>
      </c>
      <c r="BG1699" s="199">
        <f>IF(N1699="zákl. přenesená",J1699,0)</f>
        <v>0</v>
      </c>
      <c r="BH1699" s="199">
        <f>IF(N1699="sníž. přenesená",J1699,0)</f>
        <v>0</v>
      </c>
      <c r="BI1699" s="199">
        <f>IF(N1699="nulová",J1699,0)</f>
        <v>0</v>
      </c>
      <c r="BJ1699" s="17" t="s">
        <v>164</v>
      </c>
      <c r="BK1699" s="199">
        <f>ROUND(I1699*H1699,2)</f>
        <v>0</v>
      </c>
      <c r="BL1699" s="17" t="s">
        <v>196</v>
      </c>
      <c r="BM1699" s="198" t="s">
        <v>2898</v>
      </c>
    </row>
    <row r="1700" spans="2:51" s="13" customFormat="1" ht="10.2">
      <c r="B1700" s="200"/>
      <c r="C1700" s="201"/>
      <c r="D1700" s="202" t="s">
        <v>165</v>
      </c>
      <c r="E1700" s="203" t="s">
        <v>1</v>
      </c>
      <c r="F1700" s="204" t="s">
        <v>748</v>
      </c>
      <c r="G1700" s="201"/>
      <c r="H1700" s="203" t="s">
        <v>1</v>
      </c>
      <c r="I1700" s="205"/>
      <c r="J1700" s="201"/>
      <c r="K1700" s="201"/>
      <c r="L1700" s="206"/>
      <c r="M1700" s="207"/>
      <c r="N1700" s="208"/>
      <c r="O1700" s="208"/>
      <c r="P1700" s="208"/>
      <c r="Q1700" s="208"/>
      <c r="R1700" s="208"/>
      <c r="S1700" s="208"/>
      <c r="T1700" s="209"/>
      <c r="AT1700" s="210" t="s">
        <v>165</v>
      </c>
      <c r="AU1700" s="210" t="s">
        <v>83</v>
      </c>
      <c r="AV1700" s="13" t="s">
        <v>81</v>
      </c>
      <c r="AW1700" s="13" t="s">
        <v>30</v>
      </c>
      <c r="AX1700" s="13" t="s">
        <v>73</v>
      </c>
      <c r="AY1700" s="210" t="s">
        <v>157</v>
      </c>
    </row>
    <row r="1701" spans="2:51" s="14" customFormat="1" ht="10.2">
      <c r="B1701" s="211"/>
      <c r="C1701" s="212"/>
      <c r="D1701" s="202" t="s">
        <v>165</v>
      </c>
      <c r="E1701" s="213" t="s">
        <v>1</v>
      </c>
      <c r="F1701" s="214" t="s">
        <v>749</v>
      </c>
      <c r="G1701" s="212"/>
      <c r="H1701" s="215">
        <v>28.193</v>
      </c>
      <c r="I1701" s="216"/>
      <c r="J1701" s="212"/>
      <c r="K1701" s="212"/>
      <c r="L1701" s="217"/>
      <c r="M1701" s="218"/>
      <c r="N1701" s="219"/>
      <c r="O1701" s="219"/>
      <c r="P1701" s="219"/>
      <c r="Q1701" s="219"/>
      <c r="R1701" s="219"/>
      <c r="S1701" s="219"/>
      <c r="T1701" s="220"/>
      <c r="AT1701" s="221" t="s">
        <v>165</v>
      </c>
      <c r="AU1701" s="221" t="s">
        <v>83</v>
      </c>
      <c r="AV1701" s="14" t="s">
        <v>83</v>
      </c>
      <c r="AW1701" s="14" t="s">
        <v>30</v>
      </c>
      <c r="AX1701" s="14" t="s">
        <v>73</v>
      </c>
      <c r="AY1701" s="221" t="s">
        <v>157</v>
      </c>
    </row>
    <row r="1702" spans="2:51" s="15" customFormat="1" ht="10.2">
      <c r="B1702" s="222"/>
      <c r="C1702" s="223"/>
      <c r="D1702" s="202" t="s">
        <v>165</v>
      </c>
      <c r="E1702" s="224" t="s">
        <v>1</v>
      </c>
      <c r="F1702" s="225" t="s">
        <v>168</v>
      </c>
      <c r="G1702" s="223"/>
      <c r="H1702" s="226">
        <v>28.193</v>
      </c>
      <c r="I1702" s="227"/>
      <c r="J1702" s="223"/>
      <c r="K1702" s="223"/>
      <c r="L1702" s="228"/>
      <c r="M1702" s="229"/>
      <c r="N1702" s="230"/>
      <c r="O1702" s="230"/>
      <c r="P1702" s="230"/>
      <c r="Q1702" s="230"/>
      <c r="R1702" s="230"/>
      <c r="S1702" s="230"/>
      <c r="T1702" s="231"/>
      <c r="AT1702" s="232" t="s">
        <v>165</v>
      </c>
      <c r="AU1702" s="232" t="s">
        <v>83</v>
      </c>
      <c r="AV1702" s="15" t="s">
        <v>164</v>
      </c>
      <c r="AW1702" s="15" t="s">
        <v>30</v>
      </c>
      <c r="AX1702" s="15" t="s">
        <v>81</v>
      </c>
      <c r="AY1702" s="232" t="s">
        <v>157</v>
      </c>
    </row>
    <row r="1703" spans="1:65" s="2" customFormat="1" ht="14.4" customHeight="1">
      <c r="A1703" s="34"/>
      <c r="B1703" s="35"/>
      <c r="C1703" s="187" t="s">
        <v>2899</v>
      </c>
      <c r="D1703" s="187" t="s">
        <v>159</v>
      </c>
      <c r="E1703" s="188" t="s">
        <v>2900</v>
      </c>
      <c r="F1703" s="189" t="s">
        <v>2901</v>
      </c>
      <c r="G1703" s="190" t="s">
        <v>208</v>
      </c>
      <c r="H1703" s="191">
        <v>28.193</v>
      </c>
      <c r="I1703" s="192"/>
      <c r="J1703" s="193">
        <f>ROUND(I1703*H1703,2)</f>
        <v>0</v>
      </c>
      <c r="K1703" s="189" t="s">
        <v>163</v>
      </c>
      <c r="L1703" s="39"/>
      <c r="M1703" s="194" t="s">
        <v>1</v>
      </c>
      <c r="N1703" s="195" t="s">
        <v>40</v>
      </c>
      <c r="O1703" s="72"/>
      <c r="P1703" s="196">
        <f>O1703*H1703</f>
        <v>0</v>
      </c>
      <c r="Q1703" s="196">
        <v>0.00014</v>
      </c>
      <c r="R1703" s="196">
        <f>Q1703*H1703</f>
        <v>0.00394702</v>
      </c>
      <c r="S1703" s="196">
        <v>0</v>
      </c>
      <c r="T1703" s="197">
        <f>S1703*H1703</f>
        <v>0</v>
      </c>
      <c r="U1703" s="34"/>
      <c r="V1703" s="34"/>
      <c r="W1703" s="34"/>
      <c r="X1703" s="34"/>
      <c r="Y1703" s="34"/>
      <c r="Z1703" s="34"/>
      <c r="AA1703" s="34"/>
      <c r="AB1703" s="34"/>
      <c r="AC1703" s="34"/>
      <c r="AD1703" s="34"/>
      <c r="AE1703" s="34"/>
      <c r="AR1703" s="198" t="s">
        <v>196</v>
      </c>
      <c r="AT1703" s="198" t="s">
        <v>159</v>
      </c>
      <c r="AU1703" s="198" t="s">
        <v>83</v>
      </c>
      <c r="AY1703" s="17" t="s">
        <v>157</v>
      </c>
      <c r="BE1703" s="199">
        <f>IF(N1703="základní",J1703,0)</f>
        <v>0</v>
      </c>
      <c r="BF1703" s="199">
        <f>IF(N1703="snížená",J1703,0)</f>
        <v>0</v>
      </c>
      <c r="BG1703" s="199">
        <f>IF(N1703="zákl. přenesená",J1703,0)</f>
        <v>0</v>
      </c>
      <c r="BH1703" s="199">
        <f>IF(N1703="sníž. přenesená",J1703,0)</f>
        <v>0</v>
      </c>
      <c r="BI1703" s="199">
        <f>IF(N1703="nulová",J1703,0)</f>
        <v>0</v>
      </c>
      <c r="BJ1703" s="17" t="s">
        <v>164</v>
      </c>
      <c r="BK1703" s="199">
        <f>ROUND(I1703*H1703,2)</f>
        <v>0</v>
      </c>
      <c r="BL1703" s="17" t="s">
        <v>196</v>
      </c>
      <c r="BM1703" s="198" t="s">
        <v>2902</v>
      </c>
    </row>
    <row r="1704" spans="2:63" s="12" customFormat="1" ht="22.8" customHeight="1">
      <c r="B1704" s="171"/>
      <c r="C1704" s="172"/>
      <c r="D1704" s="173" t="s">
        <v>72</v>
      </c>
      <c r="E1704" s="185" t="s">
        <v>1772</v>
      </c>
      <c r="F1704" s="185" t="s">
        <v>2903</v>
      </c>
      <c r="G1704" s="172"/>
      <c r="H1704" s="172"/>
      <c r="I1704" s="175"/>
      <c r="J1704" s="186">
        <f>BK1704</f>
        <v>0</v>
      </c>
      <c r="K1704" s="172"/>
      <c r="L1704" s="177"/>
      <c r="M1704" s="178"/>
      <c r="N1704" s="179"/>
      <c r="O1704" s="179"/>
      <c r="P1704" s="180">
        <f>SUM(P1705:P1742)</f>
        <v>0</v>
      </c>
      <c r="Q1704" s="179"/>
      <c r="R1704" s="180">
        <f>SUM(R1705:R1742)</f>
        <v>1.5404809499999998</v>
      </c>
      <c r="S1704" s="179"/>
      <c r="T1704" s="181">
        <f>SUM(T1705:T1742)</f>
        <v>0.31629889</v>
      </c>
      <c r="AR1704" s="182" t="s">
        <v>83</v>
      </c>
      <c r="AT1704" s="183" t="s">
        <v>72</v>
      </c>
      <c r="AU1704" s="183" t="s">
        <v>81</v>
      </c>
      <c r="AY1704" s="182" t="s">
        <v>157</v>
      </c>
      <c r="BK1704" s="184">
        <f>SUM(BK1705:BK1742)</f>
        <v>0</v>
      </c>
    </row>
    <row r="1705" spans="1:65" s="2" customFormat="1" ht="14.4" customHeight="1">
      <c r="A1705" s="34"/>
      <c r="B1705" s="35"/>
      <c r="C1705" s="187" t="s">
        <v>1562</v>
      </c>
      <c r="D1705" s="187" t="s">
        <v>159</v>
      </c>
      <c r="E1705" s="188" t="s">
        <v>2904</v>
      </c>
      <c r="F1705" s="189" t="s">
        <v>2905</v>
      </c>
      <c r="G1705" s="190" t="s">
        <v>208</v>
      </c>
      <c r="H1705" s="191">
        <v>1020.319</v>
      </c>
      <c r="I1705" s="192"/>
      <c r="J1705" s="193">
        <f>ROUND(I1705*H1705,2)</f>
        <v>0</v>
      </c>
      <c r="K1705" s="189" t="s">
        <v>163</v>
      </c>
      <c r="L1705" s="39"/>
      <c r="M1705" s="194" t="s">
        <v>1</v>
      </c>
      <c r="N1705" s="195" t="s">
        <v>40</v>
      </c>
      <c r="O1705" s="72"/>
      <c r="P1705" s="196">
        <f>O1705*H1705</f>
        <v>0</v>
      </c>
      <c r="Q1705" s="196">
        <v>0.001</v>
      </c>
      <c r="R1705" s="196">
        <f>Q1705*H1705</f>
        <v>1.020319</v>
      </c>
      <c r="S1705" s="196">
        <v>0.00031</v>
      </c>
      <c r="T1705" s="197">
        <f>S1705*H1705</f>
        <v>0.31629889</v>
      </c>
      <c r="U1705" s="34"/>
      <c r="V1705" s="34"/>
      <c r="W1705" s="34"/>
      <c r="X1705" s="34"/>
      <c r="Y1705" s="34"/>
      <c r="Z1705" s="34"/>
      <c r="AA1705" s="34"/>
      <c r="AB1705" s="34"/>
      <c r="AC1705" s="34"/>
      <c r="AD1705" s="34"/>
      <c r="AE1705" s="34"/>
      <c r="AR1705" s="198" t="s">
        <v>196</v>
      </c>
      <c r="AT1705" s="198" t="s">
        <v>159</v>
      </c>
      <c r="AU1705" s="198" t="s">
        <v>83</v>
      </c>
      <c r="AY1705" s="17" t="s">
        <v>157</v>
      </c>
      <c r="BE1705" s="199">
        <f>IF(N1705="základní",J1705,0)</f>
        <v>0</v>
      </c>
      <c r="BF1705" s="199">
        <f>IF(N1705="snížená",J1705,0)</f>
        <v>0</v>
      </c>
      <c r="BG1705" s="199">
        <f>IF(N1705="zákl. přenesená",J1705,0)</f>
        <v>0</v>
      </c>
      <c r="BH1705" s="199">
        <f>IF(N1705="sníž. přenesená",J1705,0)</f>
        <v>0</v>
      </c>
      <c r="BI1705" s="199">
        <f>IF(N1705="nulová",J1705,0)</f>
        <v>0</v>
      </c>
      <c r="BJ1705" s="17" t="s">
        <v>164</v>
      </c>
      <c r="BK1705" s="199">
        <f>ROUND(I1705*H1705,2)</f>
        <v>0</v>
      </c>
      <c r="BL1705" s="17" t="s">
        <v>196</v>
      </c>
      <c r="BM1705" s="198" t="s">
        <v>2906</v>
      </c>
    </row>
    <row r="1706" spans="2:51" s="13" customFormat="1" ht="10.2">
      <c r="B1706" s="200"/>
      <c r="C1706" s="201"/>
      <c r="D1706" s="202" t="s">
        <v>165</v>
      </c>
      <c r="E1706" s="203" t="s">
        <v>1</v>
      </c>
      <c r="F1706" s="204" t="s">
        <v>366</v>
      </c>
      <c r="G1706" s="201"/>
      <c r="H1706" s="203" t="s">
        <v>1</v>
      </c>
      <c r="I1706" s="205"/>
      <c r="J1706" s="201"/>
      <c r="K1706" s="201"/>
      <c r="L1706" s="206"/>
      <c r="M1706" s="207"/>
      <c r="N1706" s="208"/>
      <c r="O1706" s="208"/>
      <c r="P1706" s="208"/>
      <c r="Q1706" s="208"/>
      <c r="R1706" s="208"/>
      <c r="S1706" s="208"/>
      <c r="T1706" s="209"/>
      <c r="AT1706" s="210" t="s">
        <v>165</v>
      </c>
      <c r="AU1706" s="210" t="s">
        <v>83</v>
      </c>
      <c r="AV1706" s="13" t="s">
        <v>81</v>
      </c>
      <c r="AW1706" s="13" t="s">
        <v>30</v>
      </c>
      <c r="AX1706" s="13" t="s">
        <v>73</v>
      </c>
      <c r="AY1706" s="210" t="s">
        <v>157</v>
      </c>
    </row>
    <row r="1707" spans="2:51" s="14" customFormat="1" ht="10.2">
      <c r="B1707" s="211"/>
      <c r="C1707" s="212"/>
      <c r="D1707" s="202" t="s">
        <v>165</v>
      </c>
      <c r="E1707" s="213" t="s">
        <v>1</v>
      </c>
      <c r="F1707" s="214" t="s">
        <v>390</v>
      </c>
      <c r="G1707" s="212"/>
      <c r="H1707" s="215">
        <v>91.5</v>
      </c>
      <c r="I1707" s="216"/>
      <c r="J1707" s="212"/>
      <c r="K1707" s="212"/>
      <c r="L1707" s="217"/>
      <c r="M1707" s="218"/>
      <c r="N1707" s="219"/>
      <c r="O1707" s="219"/>
      <c r="P1707" s="219"/>
      <c r="Q1707" s="219"/>
      <c r="R1707" s="219"/>
      <c r="S1707" s="219"/>
      <c r="T1707" s="220"/>
      <c r="AT1707" s="221" t="s">
        <v>165</v>
      </c>
      <c r="AU1707" s="221" t="s">
        <v>83</v>
      </c>
      <c r="AV1707" s="14" t="s">
        <v>83</v>
      </c>
      <c r="AW1707" s="14" t="s">
        <v>30</v>
      </c>
      <c r="AX1707" s="14" t="s">
        <v>73</v>
      </c>
      <c r="AY1707" s="221" t="s">
        <v>157</v>
      </c>
    </row>
    <row r="1708" spans="2:51" s="14" customFormat="1" ht="20.4">
      <c r="B1708" s="211"/>
      <c r="C1708" s="212"/>
      <c r="D1708" s="202" t="s">
        <v>165</v>
      </c>
      <c r="E1708" s="213" t="s">
        <v>1</v>
      </c>
      <c r="F1708" s="214" t="s">
        <v>391</v>
      </c>
      <c r="G1708" s="212"/>
      <c r="H1708" s="215">
        <v>265.88</v>
      </c>
      <c r="I1708" s="216"/>
      <c r="J1708" s="212"/>
      <c r="K1708" s="212"/>
      <c r="L1708" s="217"/>
      <c r="M1708" s="218"/>
      <c r="N1708" s="219"/>
      <c r="O1708" s="219"/>
      <c r="P1708" s="219"/>
      <c r="Q1708" s="219"/>
      <c r="R1708" s="219"/>
      <c r="S1708" s="219"/>
      <c r="T1708" s="220"/>
      <c r="AT1708" s="221" t="s">
        <v>165</v>
      </c>
      <c r="AU1708" s="221" t="s">
        <v>83</v>
      </c>
      <c r="AV1708" s="14" t="s">
        <v>83</v>
      </c>
      <c r="AW1708" s="14" t="s">
        <v>30</v>
      </c>
      <c r="AX1708" s="14" t="s">
        <v>73</v>
      </c>
      <c r="AY1708" s="221" t="s">
        <v>157</v>
      </c>
    </row>
    <row r="1709" spans="2:51" s="13" customFormat="1" ht="10.2">
      <c r="B1709" s="200"/>
      <c r="C1709" s="201"/>
      <c r="D1709" s="202" t="s">
        <v>165</v>
      </c>
      <c r="E1709" s="203" t="s">
        <v>1</v>
      </c>
      <c r="F1709" s="204" t="s">
        <v>271</v>
      </c>
      <c r="G1709" s="201"/>
      <c r="H1709" s="203" t="s">
        <v>1</v>
      </c>
      <c r="I1709" s="205"/>
      <c r="J1709" s="201"/>
      <c r="K1709" s="201"/>
      <c r="L1709" s="206"/>
      <c r="M1709" s="207"/>
      <c r="N1709" s="208"/>
      <c r="O1709" s="208"/>
      <c r="P1709" s="208"/>
      <c r="Q1709" s="208"/>
      <c r="R1709" s="208"/>
      <c r="S1709" s="208"/>
      <c r="T1709" s="209"/>
      <c r="AT1709" s="210" t="s">
        <v>165</v>
      </c>
      <c r="AU1709" s="210" t="s">
        <v>83</v>
      </c>
      <c r="AV1709" s="13" t="s">
        <v>81</v>
      </c>
      <c r="AW1709" s="13" t="s">
        <v>30</v>
      </c>
      <c r="AX1709" s="13" t="s">
        <v>73</v>
      </c>
      <c r="AY1709" s="210" t="s">
        <v>157</v>
      </c>
    </row>
    <row r="1710" spans="2:51" s="14" customFormat="1" ht="10.2">
      <c r="B1710" s="211"/>
      <c r="C1710" s="212"/>
      <c r="D1710" s="202" t="s">
        <v>165</v>
      </c>
      <c r="E1710" s="213" t="s">
        <v>1</v>
      </c>
      <c r="F1710" s="214" t="s">
        <v>392</v>
      </c>
      <c r="G1710" s="212"/>
      <c r="H1710" s="215">
        <v>-14.044</v>
      </c>
      <c r="I1710" s="216"/>
      <c r="J1710" s="212"/>
      <c r="K1710" s="212"/>
      <c r="L1710" s="217"/>
      <c r="M1710" s="218"/>
      <c r="N1710" s="219"/>
      <c r="O1710" s="219"/>
      <c r="P1710" s="219"/>
      <c r="Q1710" s="219"/>
      <c r="R1710" s="219"/>
      <c r="S1710" s="219"/>
      <c r="T1710" s="220"/>
      <c r="AT1710" s="221" t="s">
        <v>165</v>
      </c>
      <c r="AU1710" s="221" t="s">
        <v>83</v>
      </c>
      <c r="AV1710" s="14" t="s">
        <v>83</v>
      </c>
      <c r="AW1710" s="14" t="s">
        <v>30</v>
      </c>
      <c r="AX1710" s="14" t="s">
        <v>73</v>
      </c>
      <c r="AY1710" s="221" t="s">
        <v>157</v>
      </c>
    </row>
    <row r="1711" spans="2:51" s="13" customFormat="1" ht="10.2">
      <c r="B1711" s="200"/>
      <c r="C1711" s="201"/>
      <c r="D1711" s="202" t="s">
        <v>165</v>
      </c>
      <c r="E1711" s="203" t="s">
        <v>1</v>
      </c>
      <c r="F1711" s="204" t="s">
        <v>166</v>
      </c>
      <c r="G1711" s="201"/>
      <c r="H1711" s="203" t="s">
        <v>1</v>
      </c>
      <c r="I1711" s="205"/>
      <c r="J1711" s="201"/>
      <c r="K1711" s="201"/>
      <c r="L1711" s="206"/>
      <c r="M1711" s="207"/>
      <c r="N1711" s="208"/>
      <c r="O1711" s="208"/>
      <c r="P1711" s="208"/>
      <c r="Q1711" s="208"/>
      <c r="R1711" s="208"/>
      <c r="S1711" s="208"/>
      <c r="T1711" s="209"/>
      <c r="AT1711" s="210" t="s">
        <v>165</v>
      </c>
      <c r="AU1711" s="210" t="s">
        <v>83</v>
      </c>
      <c r="AV1711" s="13" t="s">
        <v>81</v>
      </c>
      <c r="AW1711" s="13" t="s">
        <v>30</v>
      </c>
      <c r="AX1711" s="13" t="s">
        <v>73</v>
      </c>
      <c r="AY1711" s="210" t="s">
        <v>157</v>
      </c>
    </row>
    <row r="1712" spans="2:51" s="14" customFormat="1" ht="20.4">
      <c r="B1712" s="211"/>
      <c r="C1712" s="212"/>
      <c r="D1712" s="202" t="s">
        <v>165</v>
      </c>
      <c r="E1712" s="213" t="s">
        <v>1</v>
      </c>
      <c r="F1712" s="214" t="s">
        <v>334</v>
      </c>
      <c r="G1712" s="212"/>
      <c r="H1712" s="215">
        <v>236.6</v>
      </c>
      <c r="I1712" s="216"/>
      <c r="J1712" s="212"/>
      <c r="K1712" s="212"/>
      <c r="L1712" s="217"/>
      <c r="M1712" s="218"/>
      <c r="N1712" s="219"/>
      <c r="O1712" s="219"/>
      <c r="P1712" s="219"/>
      <c r="Q1712" s="219"/>
      <c r="R1712" s="219"/>
      <c r="S1712" s="219"/>
      <c r="T1712" s="220"/>
      <c r="AT1712" s="221" t="s">
        <v>165</v>
      </c>
      <c r="AU1712" s="221" t="s">
        <v>83</v>
      </c>
      <c r="AV1712" s="14" t="s">
        <v>83</v>
      </c>
      <c r="AW1712" s="14" t="s">
        <v>30</v>
      </c>
      <c r="AX1712" s="14" t="s">
        <v>73</v>
      </c>
      <c r="AY1712" s="221" t="s">
        <v>157</v>
      </c>
    </row>
    <row r="1713" spans="2:51" s="14" customFormat="1" ht="10.2">
      <c r="B1713" s="211"/>
      <c r="C1713" s="212"/>
      <c r="D1713" s="202" t="s">
        <v>165</v>
      </c>
      <c r="E1713" s="213" t="s">
        <v>1</v>
      </c>
      <c r="F1713" s="214" t="s">
        <v>347</v>
      </c>
      <c r="G1713" s="212"/>
      <c r="H1713" s="215">
        <v>407.116</v>
      </c>
      <c r="I1713" s="216"/>
      <c r="J1713" s="212"/>
      <c r="K1713" s="212"/>
      <c r="L1713" s="217"/>
      <c r="M1713" s="218"/>
      <c r="N1713" s="219"/>
      <c r="O1713" s="219"/>
      <c r="P1713" s="219"/>
      <c r="Q1713" s="219"/>
      <c r="R1713" s="219"/>
      <c r="S1713" s="219"/>
      <c r="T1713" s="220"/>
      <c r="AT1713" s="221" t="s">
        <v>165</v>
      </c>
      <c r="AU1713" s="221" t="s">
        <v>83</v>
      </c>
      <c r="AV1713" s="14" t="s">
        <v>83</v>
      </c>
      <c r="AW1713" s="14" t="s">
        <v>30</v>
      </c>
      <c r="AX1713" s="14" t="s">
        <v>73</v>
      </c>
      <c r="AY1713" s="221" t="s">
        <v>157</v>
      </c>
    </row>
    <row r="1714" spans="2:51" s="14" customFormat="1" ht="10.2">
      <c r="B1714" s="211"/>
      <c r="C1714" s="212"/>
      <c r="D1714" s="202" t="s">
        <v>165</v>
      </c>
      <c r="E1714" s="213" t="s">
        <v>1</v>
      </c>
      <c r="F1714" s="214" t="s">
        <v>348</v>
      </c>
      <c r="G1714" s="212"/>
      <c r="H1714" s="215">
        <v>89.216</v>
      </c>
      <c r="I1714" s="216"/>
      <c r="J1714" s="212"/>
      <c r="K1714" s="212"/>
      <c r="L1714" s="217"/>
      <c r="M1714" s="218"/>
      <c r="N1714" s="219"/>
      <c r="O1714" s="219"/>
      <c r="P1714" s="219"/>
      <c r="Q1714" s="219"/>
      <c r="R1714" s="219"/>
      <c r="S1714" s="219"/>
      <c r="T1714" s="220"/>
      <c r="AT1714" s="221" t="s">
        <v>165</v>
      </c>
      <c r="AU1714" s="221" t="s">
        <v>83</v>
      </c>
      <c r="AV1714" s="14" t="s">
        <v>83</v>
      </c>
      <c r="AW1714" s="14" t="s">
        <v>30</v>
      </c>
      <c r="AX1714" s="14" t="s">
        <v>73</v>
      </c>
      <c r="AY1714" s="221" t="s">
        <v>157</v>
      </c>
    </row>
    <row r="1715" spans="2:51" s="13" customFormat="1" ht="10.2">
      <c r="B1715" s="200"/>
      <c r="C1715" s="201"/>
      <c r="D1715" s="202" t="s">
        <v>165</v>
      </c>
      <c r="E1715" s="203" t="s">
        <v>1</v>
      </c>
      <c r="F1715" s="204" t="s">
        <v>271</v>
      </c>
      <c r="G1715" s="201"/>
      <c r="H1715" s="203" t="s">
        <v>1</v>
      </c>
      <c r="I1715" s="205"/>
      <c r="J1715" s="201"/>
      <c r="K1715" s="201"/>
      <c r="L1715" s="206"/>
      <c r="M1715" s="207"/>
      <c r="N1715" s="208"/>
      <c r="O1715" s="208"/>
      <c r="P1715" s="208"/>
      <c r="Q1715" s="208"/>
      <c r="R1715" s="208"/>
      <c r="S1715" s="208"/>
      <c r="T1715" s="209"/>
      <c r="AT1715" s="210" t="s">
        <v>165</v>
      </c>
      <c r="AU1715" s="210" t="s">
        <v>83</v>
      </c>
      <c r="AV1715" s="13" t="s">
        <v>81</v>
      </c>
      <c r="AW1715" s="13" t="s">
        <v>30</v>
      </c>
      <c r="AX1715" s="13" t="s">
        <v>73</v>
      </c>
      <c r="AY1715" s="210" t="s">
        <v>157</v>
      </c>
    </row>
    <row r="1716" spans="2:51" s="14" customFormat="1" ht="40.8">
      <c r="B1716" s="211"/>
      <c r="C1716" s="212"/>
      <c r="D1716" s="202" t="s">
        <v>165</v>
      </c>
      <c r="E1716" s="213" t="s">
        <v>1</v>
      </c>
      <c r="F1716" s="214" t="s">
        <v>349</v>
      </c>
      <c r="G1716" s="212"/>
      <c r="H1716" s="215">
        <v>-35.549</v>
      </c>
      <c r="I1716" s="216"/>
      <c r="J1716" s="212"/>
      <c r="K1716" s="212"/>
      <c r="L1716" s="217"/>
      <c r="M1716" s="218"/>
      <c r="N1716" s="219"/>
      <c r="O1716" s="219"/>
      <c r="P1716" s="219"/>
      <c r="Q1716" s="219"/>
      <c r="R1716" s="219"/>
      <c r="S1716" s="219"/>
      <c r="T1716" s="220"/>
      <c r="AT1716" s="221" t="s">
        <v>165</v>
      </c>
      <c r="AU1716" s="221" t="s">
        <v>83</v>
      </c>
      <c r="AV1716" s="14" t="s">
        <v>83</v>
      </c>
      <c r="AW1716" s="14" t="s">
        <v>30</v>
      </c>
      <c r="AX1716" s="14" t="s">
        <v>73</v>
      </c>
      <c r="AY1716" s="221" t="s">
        <v>157</v>
      </c>
    </row>
    <row r="1717" spans="2:51" s="14" customFormat="1" ht="10.2">
      <c r="B1717" s="211"/>
      <c r="C1717" s="212"/>
      <c r="D1717" s="202" t="s">
        <v>165</v>
      </c>
      <c r="E1717" s="213" t="s">
        <v>1</v>
      </c>
      <c r="F1717" s="214" t="s">
        <v>350</v>
      </c>
      <c r="G1717" s="212"/>
      <c r="H1717" s="215">
        <v>-20.4</v>
      </c>
      <c r="I1717" s="216"/>
      <c r="J1717" s="212"/>
      <c r="K1717" s="212"/>
      <c r="L1717" s="217"/>
      <c r="M1717" s="218"/>
      <c r="N1717" s="219"/>
      <c r="O1717" s="219"/>
      <c r="P1717" s="219"/>
      <c r="Q1717" s="219"/>
      <c r="R1717" s="219"/>
      <c r="S1717" s="219"/>
      <c r="T1717" s="220"/>
      <c r="AT1717" s="221" t="s">
        <v>165</v>
      </c>
      <c r="AU1717" s="221" t="s">
        <v>83</v>
      </c>
      <c r="AV1717" s="14" t="s">
        <v>83</v>
      </c>
      <c r="AW1717" s="14" t="s">
        <v>30</v>
      </c>
      <c r="AX1717" s="14" t="s">
        <v>73</v>
      </c>
      <c r="AY1717" s="221" t="s">
        <v>157</v>
      </c>
    </row>
    <row r="1718" spans="2:51" s="15" customFormat="1" ht="10.2">
      <c r="B1718" s="222"/>
      <c r="C1718" s="223"/>
      <c r="D1718" s="202" t="s">
        <v>165</v>
      </c>
      <c r="E1718" s="224" t="s">
        <v>1</v>
      </c>
      <c r="F1718" s="225" t="s">
        <v>168</v>
      </c>
      <c r="G1718" s="223"/>
      <c r="H1718" s="226">
        <v>1020.3190000000001</v>
      </c>
      <c r="I1718" s="227"/>
      <c r="J1718" s="223"/>
      <c r="K1718" s="223"/>
      <c r="L1718" s="228"/>
      <c r="M1718" s="229"/>
      <c r="N1718" s="230"/>
      <c r="O1718" s="230"/>
      <c r="P1718" s="230"/>
      <c r="Q1718" s="230"/>
      <c r="R1718" s="230"/>
      <c r="S1718" s="230"/>
      <c r="T1718" s="231"/>
      <c r="AT1718" s="232" t="s">
        <v>165</v>
      </c>
      <c r="AU1718" s="232" t="s">
        <v>83</v>
      </c>
      <c r="AV1718" s="15" t="s">
        <v>164</v>
      </c>
      <c r="AW1718" s="15" t="s">
        <v>30</v>
      </c>
      <c r="AX1718" s="15" t="s">
        <v>81</v>
      </c>
      <c r="AY1718" s="232" t="s">
        <v>157</v>
      </c>
    </row>
    <row r="1719" spans="1:65" s="2" customFormat="1" ht="24.15" customHeight="1">
      <c r="A1719" s="34"/>
      <c r="B1719" s="35"/>
      <c r="C1719" s="187" t="s">
        <v>2907</v>
      </c>
      <c r="D1719" s="187" t="s">
        <v>159</v>
      </c>
      <c r="E1719" s="188" t="s">
        <v>2908</v>
      </c>
      <c r="F1719" s="189" t="s">
        <v>2909</v>
      </c>
      <c r="G1719" s="190" t="s">
        <v>208</v>
      </c>
      <c r="H1719" s="191">
        <v>1061.555</v>
      </c>
      <c r="I1719" s="192"/>
      <c r="J1719" s="193">
        <f>ROUND(I1719*H1719,2)</f>
        <v>0</v>
      </c>
      <c r="K1719" s="189" t="s">
        <v>163</v>
      </c>
      <c r="L1719" s="39"/>
      <c r="M1719" s="194" t="s">
        <v>1</v>
      </c>
      <c r="N1719" s="195" t="s">
        <v>40</v>
      </c>
      <c r="O1719" s="72"/>
      <c r="P1719" s="196">
        <f>O1719*H1719</f>
        <v>0</v>
      </c>
      <c r="Q1719" s="196">
        <v>0.0002</v>
      </c>
      <c r="R1719" s="196">
        <f>Q1719*H1719</f>
        <v>0.21231100000000003</v>
      </c>
      <c r="S1719" s="196">
        <v>0</v>
      </c>
      <c r="T1719" s="197">
        <f>S1719*H1719</f>
        <v>0</v>
      </c>
      <c r="U1719" s="34"/>
      <c r="V1719" s="34"/>
      <c r="W1719" s="34"/>
      <c r="X1719" s="34"/>
      <c r="Y1719" s="34"/>
      <c r="Z1719" s="34"/>
      <c r="AA1719" s="34"/>
      <c r="AB1719" s="34"/>
      <c r="AC1719" s="34"/>
      <c r="AD1719" s="34"/>
      <c r="AE1719" s="34"/>
      <c r="AR1719" s="198" t="s">
        <v>196</v>
      </c>
      <c r="AT1719" s="198" t="s">
        <v>159</v>
      </c>
      <c r="AU1719" s="198" t="s">
        <v>83</v>
      </c>
      <c r="AY1719" s="17" t="s">
        <v>157</v>
      </c>
      <c r="BE1719" s="199">
        <f>IF(N1719="základní",J1719,0)</f>
        <v>0</v>
      </c>
      <c r="BF1719" s="199">
        <f>IF(N1719="snížená",J1719,0)</f>
        <v>0</v>
      </c>
      <c r="BG1719" s="199">
        <f>IF(N1719="zákl. přenesená",J1719,0)</f>
        <v>0</v>
      </c>
      <c r="BH1719" s="199">
        <f>IF(N1719="sníž. přenesená",J1719,0)</f>
        <v>0</v>
      </c>
      <c r="BI1719" s="199">
        <f>IF(N1719="nulová",J1719,0)</f>
        <v>0</v>
      </c>
      <c r="BJ1719" s="17" t="s">
        <v>164</v>
      </c>
      <c r="BK1719" s="199">
        <f>ROUND(I1719*H1719,2)</f>
        <v>0</v>
      </c>
      <c r="BL1719" s="17" t="s">
        <v>196</v>
      </c>
      <c r="BM1719" s="198" t="s">
        <v>2910</v>
      </c>
    </row>
    <row r="1720" spans="2:51" s="13" customFormat="1" ht="10.2">
      <c r="B1720" s="200"/>
      <c r="C1720" s="201"/>
      <c r="D1720" s="202" t="s">
        <v>165</v>
      </c>
      <c r="E1720" s="203" t="s">
        <v>1</v>
      </c>
      <c r="F1720" s="204" t="s">
        <v>2911</v>
      </c>
      <c r="G1720" s="201"/>
      <c r="H1720" s="203" t="s">
        <v>1</v>
      </c>
      <c r="I1720" s="205"/>
      <c r="J1720" s="201"/>
      <c r="K1720" s="201"/>
      <c r="L1720" s="206"/>
      <c r="M1720" s="207"/>
      <c r="N1720" s="208"/>
      <c r="O1720" s="208"/>
      <c r="P1720" s="208"/>
      <c r="Q1720" s="208"/>
      <c r="R1720" s="208"/>
      <c r="S1720" s="208"/>
      <c r="T1720" s="209"/>
      <c r="AT1720" s="210" t="s">
        <v>165</v>
      </c>
      <c r="AU1720" s="210" t="s">
        <v>83</v>
      </c>
      <c r="AV1720" s="13" t="s">
        <v>81</v>
      </c>
      <c r="AW1720" s="13" t="s">
        <v>30</v>
      </c>
      <c r="AX1720" s="13" t="s">
        <v>73</v>
      </c>
      <c r="AY1720" s="210" t="s">
        <v>157</v>
      </c>
    </row>
    <row r="1721" spans="2:51" s="13" customFormat="1" ht="10.2">
      <c r="B1721" s="200"/>
      <c r="C1721" s="201"/>
      <c r="D1721" s="202" t="s">
        <v>165</v>
      </c>
      <c r="E1721" s="203" t="s">
        <v>1</v>
      </c>
      <c r="F1721" s="204" t="s">
        <v>366</v>
      </c>
      <c r="G1721" s="201"/>
      <c r="H1721" s="203" t="s">
        <v>1</v>
      </c>
      <c r="I1721" s="205"/>
      <c r="J1721" s="201"/>
      <c r="K1721" s="201"/>
      <c r="L1721" s="206"/>
      <c r="M1721" s="207"/>
      <c r="N1721" s="208"/>
      <c r="O1721" s="208"/>
      <c r="P1721" s="208"/>
      <c r="Q1721" s="208"/>
      <c r="R1721" s="208"/>
      <c r="S1721" s="208"/>
      <c r="T1721" s="209"/>
      <c r="AT1721" s="210" t="s">
        <v>165</v>
      </c>
      <c r="AU1721" s="210" t="s">
        <v>83</v>
      </c>
      <c r="AV1721" s="13" t="s">
        <v>81</v>
      </c>
      <c r="AW1721" s="13" t="s">
        <v>30</v>
      </c>
      <c r="AX1721" s="13" t="s">
        <v>73</v>
      </c>
      <c r="AY1721" s="210" t="s">
        <v>157</v>
      </c>
    </row>
    <row r="1722" spans="2:51" s="14" customFormat="1" ht="10.2">
      <c r="B1722" s="211"/>
      <c r="C1722" s="212"/>
      <c r="D1722" s="202" t="s">
        <v>165</v>
      </c>
      <c r="E1722" s="213" t="s">
        <v>1</v>
      </c>
      <c r="F1722" s="214" t="s">
        <v>390</v>
      </c>
      <c r="G1722" s="212"/>
      <c r="H1722" s="215">
        <v>91.5</v>
      </c>
      <c r="I1722" s="216"/>
      <c r="J1722" s="212"/>
      <c r="K1722" s="212"/>
      <c r="L1722" s="217"/>
      <c r="M1722" s="218"/>
      <c r="N1722" s="219"/>
      <c r="O1722" s="219"/>
      <c r="P1722" s="219"/>
      <c r="Q1722" s="219"/>
      <c r="R1722" s="219"/>
      <c r="S1722" s="219"/>
      <c r="T1722" s="220"/>
      <c r="AT1722" s="221" t="s">
        <v>165</v>
      </c>
      <c r="AU1722" s="221" t="s">
        <v>83</v>
      </c>
      <c r="AV1722" s="14" t="s">
        <v>83</v>
      </c>
      <c r="AW1722" s="14" t="s">
        <v>30</v>
      </c>
      <c r="AX1722" s="14" t="s">
        <v>73</v>
      </c>
      <c r="AY1722" s="221" t="s">
        <v>157</v>
      </c>
    </row>
    <row r="1723" spans="2:51" s="14" customFormat="1" ht="20.4">
      <c r="B1723" s="211"/>
      <c r="C1723" s="212"/>
      <c r="D1723" s="202" t="s">
        <v>165</v>
      </c>
      <c r="E1723" s="213" t="s">
        <v>1</v>
      </c>
      <c r="F1723" s="214" t="s">
        <v>329</v>
      </c>
      <c r="G1723" s="212"/>
      <c r="H1723" s="215">
        <v>177.8</v>
      </c>
      <c r="I1723" s="216"/>
      <c r="J1723" s="212"/>
      <c r="K1723" s="212"/>
      <c r="L1723" s="217"/>
      <c r="M1723" s="218"/>
      <c r="N1723" s="219"/>
      <c r="O1723" s="219"/>
      <c r="P1723" s="219"/>
      <c r="Q1723" s="219"/>
      <c r="R1723" s="219"/>
      <c r="S1723" s="219"/>
      <c r="T1723" s="220"/>
      <c r="AT1723" s="221" t="s">
        <v>165</v>
      </c>
      <c r="AU1723" s="221" t="s">
        <v>83</v>
      </c>
      <c r="AV1723" s="14" t="s">
        <v>83</v>
      </c>
      <c r="AW1723" s="14" t="s">
        <v>30</v>
      </c>
      <c r="AX1723" s="14" t="s">
        <v>73</v>
      </c>
      <c r="AY1723" s="221" t="s">
        <v>157</v>
      </c>
    </row>
    <row r="1724" spans="2:51" s="13" customFormat="1" ht="10.2">
      <c r="B1724" s="200"/>
      <c r="C1724" s="201"/>
      <c r="D1724" s="202" t="s">
        <v>165</v>
      </c>
      <c r="E1724" s="203" t="s">
        <v>1</v>
      </c>
      <c r="F1724" s="204" t="s">
        <v>2912</v>
      </c>
      <c r="G1724" s="201"/>
      <c r="H1724" s="203" t="s">
        <v>1</v>
      </c>
      <c r="I1724" s="205"/>
      <c r="J1724" s="201"/>
      <c r="K1724" s="201"/>
      <c r="L1724" s="206"/>
      <c r="M1724" s="207"/>
      <c r="N1724" s="208"/>
      <c r="O1724" s="208"/>
      <c r="P1724" s="208"/>
      <c r="Q1724" s="208"/>
      <c r="R1724" s="208"/>
      <c r="S1724" s="208"/>
      <c r="T1724" s="209"/>
      <c r="AT1724" s="210" t="s">
        <v>165</v>
      </c>
      <c r="AU1724" s="210" t="s">
        <v>83</v>
      </c>
      <c r="AV1724" s="13" t="s">
        <v>81</v>
      </c>
      <c r="AW1724" s="13" t="s">
        <v>30</v>
      </c>
      <c r="AX1724" s="13" t="s">
        <v>73</v>
      </c>
      <c r="AY1724" s="210" t="s">
        <v>157</v>
      </c>
    </row>
    <row r="1725" spans="2:51" s="13" customFormat="1" ht="10.2">
      <c r="B1725" s="200"/>
      <c r="C1725" s="201"/>
      <c r="D1725" s="202" t="s">
        <v>165</v>
      </c>
      <c r="E1725" s="203" t="s">
        <v>1</v>
      </c>
      <c r="F1725" s="204" t="s">
        <v>366</v>
      </c>
      <c r="G1725" s="201"/>
      <c r="H1725" s="203" t="s">
        <v>1</v>
      </c>
      <c r="I1725" s="205"/>
      <c r="J1725" s="201"/>
      <c r="K1725" s="201"/>
      <c r="L1725" s="206"/>
      <c r="M1725" s="207"/>
      <c r="N1725" s="208"/>
      <c r="O1725" s="208"/>
      <c r="P1725" s="208"/>
      <c r="Q1725" s="208"/>
      <c r="R1725" s="208"/>
      <c r="S1725" s="208"/>
      <c r="T1725" s="209"/>
      <c r="AT1725" s="210" t="s">
        <v>165</v>
      </c>
      <c r="AU1725" s="210" t="s">
        <v>83</v>
      </c>
      <c r="AV1725" s="13" t="s">
        <v>81</v>
      </c>
      <c r="AW1725" s="13" t="s">
        <v>30</v>
      </c>
      <c r="AX1725" s="13" t="s">
        <v>73</v>
      </c>
      <c r="AY1725" s="210" t="s">
        <v>157</v>
      </c>
    </row>
    <row r="1726" spans="2:51" s="14" customFormat="1" ht="20.4">
      <c r="B1726" s="211"/>
      <c r="C1726" s="212"/>
      <c r="D1726" s="202" t="s">
        <v>165</v>
      </c>
      <c r="E1726" s="213" t="s">
        <v>1</v>
      </c>
      <c r="F1726" s="214" t="s">
        <v>391</v>
      </c>
      <c r="G1726" s="212"/>
      <c r="H1726" s="215">
        <v>265.88</v>
      </c>
      <c r="I1726" s="216"/>
      <c r="J1726" s="212"/>
      <c r="K1726" s="212"/>
      <c r="L1726" s="217"/>
      <c r="M1726" s="218"/>
      <c r="N1726" s="219"/>
      <c r="O1726" s="219"/>
      <c r="P1726" s="219"/>
      <c r="Q1726" s="219"/>
      <c r="R1726" s="219"/>
      <c r="S1726" s="219"/>
      <c r="T1726" s="220"/>
      <c r="AT1726" s="221" t="s">
        <v>165</v>
      </c>
      <c r="AU1726" s="221" t="s">
        <v>83</v>
      </c>
      <c r="AV1726" s="14" t="s">
        <v>83</v>
      </c>
      <c r="AW1726" s="14" t="s">
        <v>30</v>
      </c>
      <c r="AX1726" s="14" t="s">
        <v>73</v>
      </c>
      <c r="AY1726" s="221" t="s">
        <v>157</v>
      </c>
    </row>
    <row r="1727" spans="2:51" s="13" customFormat="1" ht="10.2">
      <c r="B1727" s="200"/>
      <c r="C1727" s="201"/>
      <c r="D1727" s="202" t="s">
        <v>165</v>
      </c>
      <c r="E1727" s="203" t="s">
        <v>1</v>
      </c>
      <c r="F1727" s="204" t="s">
        <v>271</v>
      </c>
      <c r="G1727" s="201"/>
      <c r="H1727" s="203" t="s">
        <v>1</v>
      </c>
      <c r="I1727" s="205"/>
      <c r="J1727" s="201"/>
      <c r="K1727" s="201"/>
      <c r="L1727" s="206"/>
      <c r="M1727" s="207"/>
      <c r="N1727" s="208"/>
      <c r="O1727" s="208"/>
      <c r="P1727" s="208"/>
      <c r="Q1727" s="208"/>
      <c r="R1727" s="208"/>
      <c r="S1727" s="208"/>
      <c r="T1727" s="209"/>
      <c r="AT1727" s="210" t="s">
        <v>165</v>
      </c>
      <c r="AU1727" s="210" t="s">
        <v>83</v>
      </c>
      <c r="AV1727" s="13" t="s">
        <v>81</v>
      </c>
      <c r="AW1727" s="13" t="s">
        <v>30</v>
      </c>
      <c r="AX1727" s="13" t="s">
        <v>73</v>
      </c>
      <c r="AY1727" s="210" t="s">
        <v>157</v>
      </c>
    </row>
    <row r="1728" spans="2:51" s="14" customFormat="1" ht="10.2">
      <c r="B1728" s="211"/>
      <c r="C1728" s="212"/>
      <c r="D1728" s="202" t="s">
        <v>165</v>
      </c>
      <c r="E1728" s="213" t="s">
        <v>1</v>
      </c>
      <c r="F1728" s="214" t="s">
        <v>392</v>
      </c>
      <c r="G1728" s="212"/>
      <c r="H1728" s="215">
        <v>-14.044</v>
      </c>
      <c r="I1728" s="216"/>
      <c r="J1728" s="212"/>
      <c r="K1728" s="212"/>
      <c r="L1728" s="217"/>
      <c r="M1728" s="218"/>
      <c r="N1728" s="219"/>
      <c r="O1728" s="219"/>
      <c r="P1728" s="219"/>
      <c r="Q1728" s="219"/>
      <c r="R1728" s="219"/>
      <c r="S1728" s="219"/>
      <c r="T1728" s="220"/>
      <c r="AT1728" s="221" t="s">
        <v>165</v>
      </c>
      <c r="AU1728" s="221" t="s">
        <v>83</v>
      </c>
      <c r="AV1728" s="14" t="s">
        <v>83</v>
      </c>
      <c r="AW1728" s="14" t="s">
        <v>30</v>
      </c>
      <c r="AX1728" s="14" t="s">
        <v>73</v>
      </c>
      <c r="AY1728" s="221" t="s">
        <v>157</v>
      </c>
    </row>
    <row r="1729" spans="2:51" s="13" customFormat="1" ht="10.2">
      <c r="B1729" s="200"/>
      <c r="C1729" s="201"/>
      <c r="D1729" s="202" t="s">
        <v>165</v>
      </c>
      <c r="E1729" s="203" t="s">
        <v>1</v>
      </c>
      <c r="F1729" s="204" t="s">
        <v>166</v>
      </c>
      <c r="G1729" s="201"/>
      <c r="H1729" s="203" t="s">
        <v>1</v>
      </c>
      <c r="I1729" s="205"/>
      <c r="J1729" s="201"/>
      <c r="K1729" s="201"/>
      <c r="L1729" s="206"/>
      <c r="M1729" s="207"/>
      <c r="N1729" s="208"/>
      <c r="O1729" s="208"/>
      <c r="P1729" s="208"/>
      <c r="Q1729" s="208"/>
      <c r="R1729" s="208"/>
      <c r="S1729" s="208"/>
      <c r="T1729" s="209"/>
      <c r="AT1729" s="210" t="s">
        <v>165</v>
      </c>
      <c r="AU1729" s="210" t="s">
        <v>83</v>
      </c>
      <c r="AV1729" s="13" t="s">
        <v>81</v>
      </c>
      <c r="AW1729" s="13" t="s">
        <v>30</v>
      </c>
      <c r="AX1729" s="13" t="s">
        <v>73</v>
      </c>
      <c r="AY1729" s="210" t="s">
        <v>157</v>
      </c>
    </row>
    <row r="1730" spans="2:51" s="14" customFormat="1" ht="10.2">
      <c r="B1730" s="211"/>
      <c r="C1730" s="212"/>
      <c r="D1730" s="202" t="s">
        <v>165</v>
      </c>
      <c r="E1730" s="213" t="s">
        <v>1</v>
      </c>
      <c r="F1730" s="214" t="s">
        <v>347</v>
      </c>
      <c r="G1730" s="212"/>
      <c r="H1730" s="215">
        <v>407.116</v>
      </c>
      <c r="I1730" s="216"/>
      <c r="J1730" s="212"/>
      <c r="K1730" s="212"/>
      <c r="L1730" s="217"/>
      <c r="M1730" s="218"/>
      <c r="N1730" s="219"/>
      <c r="O1730" s="219"/>
      <c r="P1730" s="219"/>
      <c r="Q1730" s="219"/>
      <c r="R1730" s="219"/>
      <c r="S1730" s="219"/>
      <c r="T1730" s="220"/>
      <c r="AT1730" s="221" t="s">
        <v>165</v>
      </c>
      <c r="AU1730" s="221" t="s">
        <v>83</v>
      </c>
      <c r="AV1730" s="14" t="s">
        <v>83</v>
      </c>
      <c r="AW1730" s="14" t="s">
        <v>30</v>
      </c>
      <c r="AX1730" s="14" t="s">
        <v>73</v>
      </c>
      <c r="AY1730" s="221" t="s">
        <v>157</v>
      </c>
    </row>
    <row r="1731" spans="2:51" s="14" customFormat="1" ht="10.2">
      <c r="B1731" s="211"/>
      <c r="C1731" s="212"/>
      <c r="D1731" s="202" t="s">
        <v>165</v>
      </c>
      <c r="E1731" s="213" t="s">
        <v>1</v>
      </c>
      <c r="F1731" s="214" t="s">
        <v>348</v>
      </c>
      <c r="G1731" s="212"/>
      <c r="H1731" s="215">
        <v>89.216</v>
      </c>
      <c r="I1731" s="216"/>
      <c r="J1731" s="212"/>
      <c r="K1731" s="212"/>
      <c r="L1731" s="217"/>
      <c r="M1731" s="218"/>
      <c r="N1731" s="219"/>
      <c r="O1731" s="219"/>
      <c r="P1731" s="219"/>
      <c r="Q1731" s="219"/>
      <c r="R1731" s="219"/>
      <c r="S1731" s="219"/>
      <c r="T1731" s="220"/>
      <c r="AT1731" s="221" t="s">
        <v>165</v>
      </c>
      <c r="AU1731" s="221" t="s">
        <v>83</v>
      </c>
      <c r="AV1731" s="14" t="s">
        <v>83</v>
      </c>
      <c r="AW1731" s="14" t="s">
        <v>30</v>
      </c>
      <c r="AX1731" s="14" t="s">
        <v>73</v>
      </c>
      <c r="AY1731" s="221" t="s">
        <v>157</v>
      </c>
    </row>
    <row r="1732" spans="2:51" s="13" customFormat="1" ht="10.2">
      <c r="B1732" s="200"/>
      <c r="C1732" s="201"/>
      <c r="D1732" s="202" t="s">
        <v>165</v>
      </c>
      <c r="E1732" s="203" t="s">
        <v>1</v>
      </c>
      <c r="F1732" s="204" t="s">
        <v>271</v>
      </c>
      <c r="G1732" s="201"/>
      <c r="H1732" s="203" t="s">
        <v>1</v>
      </c>
      <c r="I1732" s="205"/>
      <c r="J1732" s="201"/>
      <c r="K1732" s="201"/>
      <c r="L1732" s="206"/>
      <c r="M1732" s="207"/>
      <c r="N1732" s="208"/>
      <c r="O1732" s="208"/>
      <c r="P1732" s="208"/>
      <c r="Q1732" s="208"/>
      <c r="R1732" s="208"/>
      <c r="S1732" s="208"/>
      <c r="T1732" s="209"/>
      <c r="AT1732" s="210" t="s">
        <v>165</v>
      </c>
      <c r="AU1732" s="210" t="s">
        <v>83</v>
      </c>
      <c r="AV1732" s="13" t="s">
        <v>81</v>
      </c>
      <c r="AW1732" s="13" t="s">
        <v>30</v>
      </c>
      <c r="AX1732" s="13" t="s">
        <v>73</v>
      </c>
      <c r="AY1732" s="210" t="s">
        <v>157</v>
      </c>
    </row>
    <row r="1733" spans="2:51" s="14" customFormat="1" ht="40.8">
      <c r="B1733" s="211"/>
      <c r="C1733" s="212"/>
      <c r="D1733" s="202" t="s">
        <v>165</v>
      </c>
      <c r="E1733" s="213" t="s">
        <v>1</v>
      </c>
      <c r="F1733" s="214" t="s">
        <v>349</v>
      </c>
      <c r="G1733" s="212"/>
      <c r="H1733" s="215">
        <v>-35.549</v>
      </c>
      <c r="I1733" s="216"/>
      <c r="J1733" s="212"/>
      <c r="K1733" s="212"/>
      <c r="L1733" s="217"/>
      <c r="M1733" s="218"/>
      <c r="N1733" s="219"/>
      <c r="O1733" s="219"/>
      <c r="P1733" s="219"/>
      <c r="Q1733" s="219"/>
      <c r="R1733" s="219"/>
      <c r="S1733" s="219"/>
      <c r="T1733" s="220"/>
      <c r="AT1733" s="221" t="s">
        <v>165</v>
      </c>
      <c r="AU1733" s="221" t="s">
        <v>83</v>
      </c>
      <c r="AV1733" s="14" t="s">
        <v>83</v>
      </c>
      <c r="AW1733" s="14" t="s">
        <v>30</v>
      </c>
      <c r="AX1733" s="14" t="s">
        <v>73</v>
      </c>
      <c r="AY1733" s="221" t="s">
        <v>157</v>
      </c>
    </row>
    <row r="1734" spans="2:51" s="14" customFormat="1" ht="10.2">
      <c r="B1734" s="211"/>
      <c r="C1734" s="212"/>
      <c r="D1734" s="202" t="s">
        <v>165</v>
      </c>
      <c r="E1734" s="213" t="s">
        <v>1</v>
      </c>
      <c r="F1734" s="214" t="s">
        <v>350</v>
      </c>
      <c r="G1734" s="212"/>
      <c r="H1734" s="215">
        <v>-20.4</v>
      </c>
      <c r="I1734" s="216"/>
      <c r="J1734" s="212"/>
      <c r="K1734" s="212"/>
      <c r="L1734" s="217"/>
      <c r="M1734" s="218"/>
      <c r="N1734" s="219"/>
      <c r="O1734" s="219"/>
      <c r="P1734" s="219"/>
      <c r="Q1734" s="219"/>
      <c r="R1734" s="219"/>
      <c r="S1734" s="219"/>
      <c r="T1734" s="220"/>
      <c r="AT1734" s="221" t="s">
        <v>165</v>
      </c>
      <c r="AU1734" s="221" t="s">
        <v>83</v>
      </c>
      <c r="AV1734" s="14" t="s">
        <v>83</v>
      </c>
      <c r="AW1734" s="14" t="s">
        <v>30</v>
      </c>
      <c r="AX1734" s="14" t="s">
        <v>73</v>
      </c>
      <c r="AY1734" s="221" t="s">
        <v>157</v>
      </c>
    </row>
    <row r="1735" spans="2:51" s="13" customFormat="1" ht="10.2">
      <c r="B1735" s="200"/>
      <c r="C1735" s="201"/>
      <c r="D1735" s="202" t="s">
        <v>165</v>
      </c>
      <c r="E1735" s="203" t="s">
        <v>1</v>
      </c>
      <c r="F1735" s="204" t="s">
        <v>166</v>
      </c>
      <c r="G1735" s="201"/>
      <c r="H1735" s="203" t="s">
        <v>1</v>
      </c>
      <c r="I1735" s="205"/>
      <c r="J1735" s="201"/>
      <c r="K1735" s="201"/>
      <c r="L1735" s="206"/>
      <c r="M1735" s="207"/>
      <c r="N1735" s="208"/>
      <c r="O1735" s="208"/>
      <c r="P1735" s="208"/>
      <c r="Q1735" s="208"/>
      <c r="R1735" s="208"/>
      <c r="S1735" s="208"/>
      <c r="T1735" s="209"/>
      <c r="AT1735" s="210" t="s">
        <v>165</v>
      </c>
      <c r="AU1735" s="210" t="s">
        <v>83</v>
      </c>
      <c r="AV1735" s="13" t="s">
        <v>81</v>
      </c>
      <c r="AW1735" s="13" t="s">
        <v>30</v>
      </c>
      <c r="AX1735" s="13" t="s">
        <v>73</v>
      </c>
      <c r="AY1735" s="210" t="s">
        <v>157</v>
      </c>
    </row>
    <row r="1736" spans="2:51" s="14" customFormat="1" ht="20.4">
      <c r="B1736" s="211"/>
      <c r="C1736" s="212"/>
      <c r="D1736" s="202" t="s">
        <v>165</v>
      </c>
      <c r="E1736" s="213" t="s">
        <v>1</v>
      </c>
      <c r="F1736" s="214" t="s">
        <v>354</v>
      </c>
      <c r="G1736" s="212"/>
      <c r="H1736" s="215">
        <v>195.636</v>
      </c>
      <c r="I1736" s="216"/>
      <c r="J1736" s="212"/>
      <c r="K1736" s="212"/>
      <c r="L1736" s="217"/>
      <c r="M1736" s="218"/>
      <c r="N1736" s="219"/>
      <c r="O1736" s="219"/>
      <c r="P1736" s="219"/>
      <c r="Q1736" s="219"/>
      <c r="R1736" s="219"/>
      <c r="S1736" s="219"/>
      <c r="T1736" s="220"/>
      <c r="AT1736" s="221" t="s">
        <v>165</v>
      </c>
      <c r="AU1736" s="221" t="s">
        <v>83</v>
      </c>
      <c r="AV1736" s="14" t="s">
        <v>83</v>
      </c>
      <c r="AW1736" s="14" t="s">
        <v>30</v>
      </c>
      <c r="AX1736" s="14" t="s">
        <v>73</v>
      </c>
      <c r="AY1736" s="221" t="s">
        <v>157</v>
      </c>
    </row>
    <row r="1737" spans="2:51" s="13" customFormat="1" ht="10.2">
      <c r="B1737" s="200"/>
      <c r="C1737" s="201"/>
      <c r="D1737" s="202" t="s">
        <v>165</v>
      </c>
      <c r="E1737" s="203" t="s">
        <v>1</v>
      </c>
      <c r="F1737" s="204" t="s">
        <v>271</v>
      </c>
      <c r="G1737" s="201"/>
      <c r="H1737" s="203" t="s">
        <v>1</v>
      </c>
      <c r="I1737" s="205"/>
      <c r="J1737" s="201"/>
      <c r="K1737" s="201"/>
      <c r="L1737" s="206"/>
      <c r="M1737" s="207"/>
      <c r="N1737" s="208"/>
      <c r="O1737" s="208"/>
      <c r="P1737" s="208"/>
      <c r="Q1737" s="208"/>
      <c r="R1737" s="208"/>
      <c r="S1737" s="208"/>
      <c r="T1737" s="209"/>
      <c r="AT1737" s="210" t="s">
        <v>165</v>
      </c>
      <c r="AU1737" s="210" t="s">
        <v>83</v>
      </c>
      <c r="AV1737" s="13" t="s">
        <v>81</v>
      </c>
      <c r="AW1737" s="13" t="s">
        <v>30</v>
      </c>
      <c r="AX1737" s="13" t="s">
        <v>73</v>
      </c>
      <c r="AY1737" s="210" t="s">
        <v>157</v>
      </c>
    </row>
    <row r="1738" spans="2:51" s="14" customFormat="1" ht="10.2">
      <c r="B1738" s="211"/>
      <c r="C1738" s="212"/>
      <c r="D1738" s="202" t="s">
        <v>165</v>
      </c>
      <c r="E1738" s="213" t="s">
        <v>1</v>
      </c>
      <c r="F1738" s="214" t="s">
        <v>272</v>
      </c>
      <c r="G1738" s="212"/>
      <c r="H1738" s="215">
        <v>-8</v>
      </c>
      <c r="I1738" s="216"/>
      <c r="J1738" s="212"/>
      <c r="K1738" s="212"/>
      <c r="L1738" s="217"/>
      <c r="M1738" s="218"/>
      <c r="N1738" s="219"/>
      <c r="O1738" s="219"/>
      <c r="P1738" s="219"/>
      <c r="Q1738" s="219"/>
      <c r="R1738" s="219"/>
      <c r="S1738" s="219"/>
      <c r="T1738" s="220"/>
      <c r="AT1738" s="221" t="s">
        <v>165</v>
      </c>
      <c r="AU1738" s="221" t="s">
        <v>83</v>
      </c>
      <c r="AV1738" s="14" t="s">
        <v>83</v>
      </c>
      <c r="AW1738" s="14" t="s">
        <v>30</v>
      </c>
      <c r="AX1738" s="14" t="s">
        <v>73</v>
      </c>
      <c r="AY1738" s="221" t="s">
        <v>157</v>
      </c>
    </row>
    <row r="1739" spans="2:51" s="13" customFormat="1" ht="10.2">
      <c r="B1739" s="200"/>
      <c r="C1739" s="201"/>
      <c r="D1739" s="202" t="s">
        <v>165</v>
      </c>
      <c r="E1739" s="203" t="s">
        <v>1</v>
      </c>
      <c r="F1739" s="204" t="s">
        <v>355</v>
      </c>
      <c r="G1739" s="201"/>
      <c r="H1739" s="203" t="s">
        <v>1</v>
      </c>
      <c r="I1739" s="205"/>
      <c r="J1739" s="201"/>
      <c r="K1739" s="201"/>
      <c r="L1739" s="206"/>
      <c r="M1739" s="207"/>
      <c r="N1739" s="208"/>
      <c r="O1739" s="208"/>
      <c r="P1739" s="208"/>
      <c r="Q1739" s="208"/>
      <c r="R1739" s="208"/>
      <c r="S1739" s="208"/>
      <c r="T1739" s="209"/>
      <c r="AT1739" s="210" t="s">
        <v>165</v>
      </c>
      <c r="AU1739" s="210" t="s">
        <v>83</v>
      </c>
      <c r="AV1739" s="13" t="s">
        <v>81</v>
      </c>
      <c r="AW1739" s="13" t="s">
        <v>30</v>
      </c>
      <c r="AX1739" s="13" t="s">
        <v>73</v>
      </c>
      <c r="AY1739" s="210" t="s">
        <v>157</v>
      </c>
    </row>
    <row r="1740" spans="2:51" s="14" customFormat="1" ht="10.2">
      <c r="B1740" s="211"/>
      <c r="C1740" s="212"/>
      <c r="D1740" s="202" t="s">
        <v>165</v>
      </c>
      <c r="E1740" s="213" t="s">
        <v>1</v>
      </c>
      <c r="F1740" s="214" t="s">
        <v>356</v>
      </c>
      <c r="G1740" s="212"/>
      <c r="H1740" s="215">
        <v>-87.6</v>
      </c>
      <c r="I1740" s="216"/>
      <c r="J1740" s="212"/>
      <c r="K1740" s="212"/>
      <c r="L1740" s="217"/>
      <c r="M1740" s="218"/>
      <c r="N1740" s="219"/>
      <c r="O1740" s="219"/>
      <c r="P1740" s="219"/>
      <c r="Q1740" s="219"/>
      <c r="R1740" s="219"/>
      <c r="S1740" s="219"/>
      <c r="T1740" s="220"/>
      <c r="AT1740" s="221" t="s">
        <v>165</v>
      </c>
      <c r="AU1740" s="221" t="s">
        <v>83</v>
      </c>
      <c r="AV1740" s="14" t="s">
        <v>83</v>
      </c>
      <c r="AW1740" s="14" t="s">
        <v>30</v>
      </c>
      <c r="AX1740" s="14" t="s">
        <v>73</v>
      </c>
      <c r="AY1740" s="221" t="s">
        <v>157</v>
      </c>
    </row>
    <row r="1741" spans="2:51" s="15" customFormat="1" ht="10.2">
      <c r="B1741" s="222"/>
      <c r="C1741" s="223"/>
      <c r="D1741" s="202" t="s">
        <v>165</v>
      </c>
      <c r="E1741" s="224" t="s">
        <v>1</v>
      </c>
      <c r="F1741" s="225" t="s">
        <v>168</v>
      </c>
      <c r="G1741" s="223"/>
      <c r="H1741" s="226">
        <v>1061.5550000000003</v>
      </c>
      <c r="I1741" s="227"/>
      <c r="J1741" s="223"/>
      <c r="K1741" s="223"/>
      <c r="L1741" s="228"/>
      <c r="M1741" s="229"/>
      <c r="N1741" s="230"/>
      <c r="O1741" s="230"/>
      <c r="P1741" s="230"/>
      <c r="Q1741" s="230"/>
      <c r="R1741" s="230"/>
      <c r="S1741" s="230"/>
      <c r="T1741" s="231"/>
      <c r="AT1741" s="232" t="s">
        <v>165</v>
      </c>
      <c r="AU1741" s="232" t="s">
        <v>83</v>
      </c>
      <c r="AV1741" s="15" t="s">
        <v>164</v>
      </c>
      <c r="AW1741" s="15" t="s">
        <v>30</v>
      </c>
      <c r="AX1741" s="15" t="s">
        <v>81</v>
      </c>
      <c r="AY1741" s="232" t="s">
        <v>157</v>
      </c>
    </row>
    <row r="1742" spans="1:65" s="2" customFormat="1" ht="24.15" customHeight="1">
      <c r="A1742" s="34"/>
      <c r="B1742" s="35"/>
      <c r="C1742" s="187" t="s">
        <v>1565</v>
      </c>
      <c r="D1742" s="187" t="s">
        <v>159</v>
      </c>
      <c r="E1742" s="188" t="s">
        <v>2913</v>
      </c>
      <c r="F1742" s="189" t="s">
        <v>2914</v>
      </c>
      <c r="G1742" s="190" t="s">
        <v>208</v>
      </c>
      <c r="H1742" s="191">
        <v>1061.555</v>
      </c>
      <c r="I1742" s="192"/>
      <c r="J1742" s="193">
        <f>ROUND(I1742*H1742,2)</f>
        <v>0</v>
      </c>
      <c r="K1742" s="189" t="s">
        <v>163</v>
      </c>
      <c r="L1742" s="39"/>
      <c r="M1742" s="194" t="s">
        <v>1</v>
      </c>
      <c r="N1742" s="195" t="s">
        <v>40</v>
      </c>
      <c r="O1742" s="72"/>
      <c r="P1742" s="196">
        <f>O1742*H1742</f>
        <v>0</v>
      </c>
      <c r="Q1742" s="196">
        <v>0.00029</v>
      </c>
      <c r="R1742" s="196">
        <f>Q1742*H1742</f>
        <v>0.30785095</v>
      </c>
      <c r="S1742" s="196">
        <v>0</v>
      </c>
      <c r="T1742" s="197">
        <f>S1742*H1742</f>
        <v>0</v>
      </c>
      <c r="U1742" s="34"/>
      <c r="V1742" s="34"/>
      <c r="W1742" s="34"/>
      <c r="X1742" s="34"/>
      <c r="Y1742" s="34"/>
      <c r="Z1742" s="34"/>
      <c r="AA1742" s="34"/>
      <c r="AB1742" s="34"/>
      <c r="AC1742" s="34"/>
      <c r="AD1742" s="34"/>
      <c r="AE1742" s="34"/>
      <c r="AR1742" s="198" t="s">
        <v>196</v>
      </c>
      <c r="AT1742" s="198" t="s">
        <v>159</v>
      </c>
      <c r="AU1742" s="198" t="s">
        <v>83</v>
      </c>
      <c r="AY1742" s="17" t="s">
        <v>157</v>
      </c>
      <c r="BE1742" s="199">
        <f>IF(N1742="základní",J1742,0)</f>
        <v>0</v>
      </c>
      <c r="BF1742" s="199">
        <f>IF(N1742="snížená",J1742,0)</f>
        <v>0</v>
      </c>
      <c r="BG1742" s="199">
        <f>IF(N1742="zákl. přenesená",J1742,0)</f>
        <v>0</v>
      </c>
      <c r="BH1742" s="199">
        <f>IF(N1742="sníž. přenesená",J1742,0)</f>
        <v>0</v>
      </c>
      <c r="BI1742" s="199">
        <f>IF(N1742="nulová",J1742,0)</f>
        <v>0</v>
      </c>
      <c r="BJ1742" s="17" t="s">
        <v>164</v>
      </c>
      <c r="BK1742" s="199">
        <f>ROUND(I1742*H1742,2)</f>
        <v>0</v>
      </c>
      <c r="BL1742" s="17" t="s">
        <v>196</v>
      </c>
      <c r="BM1742" s="198" t="s">
        <v>2915</v>
      </c>
    </row>
    <row r="1743" spans="2:63" s="12" customFormat="1" ht="22.8" customHeight="1">
      <c r="B1743" s="171"/>
      <c r="C1743" s="172"/>
      <c r="D1743" s="173" t="s">
        <v>72</v>
      </c>
      <c r="E1743" s="185" t="s">
        <v>2916</v>
      </c>
      <c r="F1743" s="185" t="s">
        <v>2917</v>
      </c>
      <c r="G1743" s="172"/>
      <c r="H1743" s="172"/>
      <c r="I1743" s="175"/>
      <c r="J1743" s="186">
        <f>BK1743</f>
        <v>0</v>
      </c>
      <c r="K1743" s="172"/>
      <c r="L1743" s="177"/>
      <c r="M1743" s="178"/>
      <c r="N1743" s="179"/>
      <c r="O1743" s="179"/>
      <c r="P1743" s="180">
        <f>SUM(P1744:P1750)</f>
        <v>0</v>
      </c>
      <c r="Q1743" s="179"/>
      <c r="R1743" s="180">
        <f>SUM(R1744:R1750)</f>
        <v>0.0020691</v>
      </c>
      <c r="S1743" s="179"/>
      <c r="T1743" s="181">
        <f>SUM(T1744:T1750)</f>
        <v>0</v>
      </c>
      <c r="AR1743" s="182" t="s">
        <v>83</v>
      </c>
      <c r="AT1743" s="183" t="s">
        <v>72</v>
      </c>
      <c r="AU1743" s="183" t="s">
        <v>81</v>
      </c>
      <c r="AY1743" s="182" t="s">
        <v>157</v>
      </c>
      <c r="BK1743" s="184">
        <f>SUM(BK1744:BK1750)</f>
        <v>0</v>
      </c>
    </row>
    <row r="1744" spans="1:65" s="2" customFormat="1" ht="14.4" customHeight="1">
      <c r="A1744" s="34"/>
      <c r="B1744" s="35"/>
      <c r="C1744" s="187" t="s">
        <v>2918</v>
      </c>
      <c r="D1744" s="187" t="s">
        <v>159</v>
      </c>
      <c r="E1744" s="188" t="s">
        <v>2919</v>
      </c>
      <c r="F1744" s="189" t="s">
        <v>2920</v>
      </c>
      <c r="G1744" s="190" t="s">
        <v>208</v>
      </c>
      <c r="H1744" s="191">
        <v>20.088</v>
      </c>
      <c r="I1744" s="192"/>
      <c r="J1744" s="193">
        <f>ROUND(I1744*H1744,2)</f>
        <v>0</v>
      </c>
      <c r="K1744" s="189" t="s">
        <v>163</v>
      </c>
      <c r="L1744" s="39"/>
      <c r="M1744" s="194" t="s">
        <v>1</v>
      </c>
      <c r="N1744" s="195" t="s">
        <v>40</v>
      </c>
      <c r="O1744" s="72"/>
      <c r="P1744" s="196">
        <f>O1744*H1744</f>
        <v>0</v>
      </c>
      <c r="Q1744" s="196">
        <v>0</v>
      </c>
      <c r="R1744" s="196">
        <f>Q1744*H1744</f>
        <v>0</v>
      </c>
      <c r="S1744" s="196">
        <v>0</v>
      </c>
      <c r="T1744" s="197">
        <f>S1744*H1744</f>
        <v>0</v>
      </c>
      <c r="U1744" s="34"/>
      <c r="V1744" s="34"/>
      <c r="W1744" s="34"/>
      <c r="X1744" s="34"/>
      <c r="Y1744" s="34"/>
      <c r="Z1744" s="34"/>
      <c r="AA1744" s="34"/>
      <c r="AB1744" s="34"/>
      <c r="AC1744" s="34"/>
      <c r="AD1744" s="34"/>
      <c r="AE1744" s="34"/>
      <c r="AR1744" s="198" t="s">
        <v>196</v>
      </c>
      <c r="AT1744" s="198" t="s">
        <v>159</v>
      </c>
      <c r="AU1744" s="198" t="s">
        <v>83</v>
      </c>
      <c r="AY1744" s="17" t="s">
        <v>157</v>
      </c>
      <c r="BE1744" s="199">
        <f>IF(N1744="základní",J1744,0)</f>
        <v>0</v>
      </c>
      <c r="BF1744" s="199">
        <f>IF(N1744="snížená",J1744,0)</f>
        <v>0</v>
      </c>
      <c r="BG1744" s="199">
        <f>IF(N1744="zákl. přenesená",J1744,0)</f>
        <v>0</v>
      </c>
      <c r="BH1744" s="199">
        <f>IF(N1744="sníž. přenesená",J1744,0)</f>
        <v>0</v>
      </c>
      <c r="BI1744" s="199">
        <f>IF(N1744="nulová",J1744,0)</f>
        <v>0</v>
      </c>
      <c r="BJ1744" s="17" t="s">
        <v>164</v>
      </c>
      <c r="BK1744" s="199">
        <f>ROUND(I1744*H1744,2)</f>
        <v>0</v>
      </c>
      <c r="BL1744" s="17" t="s">
        <v>196</v>
      </c>
      <c r="BM1744" s="198" t="s">
        <v>2921</v>
      </c>
    </row>
    <row r="1745" spans="2:51" s="14" customFormat="1" ht="20.4">
      <c r="B1745" s="211"/>
      <c r="C1745" s="212"/>
      <c r="D1745" s="202" t="s">
        <v>165</v>
      </c>
      <c r="E1745" s="213" t="s">
        <v>1</v>
      </c>
      <c r="F1745" s="214" t="s">
        <v>2922</v>
      </c>
      <c r="G1745" s="212"/>
      <c r="H1745" s="215">
        <v>20.088</v>
      </c>
      <c r="I1745" s="216"/>
      <c r="J1745" s="212"/>
      <c r="K1745" s="212"/>
      <c r="L1745" s="217"/>
      <c r="M1745" s="218"/>
      <c r="N1745" s="219"/>
      <c r="O1745" s="219"/>
      <c r="P1745" s="219"/>
      <c r="Q1745" s="219"/>
      <c r="R1745" s="219"/>
      <c r="S1745" s="219"/>
      <c r="T1745" s="220"/>
      <c r="AT1745" s="221" t="s">
        <v>165</v>
      </c>
      <c r="AU1745" s="221" t="s">
        <v>83</v>
      </c>
      <c r="AV1745" s="14" t="s">
        <v>83</v>
      </c>
      <c r="AW1745" s="14" t="s">
        <v>30</v>
      </c>
      <c r="AX1745" s="14" t="s">
        <v>73</v>
      </c>
      <c r="AY1745" s="221" t="s">
        <v>157</v>
      </c>
    </row>
    <row r="1746" spans="2:51" s="15" customFormat="1" ht="10.2">
      <c r="B1746" s="222"/>
      <c r="C1746" s="223"/>
      <c r="D1746" s="202" t="s">
        <v>165</v>
      </c>
      <c r="E1746" s="224" t="s">
        <v>1</v>
      </c>
      <c r="F1746" s="225" t="s">
        <v>168</v>
      </c>
      <c r="G1746" s="223"/>
      <c r="H1746" s="226">
        <v>20.088</v>
      </c>
      <c r="I1746" s="227"/>
      <c r="J1746" s="223"/>
      <c r="K1746" s="223"/>
      <c r="L1746" s="228"/>
      <c r="M1746" s="229"/>
      <c r="N1746" s="230"/>
      <c r="O1746" s="230"/>
      <c r="P1746" s="230"/>
      <c r="Q1746" s="230"/>
      <c r="R1746" s="230"/>
      <c r="S1746" s="230"/>
      <c r="T1746" s="231"/>
      <c r="AT1746" s="232" t="s">
        <v>165</v>
      </c>
      <c r="AU1746" s="232" t="s">
        <v>83</v>
      </c>
      <c r="AV1746" s="15" t="s">
        <v>164</v>
      </c>
      <c r="AW1746" s="15" t="s">
        <v>30</v>
      </c>
      <c r="AX1746" s="15" t="s">
        <v>81</v>
      </c>
      <c r="AY1746" s="232" t="s">
        <v>157</v>
      </c>
    </row>
    <row r="1747" spans="1:65" s="2" customFormat="1" ht="14.4" customHeight="1">
      <c r="A1747" s="34"/>
      <c r="B1747" s="35"/>
      <c r="C1747" s="233" t="s">
        <v>1569</v>
      </c>
      <c r="D1747" s="233" t="s">
        <v>307</v>
      </c>
      <c r="E1747" s="234" t="s">
        <v>2923</v>
      </c>
      <c r="F1747" s="235" t="s">
        <v>2924</v>
      </c>
      <c r="G1747" s="236" t="s">
        <v>208</v>
      </c>
      <c r="H1747" s="237">
        <v>20.691</v>
      </c>
      <c r="I1747" s="238"/>
      <c r="J1747" s="239">
        <f>ROUND(I1747*H1747,2)</f>
        <v>0</v>
      </c>
      <c r="K1747" s="235" t="s">
        <v>163</v>
      </c>
      <c r="L1747" s="240"/>
      <c r="M1747" s="241" t="s">
        <v>1</v>
      </c>
      <c r="N1747" s="242" t="s">
        <v>40</v>
      </c>
      <c r="O1747" s="72"/>
      <c r="P1747" s="196">
        <f>O1747*H1747</f>
        <v>0</v>
      </c>
      <c r="Q1747" s="196">
        <v>0.0001</v>
      </c>
      <c r="R1747" s="196">
        <f>Q1747*H1747</f>
        <v>0.0020691</v>
      </c>
      <c r="S1747" s="196">
        <v>0</v>
      </c>
      <c r="T1747" s="197">
        <f>S1747*H1747</f>
        <v>0</v>
      </c>
      <c r="U1747" s="34"/>
      <c r="V1747" s="34"/>
      <c r="W1747" s="34"/>
      <c r="X1747" s="34"/>
      <c r="Y1747" s="34"/>
      <c r="Z1747" s="34"/>
      <c r="AA1747" s="34"/>
      <c r="AB1747" s="34"/>
      <c r="AC1747" s="34"/>
      <c r="AD1747" s="34"/>
      <c r="AE1747" s="34"/>
      <c r="AR1747" s="198" t="s">
        <v>241</v>
      </c>
      <c r="AT1747" s="198" t="s">
        <v>307</v>
      </c>
      <c r="AU1747" s="198" t="s">
        <v>83</v>
      </c>
      <c r="AY1747" s="17" t="s">
        <v>157</v>
      </c>
      <c r="BE1747" s="199">
        <f>IF(N1747="základní",J1747,0)</f>
        <v>0</v>
      </c>
      <c r="BF1747" s="199">
        <f>IF(N1747="snížená",J1747,0)</f>
        <v>0</v>
      </c>
      <c r="BG1747" s="199">
        <f>IF(N1747="zákl. přenesená",J1747,0)</f>
        <v>0</v>
      </c>
      <c r="BH1747" s="199">
        <f>IF(N1747="sníž. přenesená",J1747,0)</f>
        <v>0</v>
      </c>
      <c r="BI1747" s="199">
        <f>IF(N1747="nulová",J1747,0)</f>
        <v>0</v>
      </c>
      <c r="BJ1747" s="17" t="s">
        <v>164</v>
      </c>
      <c r="BK1747" s="199">
        <f>ROUND(I1747*H1747,2)</f>
        <v>0</v>
      </c>
      <c r="BL1747" s="17" t="s">
        <v>196</v>
      </c>
      <c r="BM1747" s="198" t="s">
        <v>2925</v>
      </c>
    </row>
    <row r="1748" spans="2:51" s="14" customFormat="1" ht="10.2">
      <c r="B1748" s="211"/>
      <c r="C1748" s="212"/>
      <c r="D1748" s="202" t="s">
        <v>165</v>
      </c>
      <c r="E1748" s="213" t="s">
        <v>1</v>
      </c>
      <c r="F1748" s="214" t="s">
        <v>2926</v>
      </c>
      <c r="G1748" s="212"/>
      <c r="H1748" s="215">
        <v>20.691</v>
      </c>
      <c r="I1748" s="216"/>
      <c r="J1748" s="212"/>
      <c r="K1748" s="212"/>
      <c r="L1748" s="217"/>
      <c r="M1748" s="218"/>
      <c r="N1748" s="219"/>
      <c r="O1748" s="219"/>
      <c r="P1748" s="219"/>
      <c r="Q1748" s="219"/>
      <c r="R1748" s="219"/>
      <c r="S1748" s="219"/>
      <c r="T1748" s="220"/>
      <c r="AT1748" s="221" t="s">
        <v>165</v>
      </c>
      <c r="AU1748" s="221" t="s">
        <v>83</v>
      </c>
      <c r="AV1748" s="14" t="s">
        <v>83</v>
      </c>
      <c r="AW1748" s="14" t="s">
        <v>30</v>
      </c>
      <c r="AX1748" s="14" t="s">
        <v>73</v>
      </c>
      <c r="AY1748" s="221" t="s">
        <v>157</v>
      </c>
    </row>
    <row r="1749" spans="2:51" s="15" customFormat="1" ht="10.2">
      <c r="B1749" s="222"/>
      <c r="C1749" s="223"/>
      <c r="D1749" s="202" t="s">
        <v>165</v>
      </c>
      <c r="E1749" s="224" t="s">
        <v>1</v>
      </c>
      <c r="F1749" s="225" t="s">
        <v>168</v>
      </c>
      <c r="G1749" s="223"/>
      <c r="H1749" s="226">
        <v>20.691</v>
      </c>
      <c r="I1749" s="227"/>
      <c r="J1749" s="223"/>
      <c r="K1749" s="223"/>
      <c r="L1749" s="228"/>
      <c r="M1749" s="229"/>
      <c r="N1749" s="230"/>
      <c r="O1749" s="230"/>
      <c r="P1749" s="230"/>
      <c r="Q1749" s="230"/>
      <c r="R1749" s="230"/>
      <c r="S1749" s="230"/>
      <c r="T1749" s="231"/>
      <c r="AT1749" s="232" t="s">
        <v>165</v>
      </c>
      <c r="AU1749" s="232" t="s">
        <v>83</v>
      </c>
      <c r="AV1749" s="15" t="s">
        <v>164</v>
      </c>
      <c r="AW1749" s="15" t="s">
        <v>30</v>
      </c>
      <c r="AX1749" s="15" t="s">
        <v>81</v>
      </c>
      <c r="AY1749" s="232" t="s">
        <v>157</v>
      </c>
    </row>
    <row r="1750" spans="1:65" s="2" customFormat="1" ht="24.15" customHeight="1">
      <c r="A1750" s="34"/>
      <c r="B1750" s="35"/>
      <c r="C1750" s="187" t="s">
        <v>2927</v>
      </c>
      <c r="D1750" s="187" t="s">
        <v>159</v>
      </c>
      <c r="E1750" s="188" t="s">
        <v>2928</v>
      </c>
      <c r="F1750" s="189" t="s">
        <v>2929</v>
      </c>
      <c r="G1750" s="190" t="s">
        <v>216</v>
      </c>
      <c r="H1750" s="191">
        <v>0.002</v>
      </c>
      <c r="I1750" s="192"/>
      <c r="J1750" s="193">
        <f>ROUND(I1750*H1750,2)</f>
        <v>0</v>
      </c>
      <c r="K1750" s="189" t="s">
        <v>163</v>
      </c>
      <c r="L1750" s="39"/>
      <c r="M1750" s="194" t="s">
        <v>1</v>
      </c>
      <c r="N1750" s="195" t="s">
        <v>40</v>
      </c>
      <c r="O1750" s="72"/>
      <c r="P1750" s="196">
        <f>O1750*H1750</f>
        <v>0</v>
      </c>
      <c r="Q1750" s="196">
        <v>0</v>
      </c>
      <c r="R1750" s="196">
        <f>Q1750*H1750</f>
        <v>0</v>
      </c>
      <c r="S1750" s="196">
        <v>0</v>
      </c>
      <c r="T1750" s="197">
        <f>S1750*H1750</f>
        <v>0</v>
      </c>
      <c r="U1750" s="34"/>
      <c r="V1750" s="34"/>
      <c r="W1750" s="34"/>
      <c r="X1750" s="34"/>
      <c r="Y1750" s="34"/>
      <c r="Z1750" s="34"/>
      <c r="AA1750" s="34"/>
      <c r="AB1750" s="34"/>
      <c r="AC1750" s="34"/>
      <c r="AD1750" s="34"/>
      <c r="AE1750" s="34"/>
      <c r="AR1750" s="198" t="s">
        <v>196</v>
      </c>
      <c r="AT1750" s="198" t="s">
        <v>159</v>
      </c>
      <c r="AU1750" s="198" t="s">
        <v>83</v>
      </c>
      <c r="AY1750" s="17" t="s">
        <v>157</v>
      </c>
      <c r="BE1750" s="199">
        <f>IF(N1750="základní",J1750,0)</f>
        <v>0</v>
      </c>
      <c r="BF1750" s="199">
        <f>IF(N1750="snížená",J1750,0)</f>
        <v>0</v>
      </c>
      <c r="BG1750" s="199">
        <f>IF(N1750="zákl. přenesená",J1750,0)</f>
        <v>0</v>
      </c>
      <c r="BH1750" s="199">
        <f>IF(N1750="sníž. přenesená",J1750,0)</f>
        <v>0</v>
      </c>
      <c r="BI1750" s="199">
        <f>IF(N1750="nulová",J1750,0)</f>
        <v>0</v>
      </c>
      <c r="BJ1750" s="17" t="s">
        <v>164</v>
      </c>
      <c r="BK1750" s="199">
        <f>ROUND(I1750*H1750,2)</f>
        <v>0</v>
      </c>
      <c r="BL1750" s="17" t="s">
        <v>196</v>
      </c>
      <c r="BM1750" s="198" t="s">
        <v>2930</v>
      </c>
    </row>
    <row r="1751" spans="2:63" s="12" customFormat="1" ht="25.95" customHeight="1">
      <c r="B1751" s="171"/>
      <c r="C1751" s="172"/>
      <c r="D1751" s="173" t="s">
        <v>72</v>
      </c>
      <c r="E1751" s="174" t="s">
        <v>2931</v>
      </c>
      <c r="F1751" s="174" t="s">
        <v>2932</v>
      </c>
      <c r="G1751" s="172"/>
      <c r="H1751" s="172"/>
      <c r="I1751" s="175"/>
      <c r="J1751" s="176">
        <f>BK1751</f>
        <v>0</v>
      </c>
      <c r="K1751" s="172"/>
      <c r="L1751" s="177"/>
      <c r="M1751" s="178"/>
      <c r="N1751" s="179"/>
      <c r="O1751" s="179"/>
      <c r="P1751" s="180">
        <f>P1752+P1754+P1757+P1766+P1768+P1770</f>
        <v>0</v>
      </c>
      <c r="Q1751" s="179"/>
      <c r="R1751" s="180">
        <f>R1752+R1754+R1757+R1766+R1768+R1770</f>
        <v>0</v>
      </c>
      <c r="S1751" s="179"/>
      <c r="T1751" s="181">
        <f>T1752+T1754+T1757+T1766+T1768+T1770</f>
        <v>0</v>
      </c>
      <c r="AR1751" s="182" t="s">
        <v>182</v>
      </c>
      <c r="AT1751" s="183" t="s">
        <v>72</v>
      </c>
      <c r="AU1751" s="183" t="s">
        <v>73</v>
      </c>
      <c r="AY1751" s="182" t="s">
        <v>157</v>
      </c>
      <c r="BK1751" s="184">
        <f>BK1752+BK1754+BK1757+BK1766+BK1768+BK1770</f>
        <v>0</v>
      </c>
    </row>
    <row r="1752" spans="2:63" s="12" customFormat="1" ht="22.8" customHeight="1">
      <c r="B1752" s="171"/>
      <c r="C1752" s="172"/>
      <c r="D1752" s="173" t="s">
        <v>72</v>
      </c>
      <c r="E1752" s="185" t="s">
        <v>2933</v>
      </c>
      <c r="F1752" s="185" t="s">
        <v>2934</v>
      </c>
      <c r="G1752" s="172"/>
      <c r="H1752" s="172"/>
      <c r="I1752" s="175"/>
      <c r="J1752" s="186">
        <f>BK1752</f>
        <v>0</v>
      </c>
      <c r="K1752" s="172"/>
      <c r="L1752" s="177"/>
      <c r="M1752" s="178"/>
      <c r="N1752" s="179"/>
      <c r="O1752" s="179"/>
      <c r="P1752" s="180">
        <f>P1753</f>
        <v>0</v>
      </c>
      <c r="Q1752" s="179"/>
      <c r="R1752" s="180">
        <f>R1753</f>
        <v>0</v>
      </c>
      <c r="S1752" s="179"/>
      <c r="T1752" s="181">
        <f>T1753</f>
        <v>0</v>
      </c>
      <c r="AR1752" s="182" t="s">
        <v>182</v>
      </c>
      <c r="AT1752" s="183" t="s">
        <v>72</v>
      </c>
      <c r="AU1752" s="183" t="s">
        <v>81</v>
      </c>
      <c r="AY1752" s="182" t="s">
        <v>157</v>
      </c>
      <c r="BK1752" s="184">
        <f>BK1753</f>
        <v>0</v>
      </c>
    </row>
    <row r="1753" spans="1:65" s="2" customFormat="1" ht="14.4" customHeight="1">
      <c r="A1753" s="34"/>
      <c r="B1753" s="35"/>
      <c r="C1753" s="187" t="s">
        <v>1573</v>
      </c>
      <c r="D1753" s="187" t="s">
        <v>159</v>
      </c>
      <c r="E1753" s="188" t="s">
        <v>2935</v>
      </c>
      <c r="F1753" s="189" t="s">
        <v>2936</v>
      </c>
      <c r="G1753" s="190" t="s">
        <v>1179</v>
      </c>
      <c r="H1753" s="191">
        <v>1</v>
      </c>
      <c r="I1753" s="192"/>
      <c r="J1753" s="193">
        <f>ROUND(I1753*H1753,2)</f>
        <v>0</v>
      </c>
      <c r="K1753" s="189" t="s">
        <v>163</v>
      </c>
      <c r="L1753" s="39"/>
      <c r="M1753" s="194" t="s">
        <v>1</v>
      </c>
      <c r="N1753" s="195" t="s">
        <v>40</v>
      </c>
      <c r="O1753" s="72"/>
      <c r="P1753" s="196">
        <f>O1753*H1753</f>
        <v>0</v>
      </c>
      <c r="Q1753" s="196">
        <v>0</v>
      </c>
      <c r="R1753" s="196">
        <f>Q1753*H1753</f>
        <v>0</v>
      </c>
      <c r="S1753" s="196">
        <v>0</v>
      </c>
      <c r="T1753" s="197">
        <f>S1753*H1753</f>
        <v>0</v>
      </c>
      <c r="U1753" s="34"/>
      <c r="V1753" s="34"/>
      <c r="W1753" s="34"/>
      <c r="X1753" s="34"/>
      <c r="Y1753" s="34"/>
      <c r="Z1753" s="34"/>
      <c r="AA1753" s="34"/>
      <c r="AB1753" s="34"/>
      <c r="AC1753" s="34"/>
      <c r="AD1753" s="34"/>
      <c r="AE1753" s="34"/>
      <c r="AR1753" s="198" t="s">
        <v>164</v>
      </c>
      <c r="AT1753" s="198" t="s">
        <v>159</v>
      </c>
      <c r="AU1753" s="198" t="s">
        <v>83</v>
      </c>
      <c r="AY1753" s="17" t="s">
        <v>157</v>
      </c>
      <c r="BE1753" s="199">
        <f>IF(N1753="základní",J1753,0)</f>
        <v>0</v>
      </c>
      <c r="BF1753" s="199">
        <f>IF(N1753="snížená",J1753,0)</f>
        <v>0</v>
      </c>
      <c r="BG1753" s="199">
        <f>IF(N1753="zákl. přenesená",J1753,0)</f>
        <v>0</v>
      </c>
      <c r="BH1753" s="199">
        <f>IF(N1753="sníž. přenesená",J1753,0)</f>
        <v>0</v>
      </c>
      <c r="BI1753" s="199">
        <f>IF(N1753="nulová",J1753,0)</f>
        <v>0</v>
      </c>
      <c r="BJ1753" s="17" t="s">
        <v>164</v>
      </c>
      <c r="BK1753" s="199">
        <f>ROUND(I1753*H1753,2)</f>
        <v>0</v>
      </c>
      <c r="BL1753" s="17" t="s">
        <v>164</v>
      </c>
      <c r="BM1753" s="198" t="s">
        <v>2937</v>
      </c>
    </row>
    <row r="1754" spans="2:63" s="12" customFormat="1" ht="22.8" customHeight="1">
      <c r="B1754" s="171"/>
      <c r="C1754" s="172"/>
      <c r="D1754" s="173" t="s">
        <v>72</v>
      </c>
      <c r="E1754" s="185" t="s">
        <v>2938</v>
      </c>
      <c r="F1754" s="185" t="s">
        <v>2939</v>
      </c>
      <c r="G1754" s="172"/>
      <c r="H1754" s="172"/>
      <c r="I1754" s="175"/>
      <c r="J1754" s="186">
        <f>BK1754</f>
        <v>0</v>
      </c>
      <c r="K1754" s="172"/>
      <c r="L1754" s="177"/>
      <c r="M1754" s="178"/>
      <c r="N1754" s="179"/>
      <c r="O1754" s="179"/>
      <c r="P1754" s="180">
        <f>SUM(P1755:P1756)</f>
        <v>0</v>
      </c>
      <c r="Q1754" s="179"/>
      <c r="R1754" s="180">
        <f>SUM(R1755:R1756)</f>
        <v>0</v>
      </c>
      <c r="S1754" s="179"/>
      <c r="T1754" s="181">
        <f>SUM(T1755:T1756)</f>
        <v>0</v>
      </c>
      <c r="AR1754" s="182" t="s">
        <v>182</v>
      </c>
      <c r="AT1754" s="183" t="s">
        <v>72</v>
      </c>
      <c r="AU1754" s="183" t="s">
        <v>81</v>
      </c>
      <c r="AY1754" s="182" t="s">
        <v>157</v>
      </c>
      <c r="BK1754" s="184">
        <f>SUM(BK1755:BK1756)</f>
        <v>0</v>
      </c>
    </row>
    <row r="1755" spans="1:65" s="2" customFormat="1" ht="14.4" customHeight="1">
      <c r="A1755" s="34"/>
      <c r="B1755" s="35"/>
      <c r="C1755" s="187" t="s">
        <v>2940</v>
      </c>
      <c r="D1755" s="187" t="s">
        <v>159</v>
      </c>
      <c r="E1755" s="188" t="s">
        <v>2941</v>
      </c>
      <c r="F1755" s="189" t="s">
        <v>2939</v>
      </c>
      <c r="G1755" s="190" t="s">
        <v>1179</v>
      </c>
      <c r="H1755" s="191">
        <v>1</v>
      </c>
      <c r="I1755" s="192"/>
      <c r="J1755" s="193">
        <f>ROUND(I1755*H1755,2)</f>
        <v>0</v>
      </c>
      <c r="K1755" s="189" t="s">
        <v>163</v>
      </c>
      <c r="L1755" s="39"/>
      <c r="M1755" s="194" t="s">
        <v>1</v>
      </c>
      <c r="N1755" s="195" t="s">
        <v>40</v>
      </c>
      <c r="O1755" s="72"/>
      <c r="P1755" s="196">
        <f>O1755*H1755</f>
        <v>0</v>
      </c>
      <c r="Q1755" s="196">
        <v>0</v>
      </c>
      <c r="R1755" s="196">
        <f>Q1755*H1755</f>
        <v>0</v>
      </c>
      <c r="S1755" s="196">
        <v>0</v>
      </c>
      <c r="T1755" s="197">
        <f>S1755*H1755</f>
        <v>0</v>
      </c>
      <c r="U1755" s="34"/>
      <c r="V1755" s="34"/>
      <c r="W1755" s="34"/>
      <c r="X1755" s="34"/>
      <c r="Y1755" s="34"/>
      <c r="Z1755" s="34"/>
      <c r="AA1755" s="34"/>
      <c r="AB1755" s="34"/>
      <c r="AC1755" s="34"/>
      <c r="AD1755" s="34"/>
      <c r="AE1755" s="34"/>
      <c r="AR1755" s="198" t="s">
        <v>164</v>
      </c>
      <c r="AT1755" s="198" t="s">
        <v>159</v>
      </c>
      <c r="AU1755" s="198" t="s">
        <v>83</v>
      </c>
      <c r="AY1755" s="17" t="s">
        <v>157</v>
      </c>
      <c r="BE1755" s="199">
        <f>IF(N1755="základní",J1755,0)</f>
        <v>0</v>
      </c>
      <c r="BF1755" s="199">
        <f>IF(N1755="snížená",J1755,0)</f>
        <v>0</v>
      </c>
      <c r="BG1755" s="199">
        <f>IF(N1755="zákl. přenesená",J1755,0)</f>
        <v>0</v>
      </c>
      <c r="BH1755" s="199">
        <f>IF(N1755="sníž. přenesená",J1755,0)</f>
        <v>0</v>
      </c>
      <c r="BI1755" s="199">
        <f>IF(N1755="nulová",J1755,0)</f>
        <v>0</v>
      </c>
      <c r="BJ1755" s="17" t="s">
        <v>164</v>
      </c>
      <c r="BK1755" s="199">
        <f>ROUND(I1755*H1755,2)</f>
        <v>0</v>
      </c>
      <c r="BL1755" s="17" t="s">
        <v>164</v>
      </c>
      <c r="BM1755" s="198" t="s">
        <v>2942</v>
      </c>
    </row>
    <row r="1756" spans="1:65" s="2" customFormat="1" ht="24.15" customHeight="1">
      <c r="A1756" s="34"/>
      <c r="B1756" s="35"/>
      <c r="C1756" s="187" t="s">
        <v>1577</v>
      </c>
      <c r="D1756" s="187" t="s">
        <v>159</v>
      </c>
      <c r="E1756" s="188" t="s">
        <v>2943</v>
      </c>
      <c r="F1756" s="189" t="s">
        <v>2944</v>
      </c>
      <c r="G1756" s="190" t="s">
        <v>2945</v>
      </c>
      <c r="H1756" s="191">
        <v>6</v>
      </c>
      <c r="I1756" s="192"/>
      <c r="J1756" s="193">
        <f>ROUND(I1756*H1756,2)</f>
        <v>0</v>
      </c>
      <c r="K1756" s="189" t="s">
        <v>163</v>
      </c>
      <c r="L1756" s="39"/>
      <c r="M1756" s="194" t="s">
        <v>1</v>
      </c>
      <c r="N1756" s="195" t="s">
        <v>40</v>
      </c>
      <c r="O1756" s="72"/>
      <c r="P1756" s="196">
        <f>O1756*H1756</f>
        <v>0</v>
      </c>
      <c r="Q1756" s="196">
        <v>0</v>
      </c>
      <c r="R1756" s="196">
        <f>Q1756*H1756</f>
        <v>0</v>
      </c>
      <c r="S1756" s="196">
        <v>0</v>
      </c>
      <c r="T1756" s="197">
        <f>S1756*H1756</f>
        <v>0</v>
      </c>
      <c r="U1756" s="34"/>
      <c r="V1756" s="34"/>
      <c r="W1756" s="34"/>
      <c r="X1756" s="34"/>
      <c r="Y1756" s="34"/>
      <c r="Z1756" s="34"/>
      <c r="AA1756" s="34"/>
      <c r="AB1756" s="34"/>
      <c r="AC1756" s="34"/>
      <c r="AD1756" s="34"/>
      <c r="AE1756" s="34"/>
      <c r="AR1756" s="198" t="s">
        <v>164</v>
      </c>
      <c r="AT1756" s="198" t="s">
        <v>159</v>
      </c>
      <c r="AU1756" s="198" t="s">
        <v>83</v>
      </c>
      <c r="AY1756" s="17" t="s">
        <v>157</v>
      </c>
      <c r="BE1756" s="199">
        <f>IF(N1756="základní",J1756,0)</f>
        <v>0</v>
      </c>
      <c r="BF1756" s="199">
        <f>IF(N1756="snížená",J1756,0)</f>
        <v>0</v>
      </c>
      <c r="BG1756" s="199">
        <f>IF(N1756="zákl. přenesená",J1756,0)</f>
        <v>0</v>
      </c>
      <c r="BH1756" s="199">
        <f>IF(N1756="sníž. přenesená",J1756,0)</f>
        <v>0</v>
      </c>
      <c r="BI1756" s="199">
        <f>IF(N1756="nulová",J1756,0)</f>
        <v>0</v>
      </c>
      <c r="BJ1756" s="17" t="s">
        <v>164</v>
      </c>
      <c r="BK1756" s="199">
        <f>ROUND(I1756*H1756,2)</f>
        <v>0</v>
      </c>
      <c r="BL1756" s="17" t="s">
        <v>164</v>
      </c>
      <c r="BM1756" s="198" t="s">
        <v>2946</v>
      </c>
    </row>
    <row r="1757" spans="2:63" s="12" customFormat="1" ht="22.8" customHeight="1">
      <c r="B1757" s="171"/>
      <c r="C1757" s="172"/>
      <c r="D1757" s="173" t="s">
        <v>72</v>
      </c>
      <c r="E1757" s="185" t="s">
        <v>2947</v>
      </c>
      <c r="F1757" s="185" t="s">
        <v>2948</v>
      </c>
      <c r="G1757" s="172"/>
      <c r="H1757" s="172"/>
      <c r="I1757" s="175"/>
      <c r="J1757" s="186">
        <f>BK1757</f>
        <v>0</v>
      </c>
      <c r="K1757" s="172"/>
      <c r="L1757" s="177"/>
      <c r="M1757" s="178"/>
      <c r="N1757" s="179"/>
      <c r="O1757" s="179"/>
      <c r="P1757" s="180">
        <f>SUM(P1758:P1765)</f>
        <v>0</v>
      </c>
      <c r="Q1757" s="179"/>
      <c r="R1757" s="180">
        <f>SUM(R1758:R1765)</f>
        <v>0</v>
      </c>
      <c r="S1757" s="179"/>
      <c r="T1757" s="181">
        <f>SUM(T1758:T1765)</f>
        <v>0</v>
      </c>
      <c r="AR1757" s="182" t="s">
        <v>182</v>
      </c>
      <c r="AT1757" s="183" t="s">
        <v>72</v>
      </c>
      <c r="AU1757" s="183" t="s">
        <v>81</v>
      </c>
      <c r="AY1757" s="182" t="s">
        <v>157</v>
      </c>
      <c r="BK1757" s="184">
        <f>SUM(BK1758:BK1765)</f>
        <v>0</v>
      </c>
    </row>
    <row r="1758" spans="1:65" s="2" customFormat="1" ht="14.4" customHeight="1">
      <c r="A1758" s="34"/>
      <c r="B1758" s="35"/>
      <c r="C1758" s="187" t="s">
        <v>2949</v>
      </c>
      <c r="D1758" s="187" t="s">
        <v>159</v>
      </c>
      <c r="E1758" s="188" t="s">
        <v>2950</v>
      </c>
      <c r="F1758" s="189" t="s">
        <v>2951</v>
      </c>
      <c r="G1758" s="190" t="s">
        <v>1179</v>
      </c>
      <c r="H1758" s="191">
        <v>1</v>
      </c>
      <c r="I1758" s="192"/>
      <c r="J1758" s="193">
        <f>ROUND(I1758*H1758,2)</f>
        <v>0</v>
      </c>
      <c r="K1758" s="189" t="s">
        <v>163</v>
      </c>
      <c r="L1758" s="39"/>
      <c r="M1758" s="194" t="s">
        <v>1</v>
      </c>
      <c r="N1758" s="195" t="s">
        <v>40</v>
      </c>
      <c r="O1758" s="72"/>
      <c r="P1758" s="196">
        <f>O1758*H1758</f>
        <v>0</v>
      </c>
      <c r="Q1758" s="196">
        <v>0</v>
      </c>
      <c r="R1758" s="196">
        <f>Q1758*H1758</f>
        <v>0</v>
      </c>
      <c r="S1758" s="196">
        <v>0</v>
      </c>
      <c r="T1758" s="197">
        <f>S1758*H1758</f>
        <v>0</v>
      </c>
      <c r="U1758" s="34"/>
      <c r="V1758" s="34"/>
      <c r="W1758" s="34"/>
      <c r="X1758" s="34"/>
      <c r="Y1758" s="34"/>
      <c r="Z1758" s="34"/>
      <c r="AA1758" s="34"/>
      <c r="AB1758" s="34"/>
      <c r="AC1758" s="34"/>
      <c r="AD1758" s="34"/>
      <c r="AE1758" s="34"/>
      <c r="AR1758" s="198" t="s">
        <v>164</v>
      </c>
      <c r="AT1758" s="198" t="s">
        <v>159</v>
      </c>
      <c r="AU1758" s="198" t="s">
        <v>83</v>
      </c>
      <c r="AY1758" s="17" t="s">
        <v>157</v>
      </c>
      <c r="BE1758" s="199">
        <f>IF(N1758="základní",J1758,0)</f>
        <v>0</v>
      </c>
      <c r="BF1758" s="199">
        <f>IF(N1758="snížená",J1758,0)</f>
        <v>0</v>
      </c>
      <c r="BG1758" s="199">
        <f>IF(N1758="zákl. přenesená",J1758,0)</f>
        <v>0</v>
      </c>
      <c r="BH1758" s="199">
        <f>IF(N1758="sníž. přenesená",J1758,0)</f>
        <v>0</v>
      </c>
      <c r="BI1758" s="199">
        <f>IF(N1758="nulová",J1758,0)</f>
        <v>0</v>
      </c>
      <c r="BJ1758" s="17" t="s">
        <v>164</v>
      </c>
      <c r="BK1758" s="199">
        <f>ROUND(I1758*H1758,2)</f>
        <v>0</v>
      </c>
      <c r="BL1758" s="17" t="s">
        <v>164</v>
      </c>
      <c r="BM1758" s="198" t="s">
        <v>2952</v>
      </c>
    </row>
    <row r="1759" spans="1:65" s="2" customFormat="1" ht="14.4" customHeight="1">
      <c r="A1759" s="34"/>
      <c r="B1759" s="35"/>
      <c r="C1759" s="187" t="s">
        <v>1580</v>
      </c>
      <c r="D1759" s="187" t="s">
        <v>159</v>
      </c>
      <c r="E1759" s="188" t="s">
        <v>2953</v>
      </c>
      <c r="F1759" s="189" t="s">
        <v>2954</v>
      </c>
      <c r="G1759" s="190" t="s">
        <v>1179</v>
      </c>
      <c r="H1759" s="191">
        <v>1</v>
      </c>
      <c r="I1759" s="192"/>
      <c r="J1759" s="193">
        <f>ROUND(I1759*H1759,2)</f>
        <v>0</v>
      </c>
      <c r="K1759" s="189" t="s">
        <v>163</v>
      </c>
      <c r="L1759" s="39"/>
      <c r="M1759" s="194" t="s">
        <v>1</v>
      </c>
      <c r="N1759" s="195" t="s">
        <v>40</v>
      </c>
      <c r="O1759" s="72"/>
      <c r="P1759" s="196">
        <f>O1759*H1759</f>
        <v>0</v>
      </c>
      <c r="Q1759" s="196">
        <v>0</v>
      </c>
      <c r="R1759" s="196">
        <f>Q1759*H1759</f>
        <v>0</v>
      </c>
      <c r="S1759" s="196">
        <v>0</v>
      </c>
      <c r="T1759" s="197">
        <f>S1759*H1759</f>
        <v>0</v>
      </c>
      <c r="U1759" s="34"/>
      <c r="V1759" s="34"/>
      <c r="W1759" s="34"/>
      <c r="X1759" s="34"/>
      <c r="Y1759" s="34"/>
      <c r="Z1759" s="34"/>
      <c r="AA1759" s="34"/>
      <c r="AB1759" s="34"/>
      <c r="AC1759" s="34"/>
      <c r="AD1759" s="34"/>
      <c r="AE1759" s="34"/>
      <c r="AR1759" s="198" t="s">
        <v>2292</v>
      </c>
      <c r="AT1759" s="198" t="s">
        <v>159</v>
      </c>
      <c r="AU1759" s="198" t="s">
        <v>83</v>
      </c>
      <c r="AY1759" s="17" t="s">
        <v>157</v>
      </c>
      <c r="BE1759" s="199">
        <f>IF(N1759="základní",J1759,0)</f>
        <v>0</v>
      </c>
      <c r="BF1759" s="199">
        <f>IF(N1759="snížená",J1759,0)</f>
        <v>0</v>
      </c>
      <c r="BG1759" s="199">
        <f>IF(N1759="zákl. přenesená",J1759,0)</f>
        <v>0</v>
      </c>
      <c r="BH1759" s="199">
        <f>IF(N1759="sníž. přenesená",J1759,0)</f>
        <v>0</v>
      </c>
      <c r="BI1759" s="199">
        <f>IF(N1759="nulová",J1759,0)</f>
        <v>0</v>
      </c>
      <c r="BJ1759" s="17" t="s">
        <v>164</v>
      </c>
      <c r="BK1759" s="199">
        <f>ROUND(I1759*H1759,2)</f>
        <v>0</v>
      </c>
      <c r="BL1759" s="17" t="s">
        <v>2292</v>
      </c>
      <c r="BM1759" s="198" t="s">
        <v>2955</v>
      </c>
    </row>
    <row r="1760" spans="1:47" s="2" customFormat="1" ht="19.2">
      <c r="A1760" s="34"/>
      <c r="B1760" s="35"/>
      <c r="C1760" s="36"/>
      <c r="D1760" s="202" t="s">
        <v>2956</v>
      </c>
      <c r="E1760" s="36"/>
      <c r="F1760" s="244" t="s">
        <v>2957</v>
      </c>
      <c r="G1760" s="36"/>
      <c r="H1760" s="36"/>
      <c r="I1760" s="245"/>
      <c r="J1760" s="36"/>
      <c r="K1760" s="36"/>
      <c r="L1760" s="39"/>
      <c r="M1760" s="246"/>
      <c r="N1760" s="247"/>
      <c r="O1760" s="72"/>
      <c r="P1760" s="72"/>
      <c r="Q1760" s="72"/>
      <c r="R1760" s="72"/>
      <c r="S1760" s="72"/>
      <c r="T1760" s="73"/>
      <c r="U1760" s="34"/>
      <c r="V1760" s="34"/>
      <c r="W1760" s="34"/>
      <c r="X1760" s="34"/>
      <c r="Y1760" s="34"/>
      <c r="Z1760" s="34"/>
      <c r="AA1760" s="34"/>
      <c r="AB1760" s="34"/>
      <c r="AC1760" s="34"/>
      <c r="AD1760" s="34"/>
      <c r="AE1760" s="34"/>
      <c r="AT1760" s="17" t="s">
        <v>2956</v>
      </c>
      <c r="AU1760" s="17" t="s">
        <v>83</v>
      </c>
    </row>
    <row r="1761" spans="1:65" s="2" customFormat="1" ht="14.4" customHeight="1">
      <c r="A1761" s="34"/>
      <c r="B1761" s="35"/>
      <c r="C1761" s="187" t="s">
        <v>2958</v>
      </c>
      <c r="D1761" s="187" t="s">
        <v>159</v>
      </c>
      <c r="E1761" s="188" t="s">
        <v>2959</v>
      </c>
      <c r="F1761" s="189" t="s">
        <v>2960</v>
      </c>
      <c r="G1761" s="190" t="s">
        <v>1179</v>
      </c>
      <c r="H1761" s="191">
        <v>1</v>
      </c>
      <c r="I1761" s="192"/>
      <c r="J1761" s="193">
        <f>ROUND(I1761*H1761,2)</f>
        <v>0</v>
      </c>
      <c r="K1761" s="189" t="s">
        <v>1</v>
      </c>
      <c r="L1761" s="39"/>
      <c r="M1761" s="194" t="s">
        <v>1</v>
      </c>
      <c r="N1761" s="195" t="s">
        <v>40</v>
      </c>
      <c r="O1761" s="72"/>
      <c r="P1761" s="196">
        <f>O1761*H1761</f>
        <v>0</v>
      </c>
      <c r="Q1761" s="196">
        <v>0</v>
      </c>
      <c r="R1761" s="196">
        <f>Q1761*H1761</f>
        <v>0</v>
      </c>
      <c r="S1761" s="196">
        <v>0</v>
      </c>
      <c r="T1761" s="197">
        <f>S1761*H1761</f>
        <v>0</v>
      </c>
      <c r="U1761" s="34"/>
      <c r="V1761" s="34"/>
      <c r="W1761" s="34"/>
      <c r="X1761" s="34"/>
      <c r="Y1761" s="34"/>
      <c r="Z1761" s="34"/>
      <c r="AA1761" s="34"/>
      <c r="AB1761" s="34"/>
      <c r="AC1761" s="34"/>
      <c r="AD1761" s="34"/>
      <c r="AE1761" s="34"/>
      <c r="AR1761" s="198" t="s">
        <v>164</v>
      </c>
      <c r="AT1761" s="198" t="s">
        <v>159</v>
      </c>
      <c r="AU1761" s="198" t="s">
        <v>83</v>
      </c>
      <c r="AY1761" s="17" t="s">
        <v>157</v>
      </c>
      <c r="BE1761" s="199">
        <f>IF(N1761="základní",J1761,0)</f>
        <v>0</v>
      </c>
      <c r="BF1761" s="199">
        <f>IF(N1761="snížená",J1761,0)</f>
        <v>0</v>
      </c>
      <c r="BG1761" s="199">
        <f>IF(N1761="zákl. přenesená",J1761,0)</f>
        <v>0</v>
      </c>
      <c r="BH1761" s="199">
        <f>IF(N1761="sníž. přenesená",J1761,0)</f>
        <v>0</v>
      </c>
      <c r="BI1761" s="199">
        <f>IF(N1761="nulová",J1761,0)</f>
        <v>0</v>
      </c>
      <c r="BJ1761" s="17" t="s">
        <v>164</v>
      </c>
      <c r="BK1761" s="199">
        <f>ROUND(I1761*H1761,2)</f>
        <v>0</v>
      </c>
      <c r="BL1761" s="17" t="s">
        <v>164</v>
      </c>
      <c r="BM1761" s="198" t="s">
        <v>2961</v>
      </c>
    </row>
    <row r="1762" spans="1:65" s="2" customFormat="1" ht="14.4" customHeight="1">
      <c r="A1762" s="34"/>
      <c r="B1762" s="35"/>
      <c r="C1762" s="187" t="s">
        <v>1584</v>
      </c>
      <c r="D1762" s="187" t="s">
        <v>159</v>
      </c>
      <c r="E1762" s="188" t="s">
        <v>2962</v>
      </c>
      <c r="F1762" s="189" t="s">
        <v>2963</v>
      </c>
      <c r="G1762" s="190" t="s">
        <v>1179</v>
      </c>
      <c r="H1762" s="191">
        <v>1</v>
      </c>
      <c r="I1762" s="192"/>
      <c r="J1762" s="193">
        <f>ROUND(I1762*H1762,2)</f>
        <v>0</v>
      </c>
      <c r="K1762" s="189" t="s">
        <v>1</v>
      </c>
      <c r="L1762" s="39"/>
      <c r="M1762" s="194" t="s">
        <v>1</v>
      </c>
      <c r="N1762" s="195" t="s">
        <v>40</v>
      </c>
      <c r="O1762" s="72"/>
      <c r="P1762" s="196">
        <f>O1762*H1762</f>
        <v>0</v>
      </c>
      <c r="Q1762" s="196">
        <v>0</v>
      </c>
      <c r="R1762" s="196">
        <f>Q1762*H1762</f>
        <v>0</v>
      </c>
      <c r="S1762" s="196">
        <v>0</v>
      </c>
      <c r="T1762" s="197">
        <f>S1762*H1762</f>
        <v>0</v>
      </c>
      <c r="U1762" s="34"/>
      <c r="V1762" s="34"/>
      <c r="W1762" s="34"/>
      <c r="X1762" s="34"/>
      <c r="Y1762" s="34"/>
      <c r="Z1762" s="34"/>
      <c r="AA1762" s="34"/>
      <c r="AB1762" s="34"/>
      <c r="AC1762" s="34"/>
      <c r="AD1762" s="34"/>
      <c r="AE1762" s="34"/>
      <c r="AR1762" s="198" t="s">
        <v>164</v>
      </c>
      <c r="AT1762" s="198" t="s">
        <v>159</v>
      </c>
      <c r="AU1762" s="198" t="s">
        <v>83</v>
      </c>
      <c r="AY1762" s="17" t="s">
        <v>157</v>
      </c>
      <c r="BE1762" s="199">
        <f>IF(N1762="základní",J1762,0)</f>
        <v>0</v>
      </c>
      <c r="BF1762" s="199">
        <f>IF(N1762="snížená",J1762,0)</f>
        <v>0</v>
      </c>
      <c r="BG1762" s="199">
        <f>IF(N1762="zákl. přenesená",J1762,0)</f>
        <v>0</v>
      </c>
      <c r="BH1762" s="199">
        <f>IF(N1762="sníž. přenesená",J1762,0)</f>
        <v>0</v>
      </c>
      <c r="BI1762" s="199">
        <f>IF(N1762="nulová",J1762,0)</f>
        <v>0</v>
      </c>
      <c r="BJ1762" s="17" t="s">
        <v>164</v>
      </c>
      <c r="BK1762" s="199">
        <f>ROUND(I1762*H1762,2)</f>
        <v>0</v>
      </c>
      <c r="BL1762" s="17" t="s">
        <v>164</v>
      </c>
      <c r="BM1762" s="198" t="s">
        <v>2964</v>
      </c>
    </row>
    <row r="1763" spans="1:65" s="2" customFormat="1" ht="14.4" customHeight="1">
      <c r="A1763" s="34"/>
      <c r="B1763" s="35"/>
      <c r="C1763" s="187" t="s">
        <v>2965</v>
      </c>
      <c r="D1763" s="187" t="s">
        <v>159</v>
      </c>
      <c r="E1763" s="188" t="s">
        <v>2966</v>
      </c>
      <c r="F1763" s="189" t="s">
        <v>2967</v>
      </c>
      <c r="G1763" s="190" t="s">
        <v>1179</v>
      </c>
      <c r="H1763" s="191">
        <v>1</v>
      </c>
      <c r="I1763" s="192"/>
      <c r="J1763" s="193">
        <f>ROUND(I1763*H1763,2)</f>
        <v>0</v>
      </c>
      <c r="K1763" s="189" t="s">
        <v>1</v>
      </c>
      <c r="L1763" s="39"/>
      <c r="M1763" s="194" t="s">
        <v>1</v>
      </c>
      <c r="N1763" s="195" t="s">
        <v>40</v>
      </c>
      <c r="O1763" s="72"/>
      <c r="P1763" s="196">
        <f>O1763*H1763</f>
        <v>0</v>
      </c>
      <c r="Q1763" s="196">
        <v>0</v>
      </c>
      <c r="R1763" s="196">
        <f>Q1763*H1763</f>
        <v>0</v>
      </c>
      <c r="S1763" s="196">
        <v>0</v>
      </c>
      <c r="T1763" s="197">
        <f>S1763*H1763</f>
        <v>0</v>
      </c>
      <c r="U1763" s="34"/>
      <c r="V1763" s="34"/>
      <c r="W1763" s="34"/>
      <c r="X1763" s="34"/>
      <c r="Y1763" s="34"/>
      <c r="Z1763" s="34"/>
      <c r="AA1763" s="34"/>
      <c r="AB1763" s="34"/>
      <c r="AC1763" s="34"/>
      <c r="AD1763" s="34"/>
      <c r="AE1763" s="34"/>
      <c r="AR1763" s="198" t="s">
        <v>164</v>
      </c>
      <c r="AT1763" s="198" t="s">
        <v>159</v>
      </c>
      <c r="AU1763" s="198" t="s">
        <v>83</v>
      </c>
      <c r="AY1763" s="17" t="s">
        <v>157</v>
      </c>
      <c r="BE1763" s="199">
        <f>IF(N1763="základní",J1763,0)</f>
        <v>0</v>
      </c>
      <c r="BF1763" s="199">
        <f>IF(N1763="snížená",J1763,0)</f>
        <v>0</v>
      </c>
      <c r="BG1763" s="199">
        <f>IF(N1763="zákl. přenesená",J1763,0)</f>
        <v>0</v>
      </c>
      <c r="BH1763" s="199">
        <f>IF(N1763="sníž. přenesená",J1763,0)</f>
        <v>0</v>
      </c>
      <c r="BI1763" s="199">
        <f>IF(N1763="nulová",J1763,0)</f>
        <v>0</v>
      </c>
      <c r="BJ1763" s="17" t="s">
        <v>164</v>
      </c>
      <c r="BK1763" s="199">
        <f>ROUND(I1763*H1763,2)</f>
        <v>0</v>
      </c>
      <c r="BL1763" s="17" t="s">
        <v>164</v>
      </c>
      <c r="BM1763" s="198" t="s">
        <v>2968</v>
      </c>
    </row>
    <row r="1764" spans="1:65" s="2" customFormat="1" ht="14.4" customHeight="1">
      <c r="A1764" s="34"/>
      <c r="B1764" s="35"/>
      <c r="C1764" s="187" t="s">
        <v>1588</v>
      </c>
      <c r="D1764" s="187" t="s">
        <v>159</v>
      </c>
      <c r="E1764" s="188" t="s">
        <v>2969</v>
      </c>
      <c r="F1764" s="189" t="s">
        <v>2970</v>
      </c>
      <c r="G1764" s="190" t="s">
        <v>1179</v>
      </c>
      <c r="H1764" s="191">
        <v>1</v>
      </c>
      <c r="I1764" s="192"/>
      <c r="J1764" s="193">
        <f>ROUND(I1764*H1764,2)</f>
        <v>0</v>
      </c>
      <c r="K1764" s="189" t="s">
        <v>1</v>
      </c>
      <c r="L1764" s="39"/>
      <c r="M1764" s="194" t="s">
        <v>1</v>
      </c>
      <c r="N1764" s="195" t="s">
        <v>40</v>
      </c>
      <c r="O1764" s="72"/>
      <c r="P1764" s="196">
        <f>O1764*H1764</f>
        <v>0</v>
      </c>
      <c r="Q1764" s="196">
        <v>0</v>
      </c>
      <c r="R1764" s="196">
        <f>Q1764*H1764</f>
        <v>0</v>
      </c>
      <c r="S1764" s="196">
        <v>0</v>
      </c>
      <c r="T1764" s="197">
        <f>S1764*H1764</f>
        <v>0</v>
      </c>
      <c r="U1764" s="34"/>
      <c r="V1764" s="34"/>
      <c r="W1764" s="34"/>
      <c r="X1764" s="34"/>
      <c r="Y1764" s="34"/>
      <c r="Z1764" s="34"/>
      <c r="AA1764" s="34"/>
      <c r="AB1764" s="34"/>
      <c r="AC1764" s="34"/>
      <c r="AD1764" s="34"/>
      <c r="AE1764" s="34"/>
      <c r="AR1764" s="198" t="s">
        <v>164</v>
      </c>
      <c r="AT1764" s="198" t="s">
        <v>159</v>
      </c>
      <c r="AU1764" s="198" t="s">
        <v>83</v>
      </c>
      <c r="AY1764" s="17" t="s">
        <v>157</v>
      </c>
      <c r="BE1764" s="199">
        <f>IF(N1764="základní",J1764,0)</f>
        <v>0</v>
      </c>
      <c r="BF1764" s="199">
        <f>IF(N1764="snížená",J1764,0)</f>
        <v>0</v>
      </c>
      <c r="BG1764" s="199">
        <f>IF(N1764="zákl. přenesená",J1764,0)</f>
        <v>0</v>
      </c>
      <c r="BH1764" s="199">
        <f>IF(N1764="sníž. přenesená",J1764,0)</f>
        <v>0</v>
      </c>
      <c r="BI1764" s="199">
        <f>IF(N1764="nulová",J1764,0)</f>
        <v>0</v>
      </c>
      <c r="BJ1764" s="17" t="s">
        <v>164</v>
      </c>
      <c r="BK1764" s="199">
        <f>ROUND(I1764*H1764,2)</f>
        <v>0</v>
      </c>
      <c r="BL1764" s="17" t="s">
        <v>164</v>
      </c>
      <c r="BM1764" s="198" t="s">
        <v>2971</v>
      </c>
    </row>
    <row r="1765" spans="1:65" s="2" customFormat="1" ht="14.4" customHeight="1">
      <c r="A1765" s="34"/>
      <c r="B1765" s="35"/>
      <c r="C1765" s="187" t="s">
        <v>2972</v>
      </c>
      <c r="D1765" s="187" t="s">
        <v>159</v>
      </c>
      <c r="E1765" s="188" t="s">
        <v>2973</v>
      </c>
      <c r="F1765" s="189" t="s">
        <v>2974</v>
      </c>
      <c r="G1765" s="190" t="s">
        <v>1179</v>
      </c>
      <c r="H1765" s="191">
        <v>1</v>
      </c>
      <c r="I1765" s="192"/>
      <c r="J1765" s="193">
        <f>ROUND(I1765*H1765,2)</f>
        <v>0</v>
      </c>
      <c r="K1765" s="189" t="s">
        <v>1</v>
      </c>
      <c r="L1765" s="39"/>
      <c r="M1765" s="194" t="s">
        <v>1</v>
      </c>
      <c r="N1765" s="195" t="s">
        <v>40</v>
      </c>
      <c r="O1765" s="72"/>
      <c r="P1765" s="196">
        <f>O1765*H1765</f>
        <v>0</v>
      </c>
      <c r="Q1765" s="196">
        <v>0</v>
      </c>
      <c r="R1765" s="196">
        <f>Q1765*H1765</f>
        <v>0</v>
      </c>
      <c r="S1765" s="196">
        <v>0</v>
      </c>
      <c r="T1765" s="197">
        <f>S1765*H1765</f>
        <v>0</v>
      </c>
      <c r="U1765" s="34"/>
      <c r="V1765" s="34"/>
      <c r="W1765" s="34"/>
      <c r="X1765" s="34"/>
      <c r="Y1765" s="34"/>
      <c r="Z1765" s="34"/>
      <c r="AA1765" s="34"/>
      <c r="AB1765" s="34"/>
      <c r="AC1765" s="34"/>
      <c r="AD1765" s="34"/>
      <c r="AE1765" s="34"/>
      <c r="AR1765" s="198" t="s">
        <v>164</v>
      </c>
      <c r="AT1765" s="198" t="s">
        <v>159</v>
      </c>
      <c r="AU1765" s="198" t="s">
        <v>83</v>
      </c>
      <c r="AY1765" s="17" t="s">
        <v>157</v>
      </c>
      <c r="BE1765" s="199">
        <f>IF(N1765="základní",J1765,0)</f>
        <v>0</v>
      </c>
      <c r="BF1765" s="199">
        <f>IF(N1765="snížená",J1765,0)</f>
        <v>0</v>
      </c>
      <c r="BG1765" s="199">
        <f>IF(N1765="zákl. přenesená",J1765,0)</f>
        <v>0</v>
      </c>
      <c r="BH1765" s="199">
        <f>IF(N1765="sníž. přenesená",J1765,0)</f>
        <v>0</v>
      </c>
      <c r="BI1765" s="199">
        <f>IF(N1765="nulová",J1765,0)</f>
        <v>0</v>
      </c>
      <c r="BJ1765" s="17" t="s">
        <v>164</v>
      </c>
      <c r="BK1765" s="199">
        <f>ROUND(I1765*H1765,2)</f>
        <v>0</v>
      </c>
      <c r="BL1765" s="17" t="s">
        <v>164</v>
      </c>
      <c r="BM1765" s="198" t="s">
        <v>2975</v>
      </c>
    </row>
    <row r="1766" spans="2:63" s="12" customFormat="1" ht="22.8" customHeight="1">
      <c r="B1766" s="171"/>
      <c r="C1766" s="172"/>
      <c r="D1766" s="173" t="s">
        <v>72</v>
      </c>
      <c r="E1766" s="185" t="s">
        <v>2976</v>
      </c>
      <c r="F1766" s="185" t="s">
        <v>2977</v>
      </c>
      <c r="G1766" s="172"/>
      <c r="H1766" s="172"/>
      <c r="I1766" s="175"/>
      <c r="J1766" s="186">
        <f>BK1766</f>
        <v>0</v>
      </c>
      <c r="K1766" s="172"/>
      <c r="L1766" s="177"/>
      <c r="M1766" s="178"/>
      <c r="N1766" s="179"/>
      <c r="O1766" s="179"/>
      <c r="P1766" s="180">
        <f>P1767</f>
        <v>0</v>
      </c>
      <c r="Q1766" s="179"/>
      <c r="R1766" s="180">
        <f>R1767</f>
        <v>0</v>
      </c>
      <c r="S1766" s="179"/>
      <c r="T1766" s="181">
        <f>T1767</f>
        <v>0</v>
      </c>
      <c r="AR1766" s="182" t="s">
        <v>182</v>
      </c>
      <c r="AT1766" s="183" t="s">
        <v>72</v>
      </c>
      <c r="AU1766" s="183" t="s">
        <v>81</v>
      </c>
      <c r="AY1766" s="182" t="s">
        <v>157</v>
      </c>
      <c r="BK1766" s="184">
        <f>BK1767</f>
        <v>0</v>
      </c>
    </row>
    <row r="1767" spans="1:65" s="2" customFormat="1" ht="14.4" customHeight="1">
      <c r="A1767" s="34"/>
      <c r="B1767" s="35"/>
      <c r="C1767" s="187" t="s">
        <v>1592</v>
      </c>
      <c r="D1767" s="187" t="s">
        <v>159</v>
      </c>
      <c r="E1767" s="188" t="s">
        <v>2978</v>
      </c>
      <c r="F1767" s="189" t="s">
        <v>2979</v>
      </c>
      <c r="G1767" s="190" t="s">
        <v>1179</v>
      </c>
      <c r="H1767" s="191">
        <v>1</v>
      </c>
      <c r="I1767" s="192"/>
      <c r="J1767" s="193">
        <f>ROUND(I1767*H1767,2)</f>
        <v>0</v>
      </c>
      <c r="K1767" s="189" t="s">
        <v>163</v>
      </c>
      <c r="L1767" s="39"/>
      <c r="M1767" s="194" t="s">
        <v>1</v>
      </c>
      <c r="N1767" s="195" t="s">
        <v>40</v>
      </c>
      <c r="O1767" s="72"/>
      <c r="P1767" s="196">
        <f>O1767*H1767</f>
        <v>0</v>
      </c>
      <c r="Q1767" s="196">
        <v>0</v>
      </c>
      <c r="R1767" s="196">
        <f>Q1767*H1767</f>
        <v>0</v>
      </c>
      <c r="S1767" s="196">
        <v>0</v>
      </c>
      <c r="T1767" s="197">
        <f>S1767*H1767</f>
        <v>0</v>
      </c>
      <c r="U1767" s="34"/>
      <c r="V1767" s="34"/>
      <c r="W1767" s="34"/>
      <c r="X1767" s="34"/>
      <c r="Y1767" s="34"/>
      <c r="Z1767" s="34"/>
      <c r="AA1767" s="34"/>
      <c r="AB1767" s="34"/>
      <c r="AC1767" s="34"/>
      <c r="AD1767" s="34"/>
      <c r="AE1767" s="34"/>
      <c r="AR1767" s="198" t="s">
        <v>2292</v>
      </c>
      <c r="AT1767" s="198" t="s">
        <v>159</v>
      </c>
      <c r="AU1767" s="198" t="s">
        <v>83</v>
      </c>
      <c r="AY1767" s="17" t="s">
        <v>157</v>
      </c>
      <c r="BE1767" s="199">
        <f>IF(N1767="základní",J1767,0)</f>
        <v>0</v>
      </c>
      <c r="BF1767" s="199">
        <f>IF(N1767="snížená",J1767,0)</f>
        <v>0</v>
      </c>
      <c r="BG1767" s="199">
        <f>IF(N1767="zákl. přenesená",J1767,0)</f>
        <v>0</v>
      </c>
      <c r="BH1767" s="199">
        <f>IF(N1767="sníž. přenesená",J1767,0)</f>
        <v>0</v>
      </c>
      <c r="BI1767" s="199">
        <f>IF(N1767="nulová",J1767,0)</f>
        <v>0</v>
      </c>
      <c r="BJ1767" s="17" t="s">
        <v>164</v>
      </c>
      <c r="BK1767" s="199">
        <f>ROUND(I1767*H1767,2)</f>
        <v>0</v>
      </c>
      <c r="BL1767" s="17" t="s">
        <v>2292</v>
      </c>
      <c r="BM1767" s="198" t="s">
        <v>2980</v>
      </c>
    </row>
    <row r="1768" spans="2:63" s="12" customFormat="1" ht="22.8" customHeight="1">
      <c r="B1768" s="171"/>
      <c r="C1768" s="172"/>
      <c r="D1768" s="173" t="s">
        <v>72</v>
      </c>
      <c r="E1768" s="185" t="s">
        <v>2981</v>
      </c>
      <c r="F1768" s="185" t="s">
        <v>2982</v>
      </c>
      <c r="G1768" s="172"/>
      <c r="H1768" s="172"/>
      <c r="I1768" s="175"/>
      <c r="J1768" s="186">
        <f>BK1768</f>
        <v>0</v>
      </c>
      <c r="K1768" s="172"/>
      <c r="L1768" s="177"/>
      <c r="M1768" s="178"/>
      <c r="N1768" s="179"/>
      <c r="O1768" s="179"/>
      <c r="P1768" s="180">
        <f>P1769</f>
        <v>0</v>
      </c>
      <c r="Q1768" s="179"/>
      <c r="R1768" s="180">
        <f>R1769</f>
        <v>0</v>
      </c>
      <c r="S1768" s="179"/>
      <c r="T1768" s="181">
        <f>T1769</f>
        <v>0</v>
      </c>
      <c r="AR1768" s="182" t="s">
        <v>182</v>
      </c>
      <c r="AT1768" s="183" t="s">
        <v>72</v>
      </c>
      <c r="AU1768" s="183" t="s">
        <v>81</v>
      </c>
      <c r="AY1768" s="182" t="s">
        <v>157</v>
      </c>
      <c r="BK1768" s="184">
        <f>BK1769</f>
        <v>0</v>
      </c>
    </row>
    <row r="1769" spans="1:65" s="2" customFormat="1" ht="14.4" customHeight="1">
      <c r="A1769" s="34"/>
      <c r="B1769" s="35"/>
      <c r="C1769" s="187" t="s">
        <v>2983</v>
      </c>
      <c r="D1769" s="187" t="s">
        <v>159</v>
      </c>
      <c r="E1769" s="188" t="s">
        <v>2984</v>
      </c>
      <c r="F1769" s="189" t="s">
        <v>2982</v>
      </c>
      <c r="G1769" s="190" t="s">
        <v>1179</v>
      </c>
      <c r="H1769" s="191">
        <v>1</v>
      </c>
      <c r="I1769" s="192"/>
      <c r="J1769" s="193">
        <f>ROUND(I1769*H1769,2)</f>
        <v>0</v>
      </c>
      <c r="K1769" s="189" t="s">
        <v>163</v>
      </c>
      <c r="L1769" s="39"/>
      <c r="M1769" s="194" t="s">
        <v>1</v>
      </c>
      <c r="N1769" s="195" t="s">
        <v>40</v>
      </c>
      <c r="O1769" s="72"/>
      <c r="P1769" s="196">
        <f>O1769*H1769</f>
        <v>0</v>
      </c>
      <c r="Q1769" s="196">
        <v>0</v>
      </c>
      <c r="R1769" s="196">
        <f>Q1769*H1769</f>
        <v>0</v>
      </c>
      <c r="S1769" s="196">
        <v>0</v>
      </c>
      <c r="T1769" s="197">
        <f>S1769*H1769</f>
        <v>0</v>
      </c>
      <c r="U1769" s="34"/>
      <c r="V1769" s="34"/>
      <c r="W1769" s="34"/>
      <c r="X1769" s="34"/>
      <c r="Y1769" s="34"/>
      <c r="Z1769" s="34"/>
      <c r="AA1769" s="34"/>
      <c r="AB1769" s="34"/>
      <c r="AC1769" s="34"/>
      <c r="AD1769" s="34"/>
      <c r="AE1769" s="34"/>
      <c r="AR1769" s="198" t="s">
        <v>164</v>
      </c>
      <c r="AT1769" s="198" t="s">
        <v>159</v>
      </c>
      <c r="AU1769" s="198" t="s">
        <v>83</v>
      </c>
      <c r="AY1769" s="17" t="s">
        <v>157</v>
      </c>
      <c r="BE1769" s="199">
        <f>IF(N1769="základní",J1769,0)</f>
        <v>0</v>
      </c>
      <c r="BF1769" s="199">
        <f>IF(N1769="snížená",J1769,0)</f>
        <v>0</v>
      </c>
      <c r="BG1769" s="199">
        <f>IF(N1769="zákl. přenesená",J1769,0)</f>
        <v>0</v>
      </c>
      <c r="BH1769" s="199">
        <f>IF(N1769="sníž. přenesená",J1769,0)</f>
        <v>0</v>
      </c>
      <c r="BI1769" s="199">
        <f>IF(N1769="nulová",J1769,0)</f>
        <v>0</v>
      </c>
      <c r="BJ1769" s="17" t="s">
        <v>164</v>
      </c>
      <c r="BK1769" s="199">
        <f>ROUND(I1769*H1769,2)</f>
        <v>0</v>
      </c>
      <c r="BL1769" s="17" t="s">
        <v>164</v>
      </c>
      <c r="BM1769" s="198" t="s">
        <v>2985</v>
      </c>
    </row>
    <row r="1770" spans="2:63" s="12" customFormat="1" ht="22.8" customHeight="1">
      <c r="B1770" s="171"/>
      <c r="C1770" s="172"/>
      <c r="D1770" s="173" t="s">
        <v>72</v>
      </c>
      <c r="E1770" s="185" t="s">
        <v>2986</v>
      </c>
      <c r="F1770" s="185" t="s">
        <v>2987</v>
      </c>
      <c r="G1770" s="172"/>
      <c r="H1770" s="172"/>
      <c r="I1770" s="175"/>
      <c r="J1770" s="186">
        <f>BK1770</f>
        <v>0</v>
      </c>
      <c r="K1770" s="172"/>
      <c r="L1770" s="177"/>
      <c r="M1770" s="178"/>
      <c r="N1770" s="179"/>
      <c r="O1770" s="179"/>
      <c r="P1770" s="180">
        <f>P1771</f>
        <v>0</v>
      </c>
      <c r="Q1770" s="179"/>
      <c r="R1770" s="180">
        <f>R1771</f>
        <v>0</v>
      </c>
      <c r="S1770" s="179"/>
      <c r="T1770" s="181">
        <f>T1771</f>
        <v>0</v>
      </c>
      <c r="AR1770" s="182" t="s">
        <v>182</v>
      </c>
      <c r="AT1770" s="183" t="s">
        <v>72</v>
      </c>
      <c r="AU1770" s="183" t="s">
        <v>81</v>
      </c>
      <c r="AY1770" s="182" t="s">
        <v>157</v>
      </c>
      <c r="BK1770" s="184">
        <f>BK1771</f>
        <v>0</v>
      </c>
    </row>
    <row r="1771" spans="1:65" s="2" customFormat="1" ht="14.4" customHeight="1">
      <c r="A1771" s="34"/>
      <c r="B1771" s="35"/>
      <c r="C1771" s="187" t="s">
        <v>1595</v>
      </c>
      <c r="D1771" s="187" t="s">
        <v>159</v>
      </c>
      <c r="E1771" s="188" t="s">
        <v>2988</v>
      </c>
      <c r="F1771" s="189" t="s">
        <v>2989</v>
      </c>
      <c r="G1771" s="190" t="s">
        <v>1179</v>
      </c>
      <c r="H1771" s="191">
        <v>1</v>
      </c>
      <c r="I1771" s="192"/>
      <c r="J1771" s="193">
        <f>ROUND(I1771*H1771,2)</f>
        <v>0</v>
      </c>
      <c r="K1771" s="189" t="s">
        <v>163</v>
      </c>
      <c r="L1771" s="39"/>
      <c r="M1771" s="248" t="s">
        <v>1</v>
      </c>
      <c r="N1771" s="249" t="s">
        <v>40</v>
      </c>
      <c r="O1771" s="250"/>
      <c r="P1771" s="251">
        <f>O1771*H1771</f>
        <v>0</v>
      </c>
      <c r="Q1771" s="251">
        <v>0</v>
      </c>
      <c r="R1771" s="251">
        <f>Q1771*H1771</f>
        <v>0</v>
      </c>
      <c r="S1771" s="251">
        <v>0</v>
      </c>
      <c r="T1771" s="252">
        <f>S1771*H1771</f>
        <v>0</v>
      </c>
      <c r="U1771" s="34"/>
      <c r="V1771" s="34"/>
      <c r="W1771" s="34"/>
      <c r="X1771" s="34"/>
      <c r="Y1771" s="34"/>
      <c r="Z1771" s="34"/>
      <c r="AA1771" s="34"/>
      <c r="AB1771" s="34"/>
      <c r="AC1771" s="34"/>
      <c r="AD1771" s="34"/>
      <c r="AE1771" s="34"/>
      <c r="AR1771" s="198" t="s">
        <v>2292</v>
      </c>
      <c r="AT1771" s="198" t="s">
        <v>159</v>
      </c>
      <c r="AU1771" s="198" t="s">
        <v>83</v>
      </c>
      <c r="AY1771" s="17" t="s">
        <v>157</v>
      </c>
      <c r="BE1771" s="199">
        <f>IF(N1771="základní",J1771,0)</f>
        <v>0</v>
      </c>
      <c r="BF1771" s="199">
        <f>IF(N1771="snížená",J1771,0)</f>
        <v>0</v>
      </c>
      <c r="BG1771" s="199">
        <f>IF(N1771="zákl. přenesená",J1771,0)</f>
        <v>0</v>
      </c>
      <c r="BH1771" s="199">
        <f>IF(N1771="sníž. přenesená",J1771,0)</f>
        <v>0</v>
      </c>
      <c r="BI1771" s="199">
        <f>IF(N1771="nulová",J1771,0)</f>
        <v>0</v>
      </c>
      <c r="BJ1771" s="17" t="s">
        <v>164</v>
      </c>
      <c r="BK1771" s="199">
        <f>ROUND(I1771*H1771,2)</f>
        <v>0</v>
      </c>
      <c r="BL1771" s="17" t="s">
        <v>2292</v>
      </c>
      <c r="BM1771" s="198" t="s">
        <v>2990</v>
      </c>
    </row>
    <row r="1772" spans="1:31" s="2" customFormat="1" ht="6.9" customHeight="1">
      <c r="A1772" s="34"/>
      <c r="B1772" s="55"/>
      <c r="C1772" s="56"/>
      <c r="D1772" s="56"/>
      <c r="E1772" s="56"/>
      <c r="F1772" s="56"/>
      <c r="G1772" s="56"/>
      <c r="H1772" s="56"/>
      <c r="I1772" s="56"/>
      <c r="J1772" s="56"/>
      <c r="K1772" s="56"/>
      <c r="L1772" s="39"/>
      <c r="M1772" s="34"/>
      <c r="O1772" s="34"/>
      <c r="P1772" s="34"/>
      <c r="Q1772" s="34"/>
      <c r="R1772" s="34"/>
      <c r="S1772" s="34"/>
      <c r="T1772" s="34"/>
      <c r="U1772" s="34"/>
      <c r="V1772" s="34"/>
      <c r="W1772" s="34"/>
      <c r="X1772" s="34"/>
      <c r="Y1772" s="34"/>
      <c r="Z1772" s="34"/>
      <c r="AA1772" s="34"/>
      <c r="AB1772" s="34"/>
      <c r="AC1772" s="34"/>
      <c r="AD1772" s="34"/>
      <c r="AE1772" s="34"/>
    </row>
  </sheetData>
  <sheetProtection algorithmName="SHA-512" hashValue="ff1Ndz8Em17VJWJBzj8wcHnALFkr6SBcZvlFSLWppWnVdyKHOPo878smvCxu25A/yA/yW8Kj3rMvcNMvcEed8g==" saltValue="7Ce0VzkF1nmHLxNBWTXfEm7PrxtX6OAad8idX19OrWIR4TXcNMbAwkqtvNpUIy+RceOLHtf+7anOeOwjDA+EPg==" spinCount="100000" sheet="1" objects="1" scenarios="1" formatColumns="0" formatRows="0" autoFilter="0"/>
  <autoFilter ref="C162:K1771"/>
  <mergeCells count="9">
    <mergeCell ref="E87:H87"/>
    <mergeCell ref="E153:H153"/>
    <mergeCell ref="E155:H15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86</v>
      </c>
    </row>
    <row r="3" spans="2:46" s="1" customFormat="1" ht="6.9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0"/>
      <c r="AT3" s="17" t="s">
        <v>83</v>
      </c>
    </row>
    <row r="4" spans="2:46" s="1" customFormat="1" ht="24.9" customHeight="1">
      <c r="B4" s="20"/>
      <c r="D4" s="111" t="s">
        <v>87</v>
      </c>
      <c r="L4" s="20"/>
      <c r="M4" s="112" t="s">
        <v>10</v>
      </c>
      <c r="AT4" s="17" t="s">
        <v>30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3" t="s">
        <v>16</v>
      </c>
      <c r="L6" s="20"/>
    </row>
    <row r="7" spans="2:12" s="1" customFormat="1" ht="16.5" customHeight="1">
      <c r="B7" s="20"/>
      <c r="E7" s="294" t="str">
        <f>'Rekapitulace stavby'!K6</f>
        <v>Milevsko ON - oprava výpravní budovy</v>
      </c>
      <c r="F7" s="295"/>
      <c r="G7" s="295"/>
      <c r="H7" s="295"/>
      <c r="L7" s="20"/>
    </row>
    <row r="8" spans="1:31" s="2" customFormat="1" ht="12" customHeight="1">
      <c r="A8" s="34"/>
      <c r="B8" s="39"/>
      <c r="C8" s="34"/>
      <c r="D8" s="113" t="s">
        <v>88</v>
      </c>
      <c r="E8" s="34"/>
      <c r="F8" s="34"/>
      <c r="G8" s="34"/>
      <c r="H8" s="34"/>
      <c r="I8" s="34"/>
      <c r="J8" s="34"/>
      <c r="K8" s="34"/>
      <c r="L8" s="52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6" t="s">
        <v>2991</v>
      </c>
      <c r="F9" s="297"/>
      <c r="G9" s="297"/>
      <c r="H9" s="297"/>
      <c r="I9" s="34"/>
      <c r="J9" s="34"/>
      <c r="K9" s="34"/>
      <c r="L9" s="52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2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3" t="s">
        <v>18</v>
      </c>
      <c r="E11" s="34"/>
      <c r="F11" s="114" t="s">
        <v>1</v>
      </c>
      <c r="G11" s="34"/>
      <c r="H11" s="34"/>
      <c r="I11" s="113" t="s">
        <v>19</v>
      </c>
      <c r="J11" s="114" t="s">
        <v>1</v>
      </c>
      <c r="K11" s="34"/>
      <c r="L11" s="52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3" t="s">
        <v>20</v>
      </c>
      <c r="E12" s="34"/>
      <c r="F12" s="114" t="s">
        <v>21</v>
      </c>
      <c r="G12" s="34"/>
      <c r="H12" s="34"/>
      <c r="I12" s="113" t="s">
        <v>22</v>
      </c>
      <c r="J12" s="115" t="str">
        <f>'Rekapitulace stavby'!AN8</f>
        <v>14. 9. 2020</v>
      </c>
      <c r="K12" s="34"/>
      <c r="L12" s="52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2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3" t="s">
        <v>24</v>
      </c>
      <c r="E14" s="34"/>
      <c r="F14" s="34"/>
      <c r="G14" s="34"/>
      <c r="H14" s="34"/>
      <c r="I14" s="113" t="s">
        <v>25</v>
      </c>
      <c r="J14" s="114" t="str">
        <f>IF('Rekapitulace stavby'!AN10="","",'Rekapitulace stavby'!AN10)</f>
        <v/>
      </c>
      <c r="K14" s="34"/>
      <c r="L14" s="52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4" t="str">
        <f>IF('Rekapitulace stavby'!E11="","",'Rekapitulace stavby'!E11)</f>
        <v xml:space="preserve"> </v>
      </c>
      <c r="F15" s="34"/>
      <c r="G15" s="34"/>
      <c r="H15" s="34"/>
      <c r="I15" s="113" t="s">
        <v>26</v>
      </c>
      <c r="J15" s="114" t="str">
        <f>IF('Rekapitulace stavby'!AN11="","",'Rekapitulace stavby'!AN11)</f>
        <v/>
      </c>
      <c r="K15" s="34"/>
      <c r="L15" s="52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2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3" t="s">
        <v>27</v>
      </c>
      <c r="E17" s="34"/>
      <c r="F17" s="34"/>
      <c r="G17" s="34"/>
      <c r="H17" s="34"/>
      <c r="I17" s="113" t="s">
        <v>25</v>
      </c>
      <c r="J17" s="30" t="str">
        <f>'Rekapitulace stavby'!AN13</f>
        <v>Vyplň údaj</v>
      </c>
      <c r="K17" s="34"/>
      <c r="L17" s="52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3" t="s">
        <v>26</v>
      </c>
      <c r="J18" s="30" t="str">
        <f>'Rekapitulace stavby'!AN14</f>
        <v>Vyplň údaj</v>
      </c>
      <c r="K18" s="34"/>
      <c r="L18" s="52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2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3" t="s">
        <v>29</v>
      </c>
      <c r="E20" s="34"/>
      <c r="F20" s="34"/>
      <c r="G20" s="34"/>
      <c r="H20" s="34"/>
      <c r="I20" s="113" t="s">
        <v>25</v>
      </c>
      <c r="J20" s="114" t="str">
        <f>IF('Rekapitulace stavby'!AN16="","",'Rekapitulace stavby'!AN16)</f>
        <v/>
      </c>
      <c r="K20" s="34"/>
      <c r="L20" s="52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4" t="str">
        <f>IF('Rekapitulace stavby'!E17="","",'Rekapitulace stavby'!E17)</f>
        <v xml:space="preserve"> </v>
      </c>
      <c r="F21" s="34"/>
      <c r="G21" s="34"/>
      <c r="H21" s="34"/>
      <c r="I21" s="113" t="s">
        <v>26</v>
      </c>
      <c r="J21" s="114" t="str">
        <f>IF('Rekapitulace stavby'!AN17="","",'Rekapitulace stavby'!AN17)</f>
        <v/>
      </c>
      <c r="K21" s="34"/>
      <c r="L21" s="52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2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3" t="s">
        <v>31</v>
      </c>
      <c r="E23" s="34"/>
      <c r="F23" s="34"/>
      <c r="G23" s="34"/>
      <c r="H23" s="34"/>
      <c r="I23" s="113" t="s">
        <v>25</v>
      </c>
      <c r="J23" s="114" t="str">
        <f>IF('Rekapitulace stavby'!AN19="","",'Rekapitulace stavby'!AN19)</f>
        <v/>
      </c>
      <c r="K23" s="34"/>
      <c r="L23" s="52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4" t="str">
        <f>IF('Rekapitulace stavby'!E20="","",'Rekapitulace stavby'!E20)</f>
        <v xml:space="preserve"> </v>
      </c>
      <c r="F24" s="34"/>
      <c r="G24" s="34"/>
      <c r="H24" s="34"/>
      <c r="I24" s="113" t="s">
        <v>26</v>
      </c>
      <c r="J24" s="114" t="str">
        <f>IF('Rekapitulace stavby'!AN20="","",'Rekapitulace stavby'!AN20)</f>
        <v/>
      </c>
      <c r="K24" s="34"/>
      <c r="L24" s="52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2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3" t="s">
        <v>32</v>
      </c>
      <c r="E26" s="34"/>
      <c r="F26" s="34"/>
      <c r="G26" s="34"/>
      <c r="H26" s="34"/>
      <c r="I26" s="34"/>
      <c r="J26" s="34"/>
      <c r="K26" s="34"/>
      <c r="L26" s="52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6"/>
      <c r="B27" s="117"/>
      <c r="C27" s="116"/>
      <c r="D27" s="116"/>
      <c r="E27" s="300" t="s">
        <v>1</v>
      </c>
      <c r="F27" s="300"/>
      <c r="G27" s="300"/>
      <c r="H27" s="300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2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9"/>
      <c r="E29" s="119"/>
      <c r="F29" s="119"/>
      <c r="G29" s="119"/>
      <c r="H29" s="119"/>
      <c r="I29" s="119"/>
      <c r="J29" s="119"/>
      <c r="K29" s="119"/>
      <c r="L29" s="52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0" t="s">
        <v>33</v>
      </c>
      <c r="E30" s="34"/>
      <c r="F30" s="34"/>
      <c r="G30" s="34"/>
      <c r="H30" s="34"/>
      <c r="I30" s="34"/>
      <c r="J30" s="121">
        <f>ROUND(J134,2)</f>
        <v>0</v>
      </c>
      <c r="K30" s="34"/>
      <c r="L30" s="52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9"/>
      <c r="E31" s="119"/>
      <c r="F31" s="119"/>
      <c r="G31" s="119"/>
      <c r="H31" s="119"/>
      <c r="I31" s="119"/>
      <c r="J31" s="119"/>
      <c r="K31" s="119"/>
      <c r="L31" s="52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2" t="s">
        <v>35</v>
      </c>
      <c r="G32" s="34"/>
      <c r="H32" s="34"/>
      <c r="I32" s="122" t="s">
        <v>34</v>
      </c>
      <c r="J32" s="122" t="s">
        <v>36</v>
      </c>
      <c r="K32" s="34"/>
      <c r="L32" s="52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 hidden="1">
      <c r="A33" s="34"/>
      <c r="B33" s="39"/>
      <c r="C33" s="34"/>
      <c r="D33" s="123" t="s">
        <v>37</v>
      </c>
      <c r="E33" s="113" t="s">
        <v>38</v>
      </c>
      <c r="F33" s="124">
        <f>ROUND((SUM(BE134:BE259)),2)</f>
        <v>0</v>
      </c>
      <c r="G33" s="34"/>
      <c r="H33" s="34"/>
      <c r="I33" s="125">
        <v>0.21</v>
      </c>
      <c r="J33" s="124">
        <f>ROUND(((SUM(BE134:BE259))*I33),2)</f>
        <v>0</v>
      </c>
      <c r="K33" s="34"/>
      <c r="L33" s="52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 hidden="1">
      <c r="A34" s="34"/>
      <c r="B34" s="39"/>
      <c r="C34" s="34"/>
      <c r="D34" s="34"/>
      <c r="E34" s="113" t="s">
        <v>39</v>
      </c>
      <c r="F34" s="124">
        <f>ROUND((SUM(BF134:BF259)),2)</f>
        <v>0</v>
      </c>
      <c r="G34" s="34"/>
      <c r="H34" s="34"/>
      <c r="I34" s="125">
        <v>0.15</v>
      </c>
      <c r="J34" s="124">
        <f>ROUND(((SUM(BF134:BF259))*I34),2)</f>
        <v>0</v>
      </c>
      <c r="K34" s="34"/>
      <c r="L34" s="52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9"/>
      <c r="C35" s="34"/>
      <c r="D35" s="113" t="s">
        <v>37</v>
      </c>
      <c r="E35" s="113" t="s">
        <v>40</v>
      </c>
      <c r="F35" s="124">
        <f>ROUND((SUM(BG134:BG259)),2)</f>
        <v>0</v>
      </c>
      <c r="G35" s="34"/>
      <c r="H35" s="34"/>
      <c r="I35" s="125">
        <v>0.21</v>
      </c>
      <c r="J35" s="124">
        <f>0</f>
        <v>0</v>
      </c>
      <c r="K35" s="34"/>
      <c r="L35" s="52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113" t="s">
        <v>41</v>
      </c>
      <c r="F36" s="124">
        <f>ROUND((SUM(BH134:BH259)),2)</f>
        <v>0</v>
      </c>
      <c r="G36" s="34"/>
      <c r="H36" s="34"/>
      <c r="I36" s="125">
        <v>0.15</v>
      </c>
      <c r="J36" s="124">
        <f>0</f>
        <v>0</v>
      </c>
      <c r="K36" s="34"/>
      <c r="L36" s="52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3" t="s">
        <v>42</v>
      </c>
      <c r="F37" s="124">
        <f>ROUND((SUM(BI134:BI259)),2)</f>
        <v>0</v>
      </c>
      <c r="G37" s="34"/>
      <c r="H37" s="34"/>
      <c r="I37" s="125">
        <v>0</v>
      </c>
      <c r="J37" s="124">
        <f>0</f>
        <v>0</v>
      </c>
      <c r="K37" s="34"/>
      <c r="L37" s="52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2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6"/>
      <c r="D39" s="127" t="s">
        <v>43</v>
      </c>
      <c r="E39" s="128"/>
      <c r="F39" s="128"/>
      <c r="G39" s="129" t="s">
        <v>44</v>
      </c>
      <c r="H39" s="130" t="s">
        <v>45</v>
      </c>
      <c r="I39" s="128"/>
      <c r="J39" s="131">
        <f>SUM(J30:J37)</f>
        <v>0</v>
      </c>
      <c r="K39" s="132"/>
      <c r="L39" s="52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2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2"/>
      <c r="D50" s="133" t="s">
        <v>46</v>
      </c>
      <c r="E50" s="134"/>
      <c r="F50" s="134"/>
      <c r="G50" s="133" t="s">
        <v>47</v>
      </c>
      <c r="H50" s="134"/>
      <c r="I50" s="134"/>
      <c r="J50" s="134"/>
      <c r="K50" s="134"/>
      <c r="L50" s="52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35" t="s">
        <v>48</v>
      </c>
      <c r="E61" s="136"/>
      <c r="F61" s="137" t="s">
        <v>49</v>
      </c>
      <c r="G61" s="135" t="s">
        <v>48</v>
      </c>
      <c r="H61" s="136"/>
      <c r="I61" s="136"/>
      <c r="J61" s="138" t="s">
        <v>49</v>
      </c>
      <c r="K61" s="136"/>
      <c r="L61" s="52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33" t="s">
        <v>50</v>
      </c>
      <c r="E65" s="139"/>
      <c r="F65" s="139"/>
      <c r="G65" s="133" t="s">
        <v>51</v>
      </c>
      <c r="H65" s="139"/>
      <c r="I65" s="139"/>
      <c r="J65" s="139"/>
      <c r="K65" s="139"/>
      <c r="L65" s="52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35" t="s">
        <v>48</v>
      </c>
      <c r="E76" s="136"/>
      <c r="F76" s="137" t="s">
        <v>49</v>
      </c>
      <c r="G76" s="135" t="s">
        <v>48</v>
      </c>
      <c r="H76" s="136"/>
      <c r="I76" s="136"/>
      <c r="J76" s="138" t="s">
        <v>49</v>
      </c>
      <c r="K76" s="136"/>
      <c r="L76" s="52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90</v>
      </c>
      <c r="D82" s="36"/>
      <c r="E82" s="36"/>
      <c r="F82" s="36"/>
      <c r="G82" s="36"/>
      <c r="H82" s="36"/>
      <c r="I82" s="36"/>
      <c r="J82" s="36"/>
      <c r="K82" s="36"/>
      <c r="L82" s="52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2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2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1" t="str">
        <f>E7</f>
        <v>Milevsko ON - oprava výpravní budovy</v>
      </c>
      <c r="F85" s="302"/>
      <c r="G85" s="302"/>
      <c r="H85" s="302"/>
      <c r="I85" s="36"/>
      <c r="J85" s="36"/>
      <c r="K85" s="36"/>
      <c r="L85" s="52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88</v>
      </c>
      <c r="D86" s="36"/>
      <c r="E86" s="36"/>
      <c r="F86" s="36"/>
      <c r="G86" s="36"/>
      <c r="H86" s="36"/>
      <c r="I86" s="36"/>
      <c r="J86" s="36"/>
      <c r="K86" s="36"/>
      <c r="L86" s="52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2" t="str">
        <f>E9</f>
        <v>SO 02 - Demolice objektu veřejných WC</v>
      </c>
      <c r="F87" s="303"/>
      <c r="G87" s="303"/>
      <c r="H87" s="303"/>
      <c r="I87" s="36"/>
      <c r="J87" s="36"/>
      <c r="K87" s="36"/>
      <c r="L87" s="52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2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7" t="str">
        <f>IF(J12="","",J12)</f>
        <v>14. 9. 2020</v>
      </c>
      <c r="K89" s="36"/>
      <c r="L89" s="52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2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2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2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2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4" t="s">
        <v>91</v>
      </c>
      <c r="D94" s="145"/>
      <c r="E94" s="145"/>
      <c r="F94" s="145"/>
      <c r="G94" s="145"/>
      <c r="H94" s="145"/>
      <c r="I94" s="145"/>
      <c r="J94" s="146" t="s">
        <v>92</v>
      </c>
      <c r="K94" s="145"/>
      <c r="L94" s="52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2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47" t="s">
        <v>93</v>
      </c>
      <c r="D96" s="36"/>
      <c r="E96" s="36"/>
      <c r="F96" s="36"/>
      <c r="G96" s="36"/>
      <c r="H96" s="36"/>
      <c r="I96" s="36"/>
      <c r="J96" s="85">
        <f>J134</f>
        <v>0</v>
      </c>
      <c r="K96" s="36"/>
      <c r="L96" s="52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94</v>
      </c>
    </row>
    <row r="97" spans="2:12" s="9" customFormat="1" ht="24.9" customHeight="1">
      <c r="B97" s="148"/>
      <c r="C97" s="149"/>
      <c r="D97" s="150" t="s">
        <v>95</v>
      </c>
      <c r="E97" s="151"/>
      <c r="F97" s="151"/>
      <c r="G97" s="151"/>
      <c r="H97" s="151"/>
      <c r="I97" s="151"/>
      <c r="J97" s="152">
        <f>J135</f>
        <v>0</v>
      </c>
      <c r="K97" s="149"/>
      <c r="L97" s="153"/>
    </row>
    <row r="98" spans="2:12" s="10" customFormat="1" ht="19.95" customHeight="1">
      <c r="B98" s="154"/>
      <c r="C98" s="155"/>
      <c r="D98" s="156" t="s">
        <v>96</v>
      </c>
      <c r="E98" s="157"/>
      <c r="F98" s="157"/>
      <c r="G98" s="157"/>
      <c r="H98" s="157"/>
      <c r="I98" s="157"/>
      <c r="J98" s="158">
        <f>J136</f>
        <v>0</v>
      </c>
      <c r="K98" s="155"/>
      <c r="L98" s="159"/>
    </row>
    <row r="99" spans="2:12" s="10" customFormat="1" ht="19.95" customHeight="1">
      <c r="B99" s="154"/>
      <c r="C99" s="155"/>
      <c r="D99" s="156" t="s">
        <v>97</v>
      </c>
      <c r="E99" s="157"/>
      <c r="F99" s="157"/>
      <c r="G99" s="157"/>
      <c r="H99" s="157"/>
      <c r="I99" s="157"/>
      <c r="J99" s="158">
        <f>J160</f>
        <v>0</v>
      </c>
      <c r="K99" s="155"/>
      <c r="L99" s="159"/>
    </row>
    <row r="100" spans="2:12" s="10" customFormat="1" ht="19.95" customHeight="1">
      <c r="B100" s="154"/>
      <c r="C100" s="155"/>
      <c r="D100" s="156" t="s">
        <v>99</v>
      </c>
      <c r="E100" s="157"/>
      <c r="F100" s="157"/>
      <c r="G100" s="157"/>
      <c r="H100" s="157"/>
      <c r="I100" s="157"/>
      <c r="J100" s="158">
        <f>J164</f>
        <v>0</v>
      </c>
      <c r="K100" s="155"/>
      <c r="L100" s="159"/>
    </row>
    <row r="101" spans="2:12" s="10" customFormat="1" ht="19.95" customHeight="1">
      <c r="B101" s="154"/>
      <c r="C101" s="155"/>
      <c r="D101" s="156" t="s">
        <v>103</v>
      </c>
      <c r="E101" s="157"/>
      <c r="F101" s="157"/>
      <c r="G101" s="157"/>
      <c r="H101" s="157"/>
      <c r="I101" s="157"/>
      <c r="J101" s="158">
        <f>J168</f>
        <v>0</v>
      </c>
      <c r="K101" s="155"/>
      <c r="L101" s="159"/>
    </row>
    <row r="102" spans="2:12" s="10" customFormat="1" ht="19.95" customHeight="1">
      <c r="B102" s="154"/>
      <c r="C102" s="155"/>
      <c r="D102" s="156" t="s">
        <v>104</v>
      </c>
      <c r="E102" s="157"/>
      <c r="F102" s="157"/>
      <c r="G102" s="157"/>
      <c r="H102" s="157"/>
      <c r="I102" s="157"/>
      <c r="J102" s="158">
        <f>J198</f>
        <v>0</v>
      </c>
      <c r="K102" s="155"/>
      <c r="L102" s="159"/>
    </row>
    <row r="103" spans="2:12" s="10" customFormat="1" ht="19.95" customHeight="1">
      <c r="B103" s="154"/>
      <c r="C103" s="155"/>
      <c r="D103" s="156" t="s">
        <v>105</v>
      </c>
      <c r="E103" s="157"/>
      <c r="F103" s="157"/>
      <c r="G103" s="157"/>
      <c r="H103" s="157"/>
      <c r="I103" s="157"/>
      <c r="J103" s="158">
        <f>J206</f>
        <v>0</v>
      </c>
      <c r="K103" s="155"/>
      <c r="L103" s="159"/>
    </row>
    <row r="104" spans="2:12" s="9" customFormat="1" ht="24.9" customHeight="1">
      <c r="B104" s="148"/>
      <c r="C104" s="149"/>
      <c r="D104" s="150" t="s">
        <v>106</v>
      </c>
      <c r="E104" s="151"/>
      <c r="F104" s="151"/>
      <c r="G104" s="151"/>
      <c r="H104" s="151"/>
      <c r="I104" s="151"/>
      <c r="J104" s="152">
        <f>J208</f>
        <v>0</v>
      </c>
      <c r="K104" s="149"/>
      <c r="L104" s="153"/>
    </row>
    <row r="105" spans="2:12" s="10" customFormat="1" ht="19.95" customHeight="1">
      <c r="B105" s="154"/>
      <c r="C105" s="155"/>
      <c r="D105" s="156" t="s">
        <v>107</v>
      </c>
      <c r="E105" s="157"/>
      <c r="F105" s="157"/>
      <c r="G105" s="157"/>
      <c r="H105" s="157"/>
      <c r="I105" s="157"/>
      <c r="J105" s="158">
        <f>J209</f>
        <v>0</v>
      </c>
      <c r="K105" s="155"/>
      <c r="L105" s="159"/>
    </row>
    <row r="106" spans="2:12" s="10" customFormat="1" ht="19.95" customHeight="1">
      <c r="B106" s="154"/>
      <c r="C106" s="155"/>
      <c r="D106" s="156" t="s">
        <v>2992</v>
      </c>
      <c r="E106" s="157"/>
      <c r="F106" s="157"/>
      <c r="G106" s="157"/>
      <c r="H106" s="157"/>
      <c r="I106" s="157"/>
      <c r="J106" s="158">
        <f>J213</f>
        <v>0</v>
      </c>
      <c r="K106" s="155"/>
      <c r="L106" s="159"/>
    </row>
    <row r="107" spans="2:12" s="10" customFormat="1" ht="19.95" customHeight="1">
      <c r="B107" s="154"/>
      <c r="C107" s="155"/>
      <c r="D107" s="156" t="s">
        <v>112</v>
      </c>
      <c r="E107" s="157"/>
      <c r="F107" s="157"/>
      <c r="G107" s="157"/>
      <c r="H107" s="157"/>
      <c r="I107" s="157"/>
      <c r="J107" s="158">
        <f>J217</f>
        <v>0</v>
      </c>
      <c r="K107" s="155"/>
      <c r="L107" s="159"/>
    </row>
    <row r="108" spans="2:12" s="10" customFormat="1" ht="19.95" customHeight="1">
      <c r="B108" s="154"/>
      <c r="C108" s="155"/>
      <c r="D108" s="156" t="s">
        <v>117</v>
      </c>
      <c r="E108" s="157"/>
      <c r="F108" s="157"/>
      <c r="G108" s="157"/>
      <c r="H108" s="157"/>
      <c r="I108" s="157"/>
      <c r="J108" s="158">
        <f>J223</f>
        <v>0</v>
      </c>
      <c r="K108" s="155"/>
      <c r="L108" s="159"/>
    </row>
    <row r="109" spans="2:12" s="10" customFormat="1" ht="19.95" customHeight="1">
      <c r="B109" s="154"/>
      <c r="C109" s="155"/>
      <c r="D109" s="156" t="s">
        <v>118</v>
      </c>
      <c r="E109" s="157"/>
      <c r="F109" s="157"/>
      <c r="G109" s="157"/>
      <c r="H109" s="157"/>
      <c r="I109" s="157"/>
      <c r="J109" s="158">
        <f>J227</f>
        <v>0</v>
      </c>
      <c r="K109" s="155"/>
      <c r="L109" s="159"/>
    </row>
    <row r="110" spans="2:12" s="10" customFormat="1" ht="19.95" customHeight="1">
      <c r="B110" s="154"/>
      <c r="C110" s="155"/>
      <c r="D110" s="156" t="s">
        <v>121</v>
      </c>
      <c r="E110" s="157"/>
      <c r="F110" s="157"/>
      <c r="G110" s="157"/>
      <c r="H110" s="157"/>
      <c r="I110" s="157"/>
      <c r="J110" s="158">
        <f>J233</f>
        <v>0</v>
      </c>
      <c r="K110" s="155"/>
      <c r="L110" s="159"/>
    </row>
    <row r="111" spans="2:12" s="10" customFormat="1" ht="19.95" customHeight="1">
      <c r="B111" s="154"/>
      <c r="C111" s="155"/>
      <c r="D111" s="156" t="s">
        <v>123</v>
      </c>
      <c r="E111" s="157"/>
      <c r="F111" s="157"/>
      <c r="G111" s="157"/>
      <c r="H111" s="157"/>
      <c r="I111" s="157"/>
      <c r="J111" s="158">
        <f>J246</f>
        <v>0</v>
      </c>
      <c r="K111" s="155"/>
      <c r="L111" s="159"/>
    </row>
    <row r="112" spans="2:12" s="9" customFormat="1" ht="24.9" customHeight="1">
      <c r="B112" s="148"/>
      <c r="C112" s="149"/>
      <c r="D112" s="150" t="s">
        <v>135</v>
      </c>
      <c r="E112" s="151"/>
      <c r="F112" s="151"/>
      <c r="G112" s="151"/>
      <c r="H112" s="151"/>
      <c r="I112" s="151"/>
      <c r="J112" s="152">
        <f>J255</f>
        <v>0</v>
      </c>
      <c r="K112" s="149"/>
      <c r="L112" s="153"/>
    </row>
    <row r="113" spans="2:12" s="10" customFormat="1" ht="19.95" customHeight="1">
      <c r="B113" s="154"/>
      <c r="C113" s="155"/>
      <c r="D113" s="156" t="s">
        <v>137</v>
      </c>
      <c r="E113" s="157"/>
      <c r="F113" s="157"/>
      <c r="G113" s="157"/>
      <c r="H113" s="157"/>
      <c r="I113" s="157"/>
      <c r="J113" s="158">
        <f>J256</f>
        <v>0</v>
      </c>
      <c r="K113" s="155"/>
      <c r="L113" s="159"/>
    </row>
    <row r="114" spans="2:12" s="10" customFormat="1" ht="19.95" customHeight="1">
      <c r="B114" s="154"/>
      <c r="C114" s="155"/>
      <c r="D114" s="156" t="s">
        <v>140</v>
      </c>
      <c r="E114" s="157"/>
      <c r="F114" s="157"/>
      <c r="G114" s="157"/>
      <c r="H114" s="157"/>
      <c r="I114" s="157"/>
      <c r="J114" s="158">
        <f>J258</f>
        <v>0</v>
      </c>
      <c r="K114" s="155"/>
      <c r="L114" s="159"/>
    </row>
    <row r="115" spans="1:31" s="2" customFormat="1" ht="21.7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2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" customHeight="1">
      <c r="A116" s="34"/>
      <c r="B116" s="55"/>
      <c r="C116" s="56"/>
      <c r="D116" s="56"/>
      <c r="E116" s="56"/>
      <c r="F116" s="56"/>
      <c r="G116" s="56"/>
      <c r="H116" s="56"/>
      <c r="I116" s="56"/>
      <c r="J116" s="56"/>
      <c r="K116" s="56"/>
      <c r="L116" s="52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20" spans="1:31" s="2" customFormat="1" ht="6.9" customHeight="1">
      <c r="A120" s="34"/>
      <c r="B120" s="57"/>
      <c r="C120" s="58"/>
      <c r="D120" s="58"/>
      <c r="E120" s="58"/>
      <c r="F120" s="58"/>
      <c r="G120" s="58"/>
      <c r="H120" s="58"/>
      <c r="I120" s="58"/>
      <c r="J120" s="58"/>
      <c r="K120" s="58"/>
      <c r="L120" s="52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24.9" customHeight="1">
      <c r="A121" s="34"/>
      <c r="B121" s="35"/>
      <c r="C121" s="23" t="s">
        <v>142</v>
      </c>
      <c r="D121" s="36"/>
      <c r="E121" s="36"/>
      <c r="F121" s="36"/>
      <c r="G121" s="36"/>
      <c r="H121" s="36"/>
      <c r="I121" s="36"/>
      <c r="J121" s="36"/>
      <c r="K121" s="36"/>
      <c r="L121" s="52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2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9" t="s">
        <v>16</v>
      </c>
      <c r="D123" s="36"/>
      <c r="E123" s="36"/>
      <c r="F123" s="36"/>
      <c r="G123" s="36"/>
      <c r="H123" s="36"/>
      <c r="I123" s="36"/>
      <c r="J123" s="36"/>
      <c r="K123" s="36"/>
      <c r="L123" s="52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6.5" customHeight="1">
      <c r="A124" s="34"/>
      <c r="B124" s="35"/>
      <c r="C124" s="36"/>
      <c r="D124" s="36"/>
      <c r="E124" s="301" t="str">
        <f>E7</f>
        <v>Milevsko ON - oprava výpravní budovy</v>
      </c>
      <c r="F124" s="302"/>
      <c r="G124" s="302"/>
      <c r="H124" s="302"/>
      <c r="I124" s="36"/>
      <c r="J124" s="36"/>
      <c r="K124" s="36"/>
      <c r="L124" s="52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2" customHeight="1">
      <c r="A125" s="34"/>
      <c r="B125" s="35"/>
      <c r="C125" s="29" t="s">
        <v>88</v>
      </c>
      <c r="D125" s="36"/>
      <c r="E125" s="36"/>
      <c r="F125" s="36"/>
      <c r="G125" s="36"/>
      <c r="H125" s="36"/>
      <c r="I125" s="36"/>
      <c r="J125" s="36"/>
      <c r="K125" s="36"/>
      <c r="L125" s="52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6.5" customHeight="1">
      <c r="A126" s="34"/>
      <c r="B126" s="35"/>
      <c r="C126" s="36"/>
      <c r="D126" s="36"/>
      <c r="E126" s="272" t="str">
        <f>E9</f>
        <v>SO 02 - Demolice objektu veřejných WC</v>
      </c>
      <c r="F126" s="303"/>
      <c r="G126" s="303"/>
      <c r="H126" s="303"/>
      <c r="I126" s="36"/>
      <c r="J126" s="36"/>
      <c r="K126" s="36"/>
      <c r="L126" s="52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6.9" customHeight="1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52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2" customHeight="1">
      <c r="A128" s="34"/>
      <c r="B128" s="35"/>
      <c r="C128" s="29" t="s">
        <v>20</v>
      </c>
      <c r="D128" s="36"/>
      <c r="E128" s="36"/>
      <c r="F128" s="27" t="str">
        <f>F12</f>
        <v xml:space="preserve"> </v>
      </c>
      <c r="G128" s="36"/>
      <c r="H128" s="36"/>
      <c r="I128" s="29" t="s">
        <v>22</v>
      </c>
      <c r="J128" s="67" t="str">
        <f>IF(J12="","",J12)</f>
        <v>14. 9. 2020</v>
      </c>
      <c r="K128" s="36"/>
      <c r="L128" s="52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6.9" customHeight="1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52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15.15" customHeight="1">
      <c r="A130" s="34"/>
      <c r="B130" s="35"/>
      <c r="C130" s="29" t="s">
        <v>24</v>
      </c>
      <c r="D130" s="36"/>
      <c r="E130" s="36"/>
      <c r="F130" s="27" t="str">
        <f>E15</f>
        <v xml:space="preserve"> </v>
      </c>
      <c r="G130" s="36"/>
      <c r="H130" s="36"/>
      <c r="I130" s="29" t="s">
        <v>29</v>
      </c>
      <c r="J130" s="32" t="str">
        <f>E21</f>
        <v xml:space="preserve"> </v>
      </c>
      <c r="K130" s="36"/>
      <c r="L130" s="52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15.15" customHeight="1">
      <c r="A131" s="34"/>
      <c r="B131" s="35"/>
      <c r="C131" s="29" t="s">
        <v>27</v>
      </c>
      <c r="D131" s="36"/>
      <c r="E131" s="36"/>
      <c r="F131" s="27" t="str">
        <f>IF(E18="","",E18)</f>
        <v>Vyplň údaj</v>
      </c>
      <c r="G131" s="36"/>
      <c r="H131" s="36"/>
      <c r="I131" s="29" t="s">
        <v>31</v>
      </c>
      <c r="J131" s="32" t="str">
        <f>E24</f>
        <v xml:space="preserve"> </v>
      </c>
      <c r="K131" s="36"/>
      <c r="L131" s="52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10.35" customHeight="1">
      <c r="A132" s="34"/>
      <c r="B132" s="35"/>
      <c r="C132" s="36"/>
      <c r="D132" s="36"/>
      <c r="E132" s="36"/>
      <c r="F132" s="36"/>
      <c r="G132" s="36"/>
      <c r="H132" s="36"/>
      <c r="I132" s="36"/>
      <c r="J132" s="36"/>
      <c r="K132" s="36"/>
      <c r="L132" s="52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11" customFormat="1" ht="29.25" customHeight="1">
      <c r="A133" s="160"/>
      <c r="B133" s="161"/>
      <c r="C133" s="162" t="s">
        <v>143</v>
      </c>
      <c r="D133" s="163" t="s">
        <v>58</v>
      </c>
      <c r="E133" s="163" t="s">
        <v>54</v>
      </c>
      <c r="F133" s="163" t="s">
        <v>55</v>
      </c>
      <c r="G133" s="163" t="s">
        <v>144</v>
      </c>
      <c r="H133" s="163" t="s">
        <v>145</v>
      </c>
      <c r="I133" s="163" t="s">
        <v>146</v>
      </c>
      <c r="J133" s="163" t="s">
        <v>92</v>
      </c>
      <c r="K133" s="164" t="s">
        <v>147</v>
      </c>
      <c r="L133" s="165"/>
      <c r="M133" s="76" t="s">
        <v>1</v>
      </c>
      <c r="N133" s="77" t="s">
        <v>37</v>
      </c>
      <c r="O133" s="77" t="s">
        <v>148</v>
      </c>
      <c r="P133" s="77" t="s">
        <v>149</v>
      </c>
      <c r="Q133" s="77" t="s">
        <v>150</v>
      </c>
      <c r="R133" s="77" t="s">
        <v>151</v>
      </c>
      <c r="S133" s="77" t="s">
        <v>152</v>
      </c>
      <c r="T133" s="78" t="s">
        <v>153</v>
      </c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</row>
    <row r="134" spans="1:63" s="2" customFormat="1" ht="22.8" customHeight="1">
      <c r="A134" s="34"/>
      <c r="B134" s="35"/>
      <c r="C134" s="83" t="s">
        <v>154</v>
      </c>
      <c r="D134" s="36"/>
      <c r="E134" s="36"/>
      <c r="F134" s="36"/>
      <c r="G134" s="36"/>
      <c r="H134" s="36"/>
      <c r="I134" s="36"/>
      <c r="J134" s="166">
        <f>BK134</f>
        <v>0</v>
      </c>
      <c r="K134" s="36"/>
      <c r="L134" s="39"/>
      <c r="M134" s="79"/>
      <c r="N134" s="167"/>
      <c r="O134" s="80"/>
      <c r="P134" s="168">
        <f>P135+P208+P255</f>
        <v>0</v>
      </c>
      <c r="Q134" s="80"/>
      <c r="R134" s="168">
        <f>R135+R208+R255</f>
        <v>33.32103325</v>
      </c>
      <c r="S134" s="80"/>
      <c r="T134" s="169">
        <f>T135+T208+T255</f>
        <v>249.14273300000002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72</v>
      </c>
      <c r="AU134" s="17" t="s">
        <v>94</v>
      </c>
      <c r="BK134" s="170">
        <f>BK135+BK208+BK255</f>
        <v>0</v>
      </c>
    </row>
    <row r="135" spans="2:63" s="12" customFormat="1" ht="25.95" customHeight="1">
      <c r="B135" s="171"/>
      <c r="C135" s="172"/>
      <c r="D135" s="173" t="s">
        <v>72</v>
      </c>
      <c r="E135" s="174" t="s">
        <v>155</v>
      </c>
      <c r="F135" s="174" t="s">
        <v>156</v>
      </c>
      <c r="G135" s="172"/>
      <c r="H135" s="172"/>
      <c r="I135" s="175"/>
      <c r="J135" s="176">
        <f>BK135</f>
        <v>0</v>
      </c>
      <c r="K135" s="172"/>
      <c r="L135" s="177"/>
      <c r="M135" s="178"/>
      <c r="N135" s="179"/>
      <c r="O135" s="179"/>
      <c r="P135" s="180">
        <f>P136+P160+P164+P168+P198+P206</f>
        <v>0</v>
      </c>
      <c r="Q135" s="179"/>
      <c r="R135" s="180">
        <f>R136+R160+R164+R168+R198+R206</f>
        <v>33.31420225</v>
      </c>
      <c r="S135" s="179"/>
      <c r="T135" s="181">
        <f>T136+T160+T164+T168+T198+T206</f>
        <v>237.83683200000002</v>
      </c>
      <c r="AR135" s="182" t="s">
        <v>81</v>
      </c>
      <c r="AT135" s="183" t="s">
        <v>72</v>
      </c>
      <c r="AU135" s="183" t="s">
        <v>73</v>
      </c>
      <c r="AY135" s="182" t="s">
        <v>157</v>
      </c>
      <c r="BK135" s="184">
        <f>BK136+BK160+BK164+BK168+BK198+BK206</f>
        <v>0</v>
      </c>
    </row>
    <row r="136" spans="2:63" s="12" customFormat="1" ht="22.8" customHeight="1">
      <c r="B136" s="171"/>
      <c r="C136" s="172"/>
      <c r="D136" s="173" t="s">
        <v>72</v>
      </c>
      <c r="E136" s="185" t="s">
        <v>81</v>
      </c>
      <c r="F136" s="185" t="s">
        <v>158</v>
      </c>
      <c r="G136" s="172"/>
      <c r="H136" s="172"/>
      <c r="I136" s="175"/>
      <c r="J136" s="186">
        <f>BK136</f>
        <v>0</v>
      </c>
      <c r="K136" s="172"/>
      <c r="L136" s="177"/>
      <c r="M136" s="178"/>
      <c r="N136" s="179"/>
      <c r="O136" s="179"/>
      <c r="P136" s="180">
        <f>SUM(P137:P159)</f>
        <v>0</v>
      </c>
      <c r="Q136" s="179"/>
      <c r="R136" s="180">
        <f>SUM(R137:R159)</f>
        <v>0.010199999999999999</v>
      </c>
      <c r="S136" s="179"/>
      <c r="T136" s="181">
        <f>SUM(T137:T159)</f>
        <v>0</v>
      </c>
      <c r="AR136" s="182" t="s">
        <v>81</v>
      </c>
      <c r="AT136" s="183" t="s">
        <v>72</v>
      </c>
      <c r="AU136" s="183" t="s">
        <v>81</v>
      </c>
      <c r="AY136" s="182" t="s">
        <v>157</v>
      </c>
      <c r="BK136" s="184">
        <f>SUM(BK137:BK159)</f>
        <v>0</v>
      </c>
    </row>
    <row r="137" spans="1:65" s="2" customFormat="1" ht="24.15" customHeight="1">
      <c r="A137" s="34"/>
      <c r="B137" s="35"/>
      <c r="C137" s="187" t="s">
        <v>81</v>
      </c>
      <c r="D137" s="187" t="s">
        <v>159</v>
      </c>
      <c r="E137" s="188" t="s">
        <v>169</v>
      </c>
      <c r="F137" s="189" t="s">
        <v>170</v>
      </c>
      <c r="G137" s="190" t="s">
        <v>162</v>
      </c>
      <c r="H137" s="191">
        <v>68</v>
      </c>
      <c r="I137" s="192"/>
      <c r="J137" s="193">
        <f>ROUND(I137*H137,2)</f>
        <v>0</v>
      </c>
      <c r="K137" s="189" t="s">
        <v>163</v>
      </c>
      <c r="L137" s="39"/>
      <c r="M137" s="194" t="s">
        <v>1</v>
      </c>
      <c r="N137" s="195" t="s">
        <v>40</v>
      </c>
      <c r="O137" s="72"/>
      <c r="P137" s="196">
        <f>O137*H137</f>
        <v>0</v>
      </c>
      <c r="Q137" s="196">
        <v>0.00015</v>
      </c>
      <c r="R137" s="196">
        <f>Q137*H137</f>
        <v>0.010199999999999999</v>
      </c>
      <c r="S137" s="196">
        <v>0</v>
      </c>
      <c r="T137" s="197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8" t="s">
        <v>164</v>
      </c>
      <c r="AT137" s="198" t="s">
        <v>159</v>
      </c>
      <c r="AU137" s="198" t="s">
        <v>83</v>
      </c>
      <c r="AY137" s="17" t="s">
        <v>157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7" t="s">
        <v>164</v>
      </c>
      <c r="BK137" s="199">
        <f>ROUND(I137*H137,2)</f>
        <v>0</v>
      </c>
      <c r="BL137" s="17" t="s">
        <v>164</v>
      </c>
      <c r="BM137" s="198" t="s">
        <v>164</v>
      </c>
    </row>
    <row r="138" spans="2:51" s="14" customFormat="1" ht="10.2">
      <c r="B138" s="211"/>
      <c r="C138" s="212"/>
      <c r="D138" s="202" t="s">
        <v>165</v>
      </c>
      <c r="E138" s="213" t="s">
        <v>1</v>
      </c>
      <c r="F138" s="214" t="s">
        <v>2993</v>
      </c>
      <c r="G138" s="212"/>
      <c r="H138" s="215">
        <v>68</v>
      </c>
      <c r="I138" s="216"/>
      <c r="J138" s="212"/>
      <c r="K138" s="212"/>
      <c r="L138" s="217"/>
      <c r="M138" s="218"/>
      <c r="N138" s="219"/>
      <c r="O138" s="219"/>
      <c r="P138" s="219"/>
      <c r="Q138" s="219"/>
      <c r="R138" s="219"/>
      <c r="S138" s="219"/>
      <c r="T138" s="220"/>
      <c r="AT138" s="221" t="s">
        <v>165</v>
      </c>
      <c r="AU138" s="221" t="s">
        <v>83</v>
      </c>
      <c r="AV138" s="14" t="s">
        <v>83</v>
      </c>
      <c r="AW138" s="14" t="s">
        <v>30</v>
      </c>
      <c r="AX138" s="14" t="s">
        <v>73</v>
      </c>
      <c r="AY138" s="221" t="s">
        <v>157</v>
      </c>
    </row>
    <row r="139" spans="2:51" s="15" customFormat="1" ht="10.2">
      <c r="B139" s="222"/>
      <c r="C139" s="223"/>
      <c r="D139" s="202" t="s">
        <v>165</v>
      </c>
      <c r="E139" s="224" t="s">
        <v>1</v>
      </c>
      <c r="F139" s="225" t="s">
        <v>168</v>
      </c>
      <c r="G139" s="223"/>
      <c r="H139" s="226">
        <v>68</v>
      </c>
      <c r="I139" s="227"/>
      <c r="J139" s="223"/>
      <c r="K139" s="223"/>
      <c r="L139" s="228"/>
      <c r="M139" s="229"/>
      <c r="N139" s="230"/>
      <c r="O139" s="230"/>
      <c r="P139" s="230"/>
      <c r="Q139" s="230"/>
      <c r="R139" s="230"/>
      <c r="S139" s="230"/>
      <c r="T139" s="231"/>
      <c r="AT139" s="232" t="s">
        <v>165</v>
      </c>
      <c r="AU139" s="232" t="s">
        <v>83</v>
      </c>
      <c r="AV139" s="15" t="s">
        <v>164</v>
      </c>
      <c r="AW139" s="15" t="s">
        <v>30</v>
      </c>
      <c r="AX139" s="15" t="s">
        <v>81</v>
      </c>
      <c r="AY139" s="232" t="s">
        <v>157</v>
      </c>
    </row>
    <row r="140" spans="1:65" s="2" customFormat="1" ht="24.15" customHeight="1">
      <c r="A140" s="34"/>
      <c r="B140" s="35"/>
      <c r="C140" s="187" t="s">
        <v>83</v>
      </c>
      <c r="D140" s="187" t="s">
        <v>159</v>
      </c>
      <c r="E140" s="188" t="s">
        <v>174</v>
      </c>
      <c r="F140" s="189" t="s">
        <v>175</v>
      </c>
      <c r="G140" s="190" t="s">
        <v>162</v>
      </c>
      <c r="H140" s="191">
        <v>68</v>
      </c>
      <c r="I140" s="192"/>
      <c r="J140" s="193">
        <f>ROUND(I140*H140,2)</f>
        <v>0</v>
      </c>
      <c r="K140" s="189" t="s">
        <v>163</v>
      </c>
      <c r="L140" s="39"/>
      <c r="M140" s="194" t="s">
        <v>1</v>
      </c>
      <c r="N140" s="195" t="s">
        <v>40</v>
      </c>
      <c r="O140" s="72"/>
      <c r="P140" s="196">
        <f>O140*H140</f>
        <v>0</v>
      </c>
      <c r="Q140" s="196">
        <v>0</v>
      </c>
      <c r="R140" s="196">
        <f>Q140*H140</f>
        <v>0</v>
      </c>
      <c r="S140" s="196">
        <v>0</v>
      </c>
      <c r="T140" s="197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8" t="s">
        <v>164</v>
      </c>
      <c r="AT140" s="198" t="s">
        <v>159</v>
      </c>
      <c r="AU140" s="198" t="s">
        <v>83</v>
      </c>
      <c r="AY140" s="17" t="s">
        <v>157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7" t="s">
        <v>164</v>
      </c>
      <c r="BK140" s="199">
        <f>ROUND(I140*H140,2)</f>
        <v>0</v>
      </c>
      <c r="BL140" s="17" t="s">
        <v>164</v>
      </c>
      <c r="BM140" s="198" t="s">
        <v>171</v>
      </c>
    </row>
    <row r="141" spans="1:65" s="2" customFormat="1" ht="24.15" customHeight="1">
      <c r="A141" s="34"/>
      <c r="B141" s="35"/>
      <c r="C141" s="187" t="s">
        <v>173</v>
      </c>
      <c r="D141" s="187" t="s">
        <v>159</v>
      </c>
      <c r="E141" s="188" t="s">
        <v>188</v>
      </c>
      <c r="F141" s="189" t="s">
        <v>189</v>
      </c>
      <c r="G141" s="190" t="s">
        <v>179</v>
      </c>
      <c r="H141" s="191">
        <v>6.9</v>
      </c>
      <c r="I141" s="192"/>
      <c r="J141" s="193">
        <f>ROUND(I141*H141,2)</f>
        <v>0</v>
      </c>
      <c r="K141" s="189" t="s">
        <v>163</v>
      </c>
      <c r="L141" s="39"/>
      <c r="M141" s="194" t="s">
        <v>1</v>
      </c>
      <c r="N141" s="195" t="s">
        <v>40</v>
      </c>
      <c r="O141" s="72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8" t="s">
        <v>164</v>
      </c>
      <c r="AT141" s="198" t="s">
        <v>159</v>
      </c>
      <c r="AU141" s="198" t="s">
        <v>83</v>
      </c>
      <c r="AY141" s="17" t="s">
        <v>157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7" t="s">
        <v>164</v>
      </c>
      <c r="BK141" s="199">
        <f>ROUND(I141*H141,2)</f>
        <v>0</v>
      </c>
      <c r="BL141" s="17" t="s">
        <v>164</v>
      </c>
      <c r="BM141" s="198" t="s">
        <v>176</v>
      </c>
    </row>
    <row r="142" spans="2:51" s="13" customFormat="1" ht="10.2">
      <c r="B142" s="200"/>
      <c r="C142" s="201"/>
      <c r="D142" s="202" t="s">
        <v>165</v>
      </c>
      <c r="E142" s="203" t="s">
        <v>1</v>
      </c>
      <c r="F142" s="204" t="s">
        <v>2994</v>
      </c>
      <c r="G142" s="201"/>
      <c r="H142" s="203" t="s">
        <v>1</v>
      </c>
      <c r="I142" s="205"/>
      <c r="J142" s="201"/>
      <c r="K142" s="201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165</v>
      </c>
      <c r="AU142" s="210" t="s">
        <v>83</v>
      </c>
      <c r="AV142" s="13" t="s">
        <v>81</v>
      </c>
      <c r="AW142" s="13" t="s">
        <v>30</v>
      </c>
      <c r="AX142" s="13" t="s">
        <v>73</v>
      </c>
      <c r="AY142" s="210" t="s">
        <v>157</v>
      </c>
    </row>
    <row r="143" spans="2:51" s="14" customFormat="1" ht="10.2">
      <c r="B143" s="211"/>
      <c r="C143" s="212"/>
      <c r="D143" s="202" t="s">
        <v>165</v>
      </c>
      <c r="E143" s="213" t="s">
        <v>1</v>
      </c>
      <c r="F143" s="214" t="s">
        <v>2995</v>
      </c>
      <c r="G143" s="212"/>
      <c r="H143" s="215">
        <v>6.9</v>
      </c>
      <c r="I143" s="216"/>
      <c r="J143" s="212"/>
      <c r="K143" s="212"/>
      <c r="L143" s="217"/>
      <c r="M143" s="218"/>
      <c r="N143" s="219"/>
      <c r="O143" s="219"/>
      <c r="P143" s="219"/>
      <c r="Q143" s="219"/>
      <c r="R143" s="219"/>
      <c r="S143" s="219"/>
      <c r="T143" s="220"/>
      <c r="AT143" s="221" t="s">
        <v>165</v>
      </c>
      <c r="AU143" s="221" t="s">
        <v>83</v>
      </c>
      <c r="AV143" s="14" t="s">
        <v>83</v>
      </c>
      <c r="AW143" s="14" t="s">
        <v>30</v>
      </c>
      <c r="AX143" s="14" t="s">
        <v>73</v>
      </c>
      <c r="AY143" s="221" t="s">
        <v>157</v>
      </c>
    </row>
    <row r="144" spans="2:51" s="15" customFormat="1" ht="10.2">
      <c r="B144" s="222"/>
      <c r="C144" s="223"/>
      <c r="D144" s="202" t="s">
        <v>165</v>
      </c>
      <c r="E144" s="224" t="s">
        <v>1</v>
      </c>
      <c r="F144" s="225" t="s">
        <v>168</v>
      </c>
      <c r="G144" s="223"/>
      <c r="H144" s="226">
        <v>6.9</v>
      </c>
      <c r="I144" s="227"/>
      <c r="J144" s="223"/>
      <c r="K144" s="223"/>
      <c r="L144" s="228"/>
      <c r="M144" s="229"/>
      <c r="N144" s="230"/>
      <c r="O144" s="230"/>
      <c r="P144" s="230"/>
      <c r="Q144" s="230"/>
      <c r="R144" s="230"/>
      <c r="S144" s="230"/>
      <c r="T144" s="231"/>
      <c r="AT144" s="232" t="s">
        <v>165</v>
      </c>
      <c r="AU144" s="232" t="s">
        <v>83</v>
      </c>
      <c r="AV144" s="15" t="s">
        <v>164</v>
      </c>
      <c r="AW144" s="15" t="s">
        <v>30</v>
      </c>
      <c r="AX144" s="15" t="s">
        <v>81</v>
      </c>
      <c r="AY144" s="232" t="s">
        <v>157</v>
      </c>
    </row>
    <row r="145" spans="1:65" s="2" customFormat="1" ht="24.15" customHeight="1">
      <c r="A145" s="34"/>
      <c r="B145" s="35"/>
      <c r="C145" s="187" t="s">
        <v>164</v>
      </c>
      <c r="D145" s="187" t="s">
        <v>159</v>
      </c>
      <c r="E145" s="188" t="s">
        <v>198</v>
      </c>
      <c r="F145" s="189" t="s">
        <v>199</v>
      </c>
      <c r="G145" s="190" t="s">
        <v>179</v>
      </c>
      <c r="H145" s="191">
        <v>2.3</v>
      </c>
      <c r="I145" s="192"/>
      <c r="J145" s="193">
        <f>ROUND(I145*H145,2)</f>
        <v>0</v>
      </c>
      <c r="K145" s="189" t="s">
        <v>163</v>
      </c>
      <c r="L145" s="39"/>
      <c r="M145" s="194" t="s">
        <v>1</v>
      </c>
      <c r="N145" s="195" t="s">
        <v>40</v>
      </c>
      <c r="O145" s="72"/>
      <c r="P145" s="196">
        <f>O145*H145</f>
        <v>0</v>
      </c>
      <c r="Q145" s="196">
        <v>0</v>
      </c>
      <c r="R145" s="196">
        <f>Q145*H145</f>
        <v>0</v>
      </c>
      <c r="S145" s="196">
        <v>0</v>
      </c>
      <c r="T145" s="197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8" t="s">
        <v>164</v>
      </c>
      <c r="AT145" s="198" t="s">
        <v>159</v>
      </c>
      <c r="AU145" s="198" t="s">
        <v>83</v>
      </c>
      <c r="AY145" s="17" t="s">
        <v>157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7" t="s">
        <v>164</v>
      </c>
      <c r="BK145" s="199">
        <f>ROUND(I145*H145,2)</f>
        <v>0</v>
      </c>
      <c r="BL145" s="17" t="s">
        <v>164</v>
      </c>
      <c r="BM145" s="198" t="s">
        <v>180</v>
      </c>
    </row>
    <row r="146" spans="2:51" s="14" customFormat="1" ht="10.2">
      <c r="B146" s="211"/>
      <c r="C146" s="212"/>
      <c r="D146" s="202" t="s">
        <v>165</v>
      </c>
      <c r="E146" s="213" t="s">
        <v>1</v>
      </c>
      <c r="F146" s="214" t="s">
        <v>2996</v>
      </c>
      <c r="G146" s="212"/>
      <c r="H146" s="215">
        <v>2.3</v>
      </c>
      <c r="I146" s="216"/>
      <c r="J146" s="212"/>
      <c r="K146" s="212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165</v>
      </c>
      <c r="AU146" s="221" t="s">
        <v>83</v>
      </c>
      <c r="AV146" s="14" t="s">
        <v>83</v>
      </c>
      <c r="AW146" s="14" t="s">
        <v>30</v>
      </c>
      <c r="AX146" s="14" t="s">
        <v>73</v>
      </c>
      <c r="AY146" s="221" t="s">
        <v>157</v>
      </c>
    </row>
    <row r="147" spans="2:51" s="15" customFormat="1" ht="10.2">
      <c r="B147" s="222"/>
      <c r="C147" s="223"/>
      <c r="D147" s="202" t="s">
        <v>165</v>
      </c>
      <c r="E147" s="224" t="s">
        <v>1</v>
      </c>
      <c r="F147" s="225" t="s">
        <v>168</v>
      </c>
      <c r="G147" s="223"/>
      <c r="H147" s="226">
        <v>2.3</v>
      </c>
      <c r="I147" s="227"/>
      <c r="J147" s="223"/>
      <c r="K147" s="223"/>
      <c r="L147" s="228"/>
      <c r="M147" s="229"/>
      <c r="N147" s="230"/>
      <c r="O147" s="230"/>
      <c r="P147" s="230"/>
      <c r="Q147" s="230"/>
      <c r="R147" s="230"/>
      <c r="S147" s="230"/>
      <c r="T147" s="231"/>
      <c r="AT147" s="232" t="s">
        <v>165</v>
      </c>
      <c r="AU147" s="232" t="s">
        <v>83</v>
      </c>
      <c r="AV147" s="15" t="s">
        <v>164</v>
      </c>
      <c r="AW147" s="15" t="s">
        <v>30</v>
      </c>
      <c r="AX147" s="15" t="s">
        <v>81</v>
      </c>
      <c r="AY147" s="232" t="s">
        <v>157</v>
      </c>
    </row>
    <row r="148" spans="1:65" s="2" customFormat="1" ht="24.15" customHeight="1">
      <c r="A148" s="34"/>
      <c r="B148" s="35"/>
      <c r="C148" s="187" t="s">
        <v>182</v>
      </c>
      <c r="D148" s="187" t="s">
        <v>159</v>
      </c>
      <c r="E148" s="188" t="s">
        <v>2997</v>
      </c>
      <c r="F148" s="189" t="s">
        <v>2998</v>
      </c>
      <c r="G148" s="190" t="s">
        <v>179</v>
      </c>
      <c r="H148" s="191">
        <v>4.6</v>
      </c>
      <c r="I148" s="192"/>
      <c r="J148" s="193">
        <f>ROUND(I148*H148,2)</f>
        <v>0</v>
      </c>
      <c r="K148" s="189" t="s">
        <v>163</v>
      </c>
      <c r="L148" s="39"/>
      <c r="M148" s="194" t="s">
        <v>1</v>
      </c>
      <c r="N148" s="195" t="s">
        <v>40</v>
      </c>
      <c r="O148" s="72"/>
      <c r="P148" s="196">
        <f>O148*H148</f>
        <v>0</v>
      </c>
      <c r="Q148" s="196">
        <v>0</v>
      </c>
      <c r="R148" s="196">
        <f>Q148*H148</f>
        <v>0</v>
      </c>
      <c r="S148" s="196">
        <v>0</v>
      </c>
      <c r="T148" s="197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8" t="s">
        <v>164</v>
      </c>
      <c r="AT148" s="198" t="s">
        <v>159</v>
      </c>
      <c r="AU148" s="198" t="s">
        <v>83</v>
      </c>
      <c r="AY148" s="17" t="s">
        <v>157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7" t="s">
        <v>164</v>
      </c>
      <c r="BK148" s="199">
        <f>ROUND(I148*H148,2)</f>
        <v>0</v>
      </c>
      <c r="BL148" s="17" t="s">
        <v>164</v>
      </c>
      <c r="BM148" s="198" t="s">
        <v>185</v>
      </c>
    </row>
    <row r="149" spans="2:51" s="14" customFormat="1" ht="10.2">
      <c r="B149" s="211"/>
      <c r="C149" s="212"/>
      <c r="D149" s="202" t="s">
        <v>165</v>
      </c>
      <c r="E149" s="213" t="s">
        <v>1</v>
      </c>
      <c r="F149" s="214" t="s">
        <v>2999</v>
      </c>
      <c r="G149" s="212"/>
      <c r="H149" s="215">
        <v>4.6</v>
      </c>
      <c r="I149" s="216"/>
      <c r="J149" s="212"/>
      <c r="K149" s="212"/>
      <c r="L149" s="217"/>
      <c r="M149" s="218"/>
      <c r="N149" s="219"/>
      <c r="O149" s="219"/>
      <c r="P149" s="219"/>
      <c r="Q149" s="219"/>
      <c r="R149" s="219"/>
      <c r="S149" s="219"/>
      <c r="T149" s="220"/>
      <c r="AT149" s="221" t="s">
        <v>165</v>
      </c>
      <c r="AU149" s="221" t="s">
        <v>83</v>
      </c>
      <c r="AV149" s="14" t="s">
        <v>83</v>
      </c>
      <c r="AW149" s="14" t="s">
        <v>30</v>
      </c>
      <c r="AX149" s="14" t="s">
        <v>73</v>
      </c>
      <c r="AY149" s="221" t="s">
        <v>157</v>
      </c>
    </row>
    <row r="150" spans="2:51" s="15" customFormat="1" ht="10.2">
      <c r="B150" s="222"/>
      <c r="C150" s="223"/>
      <c r="D150" s="202" t="s">
        <v>165</v>
      </c>
      <c r="E150" s="224" t="s">
        <v>1</v>
      </c>
      <c r="F150" s="225" t="s">
        <v>168</v>
      </c>
      <c r="G150" s="223"/>
      <c r="H150" s="226">
        <v>4.6</v>
      </c>
      <c r="I150" s="227"/>
      <c r="J150" s="223"/>
      <c r="K150" s="223"/>
      <c r="L150" s="228"/>
      <c r="M150" s="229"/>
      <c r="N150" s="230"/>
      <c r="O150" s="230"/>
      <c r="P150" s="230"/>
      <c r="Q150" s="230"/>
      <c r="R150" s="230"/>
      <c r="S150" s="230"/>
      <c r="T150" s="231"/>
      <c r="AT150" s="232" t="s">
        <v>165</v>
      </c>
      <c r="AU150" s="232" t="s">
        <v>83</v>
      </c>
      <c r="AV150" s="15" t="s">
        <v>164</v>
      </c>
      <c r="AW150" s="15" t="s">
        <v>30</v>
      </c>
      <c r="AX150" s="15" t="s">
        <v>81</v>
      </c>
      <c r="AY150" s="232" t="s">
        <v>157</v>
      </c>
    </row>
    <row r="151" spans="1:65" s="2" customFormat="1" ht="24.15" customHeight="1">
      <c r="A151" s="34"/>
      <c r="B151" s="35"/>
      <c r="C151" s="187" t="s">
        <v>171</v>
      </c>
      <c r="D151" s="187" t="s">
        <v>159</v>
      </c>
      <c r="E151" s="188" t="s">
        <v>203</v>
      </c>
      <c r="F151" s="189" t="s">
        <v>204</v>
      </c>
      <c r="G151" s="190" t="s">
        <v>179</v>
      </c>
      <c r="H151" s="191">
        <v>2.3</v>
      </c>
      <c r="I151" s="192"/>
      <c r="J151" s="193">
        <f>ROUND(I151*H151,2)</f>
        <v>0</v>
      </c>
      <c r="K151" s="189" t="s">
        <v>163</v>
      </c>
      <c r="L151" s="39"/>
      <c r="M151" s="194" t="s">
        <v>1</v>
      </c>
      <c r="N151" s="195" t="s">
        <v>40</v>
      </c>
      <c r="O151" s="72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8" t="s">
        <v>164</v>
      </c>
      <c r="AT151" s="198" t="s">
        <v>159</v>
      </c>
      <c r="AU151" s="198" t="s">
        <v>83</v>
      </c>
      <c r="AY151" s="17" t="s">
        <v>157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7" t="s">
        <v>164</v>
      </c>
      <c r="BK151" s="199">
        <f>ROUND(I151*H151,2)</f>
        <v>0</v>
      </c>
      <c r="BL151" s="17" t="s">
        <v>164</v>
      </c>
      <c r="BM151" s="198" t="s">
        <v>190</v>
      </c>
    </row>
    <row r="152" spans="1:65" s="2" customFormat="1" ht="24.15" customHeight="1">
      <c r="A152" s="34"/>
      <c r="B152" s="35"/>
      <c r="C152" s="187" t="s">
        <v>193</v>
      </c>
      <c r="D152" s="187" t="s">
        <v>159</v>
      </c>
      <c r="E152" s="188" t="s">
        <v>206</v>
      </c>
      <c r="F152" s="189" t="s">
        <v>207</v>
      </c>
      <c r="G152" s="190" t="s">
        <v>208</v>
      </c>
      <c r="H152" s="191">
        <v>11.5</v>
      </c>
      <c r="I152" s="192"/>
      <c r="J152" s="193">
        <f>ROUND(I152*H152,2)</f>
        <v>0</v>
      </c>
      <c r="K152" s="189" t="s">
        <v>163</v>
      </c>
      <c r="L152" s="39"/>
      <c r="M152" s="194" t="s">
        <v>1</v>
      </c>
      <c r="N152" s="195" t="s">
        <v>40</v>
      </c>
      <c r="O152" s="72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8" t="s">
        <v>164</v>
      </c>
      <c r="AT152" s="198" t="s">
        <v>159</v>
      </c>
      <c r="AU152" s="198" t="s">
        <v>83</v>
      </c>
      <c r="AY152" s="17" t="s">
        <v>157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7" t="s">
        <v>164</v>
      </c>
      <c r="BK152" s="199">
        <f>ROUND(I152*H152,2)</f>
        <v>0</v>
      </c>
      <c r="BL152" s="17" t="s">
        <v>164</v>
      </c>
      <c r="BM152" s="198" t="s">
        <v>196</v>
      </c>
    </row>
    <row r="153" spans="2:51" s="14" customFormat="1" ht="10.2">
      <c r="B153" s="211"/>
      <c r="C153" s="212"/>
      <c r="D153" s="202" t="s">
        <v>165</v>
      </c>
      <c r="E153" s="213" t="s">
        <v>1</v>
      </c>
      <c r="F153" s="214" t="s">
        <v>3000</v>
      </c>
      <c r="G153" s="212"/>
      <c r="H153" s="215">
        <v>11.5</v>
      </c>
      <c r="I153" s="216"/>
      <c r="J153" s="212"/>
      <c r="K153" s="212"/>
      <c r="L153" s="217"/>
      <c r="M153" s="218"/>
      <c r="N153" s="219"/>
      <c r="O153" s="219"/>
      <c r="P153" s="219"/>
      <c r="Q153" s="219"/>
      <c r="R153" s="219"/>
      <c r="S153" s="219"/>
      <c r="T153" s="220"/>
      <c r="AT153" s="221" t="s">
        <v>165</v>
      </c>
      <c r="AU153" s="221" t="s">
        <v>83</v>
      </c>
      <c r="AV153" s="14" t="s">
        <v>83</v>
      </c>
      <c r="AW153" s="14" t="s">
        <v>30</v>
      </c>
      <c r="AX153" s="14" t="s">
        <v>73</v>
      </c>
      <c r="AY153" s="221" t="s">
        <v>157</v>
      </c>
    </row>
    <row r="154" spans="2:51" s="15" customFormat="1" ht="10.2">
      <c r="B154" s="222"/>
      <c r="C154" s="223"/>
      <c r="D154" s="202" t="s">
        <v>165</v>
      </c>
      <c r="E154" s="224" t="s">
        <v>1</v>
      </c>
      <c r="F154" s="225" t="s">
        <v>168</v>
      </c>
      <c r="G154" s="223"/>
      <c r="H154" s="226">
        <v>11.5</v>
      </c>
      <c r="I154" s="227"/>
      <c r="J154" s="223"/>
      <c r="K154" s="223"/>
      <c r="L154" s="228"/>
      <c r="M154" s="229"/>
      <c r="N154" s="230"/>
      <c r="O154" s="230"/>
      <c r="P154" s="230"/>
      <c r="Q154" s="230"/>
      <c r="R154" s="230"/>
      <c r="S154" s="230"/>
      <c r="T154" s="231"/>
      <c r="AT154" s="232" t="s">
        <v>165</v>
      </c>
      <c r="AU154" s="232" t="s">
        <v>83</v>
      </c>
      <c r="AV154" s="15" t="s">
        <v>164</v>
      </c>
      <c r="AW154" s="15" t="s">
        <v>30</v>
      </c>
      <c r="AX154" s="15" t="s">
        <v>81</v>
      </c>
      <c r="AY154" s="232" t="s">
        <v>157</v>
      </c>
    </row>
    <row r="155" spans="1:65" s="2" customFormat="1" ht="24.15" customHeight="1">
      <c r="A155" s="34"/>
      <c r="B155" s="35"/>
      <c r="C155" s="187" t="s">
        <v>176</v>
      </c>
      <c r="D155" s="187" t="s">
        <v>159</v>
      </c>
      <c r="E155" s="188" t="s">
        <v>214</v>
      </c>
      <c r="F155" s="189" t="s">
        <v>215</v>
      </c>
      <c r="G155" s="190" t="s">
        <v>216</v>
      </c>
      <c r="H155" s="191">
        <v>4.6</v>
      </c>
      <c r="I155" s="192"/>
      <c r="J155" s="193">
        <f>ROUND(I155*H155,2)</f>
        <v>0</v>
      </c>
      <c r="K155" s="189" t="s">
        <v>163</v>
      </c>
      <c r="L155" s="39"/>
      <c r="M155" s="194" t="s">
        <v>1</v>
      </c>
      <c r="N155" s="195" t="s">
        <v>40</v>
      </c>
      <c r="O155" s="72"/>
      <c r="P155" s="196">
        <f>O155*H155</f>
        <v>0</v>
      </c>
      <c r="Q155" s="196">
        <v>0</v>
      </c>
      <c r="R155" s="196">
        <f>Q155*H155</f>
        <v>0</v>
      </c>
      <c r="S155" s="196">
        <v>0</v>
      </c>
      <c r="T155" s="197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8" t="s">
        <v>164</v>
      </c>
      <c r="AT155" s="198" t="s">
        <v>159</v>
      </c>
      <c r="AU155" s="198" t="s">
        <v>83</v>
      </c>
      <c r="AY155" s="17" t="s">
        <v>157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7" t="s">
        <v>164</v>
      </c>
      <c r="BK155" s="199">
        <f>ROUND(I155*H155,2)</f>
        <v>0</v>
      </c>
      <c r="BL155" s="17" t="s">
        <v>164</v>
      </c>
      <c r="BM155" s="198" t="s">
        <v>200</v>
      </c>
    </row>
    <row r="156" spans="2:51" s="14" customFormat="1" ht="10.2">
      <c r="B156" s="211"/>
      <c r="C156" s="212"/>
      <c r="D156" s="202" t="s">
        <v>165</v>
      </c>
      <c r="E156" s="213" t="s">
        <v>1</v>
      </c>
      <c r="F156" s="214" t="s">
        <v>3001</v>
      </c>
      <c r="G156" s="212"/>
      <c r="H156" s="215">
        <v>4.6</v>
      </c>
      <c r="I156" s="216"/>
      <c r="J156" s="212"/>
      <c r="K156" s="212"/>
      <c r="L156" s="217"/>
      <c r="M156" s="218"/>
      <c r="N156" s="219"/>
      <c r="O156" s="219"/>
      <c r="P156" s="219"/>
      <c r="Q156" s="219"/>
      <c r="R156" s="219"/>
      <c r="S156" s="219"/>
      <c r="T156" s="220"/>
      <c r="AT156" s="221" t="s">
        <v>165</v>
      </c>
      <c r="AU156" s="221" t="s">
        <v>83</v>
      </c>
      <c r="AV156" s="14" t="s">
        <v>83</v>
      </c>
      <c r="AW156" s="14" t="s">
        <v>30</v>
      </c>
      <c r="AX156" s="14" t="s">
        <v>73</v>
      </c>
      <c r="AY156" s="221" t="s">
        <v>157</v>
      </c>
    </row>
    <row r="157" spans="2:51" s="15" customFormat="1" ht="10.2">
      <c r="B157" s="222"/>
      <c r="C157" s="223"/>
      <c r="D157" s="202" t="s">
        <v>165</v>
      </c>
      <c r="E157" s="224" t="s">
        <v>1</v>
      </c>
      <c r="F157" s="225" t="s">
        <v>168</v>
      </c>
      <c r="G157" s="223"/>
      <c r="H157" s="226">
        <v>4.6</v>
      </c>
      <c r="I157" s="227"/>
      <c r="J157" s="223"/>
      <c r="K157" s="223"/>
      <c r="L157" s="228"/>
      <c r="M157" s="229"/>
      <c r="N157" s="230"/>
      <c r="O157" s="230"/>
      <c r="P157" s="230"/>
      <c r="Q157" s="230"/>
      <c r="R157" s="230"/>
      <c r="S157" s="230"/>
      <c r="T157" s="231"/>
      <c r="AT157" s="232" t="s">
        <v>165</v>
      </c>
      <c r="AU157" s="232" t="s">
        <v>83</v>
      </c>
      <c r="AV157" s="15" t="s">
        <v>164</v>
      </c>
      <c r="AW157" s="15" t="s">
        <v>30</v>
      </c>
      <c r="AX157" s="15" t="s">
        <v>81</v>
      </c>
      <c r="AY157" s="232" t="s">
        <v>157</v>
      </c>
    </row>
    <row r="158" spans="1:65" s="2" customFormat="1" ht="14.4" customHeight="1">
      <c r="A158" s="34"/>
      <c r="B158" s="35"/>
      <c r="C158" s="187" t="s">
        <v>202</v>
      </c>
      <c r="D158" s="187" t="s">
        <v>159</v>
      </c>
      <c r="E158" s="188" t="s">
        <v>219</v>
      </c>
      <c r="F158" s="189" t="s">
        <v>220</v>
      </c>
      <c r="G158" s="190" t="s">
        <v>179</v>
      </c>
      <c r="H158" s="191">
        <v>2.3</v>
      </c>
      <c r="I158" s="192"/>
      <c r="J158" s="193">
        <f>ROUND(I158*H158,2)</f>
        <v>0</v>
      </c>
      <c r="K158" s="189" t="s">
        <v>163</v>
      </c>
      <c r="L158" s="39"/>
      <c r="M158" s="194" t="s">
        <v>1</v>
      </c>
      <c r="N158" s="195" t="s">
        <v>40</v>
      </c>
      <c r="O158" s="72"/>
      <c r="P158" s="196">
        <f>O158*H158</f>
        <v>0</v>
      </c>
      <c r="Q158" s="196">
        <v>0</v>
      </c>
      <c r="R158" s="196">
        <f>Q158*H158</f>
        <v>0</v>
      </c>
      <c r="S158" s="196">
        <v>0</v>
      </c>
      <c r="T158" s="197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8" t="s">
        <v>164</v>
      </c>
      <c r="AT158" s="198" t="s">
        <v>159</v>
      </c>
      <c r="AU158" s="198" t="s">
        <v>83</v>
      </c>
      <c r="AY158" s="17" t="s">
        <v>157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7" t="s">
        <v>164</v>
      </c>
      <c r="BK158" s="199">
        <f>ROUND(I158*H158,2)</f>
        <v>0</v>
      </c>
      <c r="BL158" s="17" t="s">
        <v>164</v>
      </c>
      <c r="BM158" s="198" t="s">
        <v>205</v>
      </c>
    </row>
    <row r="159" spans="1:65" s="2" customFormat="1" ht="24.15" customHeight="1">
      <c r="A159" s="34"/>
      <c r="B159" s="35"/>
      <c r="C159" s="187" t="s">
        <v>180</v>
      </c>
      <c r="D159" s="187" t="s">
        <v>159</v>
      </c>
      <c r="E159" s="188" t="s">
        <v>3002</v>
      </c>
      <c r="F159" s="189" t="s">
        <v>3003</v>
      </c>
      <c r="G159" s="190" t="s">
        <v>179</v>
      </c>
      <c r="H159" s="191">
        <v>4.6</v>
      </c>
      <c r="I159" s="192"/>
      <c r="J159" s="193">
        <f>ROUND(I159*H159,2)</f>
        <v>0</v>
      </c>
      <c r="K159" s="189" t="s">
        <v>163</v>
      </c>
      <c r="L159" s="39"/>
      <c r="M159" s="194" t="s">
        <v>1</v>
      </c>
      <c r="N159" s="195" t="s">
        <v>40</v>
      </c>
      <c r="O159" s="72"/>
      <c r="P159" s="196">
        <f>O159*H159</f>
        <v>0</v>
      </c>
      <c r="Q159" s="196">
        <v>0</v>
      </c>
      <c r="R159" s="196">
        <f>Q159*H159</f>
        <v>0</v>
      </c>
      <c r="S159" s="196">
        <v>0</v>
      </c>
      <c r="T159" s="197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8" t="s">
        <v>164</v>
      </c>
      <c r="AT159" s="198" t="s">
        <v>159</v>
      </c>
      <c r="AU159" s="198" t="s">
        <v>83</v>
      </c>
      <c r="AY159" s="17" t="s">
        <v>157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7" t="s">
        <v>164</v>
      </c>
      <c r="BK159" s="199">
        <f>ROUND(I159*H159,2)</f>
        <v>0</v>
      </c>
      <c r="BL159" s="17" t="s">
        <v>164</v>
      </c>
      <c r="BM159" s="198" t="s">
        <v>209</v>
      </c>
    </row>
    <row r="160" spans="2:63" s="12" customFormat="1" ht="22.8" customHeight="1">
      <c r="B160" s="171"/>
      <c r="C160" s="172"/>
      <c r="D160" s="173" t="s">
        <v>72</v>
      </c>
      <c r="E160" s="185" t="s">
        <v>83</v>
      </c>
      <c r="F160" s="185" t="s">
        <v>222</v>
      </c>
      <c r="G160" s="172"/>
      <c r="H160" s="172"/>
      <c r="I160" s="175"/>
      <c r="J160" s="186">
        <f>BK160</f>
        <v>0</v>
      </c>
      <c r="K160" s="172"/>
      <c r="L160" s="177"/>
      <c r="M160" s="178"/>
      <c r="N160" s="179"/>
      <c r="O160" s="179"/>
      <c r="P160" s="180">
        <f>SUM(P161:P163)</f>
        <v>0</v>
      </c>
      <c r="Q160" s="179"/>
      <c r="R160" s="180">
        <f>SUM(R161:R163)</f>
        <v>28.95523125</v>
      </c>
      <c r="S160" s="179"/>
      <c r="T160" s="181">
        <f>SUM(T161:T163)</f>
        <v>0</v>
      </c>
      <c r="AR160" s="182" t="s">
        <v>81</v>
      </c>
      <c r="AT160" s="183" t="s">
        <v>72</v>
      </c>
      <c r="AU160" s="183" t="s">
        <v>81</v>
      </c>
      <c r="AY160" s="182" t="s">
        <v>157</v>
      </c>
      <c r="BK160" s="184">
        <f>SUM(BK161:BK163)</f>
        <v>0</v>
      </c>
    </row>
    <row r="161" spans="1:65" s="2" customFormat="1" ht="24.15" customHeight="1">
      <c r="A161" s="34"/>
      <c r="B161" s="35"/>
      <c r="C161" s="187" t="s">
        <v>213</v>
      </c>
      <c r="D161" s="187" t="s">
        <v>159</v>
      </c>
      <c r="E161" s="188" t="s">
        <v>3004</v>
      </c>
      <c r="F161" s="189" t="s">
        <v>3005</v>
      </c>
      <c r="G161" s="190" t="s">
        <v>179</v>
      </c>
      <c r="H161" s="191">
        <v>14.993</v>
      </c>
      <c r="I161" s="192"/>
      <c r="J161" s="193">
        <f>ROUND(I161*H161,2)</f>
        <v>0</v>
      </c>
      <c r="K161" s="189" t="s">
        <v>163</v>
      </c>
      <c r="L161" s="39"/>
      <c r="M161" s="194" t="s">
        <v>1</v>
      </c>
      <c r="N161" s="195" t="s">
        <v>40</v>
      </c>
      <c r="O161" s="72"/>
      <c r="P161" s="196">
        <f>O161*H161</f>
        <v>0</v>
      </c>
      <c r="Q161" s="196">
        <v>1.93125</v>
      </c>
      <c r="R161" s="196">
        <f>Q161*H161</f>
        <v>28.95523125</v>
      </c>
      <c r="S161" s="196">
        <v>0</v>
      </c>
      <c r="T161" s="197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8" t="s">
        <v>164</v>
      </c>
      <c r="AT161" s="198" t="s">
        <v>159</v>
      </c>
      <c r="AU161" s="198" t="s">
        <v>83</v>
      </c>
      <c r="AY161" s="17" t="s">
        <v>157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7" t="s">
        <v>164</v>
      </c>
      <c r="BK161" s="199">
        <f>ROUND(I161*H161,2)</f>
        <v>0</v>
      </c>
      <c r="BL161" s="17" t="s">
        <v>164</v>
      </c>
      <c r="BM161" s="198" t="s">
        <v>217</v>
      </c>
    </row>
    <row r="162" spans="2:51" s="14" customFormat="1" ht="10.2">
      <c r="B162" s="211"/>
      <c r="C162" s="212"/>
      <c r="D162" s="202" t="s">
        <v>165</v>
      </c>
      <c r="E162" s="213" t="s">
        <v>1</v>
      </c>
      <c r="F162" s="214" t="s">
        <v>3006</v>
      </c>
      <c r="G162" s="212"/>
      <c r="H162" s="215">
        <v>14.993</v>
      </c>
      <c r="I162" s="216"/>
      <c r="J162" s="212"/>
      <c r="K162" s="212"/>
      <c r="L162" s="217"/>
      <c r="M162" s="218"/>
      <c r="N162" s="219"/>
      <c r="O162" s="219"/>
      <c r="P162" s="219"/>
      <c r="Q162" s="219"/>
      <c r="R162" s="219"/>
      <c r="S162" s="219"/>
      <c r="T162" s="220"/>
      <c r="AT162" s="221" t="s">
        <v>165</v>
      </c>
      <c r="AU162" s="221" t="s">
        <v>83</v>
      </c>
      <c r="AV162" s="14" t="s">
        <v>83</v>
      </c>
      <c r="AW162" s="14" t="s">
        <v>30</v>
      </c>
      <c r="AX162" s="14" t="s">
        <v>73</v>
      </c>
      <c r="AY162" s="221" t="s">
        <v>157</v>
      </c>
    </row>
    <row r="163" spans="2:51" s="15" customFormat="1" ht="10.2">
      <c r="B163" s="222"/>
      <c r="C163" s="223"/>
      <c r="D163" s="202" t="s">
        <v>165</v>
      </c>
      <c r="E163" s="224" t="s">
        <v>1</v>
      </c>
      <c r="F163" s="225" t="s">
        <v>168</v>
      </c>
      <c r="G163" s="223"/>
      <c r="H163" s="226">
        <v>14.993</v>
      </c>
      <c r="I163" s="227"/>
      <c r="J163" s="223"/>
      <c r="K163" s="223"/>
      <c r="L163" s="228"/>
      <c r="M163" s="229"/>
      <c r="N163" s="230"/>
      <c r="O163" s="230"/>
      <c r="P163" s="230"/>
      <c r="Q163" s="230"/>
      <c r="R163" s="230"/>
      <c r="S163" s="230"/>
      <c r="T163" s="231"/>
      <c r="AT163" s="232" t="s">
        <v>165</v>
      </c>
      <c r="AU163" s="232" t="s">
        <v>83</v>
      </c>
      <c r="AV163" s="15" t="s">
        <v>164</v>
      </c>
      <c r="AW163" s="15" t="s">
        <v>30</v>
      </c>
      <c r="AX163" s="15" t="s">
        <v>81</v>
      </c>
      <c r="AY163" s="232" t="s">
        <v>157</v>
      </c>
    </row>
    <row r="164" spans="2:63" s="12" customFormat="1" ht="22.8" customHeight="1">
      <c r="B164" s="171"/>
      <c r="C164" s="172"/>
      <c r="D164" s="173" t="s">
        <v>72</v>
      </c>
      <c r="E164" s="185" t="s">
        <v>164</v>
      </c>
      <c r="F164" s="185" t="s">
        <v>277</v>
      </c>
      <c r="G164" s="172"/>
      <c r="H164" s="172"/>
      <c r="I164" s="175"/>
      <c r="J164" s="186">
        <f>BK164</f>
        <v>0</v>
      </c>
      <c r="K164" s="172"/>
      <c r="L164" s="177"/>
      <c r="M164" s="178"/>
      <c r="N164" s="179"/>
      <c r="O164" s="179"/>
      <c r="P164" s="180">
        <f>SUM(P165:P167)</f>
        <v>0</v>
      </c>
      <c r="Q164" s="179"/>
      <c r="R164" s="180">
        <f>SUM(R165:R167)</f>
        <v>4.348771</v>
      </c>
      <c r="S164" s="179"/>
      <c r="T164" s="181">
        <f>SUM(T165:T167)</f>
        <v>0</v>
      </c>
      <c r="AR164" s="182" t="s">
        <v>81</v>
      </c>
      <c r="AT164" s="183" t="s">
        <v>72</v>
      </c>
      <c r="AU164" s="183" t="s">
        <v>81</v>
      </c>
      <c r="AY164" s="182" t="s">
        <v>157</v>
      </c>
      <c r="BK164" s="184">
        <f>SUM(BK165:BK167)</f>
        <v>0</v>
      </c>
    </row>
    <row r="165" spans="1:65" s="2" customFormat="1" ht="24.15" customHeight="1">
      <c r="A165" s="34"/>
      <c r="B165" s="35"/>
      <c r="C165" s="187" t="s">
        <v>185</v>
      </c>
      <c r="D165" s="187" t="s">
        <v>159</v>
      </c>
      <c r="E165" s="188" t="s">
        <v>3007</v>
      </c>
      <c r="F165" s="189" t="s">
        <v>3008</v>
      </c>
      <c r="G165" s="190" t="s">
        <v>179</v>
      </c>
      <c r="H165" s="191">
        <v>2.3</v>
      </c>
      <c r="I165" s="192"/>
      <c r="J165" s="193">
        <f>ROUND(I165*H165,2)</f>
        <v>0</v>
      </c>
      <c r="K165" s="189" t="s">
        <v>163</v>
      </c>
      <c r="L165" s="39"/>
      <c r="M165" s="194" t="s">
        <v>1</v>
      </c>
      <c r="N165" s="195" t="s">
        <v>40</v>
      </c>
      <c r="O165" s="72"/>
      <c r="P165" s="196">
        <f>O165*H165</f>
        <v>0</v>
      </c>
      <c r="Q165" s="196">
        <v>1.89077</v>
      </c>
      <c r="R165" s="196">
        <f>Q165*H165</f>
        <v>4.348771</v>
      </c>
      <c r="S165" s="196">
        <v>0</v>
      </c>
      <c r="T165" s="197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8" t="s">
        <v>164</v>
      </c>
      <c r="AT165" s="198" t="s">
        <v>159</v>
      </c>
      <c r="AU165" s="198" t="s">
        <v>83</v>
      </c>
      <c r="AY165" s="17" t="s">
        <v>157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7" t="s">
        <v>164</v>
      </c>
      <c r="BK165" s="199">
        <f>ROUND(I165*H165,2)</f>
        <v>0</v>
      </c>
      <c r="BL165" s="17" t="s">
        <v>164</v>
      </c>
      <c r="BM165" s="198" t="s">
        <v>221</v>
      </c>
    </row>
    <row r="166" spans="2:51" s="14" customFormat="1" ht="10.2">
      <c r="B166" s="211"/>
      <c r="C166" s="212"/>
      <c r="D166" s="202" t="s">
        <v>165</v>
      </c>
      <c r="E166" s="213" t="s">
        <v>1</v>
      </c>
      <c r="F166" s="214" t="s">
        <v>2996</v>
      </c>
      <c r="G166" s="212"/>
      <c r="H166" s="215">
        <v>2.3</v>
      </c>
      <c r="I166" s="216"/>
      <c r="J166" s="212"/>
      <c r="K166" s="212"/>
      <c r="L166" s="217"/>
      <c r="M166" s="218"/>
      <c r="N166" s="219"/>
      <c r="O166" s="219"/>
      <c r="P166" s="219"/>
      <c r="Q166" s="219"/>
      <c r="R166" s="219"/>
      <c r="S166" s="219"/>
      <c r="T166" s="220"/>
      <c r="AT166" s="221" t="s">
        <v>165</v>
      </c>
      <c r="AU166" s="221" t="s">
        <v>83</v>
      </c>
      <c r="AV166" s="14" t="s">
        <v>83</v>
      </c>
      <c r="AW166" s="14" t="s">
        <v>30</v>
      </c>
      <c r="AX166" s="14" t="s">
        <v>73</v>
      </c>
      <c r="AY166" s="221" t="s">
        <v>157</v>
      </c>
    </row>
    <row r="167" spans="2:51" s="15" customFormat="1" ht="10.2">
      <c r="B167" s="222"/>
      <c r="C167" s="223"/>
      <c r="D167" s="202" t="s">
        <v>165</v>
      </c>
      <c r="E167" s="224" t="s">
        <v>1</v>
      </c>
      <c r="F167" s="225" t="s">
        <v>168</v>
      </c>
      <c r="G167" s="223"/>
      <c r="H167" s="226">
        <v>2.3</v>
      </c>
      <c r="I167" s="227"/>
      <c r="J167" s="223"/>
      <c r="K167" s="223"/>
      <c r="L167" s="228"/>
      <c r="M167" s="229"/>
      <c r="N167" s="230"/>
      <c r="O167" s="230"/>
      <c r="P167" s="230"/>
      <c r="Q167" s="230"/>
      <c r="R167" s="230"/>
      <c r="S167" s="230"/>
      <c r="T167" s="231"/>
      <c r="AT167" s="232" t="s">
        <v>165</v>
      </c>
      <c r="AU167" s="232" t="s">
        <v>83</v>
      </c>
      <c r="AV167" s="15" t="s">
        <v>164</v>
      </c>
      <c r="AW167" s="15" t="s">
        <v>30</v>
      </c>
      <c r="AX167" s="15" t="s">
        <v>81</v>
      </c>
      <c r="AY167" s="232" t="s">
        <v>157</v>
      </c>
    </row>
    <row r="168" spans="2:63" s="12" customFormat="1" ht="22.8" customHeight="1">
      <c r="B168" s="171"/>
      <c r="C168" s="172"/>
      <c r="D168" s="173" t="s">
        <v>72</v>
      </c>
      <c r="E168" s="185" t="s">
        <v>202</v>
      </c>
      <c r="F168" s="185" t="s">
        <v>458</v>
      </c>
      <c r="G168" s="172"/>
      <c r="H168" s="172"/>
      <c r="I168" s="175"/>
      <c r="J168" s="186">
        <f>BK168</f>
        <v>0</v>
      </c>
      <c r="K168" s="172"/>
      <c r="L168" s="177"/>
      <c r="M168" s="178"/>
      <c r="N168" s="179"/>
      <c r="O168" s="179"/>
      <c r="P168" s="180">
        <f>SUM(P169:P197)</f>
        <v>0</v>
      </c>
      <c r="Q168" s="179"/>
      <c r="R168" s="180">
        <f>SUM(R169:R197)</f>
        <v>0</v>
      </c>
      <c r="S168" s="179"/>
      <c r="T168" s="181">
        <f>SUM(T169:T197)</f>
        <v>237.83683200000002</v>
      </c>
      <c r="AR168" s="182" t="s">
        <v>81</v>
      </c>
      <c r="AT168" s="183" t="s">
        <v>72</v>
      </c>
      <c r="AU168" s="183" t="s">
        <v>81</v>
      </c>
      <c r="AY168" s="182" t="s">
        <v>157</v>
      </c>
      <c r="BK168" s="184">
        <f>SUM(BK169:BK197)</f>
        <v>0</v>
      </c>
    </row>
    <row r="169" spans="1:65" s="2" customFormat="1" ht="24.15" customHeight="1">
      <c r="A169" s="34"/>
      <c r="B169" s="35"/>
      <c r="C169" s="187" t="s">
        <v>223</v>
      </c>
      <c r="D169" s="187" t="s">
        <v>159</v>
      </c>
      <c r="E169" s="188" t="s">
        <v>3009</v>
      </c>
      <c r="F169" s="189" t="s">
        <v>3010</v>
      </c>
      <c r="G169" s="190" t="s">
        <v>265</v>
      </c>
      <c r="H169" s="191">
        <v>13</v>
      </c>
      <c r="I169" s="192"/>
      <c r="J169" s="193">
        <f>ROUND(I169*H169,2)</f>
        <v>0</v>
      </c>
      <c r="K169" s="189" t="s">
        <v>163</v>
      </c>
      <c r="L169" s="39"/>
      <c r="M169" s="194" t="s">
        <v>1</v>
      </c>
      <c r="N169" s="195" t="s">
        <v>40</v>
      </c>
      <c r="O169" s="72"/>
      <c r="P169" s="196">
        <f>O169*H169</f>
        <v>0</v>
      </c>
      <c r="Q169" s="196">
        <v>0</v>
      </c>
      <c r="R169" s="196">
        <f>Q169*H169</f>
        <v>0</v>
      </c>
      <c r="S169" s="196">
        <v>0</v>
      </c>
      <c r="T169" s="197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8" t="s">
        <v>164</v>
      </c>
      <c r="AT169" s="198" t="s">
        <v>159</v>
      </c>
      <c r="AU169" s="198" t="s">
        <v>83</v>
      </c>
      <c r="AY169" s="17" t="s">
        <v>157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7" t="s">
        <v>164</v>
      </c>
      <c r="BK169" s="199">
        <f>ROUND(I169*H169,2)</f>
        <v>0</v>
      </c>
      <c r="BL169" s="17" t="s">
        <v>164</v>
      </c>
      <c r="BM169" s="198" t="s">
        <v>226</v>
      </c>
    </row>
    <row r="170" spans="1:65" s="2" customFormat="1" ht="14.4" customHeight="1">
      <c r="A170" s="34"/>
      <c r="B170" s="35"/>
      <c r="C170" s="233" t="s">
        <v>190</v>
      </c>
      <c r="D170" s="233" t="s">
        <v>307</v>
      </c>
      <c r="E170" s="234" t="s">
        <v>3011</v>
      </c>
      <c r="F170" s="235" t="s">
        <v>3012</v>
      </c>
      <c r="G170" s="236" t="s">
        <v>265</v>
      </c>
      <c r="H170" s="237">
        <v>13</v>
      </c>
      <c r="I170" s="238"/>
      <c r="J170" s="239">
        <f>ROUND(I170*H170,2)</f>
        <v>0</v>
      </c>
      <c r="K170" s="235" t="s">
        <v>163</v>
      </c>
      <c r="L170" s="240"/>
      <c r="M170" s="241" t="s">
        <v>1</v>
      </c>
      <c r="N170" s="242" t="s">
        <v>40</v>
      </c>
      <c r="O170" s="72"/>
      <c r="P170" s="196">
        <f>O170*H170</f>
        <v>0</v>
      </c>
      <c r="Q170" s="196">
        <v>0</v>
      </c>
      <c r="R170" s="196">
        <f>Q170*H170</f>
        <v>0</v>
      </c>
      <c r="S170" s="196">
        <v>0</v>
      </c>
      <c r="T170" s="197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8" t="s">
        <v>176</v>
      </c>
      <c r="AT170" s="198" t="s">
        <v>307</v>
      </c>
      <c r="AU170" s="198" t="s">
        <v>83</v>
      </c>
      <c r="AY170" s="17" t="s">
        <v>157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7" t="s">
        <v>164</v>
      </c>
      <c r="BK170" s="199">
        <f>ROUND(I170*H170,2)</f>
        <v>0</v>
      </c>
      <c r="BL170" s="17" t="s">
        <v>164</v>
      </c>
      <c r="BM170" s="198" t="s">
        <v>236</v>
      </c>
    </row>
    <row r="171" spans="1:65" s="2" customFormat="1" ht="14.4" customHeight="1">
      <c r="A171" s="34"/>
      <c r="B171" s="35"/>
      <c r="C171" s="187" t="s">
        <v>8</v>
      </c>
      <c r="D171" s="187" t="s">
        <v>159</v>
      </c>
      <c r="E171" s="188" t="s">
        <v>3013</v>
      </c>
      <c r="F171" s="189" t="s">
        <v>3014</v>
      </c>
      <c r="G171" s="190" t="s">
        <v>208</v>
      </c>
      <c r="H171" s="191">
        <v>2.654</v>
      </c>
      <c r="I171" s="192"/>
      <c r="J171" s="193">
        <f>ROUND(I171*H171,2)</f>
        <v>0</v>
      </c>
      <c r="K171" s="189" t="s">
        <v>163</v>
      </c>
      <c r="L171" s="39"/>
      <c r="M171" s="194" t="s">
        <v>1</v>
      </c>
      <c r="N171" s="195" t="s">
        <v>40</v>
      </c>
      <c r="O171" s="72"/>
      <c r="P171" s="196">
        <f>O171*H171</f>
        <v>0</v>
      </c>
      <c r="Q171" s="196">
        <v>0</v>
      </c>
      <c r="R171" s="196">
        <f>Q171*H171</f>
        <v>0</v>
      </c>
      <c r="S171" s="196">
        <v>0.082</v>
      </c>
      <c r="T171" s="197">
        <f>S171*H171</f>
        <v>0.21762800000000002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8" t="s">
        <v>164</v>
      </c>
      <c r="AT171" s="198" t="s">
        <v>159</v>
      </c>
      <c r="AU171" s="198" t="s">
        <v>83</v>
      </c>
      <c r="AY171" s="17" t="s">
        <v>157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17" t="s">
        <v>164</v>
      </c>
      <c r="BK171" s="199">
        <f>ROUND(I171*H171,2)</f>
        <v>0</v>
      </c>
      <c r="BL171" s="17" t="s">
        <v>164</v>
      </c>
      <c r="BM171" s="198" t="s">
        <v>241</v>
      </c>
    </row>
    <row r="172" spans="2:51" s="14" customFormat="1" ht="10.2">
      <c r="B172" s="211"/>
      <c r="C172" s="212"/>
      <c r="D172" s="202" t="s">
        <v>165</v>
      </c>
      <c r="E172" s="213" t="s">
        <v>1</v>
      </c>
      <c r="F172" s="214" t="s">
        <v>3015</v>
      </c>
      <c r="G172" s="212"/>
      <c r="H172" s="215">
        <v>2.654</v>
      </c>
      <c r="I172" s="216"/>
      <c r="J172" s="212"/>
      <c r="K172" s="212"/>
      <c r="L172" s="217"/>
      <c r="M172" s="218"/>
      <c r="N172" s="219"/>
      <c r="O172" s="219"/>
      <c r="P172" s="219"/>
      <c r="Q172" s="219"/>
      <c r="R172" s="219"/>
      <c r="S172" s="219"/>
      <c r="T172" s="220"/>
      <c r="AT172" s="221" t="s">
        <v>165</v>
      </c>
      <c r="AU172" s="221" t="s">
        <v>83</v>
      </c>
      <c r="AV172" s="14" t="s">
        <v>83</v>
      </c>
      <c r="AW172" s="14" t="s">
        <v>30</v>
      </c>
      <c r="AX172" s="14" t="s">
        <v>73</v>
      </c>
      <c r="AY172" s="221" t="s">
        <v>157</v>
      </c>
    </row>
    <row r="173" spans="2:51" s="15" customFormat="1" ht="10.2">
      <c r="B173" s="222"/>
      <c r="C173" s="223"/>
      <c r="D173" s="202" t="s">
        <v>165</v>
      </c>
      <c r="E173" s="224" t="s">
        <v>1</v>
      </c>
      <c r="F173" s="225" t="s">
        <v>168</v>
      </c>
      <c r="G173" s="223"/>
      <c r="H173" s="226">
        <v>2.654</v>
      </c>
      <c r="I173" s="227"/>
      <c r="J173" s="223"/>
      <c r="K173" s="223"/>
      <c r="L173" s="228"/>
      <c r="M173" s="229"/>
      <c r="N173" s="230"/>
      <c r="O173" s="230"/>
      <c r="P173" s="230"/>
      <c r="Q173" s="230"/>
      <c r="R173" s="230"/>
      <c r="S173" s="230"/>
      <c r="T173" s="231"/>
      <c r="AT173" s="232" t="s">
        <v>165</v>
      </c>
      <c r="AU173" s="232" t="s">
        <v>83</v>
      </c>
      <c r="AV173" s="15" t="s">
        <v>164</v>
      </c>
      <c r="AW173" s="15" t="s">
        <v>30</v>
      </c>
      <c r="AX173" s="15" t="s">
        <v>81</v>
      </c>
      <c r="AY173" s="232" t="s">
        <v>157</v>
      </c>
    </row>
    <row r="174" spans="1:65" s="2" customFormat="1" ht="24.15" customHeight="1">
      <c r="A174" s="34"/>
      <c r="B174" s="35"/>
      <c r="C174" s="187" t="s">
        <v>196</v>
      </c>
      <c r="D174" s="187" t="s">
        <v>159</v>
      </c>
      <c r="E174" s="188" t="s">
        <v>3016</v>
      </c>
      <c r="F174" s="189" t="s">
        <v>3017</v>
      </c>
      <c r="G174" s="190" t="s">
        <v>208</v>
      </c>
      <c r="H174" s="191">
        <v>148.364</v>
      </c>
      <c r="I174" s="192"/>
      <c r="J174" s="193">
        <f>ROUND(I174*H174,2)</f>
        <v>0</v>
      </c>
      <c r="K174" s="189" t="s">
        <v>163</v>
      </c>
      <c r="L174" s="39"/>
      <c r="M174" s="194" t="s">
        <v>1</v>
      </c>
      <c r="N174" s="195" t="s">
        <v>40</v>
      </c>
      <c r="O174" s="72"/>
      <c r="P174" s="196">
        <f>O174*H174</f>
        <v>0</v>
      </c>
      <c r="Q174" s="196">
        <v>0</v>
      </c>
      <c r="R174" s="196">
        <f>Q174*H174</f>
        <v>0</v>
      </c>
      <c r="S174" s="196">
        <v>0.035</v>
      </c>
      <c r="T174" s="197">
        <f>S174*H174</f>
        <v>5.192740000000001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8" t="s">
        <v>164</v>
      </c>
      <c r="AT174" s="198" t="s">
        <v>159</v>
      </c>
      <c r="AU174" s="198" t="s">
        <v>83</v>
      </c>
      <c r="AY174" s="17" t="s">
        <v>157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7" t="s">
        <v>164</v>
      </c>
      <c r="BK174" s="199">
        <f>ROUND(I174*H174,2)</f>
        <v>0</v>
      </c>
      <c r="BL174" s="17" t="s">
        <v>164</v>
      </c>
      <c r="BM174" s="198" t="s">
        <v>246</v>
      </c>
    </row>
    <row r="175" spans="2:51" s="14" customFormat="1" ht="10.2">
      <c r="B175" s="211"/>
      <c r="C175" s="212"/>
      <c r="D175" s="202" t="s">
        <v>165</v>
      </c>
      <c r="E175" s="213" t="s">
        <v>1</v>
      </c>
      <c r="F175" s="214" t="s">
        <v>3018</v>
      </c>
      <c r="G175" s="212"/>
      <c r="H175" s="215">
        <v>148.364</v>
      </c>
      <c r="I175" s="216"/>
      <c r="J175" s="212"/>
      <c r="K175" s="212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165</v>
      </c>
      <c r="AU175" s="221" t="s">
        <v>83</v>
      </c>
      <c r="AV175" s="14" t="s">
        <v>83</v>
      </c>
      <c r="AW175" s="14" t="s">
        <v>30</v>
      </c>
      <c r="AX175" s="14" t="s">
        <v>73</v>
      </c>
      <c r="AY175" s="221" t="s">
        <v>157</v>
      </c>
    </row>
    <row r="176" spans="2:51" s="15" customFormat="1" ht="10.2">
      <c r="B176" s="222"/>
      <c r="C176" s="223"/>
      <c r="D176" s="202" t="s">
        <v>165</v>
      </c>
      <c r="E176" s="224" t="s">
        <v>1</v>
      </c>
      <c r="F176" s="225" t="s">
        <v>168</v>
      </c>
      <c r="G176" s="223"/>
      <c r="H176" s="226">
        <v>148.364</v>
      </c>
      <c r="I176" s="227"/>
      <c r="J176" s="223"/>
      <c r="K176" s="223"/>
      <c r="L176" s="228"/>
      <c r="M176" s="229"/>
      <c r="N176" s="230"/>
      <c r="O176" s="230"/>
      <c r="P176" s="230"/>
      <c r="Q176" s="230"/>
      <c r="R176" s="230"/>
      <c r="S176" s="230"/>
      <c r="T176" s="231"/>
      <c r="AT176" s="232" t="s">
        <v>165</v>
      </c>
      <c r="AU176" s="232" t="s">
        <v>83</v>
      </c>
      <c r="AV176" s="15" t="s">
        <v>164</v>
      </c>
      <c r="AW176" s="15" t="s">
        <v>30</v>
      </c>
      <c r="AX176" s="15" t="s">
        <v>81</v>
      </c>
      <c r="AY176" s="232" t="s">
        <v>157</v>
      </c>
    </row>
    <row r="177" spans="1:65" s="2" customFormat="1" ht="24.15" customHeight="1">
      <c r="A177" s="34"/>
      <c r="B177" s="35"/>
      <c r="C177" s="187" t="s">
        <v>249</v>
      </c>
      <c r="D177" s="187" t="s">
        <v>159</v>
      </c>
      <c r="E177" s="188" t="s">
        <v>3019</v>
      </c>
      <c r="F177" s="189" t="s">
        <v>3020</v>
      </c>
      <c r="G177" s="190" t="s">
        <v>208</v>
      </c>
      <c r="H177" s="191">
        <v>2.436</v>
      </c>
      <c r="I177" s="192"/>
      <c r="J177" s="193">
        <f>ROUND(I177*H177,2)</f>
        <v>0</v>
      </c>
      <c r="K177" s="189" t="s">
        <v>163</v>
      </c>
      <c r="L177" s="39"/>
      <c r="M177" s="194" t="s">
        <v>1</v>
      </c>
      <c r="N177" s="195" t="s">
        <v>40</v>
      </c>
      <c r="O177" s="72"/>
      <c r="P177" s="196">
        <f>O177*H177</f>
        <v>0</v>
      </c>
      <c r="Q177" s="196">
        <v>0</v>
      </c>
      <c r="R177" s="196">
        <f>Q177*H177</f>
        <v>0</v>
      </c>
      <c r="S177" s="196">
        <v>0.048</v>
      </c>
      <c r="T177" s="197">
        <f>S177*H177</f>
        <v>0.116928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8" t="s">
        <v>164</v>
      </c>
      <c r="AT177" s="198" t="s">
        <v>159</v>
      </c>
      <c r="AU177" s="198" t="s">
        <v>83</v>
      </c>
      <c r="AY177" s="17" t="s">
        <v>157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7" t="s">
        <v>164</v>
      </c>
      <c r="BK177" s="199">
        <f>ROUND(I177*H177,2)</f>
        <v>0</v>
      </c>
      <c r="BL177" s="17" t="s">
        <v>164</v>
      </c>
      <c r="BM177" s="198" t="s">
        <v>252</v>
      </c>
    </row>
    <row r="178" spans="2:51" s="14" customFormat="1" ht="10.2">
      <c r="B178" s="211"/>
      <c r="C178" s="212"/>
      <c r="D178" s="202" t="s">
        <v>165</v>
      </c>
      <c r="E178" s="213" t="s">
        <v>1</v>
      </c>
      <c r="F178" s="214" t="s">
        <v>3021</v>
      </c>
      <c r="G178" s="212"/>
      <c r="H178" s="215">
        <v>2.436</v>
      </c>
      <c r="I178" s="216"/>
      <c r="J178" s="212"/>
      <c r="K178" s="212"/>
      <c r="L178" s="217"/>
      <c r="M178" s="218"/>
      <c r="N178" s="219"/>
      <c r="O178" s="219"/>
      <c r="P178" s="219"/>
      <c r="Q178" s="219"/>
      <c r="R178" s="219"/>
      <c r="S178" s="219"/>
      <c r="T178" s="220"/>
      <c r="AT178" s="221" t="s">
        <v>165</v>
      </c>
      <c r="AU178" s="221" t="s">
        <v>83</v>
      </c>
      <c r="AV178" s="14" t="s">
        <v>83</v>
      </c>
      <c r="AW178" s="14" t="s">
        <v>30</v>
      </c>
      <c r="AX178" s="14" t="s">
        <v>73</v>
      </c>
      <c r="AY178" s="221" t="s">
        <v>157</v>
      </c>
    </row>
    <row r="179" spans="2:51" s="15" customFormat="1" ht="10.2">
      <c r="B179" s="222"/>
      <c r="C179" s="223"/>
      <c r="D179" s="202" t="s">
        <v>165</v>
      </c>
      <c r="E179" s="224" t="s">
        <v>1</v>
      </c>
      <c r="F179" s="225" t="s">
        <v>168</v>
      </c>
      <c r="G179" s="223"/>
      <c r="H179" s="226">
        <v>2.436</v>
      </c>
      <c r="I179" s="227"/>
      <c r="J179" s="223"/>
      <c r="K179" s="223"/>
      <c r="L179" s="228"/>
      <c r="M179" s="229"/>
      <c r="N179" s="230"/>
      <c r="O179" s="230"/>
      <c r="P179" s="230"/>
      <c r="Q179" s="230"/>
      <c r="R179" s="230"/>
      <c r="S179" s="230"/>
      <c r="T179" s="231"/>
      <c r="AT179" s="232" t="s">
        <v>165</v>
      </c>
      <c r="AU179" s="232" t="s">
        <v>83</v>
      </c>
      <c r="AV179" s="15" t="s">
        <v>164</v>
      </c>
      <c r="AW179" s="15" t="s">
        <v>30</v>
      </c>
      <c r="AX179" s="15" t="s">
        <v>81</v>
      </c>
      <c r="AY179" s="232" t="s">
        <v>157</v>
      </c>
    </row>
    <row r="180" spans="1:65" s="2" customFormat="1" ht="24.15" customHeight="1">
      <c r="A180" s="34"/>
      <c r="B180" s="35"/>
      <c r="C180" s="187" t="s">
        <v>200</v>
      </c>
      <c r="D180" s="187" t="s">
        <v>159</v>
      </c>
      <c r="E180" s="188" t="s">
        <v>3022</v>
      </c>
      <c r="F180" s="189" t="s">
        <v>3023</v>
      </c>
      <c r="G180" s="190" t="s">
        <v>208</v>
      </c>
      <c r="H180" s="191">
        <v>2.993</v>
      </c>
      <c r="I180" s="192"/>
      <c r="J180" s="193">
        <f>ROUND(I180*H180,2)</f>
        <v>0</v>
      </c>
      <c r="K180" s="189" t="s">
        <v>163</v>
      </c>
      <c r="L180" s="39"/>
      <c r="M180" s="194" t="s">
        <v>1</v>
      </c>
      <c r="N180" s="195" t="s">
        <v>40</v>
      </c>
      <c r="O180" s="72"/>
      <c r="P180" s="196">
        <f>O180*H180</f>
        <v>0</v>
      </c>
      <c r="Q180" s="196">
        <v>0</v>
      </c>
      <c r="R180" s="196">
        <f>Q180*H180</f>
        <v>0</v>
      </c>
      <c r="S180" s="196">
        <v>0.034</v>
      </c>
      <c r="T180" s="197">
        <f>S180*H180</f>
        <v>0.101762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8" t="s">
        <v>164</v>
      </c>
      <c r="AT180" s="198" t="s">
        <v>159</v>
      </c>
      <c r="AU180" s="198" t="s">
        <v>83</v>
      </c>
      <c r="AY180" s="17" t="s">
        <v>157</v>
      </c>
      <c r="BE180" s="199">
        <f>IF(N180="základní",J180,0)</f>
        <v>0</v>
      </c>
      <c r="BF180" s="199">
        <f>IF(N180="snížená",J180,0)</f>
        <v>0</v>
      </c>
      <c r="BG180" s="199">
        <f>IF(N180="zákl. přenesená",J180,0)</f>
        <v>0</v>
      </c>
      <c r="BH180" s="199">
        <f>IF(N180="sníž. přenesená",J180,0)</f>
        <v>0</v>
      </c>
      <c r="BI180" s="199">
        <f>IF(N180="nulová",J180,0)</f>
        <v>0</v>
      </c>
      <c r="BJ180" s="17" t="s">
        <v>164</v>
      </c>
      <c r="BK180" s="199">
        <f>ROUND(I180*H180,2)</f>
        <v>0</v>
      </c>
      <c r="BL180" s="17" t="s">
        <v>164</v>
      </c>
      <c r="BM180" s="198" t="s">
        <v>259</v>
      </c>
    </row>
    <row r="181" spans="2:51" s="14" customFormat="1" ht="10.2">
      <c r="B181" s="211"/>
      <c r="C181" s="212"/>
      <c r="D181" s="202" t="s">
        <v>165</v>
      </c>
      <c r="E181" s="213" t="s">
        <v>1</v>
      </c>
      <c r="F181" s="214" t="s">
        <v>3024</v>
      </c>
      <c r="G181" s="212"/>
      <c r="H181" s="215">
        <v>2.993</v>
      </c>
      <c r="I181" s="216"/>
      <c r="J181" s="212"/>
      <c r="K181" s="212"/>
      <c r="L181" s="217"/>
      <c r="M181" s="218"/>
      <c r="N181" s="219"/>
      <c r="O181" s="219"/>
      <c r="P181" s="219"/>
      <c r="Q181" s="219"/>
      <c r="R181" s="219"/>
      <c r="S181" s="219"/>
      <c r="T181" s="220"/>
      <c r="AT181" s="221" t="s">
        <v>165</v>
      </c>
      <c r="AU181" s="221" t="s">
        <v>83</v>
      </c>
      <c r="AV181" s="14" t="s">
        <v>83</v>
      </c>
      <c r="AW181" s="14" t="s">
        <v>30</v>
      </c>
      <c r="AX181" s="14" t="s">
        <v>73</v>
      </c>
      <c r="AY181" s="221" t="s">
        <v>157</v>
      </c>
    </row>
    <row r="182" spans="2:51" s="15" customFormat="1" ht="10.2">
      <c r="B182" s="222"/>
      <c r="C182" s="223"/>
      <c r="D182" s="202" t="s">
        <v>165</v>
      </c>
      <c r="E182" s="224" t="s">
        <v>1</v>
      </c>
      <c r="F182" s="225" t="s">
        <v>168</v>
      </c>
      <c r="G182" s="223"/>
      <c r="H182" s="226">
        <v>2.993</v>
      </c>
      <c r="I182" s="227"/>
      <c r="J182" s="223"/>
      <c r="K182" s="223"/>
      <c r="L182" s="228"/>
      <c r="M182" s="229"/>
      <c r="N182" s="230"/>
      <c r="O182" s="230"/>
      <c r="P182" s="230"/>
      <c r="Q182" s="230"/>
      <c r="R182" s="230"/>
      <c r="S182" s="230"/>
      <c r="T182" s="231"/>
      <c r="AT182" s="232" t="s">
        <v>165</v>
      </c>
      <c r="AU182" s="232" t="s">
        <v>83</v>
      </c>
      <c r="AV182" s="15" t="s">
        <v>164</v>
      </c>
      <c r="AW182" s="15" t="s">
        <v>30</v>
      </c>
      <c r="AX182" s="15" t="s">
        <v>81</v>
      </c>
      <c r="AY182" s="232" t="s">
        <v>157</v>
      </c>
    </row>
    <row r="183" spans="1:65" s="2" customFormat="1" ht="14.4" customHeight="1">
      <c r="A183" s="34"/>
      <c r="B183" s="35"/>
      <c r="C183" s="187" t="s">
        <v>262</v>
      </c>
      <c r="D183" s="187" t="s">
        <v>159</v>
      </c>
      <c r="E183" s="188" t="s">
        <v>3025</v>
      </c>
      <c r="F183" s="189" t="s">
        <v>3026</v>
      </c>
      <c r="G183" s="190" t="s">
        <v>208</v>
      </c>
      <c r="H183" s="191">
        <v>17.003</v>
      </c>
      <c r="I183" s="192"/>
      <c r="J183" s="193">
        <f>ROUND(I183*H183,2)</f>
        <v>0</v>
      </c>
      <c r="K183" s="189" t="s">
        <v>163</v>
      </c>
      <c r="L183" s="39"/>
      <c r="M183" s="194" t="s">
        <v>1</v>
      </c>
      <c r="N183" s="195" t="s">
        <v>40</v>
      </c>
      <c r="O183" s="72"/>
      <c r="P183" s="196">
        <f>O183*H183</f>
        <v>0</v>
      </c>
      <c r="Q183" s="196">
        <v>0</v>
      </c>
      <c r="R183" s="196">
        <f>Q183*H183</f>
        <v>0</v>
      </c>
      <c r="S183" s="196">
        <v>0.088</v>
      </c>
      <c r="T183" s="197">
        <f>S183*H183</f>
        <v>1.4962639999999998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8" t="s">
        <v>164</v>
      </c>
      <c r="AT183" s="198" t="s">
        <v>159</v>
      </c>
      <c r="AU183" s="198" t="s">
        <v>83</v>
      </c>
      <c r="AY183" s="17" t="s">
        <v>157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7" t="s">
        <v>164</v>
      </c>
      <c r="BK183" s="199">
        <f>ROUND(I183*H183,2)</f>
        <v>0</v>
      </c>
      <c r="BL183" s="17" t="s">
        <v>164</v>
      </c>
      <c r="BM183" s="198" t="s">
        <v>266</v>
      </c>
    </row>
    <row r="184" spans="2:51" s="14" customFormat="1" ht="10.2">
      <c r="B184" s="211"/>
      <c r="C184" s="212"/>
      <c r="D184" s="202" t="s">
        <v>165</v>
      </c>
      <c r="E184" s="213" t="s">
        <v>1</v>
      </c>
      <c r="F184" s="214" t="s">
        <v>3027</v>
      </c>
      <c r="G184" s="212"/>
      <c r="H184" s="215">
        <v>17.003</v>
      </c>
      <c r="I184" s="216"/>
      <c r="J184" s="212"/>
      <c r="K184" s="212"/>
      <c r="L184" s="217"/>
      <c r="M184" s="218"/>
      <c r="N184" s="219"/>
      <c r="O184" s="219"/>
      <c r="P184" s="219"/>
      <c r="Q184" s="219"/>
      <c r="R184" s="219"/>
      <c r="S184" s="219"/>
      <c r="T184" s="220"/>
      <c r="AT184" s="221" t="s">
        <v>165</v>
      </c>
      <c r="AU184" s="221" t="s">
        <v>83</v>
      </c>
      <c r="AV184" s="14" t="s">
        <v>83</v>
      </c>
      <c r="AW184" s="14" t="s">
        <v>30</v>
      </c>
      <c r="AX184" s="14" t="s">
        <v>73</v>
      </c>
      <c r="AY184" s="221" t="s">
        <v>157</v>
      </c>
    </row>
    <row r="185" spans="2:51" s="15" customFormat="1" ht="10.2">
      <c r="B185" s="222"/>
      <c r="C185" s="223"/>
      <c r="D185" s="202" t="s">
        <v>165</v>
      </c>
      <c r="E185" s="224" t="s">
        <v>1</v>
      </c>
      <c r="F185" s="225" t="s">
        <v>168</v>
      </c>
      <c r="G185" s="223"/>
      <c r="H185" s="226">
        <v>17.003</v>
      </c>
      <c r="I185" s="227"/>
      <c r="J185" s="223"/>
      <c r="K185" s="223"/>
      <c r="L185" s="228"/>
      <c r="M185" s="229"/>
      <c r="N185" s="230"/>
      <c r="O185" s="230"/>
      <c r="P185" s="230"/>
      <c r="Q185" s="230"/>
      <c r="R185" s="230"/>
      <c r="S185" s="230"/>
      <c r="T185" s="231"/>
      <c r="AT185" s="232" t="s">
        <v>165</v>
      </c>
      <c r="AU185" s="232" t="s">
        <v>83</v>
      </c>
      <c r="AV185" s="15" t="s">
        <v>164</v>
      </c>
      <c r="AW185" s="15" t="s">
        <v>30</v>
      </c>
      <c r="AX185" s="15" t="s">
        <v>81</v>
      </c>
      <c r="AY185" s="232" t="s">
        <v>157</v>
      </c>
    </row>
    <row r="186" spans="1:65" s="2" customFormat="1" ht="14.4" customHeight="1">
      <c r="A186" s="34"/>
      <c r="B186" s="35"/>
      <c r="C186" s="187" t="s">
        <v>205</v>
      </c>
      <c r="D186" s="187" t="s">
        <v>159</v>
      </c>
      <c r="E186" s="188" t="s">
        <v>3028</v>
      </c>
      <c r="F186" s="189" t="s">
        <v>3029</v>
      </c>
      <c r="G186" s="190" t="s">
        <v>208</v>
      </c>
      <c r="H186" s="191">
        <v>16.898</v>
      </c>
      <c r="I186" s="192"/>
      <c r="J186" s="193">
        <f>ROUND(I186*H186,2)</f>
        <v>0</v>
      </c>
      <c r="K186" s="189" t="s">
        <v>163</v>
      </c>
      <c r="L186" s="39"/>
      <c r="M186" s="194" t="s">
        <v>1</v>
      </c>
      <c r="N186" s="195" t="s">
        <v>40</v>
      </c>
      <c r="O186" s="72"/>
      <c r="P186" s="196">
        <f>O186*H186</f>
        <v>0</v>
      </c>
      <c r="Q186" s="196">
        <v>0</v>
      </c>
      <c r="R186" s="196">
        <f>Q186*H186</f>
        <v>0</v>
      </c>
      <c r="S186" s="196">
        <v>0.06</v>
      </c>
      <c r="T186" s="197">
        <f>S186*H186</f>
        <v>1.01388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8" t="s">
        <v>164</v>
      </c>
      <c r="AT186" s="198" t="s">
        <v>159</v>
      </c>
      <c r="AU186" s="198" t="s">
        <v>83</v>
      </c>
      <c r="AY186" s="17" t="s">
        <v>157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7" t="s">
        <v>164</v>
      </c>
      <c r="BK186" s="199">
        <f>ROUND(I186*H186,2)</f>
        <v>0</v>
      </c>
      <c r="BL186" s="17" t="s">
        <v>164</v>
      </c>
      <c r="BM186" s="198" t="s">
        <v>269</v>
      </c>
    </row>
    <row r="187" spans="2:51" s="14" customFormat="1" ht="10.2">
      <c r="B187" s="211"/>
      <c r="C187" s="212"/>
      <c r="D187" s="202" t="s">
        <v>165</v>
      </c>
      <c r="E187" s="213" t="s">
        <v>1</v>
      </c>
      <c r="F187" s="214" t="s">
        <v>3030</v>
      </c>
      <c r="G187" s="212"/>
      <c r="H187" s="215">
        <v>16.898</v>
      </c>
      <c r="I187" s="216"/>
      <c r="J187" s="212"/>
      <c r="K187" s="212"/>
      <c r="L187" s="217"/>
      <c r="M187" s="218"/>
      <c r="N187" s="219"/>
      <c r="O187" s="219"/>
      <c r="P187" s="219"/>
      <c r="Q187" s="219"/>
      <c r="R187" s="219"/>
      <c r="S187" s="219"/>
      <c r="T187" s="220"/>
      <c r="AT187" s="221" t="s">
        <v>165</v>
      </c>
      <c r="AU187" s="221" t="s">
        <v>83</v>
      </c>
      <c r="AV187" s="14" t="s">
        <v>83</v>
      </c>
      <c r="AW187" s="14" t="s">
        <v>30</v>
      </c>
      <c r="AX187" s="14" t="s">
        <v>73</v>
      </c>
      <c r="AY187" s="221" t="s">
        <v>157</v>
      </c>
    </row>
    <row r="188" spans="2:51" s="15" customFormat="1" ht="10.2">
      <c r="B188" s="222"/>
      <c r="C188" s="223"/>
      <c r="D188" s="202" t="s">
        <v>165</v>
      </c>
      <c r="E188" s="224" t="s">
        <v>1</v>
      </c>
      <c r="F188" s="225" t="s">
        <v>168</v>
      </c>
      <c r="G188" s="223"/>
      <c r="H188" s="226">
        <v>16.898</v>
      </c>
      <c r="I188" s="227"/>
      <c r="J188" s="223"/>
      <c r="K188" s="223"/>
      <c r="L188" s="228"/>
      <c r="M188" s="229"/>
      <c r="N188" s="230"/>
      <c r="O188" s="230"/>
      <c r="P188" s="230"/>
      <c r="Q188" s="230"/>
      <c r="R188" s="230"/>
      <c r="S188" s="230"/>
      <c r="T188" s="231"/>
      <c r="AT188" s="232" t="s">
        <v>165</v>
      </c>
      <c r="AU188" s="232" t="s">
        <v>83</v>
      </c>
      <c r="AV188" s="15" t="s">
        <v>164</v>
      </c>
      <c r="AW188" s="15" t="s">
        <v>30</v>
      </c>
      <c r="AX188" s="15" t="s">
        <v>81</v>
      </c>
      <c r="AY188" s="232" t="s">
        <v>157</v>
      </c>
    </row>
    <row r="189" spans="1:65" s="2" customFormat="1" ht="24.15" customHeight="1">
      <c r="A189" s="34"/>
      <c r="B189" s="35"/>
      <c r="C189" s="187" t="s">
        <v>7</v>
      </c>
      <c r="D189" s="187" t="s">
        <v>159</v>
      </c>
      <c r="E189" s="188" t="s">
        <v>3031</v>
      </c>
      <c r="F189" s="189" t="s">
        <v>3032</v>
      </c>
      <c r="G189" s="190" t="s">
        <v>208</v>
      </c>
      <c r="H189" s="191">
        <v>80.61</v>
      </c>
      <c r="I189" s="192"/>
      <c r="J189" s="193">
        <f>ROUND(I189*H189,2)</f>
        <v>0</v>
      </c>
      <c r="K189" s="189" t="s">
        <v>163</v>
      </c>
      <c r="L189" s="39"/>
      <c r="M189" s="194" t="s">
        <v>1</v>
      </c>
      <c r="N189" s="195" t="s">
        <v>40</v>
      </c>
      <c r="O189" s="72"/>
      <c r="P189" s="196">
        <f>O189*H189</f>
        <v>0</v>
      </c>
      <c r="Q189" s="196">
        <v>0</v>
      </c>
      <c r="R189" s="196">
        <f>Q189*H189</f>
        <v>0</v>
      </c>
      <c r="S189" s="196">
        <v>0.068</v>
      </c>
      <c r="T189" s="197">
        <f>S189*H189</f>
        <v>5.48148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8" t="s">
        <v>164</v>
      </c>
      <c r="AT189" s="198" t="s">
        <v>159</v>
      </c>
      <c r="AU189" s="198" t="s">
        <v>83</v>
      </c>
      <c r="AY189" s="17" t="s">
        <v>157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7" t="s">
        <v>164</v>
      </c>
      <c r="BK189" s="199">
        <f>ROUND(I189*H189,2)</f>
        <v>0</v>
      </c>
      <c r="BL189" s="17" t="s">
        <v>164</v>
      </c>
      <c r="BM189" s="198" t="s">
        <v>275</v>
      </c>
    </row>
    <row r="190" spans="2:51" s="14" customFormat="1" ht="20.4">
      <c r="B190" s="211"/>
      <c r="C190" s="212"/>
      <c r="D190" s="202" t="s">
        <v>165</v>
      </c>
      <c r="E190" s="213" t="s">
        <v>1</v>
      </c>
      <c r="F190" s="214" t="s">
        <v>3033</v>
      </c>
      <c r="G190" s="212"/>
      <c r="H190" s="215">
        <v>80.61</v>
      </c>
      <c r="I190" s="216"/>
      <c r="J190" s="212"/>
      <c r="K190" s="212"/>
      <c r="L190" s="217"/>
      <c r="M190" s="218"/>
      <c r="N190" s="219"/>
      <c r="O190" s="219"/>
      <c r="P190" s="219"/>
      <c r="Q190" s="219"/>
      <c r="R190" s="219"/>
      <c r="S190" s="219"/>
      <c r="T190" s="220"/>
      <c r="AT190" s="221" t="s">
        <v>165</v>
      </c>
      <c r="AU190" s="221" t="s">
        <v>83</v>
      </c>
      <c r="AV190" s="14" t="s">
        <v>83</v>
      </c>
      <c r="AW190" s="14" t="s">
        <v>30</v>
      </c>
      <c r="AX190" s="14" t="s">
        <v>73</v>
      </c>
      <c r="AY190" s="221" t="s">
        <v>157</v>
      </c>
    </row>
    <row r="191" spans="2:51" s="15" customFormat="1" ht="10.2">
      <c r="B191" s="222"/>
      <c r="C191" s="223"/>
      <c r="D191" s="202" t="s">
        <v>165</v>
      </c>
      <c r="E191" s="224" t="s">
        <v>1</v>
      </c>
      <c r="F191" s="225" t="s">
        <v>168</v>
      </c>
      <c r="G191" s="223"/>
      <c r="H191" s="226">
        <v>80.61</v>
      </c>
      <c r="I191" s="227"/>
      <c r="J191" s="223"/>
      <c r="K191" s="223"/>
      <c r="L191" s="228"/>
      <c r="M191" s="229"/>
      <c r="N191" s="230"/>
      <c r="O191" s="230"/>
      <c r="P191" s="230"/>
      <c r="Q191" s="230"/>
      <c r="R191" s="230"/>
      <c r="S191" s="230"/>
      <c r="T191" s="231"/>
      <c r="AT191" s="232" t="s">
        <v>165</v>
      </c>
      <c r="AU191" s="232" t="s">
        <v>83</v>
      </c>
      <c r="AV191" s="15" t="s">
        <v>164</v>
      </c>
      <c r="AW191" s="15" t="s">
        <v>30</v>
      </c>
      <c r="AX191" s="15" t="s">
        <v>81</v>
      </c>
      <c r="AY191" s="232" t="s">
        <v>157</v>
      </c>
    </row>
    <row r="192" spans="1:65" s="2" customFormat="1" ht="24.15" customHeight="1">
      <c r="A192" s="34"/>
      <c r="B192" s="35"/>
      <c r="C192" s="187" t="s">
        <v>209</v>
      </c>
      <c r="D192" s="187" t="s">
        <v>159</v>
      </c>
      <c r="E192" s="188" t="s">
        <v>3034</v>
      </c>
      <c r="F192" s="189" t="s">
        <v>3035</v>
      </c>
      <c r="G192" s="190" t="s">
        <v>179</v>
      </c>
      <c r="H192" s="191">
        <v>500.729</v>
      </c>
      <c r="I192" s="192"/>
      <c r="J192" s="193">
        <f>ROUND(I192*H192,2)</f>
        <v>0</v>
      </c>
      <c r="K192" s="189" t="s">
        <v>163</v>
      </c>
      <c r="L192" s="39"/>
      <c r="M192" s="194" t="s">
        <v>1</v>
      </c>
      <c r="N192" s="195" t="s">
        <v>40</v>
      </c>
      <c r="O192" s="72"/>
      <c r="P192" s="196">
        <f>O192*H192</f>
        <v>0</v>
      </c>
      <c r="Q192" s="196">
        <v>0</v>
      </c>
      <c r="R192" s="196">
        <f>Q192*H192</f>
        <v>0</v>
      </c>
      <c r="S192" s="196">
        <v>0.35</v>
      </c>
      <c r="T192" s="197">
        <f>S192*H192</f>
        <v>175.25515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8" t="s">
        <v>164</v>
      </c>
      <c r="AT192" s="198" t="s">
        <v>159</v>
      </c>
      <c r="AU192" s="198" t="s">
        <v>83</v>
      </c>
      <c r="AY192" s="17" t="s">
        <v>157</v>
      </c>
      <c r="BE192" s="199">
        <f>IF(N192="základní",J192,0)</f>
        <v>0</v>
      </c>
      <c r="BF192" s="199">
        <f>IF(N192="snížená",J192,0)</f>
        <v>0</v>
      </c>
      <c r="BG192" s="199">
        <f>IF(N192="zákl. přenesená",J192,0)</f>
        <v>0</v>
      </c>
      <c r="BH192" s="199">
        <f>IF(N192="sníž. přenesená",J192,0)</f>
        <v>0</v>
      </c>
      <c r="BI192" s="199">
        <f>IF(N192="nulová",J192,0)</f>
        <v>0</v>
      </c>
      <c r="BJ192" s="17" t="s">
        <v>164</v>
      </c>
      <c r="BK192" s="199">
        <f>ROUND(I192*H192,2)</f>
        <v>0</v>
      </c>
      <c r="BL192" s="17" t="s">
        <v>164</v>
      </c>
      <c r="BM192" s="198" t="s">
        <v>280</v>
      </c>
    </row>
    <row r="193" spans="2:51" s="14" customFormat="1" ht="10.2">
      <c r="B193" s="211"/>
      <c r="C193" s="212"/>
      <c r="D193" s="202" t="s">
        <v>165</v>
      </c>
      <c r="E193" s="213" t="s">
        <v>1</v>
      </c>
      <c r="F193" s="214" t="s">
        <v>3036</v>
      </c>
      <c r="G193" s="212"/>
      <c r="H193" s="215">
        <v>500.729</v>
      </c>
      <c r="I193" s="216"/>
      <c r="J193" s="212"/>
      <c r="K193" s="212"/>
      <c r="L193" s="217"/>
      <c r="M193" s="218"/>
      <c r="N193" s="219"/>
      <c r="O193" s="219"/>
      <c r="P193" s="219"/>
      <c r="Q193" s="219"/>
      <c r="R193" s="219"/>
      <c r="S193" s="219"/>
      <c r="T193" s="220"/>
      <c r="AT193" s="221" t="s">
        <v>165</v>
      </c>
      <c r="AU193" s="221" t="s">
        <v>83</v>
      </c>
      <c r="AV193" s="14" t="s">
        <v>83</v>
      </c>
      <c r="AW193" s="14" t="s">
        <v>30</v>
      </c>
      <c r="AX193" s="14" t="s">
        <v>73</v>
      </c>
      <c r="AY193" s="221" t="s">
        <v>157</v>
      </c>
    </row>
    <row r="194" spans="2:51" s="15" customFormat="1" ht="10.2">
      <c r="B194" s="222"/>
      <c r="C194" s="223"/>
      <c r="D194" s="202" t="s">
        <v>165</v>
      </c>
      <c r="E194" s="224" t="s">
        <v>1</v>
      </c>
      <c r="F194" s="225" t="s">
        <v>168</v>
      </c>
      <c r="G194" s="223"/>
      <c r="H194" s="226">
        <v>500.729</v>
      </c>
      <c r="I194" s="227"/>
      <c r="J194" s="223"/>
      <c r="K194" s="223"/>
      <c r="L194" s="228"/>
      <c r="M194" s="229"/>
      <c r="N194" s="230"/>
      <c r="O194" s="230"/>
      <c r="P194" s="230"/>
      <c r="Q194" s="230"/>
      <c r="R194" s="230"/>
      <c r="S194" s="230"/>
      <c r="T194" s="231"/>
      <c r="AT194" s="232" t="s">
        <v>165</v>
      </c>
      <c r="AU194" s="232" t="s">
        <v>83</v>
      </c>
      <c r="AV194" s="15" t="s">
        <v>164</v>
      </c>
      <c r="AW194" s="15" t="s">
        <v>30</v>
      </c>
      <c r="AX194" s="15" t="s">
        <v>81</v>
      </c>
      <c r="AY194" s="232" t="s">
        <v>157</v>
      </c>
    </row>
    <row r="195" spans="1:65" s="2" customFormat="1" ht="24.15" customHeight="1">
      <c r="A195" s="34"/>
      <c r="B195" s="35"/>
      <c r="C195" s="187" t="s">
        <v>283</v>
      </c>
      <c r="D195" s="187" t="s">
        <v>159</v>
      </c>
      <c r="E195" s="188" t="s">
        <v>3037</v>
      </c>
      <c r="F195" s="189" t="s">
        <v>3038</v>
      </c>
      <c r="G195" s="190" t="s">
        <v>179</v>
      </c>
      <c r="H195" s="191">
        <v>22.255</v>
      </c>
      <c r="I195" s="192"/>
      <c r="J195" s="193">
        <f>ROUND(I195*H195,2)</f>
        <v>0</v>
      </c>
      <c r="K195" s="189" t="s">
        <v>163</v>
      </c>
      <c r="L195" s="39"/>
      <c r="M195" s="194" t="s">
        <v>1</v>
      </c>
      <c r="N195" s="195" t="s">
        <v>40</v>
      </c>
      <c r="O195" s="72"/>
      <c r="P195" s="196">
        <f>O195*H195</f>
        <v>0</v>
      </c>
      <c r="Q195" s="196">
        <v>0</v>
      </c>
      <c r="R195" s="196">
        <f>Q195*H195</f>
        <v>0</v>
      </c>
      <c r="S195" s="196">
        <v>2.2</v>
      </c>
      <c r="T195" s="197">
        <f>S195*H195</f>
        <v>48.961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8" t="s">
        <v>164</v>
      </c>
      <c r="AT195" s="198" t="s">
        <v>159</v>
      </c>
      <c r="AU195" s="198" t="s">
        <v>83</v>
      </c>
      <c r="AY195" s="17" t="s">
        <v>157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17" t="s">
        <v>164</v>
      </c>
      <c r="BK195" s="199">
        <f>ROUND(I195*H195,2)</f>
        <v>0</v>
      </c>
      <c r="BL195" s="17" t="s">
        <v>164</v>
      </c>
      <c r="BM195" s="198" t="s">
        <v>286</v>
      </c>
    </row>
    <row r="196" spans="2:51" s="14" customFormat="1" ht="10.2">
      <c r="B196" s="211"/>
      <c r="C196" s="212"/>
      <c r="D196" s="202" t="s">
        <v>165</v>
      </c>
      <c r="E196" s="213" t="s">
        <v>1</v>
      </c>
      <c r="F196" s="214" t="s">
        <v>3039</v>
      </c>
      <c r="G196" s="212"/>
      <c r="H196" s="215">
        <v>22.255</v>
      </c>
      <c r="I196" s="216"/>
      <c r="J196" s="212"/>
      <c r="K196" s="212"/>
      <c r="L196" s="217"/>
      <c r="M196" s="218"/>
      <c r="N196" s="219"/>
      <c r="O196" s="219"/>
      <c r="P196" s="219"/>
      <c r="Q196" s="219"/>
      <c r="R196" s="219"/>
      <c r="S196" s="219"/>
      <c r="T196" s="220"/>
      <c r="AT196" s="221" t="s">
        <v>165</v>
      </c>
      <c r="AU196" s="221" t="s">
        <v>83</v>
      </c>
      <c r="AV196" s="14" t="s">
        <v>83</v>
      </c>
      <c r="AW196" s="14" t="s">
        <v>30</v>
      </c>
      <c r="AX196" s="14" t="s">
        <v>73</v>
      </c>
      <c r="AY196" s="221" t="s">
        <v>157</v>
      </c>
    </row>
    <row r="197" spans="2:51" s="15" customFormat="1" ht="10.2">
      <c r="B197" s="222"/>
      <c r="C197" s="223"/>
      <c r="D197" s="202" t="s">
        <v>165</v>
      </c>
      <c r="E197" s="224" t="s">
        <v>1</v>
      </c>
      <c r="F197" s="225" t="s">
        <v>168</v>
      </c>
      <c r="G197" s="223"/>
      <c r="H197" s="226">
        <v>22.255</v>
      </c>
      <c r="I197" s="227"/>
      <c r="J197" s="223"/>
      <c r="K197" s="223"/>
      <c r="L197" s="228"/>
      <c r="M197" s="229"/>
      <c r="N197" s="230"/>
      <c r="O197" s="230"/>
      <c r="P197" s="230"/>
      <c r="Q197" s="230"/>
      <c r="R197" s="230"/>
      <c r="S197" s="230"/>
      <c r="T197" s="231"/>
      <c r="AT197" s="232" t="s">
        <v>165</v>
      </c>
      <c r="AU197" s="232" t="s">
        <v>83</v>
      </c>
      <c r="AV197" s="15" t="s">
        <v>164</v>
      </c>
      <c r="AW197" s="15" t="s">
        <v>30</v>
      </c>
      <c r="AX197" s="15" t="s">
        <v>81</v>
      </c>
      <c r="AY197" s="232" t="s">
        <v>157</v>
      </c>
    </row>
    <row r="198" spans="2:63" s="12" customFormat="1" ht="22.8" customHeight="1">
      <c r="B198" s="171"/>
      <c r="C198" s="172"/>
      <c r="D198" s="173" t="s">
        <v>72</v>
      </c>
      <c r="E198" s="185" t="s">
        <v>750</v>
      </c>
      <c r="F198" s="185" t="s">
        <v>751</v>
      </c>
      <c r="G198" s="172"/>
      <c r="H198" s="172"/>
      <c r="I198" s="175"/>
      <c r="J198" s="186">
        <f>BK198</f>
        <v>0</v>
      </c>
      <c r="K198" s="172"/>
      <c r="L198" s="177"/>
      <c r="M198" s="178"/>
      <c r="N198" s="179"/>
      <c r="O198" s="179"/>
      <c r="P198" s="180">
        <f>SUM(P199:P205)</f>
        <v>0</v>
      </c>
      <c r="Q198" s="179"/>
      <c r="R198" s="180">
        <f>SUM(R199:R205)</f>
        <v>0</v>
      </c>
      <c r="S198" s="179"/>
      <c r="T198" s="181">
        <f>SUM(T199:T205)</f>
        <v>0</v>
      </c>
      <c r="AR198" s="182" t="s">
        <v>81</v>
      </c>
      <c r="AT198" s="183" t="s">
        <v>72</v>
      </c>
      <c r="AU198" s="183" t="s">
        <v>81</v>
      </c>
      <c r="AY198" s="182" t="s">
        <v>157</v>
      </c>
      <c r="BK198" s="184">
        <f>SUM(BK199:BK205)</f>
        <v>0</v>
      </c>
    </row>
    <row r="199" spans="1:65" s="2" customFormat="1" ht="24.15" customHeight="1">
      <c r="A199" s="34"/>
      <c r="B199" s="35"/>
      <c r="C199" s="187" t="s">
        <v>217</v>
      </c>
      <c r="D199" s="187" t="s">
        <v>159</v>
      </c>
      <c r="E199" s="188" t="s">
        <v>3040</v>
      </c>
      <c r="F199" s="189" t="s">
        <v>3041</v>
      </c>
      <c r="G199" s="190" t="s">
        <v>216</v>
      </c>
      <c r="H199" s="191">
        <v>249.143</v>
      </c>
      <c r="I199" s="192"/>
      <c r="J199" s="193">
        <f>ROUND(I199*H199,2)</f>
        <v>0</v>
      </c>
      <c r="K199" s="189" t="s">
        <v>163</v>
      </c>
      <c r="L199" s="39"/>
      <c r="M199" s="194" t="s">
        <v>1</v>
      </c>
      <c r="N199" s="195" t="s">
        <v>40</v>
      </c>
      <c r="O199" s="72"/>
      <c r="P199" s="196">
        <f>O199*H199</f>
        <v>0</v>
      </c>
      <c r="Q199" s="196">
        <v>0</v>
      </c>
      <c r="R199" s="196">
        <f>Q199*H199</f>
        <v>0</v>
      </c>
      <c r="S199" s="196">
        <v>0</v>
      </c>
      <c r="T199" s="197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8" t="s">
        <v>164</v>
      </c>
      <c r="AT199" s="198" t="s">
        <v>159</v>
      </c>
      <c r="AU199" s="198" t="s">
        <v>83</v>
      </c>
      <c r="AY199" s="17" t="s">
        <v>157</v>
      </c>
      <c r="BE199" s="199">
        <f>IF(N199="základní",J199,0)</f>
        <v>0</v>
      </c>
      <c r="BF199" s="199">
        <f>IF(N199="snížená",J199,0)</f>
        <v>0</v>
      </c>
      <c r="BG199" s="199">
        <f>IF(N199="zákl. přenesená",J199,0)</f>
        <v>0</v>
      </c>
      <c r="BH199" s="199">
        <f>IF(N199="sníž. přenesená",J199,0)</f>
        <v>0</v>
      </c>
      <c r="BI199" s="199">
        <f>IF(N199="nulová",J199,0)</f>
        <v>0</v>
      </c>
      <c r="BJ199" s="17" t="s">
        <v>164</v>
      </c>
      <c r="BK199" s="199">
        <f>ROUND(I199*H199,2)</f>
        <v>0</v>
      </c>
      <c r="BL199" s="17" t="s">
        <v>164</v>
      </c>
      <c r="BM199" s="198" t="s">
        <v>291</v>
      </c>
    </row>
    <row r="200" spans="1:65" s="2" customFormat="1" ht="24.15" customHeight="1">
      <c r="A200" s="34"/>
      <c r="B200" s="35"/>
      <c r="C200" s="187" t="s">
        <v>292</v>
      </c>
      <c r="D200" s="187" t="s">
        <v>159</v>
      </c>
      <c r="E200" s="188" t="s">
        <v>759</v>
      </c>
      <c r="F200" s="189" t="s">
        <v>760</v>
      </c>
      <c r="G200" s="190" t="s">
        <v>216</v>
      </c>
      <c r="H200" s="191">
        <v>249.143</v>
      </c>
      <c r="I200" s="192"/>
      <c r="J200" s="193">
        <f>ROUND(I200*H200,2)</f>
        <v>0</v>
      </c>
      <c r="K200" s="189" t="s">
        <v>163</v>
      </c>
      <c r="L200" s="39"/>
      <c r="M200" s="194" t="s">
        <v>1</v>
      </c>
      <c r="N200" s="195" t="s">
        <v>40</v>
      </c>
      <c r="O200" s="72"/>
      <c r="P200" s="196">
        <f>O200*H200</f>
        <v>0</v>
      </c>
      <c r="Q200" s="196">
        <v>0</v>
      </c>
      <c r="R200" s="196">
        <f>Q200*H200</f>
        <v>0</v>
      </c>
      <c r="S200" s="196">
        <v>0</v>
      </c>
      <c r="T200" s="197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8" t="s">
        <v>164</v>
      </c>
      <c r="AT200" s="198" t="s">
        <v>159</v>
      </c>
      <c r="AU200" s="198" t="s">
        <v>83</v>
      </c>
      <c r="AY200" s="17" t="s">
        <v>157</v>
      </c>
      <c r="BE200" s="199">
        <f>IF(N200="základní",J200,0)</f>
        <v>0</v>
      </c>
      <c r="BF200" s="199">
        <f>IF(N200="snížená",J200,0)</f>
        <v>0</v>
      </c>
      <c r="BG200" s="199">
        <f>IF(N200="zákl. přenesená",J200,0)</f>
        <v>0</v>
      </c>
      <c r="BH200" s="199">
        <f>IF(N200="sníž. přenesená",J200,0)</f>
        <v>0</v>
      </c>
      <c r="BI200" s="199">
        <f>IF(N200="nulová",J200,0)</f>
        <v>0</v>
      </c>
      <c r="BJ200" s="17" t="s">
        <v>164</v>
      </c>
      <c r="BK200" s="199">
        <f>ROUND(I200*H200,2)</f>
        <v>0</v>
      </c>
      <c r="BL200" s="17" t="s">
        <v>164</v>
      </c>
      <c r="BM200" s="198" t="s">
        <v>295</v>
      </c>
    </row>
    <row r="201" spans="1:65" s="2" customFormat="1" ht="24.15" customHeight="1">
      <c r="A201" s="34"/>
      <c r="B201" s="35"/>
      <c r="C201" s="187" t="s">
        <v>221</v>
      </c>
      <c r="D201" s="187" t="s">
        <v>159</v>
      </c>
      <c r="E201" s="188" t="s">
        <v>763</v>
      </c>
      <c r="F201" s="189" t="s">
        <v>764</v>
      </c>
      <c r="G201" s="190" t="s">
        <v>216</v>
      </c>
      <c r="H201" s="191">
        <v>996.572</v>
      </c>
      <c r="I201" s="192"/>
      <c r="J201" s="193">
        <f>ROUND(I201*H201,2)</f>
        <v>0</v>
      </c>
      <c r="K201" s="189" t="s">
        <v>163</v>
      </c>
      <c r="L201" s="39"/>
      <c r="M201" s="194" t="s">
        <v>1</v>
      </c>
      <c r="N201" s="195" t="s">
        <v>40</v>
      </c>
      <c r="O201" s="72"/>
      <c r="P201" s="196">
        <f>O201*H201</f>
        <v>0</v>
      </c>
      <c r="Q201" s="196">
        <v>0</v>
      </c>
      <c r="R201" s="196">
        <f>Q201*H201</f>
        <v>0</v>
      </c>
      <c r="S201" s="196">
        <v>0</v>
      </c>
      <c r="T201" s="197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8" t="s">
        <v>164</v>
      </c>
      <c r="AT201" s="198" t="s">
        <v>159</v>
      </c>
      <c r="AU201" s="198" t="s">
        <v>83</v>
      </c>
      <c r="AY201" s="17" t="s">
        <v>157</v>
      </c>
      <c r="BE201" s="199">
        <f>IF(N201="základní",J201,0)</f>
        <v>0</v>
      </c>
      <c r="BF201" s="199">
        <f>IF(N201="snížená",J201,0)</f>
        <v>0</v>
      </c>
      <c r="BG201" s="199">
        <f>IF(N201="zákl. přenesená",J201,0)</f>
        <v>0</v>
      </c>
      <c r="BH201" s="199">
        <f>IF(N201="sníž. přenesená",J201,0)</f>
        <v>0</v>
      </c>
      <c r="BI201" s="199">
        <f>IF(N201="nulová",J201,0)</f>
        <v>0</v>
      </c>
      <c r="BJ201" s="17" t="s">
        <v>164</v>
      </c>
      <c r="BK201" s="199">
        <f>ROUND(I201*H201,2)</f>
        <v>0</v>
      </c>
      <c r="BL201" s="17" t="s">
        <v>164</v>
      </c>
      <c r="BM201" s="198" t="s">
        <v>300</v>
      </c>
    </row>
    <row r="202" spans="2:51" s="14" customFormat="1" ht="10.2">
      <c r="B202" s="211"/>
      <c r="C202" s="212"/>
      <c r="D202" s="202" t="s">
        <v>165</v>
      </c>
      <c r="E202" s="213" t="s">
        <v>1</v>
      </c>
      <c r="F202" s="214" t="s">
        <v>3042</v>
      </c>
      <c r="G202" s="212"/>
      <c r="H202" s="215">
        <v>996.572</v>
      </c>
      <c r="I202" s="216"/>
      <c r="J202" s="212"/>
      <c r="K202" s="212"/>
      <c r="L202" s="217"/>
      <c r="M202" s="218"/>
      <c r="N202" s="219"/>
      <c r="O202" s="219"/>
      <c r="P202" s="219"/>
      <c r="Q202" s="219"/>
      <c r="R202" s="219"/>
      <c r="S202" s="219"/>
      <c r="T202" s="220"/>
      <c r="AT202" s="221" t="s">
        <v>165</v>
      </c>
      <c r="AU202" s="221" t="s">
        <v>83</v>
      </c>
      <c r="AV202" s="14" t="s">
        <v>83</v>
      </c>
      <c r="AW202" s="14" t="s">
        <v>30</v>
      </c>
      <c r="AX202" s="14" t="s">
        <v>73</v>
      </c>
      <c r="AY202" s="221" t="s">
        <v>157</v>
      </c>
    </row>
    <row r="203" spans="2:51" s="15" customFormat="1" ht="10.2">
      <c r="B203" s="222"/>
      <c r="C203" s="223"/>
      <c r="D203" s="202" t="s">
        <v>165</v>
      </c>
      <c r="E203" s="224" t="s">
        <v>1</v>
      </c>
      <c r="F203" s="225" t="s">
        <v>168</v>
      </c>
      <c r="G203" s="223"/>
      <c r="H203" s="226">
        <v>996.572</v>
      </c>
      <c r="I203" s="227"/>
      <c r="J203" s="223"/>
      <c r="K203" s="223"/>
      <c r="L203" s="228"/>
      <c r="M203" s="229"/>
      <c r="N203" s="230"/>
      <c r="O203" s="230"/>
      <c r="P203" s="230"/>
      <c r="Q203" s="230"/>
      <c r="R203" s="230"/>
      <c r="S203" s="230"/>
      <c r="T203" s="231"/>
      <c r="AT203" s="232" t="s">
        <v>165</v>
      </c>
      <c r="AU203" s="232" t="s">
        <v>83</v>
      </c>
      <c r="AV203" s="15" t="s">
        <v>164</v>
      </c>
      <c r="AW203" s="15" t="s">
        <v>30</v>
      </c>
      <c r="AX203" s="15" t="s">
        <v>81</v>
      </c>
      <c r="AY203" s="232" t="s">
        <v>157</v>
      </c>
    </row>
    <row r="204" spans="1:65" s="2" customFormat="1" ht="24.15" customHeight="1">
      <c r="A204" s="34"/>
      <c r="B204" s="35"/>
      <c r="C204" s="187" t="s">
        <v>303</v>
      </c>
      <c r="D204" s="187" t="s">
        <v>159</v>
      </c>
      <c r="E204" s="188" t="s">
        <v>767</v>
      </c>
      <c r="F204" s="189" t="s">
        <v>768</v>
      </c>
      <c r="G204" s="190" t="s">
        <v>216</v>
      </c>
      <c r="H204" s="191">
        <v>249.143</v>
      </c>
      <c r="I204" s="192"/>
      <c r="J204" s="193">
        <f>ROUND(I204*H204,2)</f>
        <v>0</v>
      </c>
      <c r="K204" s="189" t="s">
        <v>163</v>
      </c>
      <c r="L204" s="39"/>
      <c r="M204" s="194" t="s">
        <v>1</v>
      </c>
      <c r="N204" s="195" t="s">
        <v>40</v>
      </c>
      <c r="O204" s="72"/>
      <c r="P204" s="196">
        <f>O204*H204</f>
        <v>0</v>
      </c>
      <c r="Q204" s="196">
        <v>0</v>
      </c>
      <c r="R204" s="196">
        <f>Q204*H204</f>
        <v>0</v>
      </c>
      <c r="S204" s="196">
        <v>0</v>
      </c>
      <c r="T204" s="197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8" t="s">
        <v>164</v>
      </c>
      <c r="AT204" s="198" t="s">
        <v>159</v>
      </c>
      <c r="AU204" s="198" t="s">
        <v>83</v>
      </c>
      <c r="AY204" s="17" t="s">
        <v>157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7" t="s">
        <v>164</v>
      </c>
      <c r="BK204" s="199">
        <f>ROUND(I204*H204,2)</f>
        <v>0</v>
      </c>
      <c r="BL204" s="17" t="s">
        <v>164</v>
      </c>
      <c r="BM204" s="198" t="s">
        <v>306</v>
      </c>
    </row>
    <row r="205" spans="1:65" s="2" customFormat="1" ht="24.15" customHeight="1">
      <c r="A205" s="34"/>
      <c r="B205" s="35"/>
      <c r="C205" s="187" t="s">
        <v>226</v>
      </c>
      <c r="D205" s="187" t="s">
        <v>159</v>
      </c>
      <c r="E205" s="188" t="s">
        <v>774</v>
      </c>
      <c r="F205" s="189" t="s">
        <v>775</v>
      </c>
      <c r="G205" s="190" t="s">
        <v>216</v>
      </c>
      <c r="H205" s="191">
        <v>249.143</v>
      </c>
      <c r="I205" s="192"/>
      <c r="J205" s="193">
        <f>ROUND(I205*H205,2)</f>
        <v>0</v>
      </c>
      <c r="K205" s="189" t="s">
        <v>163</v>
      </c>
      <c r="L205" s="39"/>
      <c r="M205" s="194" t="s">
        <v>1</v>
      </c>
      <c r="N205" s="195" t="s">
        <v>40</v>
      </c>
      <c r="O205" s="72"/>
      <c r="P205" s="196">
        <f>O205*H205</f>
        <v>0</v>
      </c>
      <c r="Q205" s="196">
        <v>0</v>
      </c>
      <c r="R205" s="196">
        <f>Q205*H205</f>
        <v>0</v>
      </c>
      <c r="S205" s="196">
        <v>0</v>
      </c>
      <c r="T205" s="197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8" t="s">
        <v>164</v>
      </c>
      <c r="AT205" s="198" t="s">
        <v>159</v>
      </c>
      <c r="AU205" s="198" t="s">
        <v>83</v>
      </c>
      <c r="AY205" s="17" t="s">
        <v>157</v>
      </c>
      <c r="BE205" s="199">
        <f>IF(N205="základní",J205,0)</f>
        <v>0</v>
      </c>
      <c r="BF205" s="199">
        <f>IF(N205="snížená",J205,0)</f>
        <v>0</v>
      </c>
      <c r="BG205" s="199">
        <f>IF(N205="zákl. přenesená",J205,0)</f>
        <v>0</v>
      </c>
      <c r="BH205" s="199">
        <f>IF(N205="sníž. přenesená",J205,0)</f>
        <v>0</v>
      </c>
      <c r="BI205" s="199">
        <f>IF(N205="nulová",J205,0)</f>
        <v>0</v>
      </c>
      <c r="BJ205" s="17" t="s">
        <v>164</v>
      </c>
      <c r="BK205" s="199">
        <f>ROUND(I205*H205,2)</f>
        <v>0</v>
      </c>
      <c r="BL205" s="17" t="s">
        <v>164</v>
      </c>
      <c r="BM205" s="198" t="s">
        <v>310</v>
      </c>
    </row>
    <row r="206" spans="2:63" s="12" customFormat="1" ht="22.8" customHeight="1">
      <c r="B206" s="171"/>
      <c r="C206" s="172"/>
      <c r="D206" s="173" t="s">
        <v>72</v>
      </c>
      <c r="E206" s="185" t="s">
        <v>777</v>
      </c>
      <c r="F206" s="185" t="s">
        <v>778</v>
      </c>
      <c r="G206" s="172"/>
      <c r="H206" s="172"/>
      <c r="I206" s="175"/>
      <c r="J206" s="186">
        <f>BK206</f>
        <v>0</v>
      </c>
      <c r="K206" s="172"/>
      <c r="L206" s="177"/>
      <c r="M206" s="178"/>
      <c r="N206" s="179"/>
      <c r="O206" s="179"/>
      <c r="P206" s="180">
        <f>P207</f>
        <v>0</v>
      </c>
      <c r="Q206" s="179"/>
      <c r="R206" s="180">
        <f>R207</f>
        <v>0</v>
      </c>
      <c r="S206" s="179"/>
      <c r="T206" s="181">
        <f>T207</f>
        <v>0</v>
      </c>
      <c r="AR206" s="182" t="s">
        <v>81</v>
      </c>
      <c r="AT206" s="183" t="s">
        <v>72</v>
      </c>
      <c r="AU206" s="183" t="s">
        <v>81</v>
      </c>
      <c r="AY206" s="182" t="s">
        <v>157</v>
      </c>
      <c r="BK206" s="184">
        <f>BK207</f>
        <v>0</v>
      </c>
    </row>
    <row r="207" spans="1:65" s="2" customFormat="1" ht="14.4" customHeight="1">
      <c r="A207" s="34"/>
      <c r="B207" s="35"/>
      <c r="C207" s="187" t="s">
        <v>312</v>
      </c>
      <c r="D207" s="187" t="s">
        <v>159</v>
      </c>
      <c r="E207" s="188" t="s">
        <v>3043</v>
      </c>
      <c r="F207" s="189" t="s">
        <v>3044</v>
      </c>
      <c r="G207" s="190" t="s">
        <v>216</v>
      </c>
      <c r="H207" s="191">
        <v>28.965</v>
      </c>
      <c r="I207" s="192"/>
      <c r="J207" s="193">
        <f>ROUND(I207*H207,2)</f>
        <v>0</v>
      </c>
      <c r="K207" s="189" t="s">
        <v>163</v>
      </c>
      <c r="L207" s="39"/>
      <c r="M207" s="194" t="s">
        <v>1</v>
      </c>
      <c r="N207" s="195" t="s">
        <v>40</v>
      </c>
      <c r="O207" s="72"/>
      <c r="P207" s="196">
        <f>O207*H207</f>
        <v>0</v>
      </c>
      <c r="Q207" s="196">
        <v>0</v>
      </c>
      <c r="R207" s="196">
        <f>Q207*H207</f>
        <v>0</v>
      </c>
      <c r="S207" s="196">
        <v>0</v>
      </c>
      <c r="T207" s="197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8" t="s">
        <v>164</v>
      </c>
      <c r="AT207" s="198" t="s">
        <v>159</v>
      </c>
      <c r="AU207" s="198" t="s">
        <v>83</v>
      </c>
      <c r="AY207" s="17" t="s">
        <v>157</v>
      </c>
      <c r="BE207" s="199">
        <f>IF(N207="základní",J207,0)</f>
        <v>0</v>
      </c>
      <c r="BF207" s="199">
        <f>IF(N207="snížená",J207,0)</f>
        <v>0</v>
      </c>
      <c r="BG207" s="199">
        <f>IF(N207="zákl. přenesená",J207,0)</f>
        <v>0</v>
      </c>
      <c r="BH207" s="199">
        <f>IF(N207="sníž. přenesená",J207,0)</f>
        <v>0</v>
      </c>
      <c r="BI207" s="199">
        <f>IF(N207="nulová",J207,0)</f>
        <v>0</v>
      </c>
      <c r="BJ207" s="17" t="s">
        <v>164</v>
      </c>
      <c r="BK207" s="199">
        <f>ROUND(I207*H207,2)</f>
        <v>0</v>
      </c>
      <c r="BL207" s="17" t="s">
        <v>164</v>
      </c>
      <c r="BM207" s="198" t="s">
        <v>315</v>
      </c>
    </row>
    <row r="208" spans="2:63" s="12" customFormat="1" ht="25.95" customHeight="1">
      <c r="B208" s="171"/>
      <c r="C208" s="172"/>
      <c r="D208" s="173" t="s">
        <v>72</v>
      </c>
      <c r="E208" s="174" t="s">
        <v>783</v>
      </c>
      <c r="F208" s="174" t="s">
        <v>784</v>
      </c>
      <c r="G208" s="172"/>
      <c r="H208" s="172"/>
      <c r="I208" s="175"/>
      <c r="J208" s="176">
        <f>BK208</f>
        <v>0</v>
      </c>
      <c r="K208" s="172"/>
      <c r="L208" s="177"/>
      <c r="M208" s="178"/>
      <c r="N208" s="179"/>
      <c r="O208" s="179"/>
      <c r="P208" s="180">
        <f>P209+P213+P217+P223+P227+P233+P246</f>
        <v>0</v>
      </c>
      <c r="Q208" s="179"/>
      <c r="R208" s="180">
        <f>R209+R213+R217+R223+R227+R233+R246</f>
        <v>0.006831</v>
      </c>
      <c r="S208" s="179"/>
      <c r="T208" s="181">
        <f>T209+T213+T217+T223+T227+T233+T246</f>
        <v>11.305901</v>
      </c>
      <c r="AR208" s="182" t="s">
        <v>83</v>
      </c>
      <c r="AT208" s="183" t="s">
        <v>72</v>
      </c>
      <c r="AU208" s="183" t="s">
        <v>73</v>
      </c>
      <c r="AY208" s="182" t="s">
        <v>157</v>
      </c>
      <c r="BK208" s="184">
        <f>BK209+BK213+BK217+BK223+BK227+BK233+BK246</f>
        <v>0</v>
      </c>
    </row>
    <row r="209" spans="2:63" s="12" customFormat="1" ht="22.8" customHeight="1">
      <c r="B209" s="171"/>
      <c r="C209" s="172"/>
      <c r="D209" s="173" t="s">
        <v>72</v>
      </c>
      <c r="E209" s="185" t="s">
        <v>785</v>
      </c>
      <c r="F209" s="185" t="s">
        <v>786</v>
      </c>
      <c r="G209" s="172"/>
      <c r="H209" s="172"/>
      <c r="I209" s="175"/>
      <c r="J209" s="186">
        <f>BK209</f>
        <v>0</v>
      </c>
      <c r="K209" s="172"/>
      <c r="L209" s="177"/>
      <c r="M209" s="178"/>
      <c r="N209" s="179"/>
      <c r="O209" s="179"/>
      <c r="P209" s="180">
        <f>SUM(P210:P212)</f>
        <v>0</v>
      </c>
      <c r="Q209" s="179"/>
      <c r="R209" s="180">
        <f>SUM(R210:R212)</f>
        <v>0</v>
      </c>
      <c r="S209" s="179"/>
      <c r="T209" s="181">
        <f>SUM(T210:T212)</f>
        <v>0.593456</v>
      </c>
      <c r="AR209" s="182" t="s">
        <v>83</v>
      </c>
      <c r="AT209" s="183" t="s">
        <v>72</v>
      </c>
      <c r="AU209" s="183" t="s">
        <v>81</v>
      </c>
      <c r="AY209" s="182" t="s">
        <v>157</v>
      </c>
      <c r="BK209" s="184">
        <f>SUM(BK210:BK212)</f>
        <v>0</v>
      </c>
    </row>
    <row r="210" spans="1:65" s="2" customFormat="1" ht="14.4" customHeight="1">
      <c r="A210" s="34"/>
      <c r="B210" s="35"/>
      <c r="C210" s="187" t="s">
        <v>236</v>
      </c>
      <c r="D210" s="187" t="s">
        <v>159</v>
      </c>
      <c r="E210" s="188" t="s">
        <v>3045</v>
      </c>
      <c r="F210" s="189" t="s">
        <v>3046</v>
      </c>
      <c r="G210" s="190" t="s">
        <v>208</v>
      </c>
      <c r="H210" s="191">
        <v>148.364</v>
      </c>
      <c r="I210" s="192"/>
      <c r="J210" s="193">
        <f>ROUND(I210*H210,2)</f>
        <v>0</v>
      </c>
      <c r="K210" s="189" t="s">
        <v>163</v>
      </c>
      <c r="L210" s="39"/>
      <c r="M210" s="194" t="s">
        <v>1</v>
      </c>
      <c r="N210" s="195" t="s">
        <v>40</v>
      </c>
      <c r="O210" s="72"/>
      <c r="P210" s="196">
        <f>O210*H210</f>
        <v>0</v>
      </c>
      <c r="Q210" s="196">
        <v>0</v>
      </c>
      <c r="R210" s="196">
        <f>Q210*H210</f>
        <v>0</v>
      </c>
      <c r="S210" s="196">
        <v>0.004</v>
      </c>
      <c r="T210" s="197">
        <f>S210*H210</f>
        <v>0.593456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8" t="s">
        <v>196</v>
      </c>
      <c r="AT210" s="198" t="s">
        <v>159</v>
      </c>
      <c r="AU210" s="198" t="s">
        <v>83</v>
      </c>
      <c r="AY210" s="17" t="s">
        <v>157</v>
      </c>
      <c r="BE210" s="199">
        <f>IF(N210="základní",J210,0)</f>
        <v>0</v>
      </c>
      <c r="BF210" s="199">
        <f>IF(N210="snížená",J210,0)</f>
        <v>0</v>
      </c>
      <c r="BG210" s="199">
        <f>IF(N210="zákl. přenesená",J210,0)</f>
        <v>0</v>
      </c>
      <c r="BH210" s="199">
        <f>IF(N210="sníž. přenesená",J210,0)</f>
        <v>0</v>
      </c>
      <c r="BI210" s="199">
        <f>IF(N210="nulová",J210,0)</f>
        <v>0</v>
      </c>
      <c r="BJ210" s="17" t="s">
        <v>164</v>
      </c>
      <c r="BK210" s="199">
        <f>ROUND(I210*H210,2)</f>
        <v>0</v>
      </c>
      <c r="BL210" s="17" t="s">
        <v>196</v>
      </c>
      <c r="BM210" s="198" t="s">
        <v>318</v>
      </c>
    </row>
    <row r="211" spans="2:51" s="14" customFormat="1" ht="10.2">
      <c r="B211" s="211"/>
      <c r="C211" s="212"/>
      <c r="D211" s="202" t="s">
        <v>165</v>
      </c>
      <c r="E211" s="213" t="s">
        <v>1</v>
      </c>
      <c r="F211" s="214" t="s">
        <v>3018</v>
      </c>
      <c r="G211" s="212"/>
      <c r="H211" s="215">
        <v>148.364</v>
      </c>
      <c r="I211" s="216"/>
      <c r="J211" s="212"/>
      <c r="K211" s="212"/>
      <c r="L211" s="217"/>
      <c r="M211" s="218"/>
      <c r="N211" s="219"/>
      <c r="O211" s="219"/>
      <c r="P211" s="219"/>
      <c r="Q211" s="219"/>
      <c r="R211" s="219"/>
      <c r="S211" s="219"/>
      <c r="T211" s="220"/>
      <c r="AT211" s="221" t="s">
        <v>165</v>
      </c>
      <c r="AU211" s="221" t="s">
        <v>83</v>
      </c>
      <c r="AV211" s="14" t="s">
        <v>83</v>
      </c>
      <c r="AW211" s="14" t="s">
        <v>30</v>
      </c>
      <c r="AX211" s="14" t="s">
        <v>73</v>
      </c>
      <c r="AY211" s="221" t="s">
        <v>157</v>
      </c>
    </row>
    <row r="212" spans="2:51" s="15" customFormat="1" ht="10.2">
      <c r="B212" s="222"/>
      <c r="C212" s="223"/>
      <c r="D212" s="202" t="s">
        <v>165</v>
      </c>
      <c r="E212" s="224" t="s">
        <v>1</v>
      </c>
      <c r="F212" s="225" t="s">
        <v>168</v>
      </c>
      <c r="G212" s="223"/>
      <c r="H212" s="226">
        <v>148.364</v>
      </c>
      <c r="I212" s="227"/>
      <c r="J212" s="223"/>
      <c r="K212" s="223"/>
      <c r="L212" s="228"/>
      <c r="M212" s="229"/>
      <c r="N212" s="230"/>
      <c r="O212" s="230"/>
      <c r="P212" s="230"/>
      <c r="Q212" s="230"/>
      <c r="R212" s="230"/>
      <c r="S212" s="230"/>
      <c r="T212" s="231"/>
      <c r="AT212" s="232" t="s">
        <v>165</v>
      </c>
      <c r="AU212" s="232" t="s">
        <v>83</v>
      </c>
      <c r="AV212" s="15" t="s">
        <v>164</v>
      </c>
      <c r="AW212" s="15" t="s">
        <v>30</v>
      </c>
      <c r="AX212" s="15" t="s">
        <v>81</v>
      </c>
      <c r="AY212" s="232" t="s">
        <v>157</v>
      </c>
    </row>
    <row r="213" spans="2:63" s="12" customFormat="1" ht="22.8" customHeight="1">
      <c r="B213" s="171"/>
      <c r="C213" s="172"/>
      <c r="D213" s="173" t="s">
        <v>72</v>
      </c>
      <c r="E213" s="185" t="s">
        <v>1642</v>
      </c>
      <c r="F213" s="185" t="s">
        <v>3047</v>
      </c>
      <c r="G213" s="172"/>
      <c r="H213" s="172"/>
      <c r="I213" s="175"/>
      <c r="J213" s="186">
        <f>BK213</f>
        <v>0</v>
      </c>
      <c r="K213" s="172"/>
      <c r="L213" s="177"/>
      <c r="M213" s="178"/>
      <c r="N213" s="179"/>
      <c r="O213" s="179"/>
      <c r="P213" s="180">
        <f>SUM(P214:P216)</f>
        <v>0</v>
      </c>
      <c r="Q213" s="179"/>
      <c r="R213" s="180">
        <f>SUM(R214:R216)</f>
        <v>0</v>
      </c>
      <c r="S213" s="179"/>
      <c r="T213" s="181">
        <f>SUM(T214:T216)</f>
        <v>1.56038</v>
      </c>
      <c r="AR213" s="182" t="s">
        <v>83</v>
      </c>
      <c r="AT213" s="183" t="s">
        <v>72</v>
      </c>
      <c r="AU213" s="183" t="s">
        <v>81</v>
      </c>
      <c r="AY213" s="182" t="s">
        <v>157</v>
      </c>
      <c r="BK213" s="184">
        <f>SUM(BK214:BK216)</f>
        <v>0</v>
      </c>
    </row>
    <row r="214" spans="1:65" s="2" customFormat="1" ht="14.4" customHeight="1">
      <c r="A214" s="34"/>
      <c r="B214" s="35"/>
      <c r="C214" s="187" t="s">
        <v>321</v>
      </c>
      <c r="D214" s="187" t="s">
        <v>159</v>
      </c>
      <c r="E214" s="188" t="s">
        <v>3048</v>
      </c>
      <c r="F214" s="189" t="s">
        <v>3049</v>
      </c>
      <c r="G214" s="190" t="s">
        <v>208</v>
      </c>
      <c r="H214" s="191">
        <v>156.038</v>
      </c>
      <c r="I214" s="192"/>
      <c r="J214" s="193">
        <f>ROUND(I214*H214,2)</f>
        <v>0</v>
      </c>
      <c r="K214" s="189" t="s">
        <v>163</v>
      </c>
      <c r="L214" s="39"/>
      <c r="M214" s="194" t="s">
        <v>1</v>
      </c>
      <c r="N214" s="195" t="s">
        <v>40</v>
      </c>
      <c r="O214" s="72"/>
      <c r="P214" s="196">
        <f>O214*H214</f>
        <v>0</v>
      </c>
      <c r="Q214" s="196">
        <v>0</v>
      </c>
      <c r="R214" s="196">
        <f>Q214*H214</f>
        <v>0</v>
      </c>
      <c r="S214" s="196">
        <v>0.01</v>
      </c>
      <c r="T214" s="197">
        <f>S214*H214</f>
        <v>1.56038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8" t="s">
        <v>196</v>
      </c>
      <c r="AT214" s="198" t="s">
        <v>159</v>
      </c>
      <c r="AU214" s="198" t="s">
        <v>83</v>
      </c>
      <c r="AY214" s="17" t="s">
        <v>157</v>
      </c>
      <c r="BE214" s="199">
        <f>IF(N214="základní",J214,0)</f>
        <v>0</v>
      </c>
      <c r="BF214" s="199">
        <f>IF(N214="snížená",J214,0)</f>
        <v>0</v>
      </c>
      <c r="BG214" s="199">
        <f>IF(N214="zákl. přenesená",J214,0)</f>
        <v>0</v>
      </c>
      <c r="BH214" s="199">
        <f>IF(N214="sníž. přenesená",J214,0)</f>
        <v>0</v>
      </c>
      <c r="BI214" s="199">
        <f>IF(N214="nulová",J214,0)</f>
        <v>0</v>
      </c>
      <c r="BJ214" s="17" t="s">
        <v>164</v>
      </c>
      <c r="BK214" s="199">
        <f>ROUND(I214*H214,2)</f>
        <v>0</v>
      </c>
      <c r="BL214" s="17" t="s">
        <v>196</v>
      </c>
      <c r="BM214" s="198" t="s">
        <v>324</v>
      </c>
    </row>
    <row r="215" spans="2:51" s="14" customFormat="1" ht="10.2">
      <c r="B215" s="211"/>
      <c r="C215" s="212"/>
      <c r="D215" s="202" t="s">
        <v>165</v>
      </c>
      <c r="E215" s="213" t="s">
        <v>1</v>
      </c>
      <c r="F215" s="214" t="s">
        <v>3050</v>
      </c>
      <c r="G215" s="212"/>
      <c r="H215" s="215">
        <v>156.038</v>
      </c>
      <c r="I215" s="216"/>
      <c r="J215" s="212"/>
      <c r="K215" s="212"/>
      <c r="L215" s="217"/>
      <c r="M215" s="218"/>
      <c r="N215" s="219"/>
      <c r="O215" s="219"/>
      <c r="P215" s="219"/>
      <c r="Q215" s="219"/>
      <c r="R215" s="219"/>
      <c r="S215" s="219"/>
      <c r="T215" s="220"/>
      <c r="AT215" s="221" t="s">
        <v>165</v>
      </c>
      <c r="AU215" s="221" t="s">
        <v>83</v>
      </c>
      <c r="AV215" s="14" t="s">
        <v>83</v>
      </c>
      <c r="AW215" s="14" t="s">
        <v>30</v>
      </c>
      <c r="AX215" s="14" t="s">
        <v>73</v>
      </c>
      <c r="AY215" s="221" t="s">
        <v>157</v>
      </c>
    </row>
    <row r="216" spans="2:51" s="15" customFormat="1" ht="10.2">
      <c r="B216" s="222"/>
      <c r="C216" s="223"/>
      <c r="D216" s="202" t="s">
        <v>165</v>
      </c>
      <c r="E216" s="224" t="s">
        <v>1</v>
      </c>
      <c r="F216" s="225" t="s">
        <v>168</v>
      </c>
      <c r="G216" s="223"/>
      <c r="H216" s="226">
        <v>156.038</v>
      </c>
      <c r="I216" s="227"/>
      <c r="J216" s="223"/>
      <c r="K216" s="223"/>
      <c r="L216" s="228"/>
      <c r="M216" s="229"/>
      <c r="N216" s="230"/>
      <c r="O216" s="230"/>
      <c r="P216" s="230"/>
      <c r="Q216" s="230"/>
      <c r="R216" s="230"/>
      <c r="S216" s="230"/>
      <c r="T216" s="231"/>
      <c r="AT216" s="232" t="s">
        <v>165</v>
      </c>
      <c r="AU216" s="232" t="s">
        <v>83</v>
      </c>
      <c r="AV216" s="15" t="s">
        <v>164</v>
      </c>
      <c r="AW216" s="15" t="s">
        <v>30</v>
      </c>
      <c r="AX216" s="15" t="s">
        <v>81</v>
      </c>
      <c r="AY216" s="232" t="s">
        <v>157</v>
      </c>
    </row>
    <row r="217" spans="2:63" s="12" customFormat="1" ht="22.8" customHeight="1">
      <c r="B217" s="171"/>
      <c r="C217" s="172"/>
      <c r="D217" s="173" t="s">
        <v>72</v>
      </c>
      <c r="E217" s="185" t="s">
        <v>1092</v>
      </c>
      <c r="F217" s="185" t="s">
        <v>1093</v>
      </c>
      <c r="G217" s="172"/>
      <c r="H217" s="172"/>
      <c r="I217" s="175"/>
      <c r="J217" s="186">
        <f>BK217</f>
        <v>0</v>
      </c>
      <c r="K217" s="172"/>
      <c r="L217" s="177"/>
      <c r="M217" s="178"/>
      <c r="N217" s="179"/>
      <c r="O217" s="179"/>
      <c r="P217" s="180">
        <f>SUM(P218:P222)</f>
        <v>0</v>
      </c>
      <c r="Q217" s="179"/>
      <c r="R217" s="180">
        <f>SUM(R218:R222)</f>
        <v>0</v>
      </c>
      <c r="S217" s="179"/>
      <c r="T217" s="181">
        <f>SUM(T218:T222)</f>
        <v>0.23194000000000004</v>
      </c>
      <c r="AR217" s="182" t="s">
        <v>83</v>
      </c>
      <c r="AT217" s="183" t="s">
        <v>72</v>
      </c>
      <c r="AU217" s="183" t="s">
        <v>81</v>
      </c>
      <c r="AY217" s="182" t="s">
        <v>157</v>
      </c>
      <c r="BK217" s="184">
        <f>SUM(BK218:BK222)</f>
        <v>0</v>
      </c>
    </row>
    <row r="218" spans="1:65" s="2" customFormat="1" ht="14.4" customHeight="1">
      <c r="A218" s="34"/>
      <c r="B218" s="35"/>
      <c r="C218" s="187" t="s">
        <v>241</v>
      </c>
      <c r="D218" s="187" t="s">
        <v>159</v>
      </c>
      <c r="E218" s="188" t="s">
        <v>3051</v>
      </c>
      <c r="F218" s="189" t="s">
        <v>3052</v>
      </c>
      <c r="G218" s="190" t="s">
        <v>979</v>
      </c>
      <c r="H218" s="191">
        <v>4</v>
      </c>
      <c r="I218" s="192"/>
      <c r="J218" s="193">
        <f>ROUND(I218*H218,2)</f>
        <v>0</v>
      </c>
      <c r="K218" s="189" t="s">
        <v>163</v>
      </c>
      <c r="L218" s="39"/>
      <c r="M218" s="194" t="s">
        <v>1</v>
      </c>
      <c r="N218" s="195" t="s">
        <v>40</v>
      </c>
      <c r="O218" s="72"/>
      <c r="P218" s="196">
        <f>O218*H218</f>
        <v>0</v>
      </c>
      <c r="Q218" s="196">
        <v>0</v>
      </c>
      <c r="R218" s="196">
        <f>Q218*H218</f>
        <v>0</v>
      </c>
      <c r="S218" s="196">
        <v>0.01933</v>
      </c>
      <c r="T218" s="197">
        <f>S218*H218</f>
        <v>0.07732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8" t="s">
        <v>196</v>
      </c>
      <c r="AT218" s="198" t="s">
        <v>159</v>
      </c>
      <c r="AU218" s="198" t="s">
        <v>83</v>
      </c>
      <c r="AY218" s="17" t="s">
        <v>157</v>
      </c>
      <c r="BE218" s="199">
        <f>IF(N218="základní",J218,0)</f>
        <v>0</v>
      </c>
      <c r="BF218" s="199">
        <f>IF(N218="snížená",J218,0)</f>
        <v>0</v>
      </c>
      <c r="BG218" s="199">
        <f>IF(N218="zákl. přenesená",J218,0)</f>
        <v>0</v>
      </c>
      <c r="BH218" s="199">
        <f>IF(N218="sníž. přenesená",J218,0)</f>
        <v>0</v>
      </c>
      <c r="BI218" s="199">
        <f>IF(N218="nulová",J218,0)</f>
        <v>0</v>
      </c>
      <c r="BJ218" s="17" t="s">
        <v>164</v>
      </c>
      <c r="BK218" s="199">
        <f>ROUND(I218*H218,2)</f>
        <v>0</v>
      </c>
      <c r="BL218" s="17" t="s">
        <v>196</v>
      </c>
      <c r="BM218" s="198" t="s">
        <v>328</v>
      </c>
    </row>
    <row r="219" spans="1:65" s="2" customFormat="1" ht="14.4" customHeight="1">
      <c r="A219" s="34"/>
      <c r="B219" s="35"/>
      <c r="C219" s="187" t="s">
        <v>330</v>
      </c>
      <c r="D219" s="187" t="s">
        <v>159</v>
      </c>
      <c r="E219" s="188" t="s">
        <v>3053</v>
      </c>
      <c r="F219" s="189" t="s">
        <v>3054</v>
      </c>
      <c r="G219" s="190" t="s">
        <v>979</v>
      </c>
      <c r="H219" s="191">
        <v>1</v>
      </c>
      <c r="I219" s="192"/>
      <c r="J219" s="193">
        <f>ROUND(I219*H219,2)</f>
        <v>0</v>
      </c>
      <c r="K219" s="189" t="s">
        <v>163</v>
      </c>
      <c r="L219" s="39"/>
      <c r="M219" s="194" t="s">
        <v>1</v>
      </c>
      <c r="N219" s="195" t="s">
        <v>40</v>
      </c>
      <c r="O219" s="72"/>
      <c r="P219" s="196">
        <f>O219*H219</f>
        <v>0</v>
      </c>
      <c r="Q219" s="196">
        <v>0</v>
      </c>
      <c r="R219" s="196">
        <f>Q219*H219</f>
        <v>0</v>
      </c>
      <c r="S219" s="196">
        <v>0.11088</v>
      </c>
      <c r="T219" s="197">
        <f>S219*H219</f>
        <v>0.11088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8" t="s">
        <v>196</v>
      </c>
      <c r="AT219" s="198" t="s">
        <v>159</v>
      </c>
      <c r="AU219" s="198" t="s">
        <v>83</v>
      </c>
      <c r="AY219" s="17" t="s">
        <v>157</v>
      </c>
      <c r="BE219" s="199">
        <f>IF(N219="základní",J219,0)</f>
        <v>0</v>
      </c>
      <c r="BF219" s="199">
        <f>IF(N219="snížená",J219,0)</f>
        <v>0</v>
      </c>
      <c r="BG219" s="199">
        <f>IF(N219="zákl. přenesená",J219,0)</f>
        <v>0</v>
      </c>
      <c r="BH219" s="199">
        <f>IF(N219="sníž. přenesená",J219,0)</f>
        <v>0</v>
      </c>
      <c r="BI219" s="199">
        <f>IF(N219="nulová",J219,0)</f>
        <v>0</v>
      </c>
      <c r="BJ219" s="17" t="s">
        <v>164</v>
      </c>
      <c r="BK219" s="199">
        <f>ROUND(I219*H219,2)</f>
        <v>0</v>
      </c>
      <c r="BL219" s="17" t="s">
        <v>196</v>
      </c>
      <c r="BM219" s="198" t="s">
        <v>333</v>
      </c>
    </row>
    <row r="220" spans="1:65" s="2" customFormat="1" ht="14.4" customHeight="1">
      <c r="A220" s="34"/>
      <c r="B220" s="35"/>
      <c r="C220" s="187" t="s">
        <v>246</v>
      </c>
      <c r="D220" s="187" t="s">
        <v>159</v>
      </c>
      <c r="E220" s="188" t="s">
        <v>1112</v>
      </c>
      <c r="F220" s="189" t="s">
        <v>1113</v>
      </c>
      <c r="G220" s="190" t="s">
        <v>979</v>
      </c>
      <c r="H220" s="191">
        <v>2</v>
      </c>
      <c r="I220" s="192"/>
      <c r="J220" s="193">
        <f>ROUND(I220*H220,2)</f>
        <v>0</v>
      </c>
      <c r="K220" s="189" t="s">
        <v>163</v>
      </c>
      <c r="L220" s="39"/>
      <c r="M220" s="194" t="s">
        <v>1</v>
      </c>
      <c r="N220" s="195" t="s">
        <v>40</v>
      </c>
      <c r="O220" s="72"/>
      <c r="P220" s="196">
        <f>O220*H220</f>
        <v>0</v>
      </c>
      <c r="Q220" s="196">
        <v>0</v>
      </c>
      <c r="R220" s="196">
        <f>Q220*H220</f>
        <v>0</v>
      </c>
      <c r="S220" s="196">
        <v>0.01946</v>
      </c>
      <c r="T220" s="197">
        <f>S220*H220</f>
        <v>0.03892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8" t="s">
        <v>196</v>
      </c>
      <c r="AT220" s="198" t="s">
        <v>159</v>
      </c>
      <c r="AU220" s="198" t="s">
        <v>83</v>
      </c>
      <c r="AY220" s="17" t="s">
        <v>157</v>
      </c>
      <c r="BE220" s="199">
        <f>IF(N220="základní",J220,0)</f>
        <v>0</v>
      </c>
      <c r="BF220" s="199">
        <f>IF(N220="snížená",J220,0)</f>
        <v>0</v>
      </c>
      <c r="BG220" s="199">
        <f>IF(N220="zákl. přenesená",J220,0)</f>
        <v>0</v>
      </c>
      <c r="BH220" s="199">
        <f>IF(N220="sníž. přenesená",J220,0)</f>
        <v>0</v>
      </c>
      <c r="BI220" s="199">
        <f>IF(N220="nulová",J220,0)</f>
        <v>0</v>
      </c>
      <c r="BJ220" s="17" t="s">
        <v>164</v>
      </c>
      <c r="BK220" s="199">
        <f>ROUND(I220*H220,2)</f>
        <v>0</v>
      </c>
      <c r="BL220" s="17" t="s">
        <v>196</v>
      </c>
      <c r="BM220" s="198" t="s">
        <v>341</v>
      </c>
    </row>
    <row r="221" spans="1:65" s="2" customFormat="1" ht="14.4" customHeight="1">
      <c r="A221" s="34"/>
      <c r="B221" s="35"/>
      <c r="C221" s="187" t="s">
        <v>343</v>
      </c>
      <c r="D221" s="187" t="s">
        <v>159</v>
      </c>
      <c r="E221" s="188" t="s">
        <v>3055</v>
      </c>
      <c r="F221" s="189" t="s">
        <v>3056</v>
      </c>
      <c r="G221" s="190" t="s">
        <v>979</v>
      </c>
      <c r="H221" s="191">
        <v>2</v>
      </c>
      <c r="I221" s="192"/>
      <c r="J221" s="193">
        <f>ROUND(I221*H221,2)</f>
        <v>0</v>
      </c>
      <c r="K221" s="189" t="s">
        <v>163</v>
      </c>
      <c r="L221" s="39"/>
      <c r="M221" s="194" t="s">
        <v>1</v>
      </c>
      <c r="N221" s="195" t="s">
        <v>40</v>
      </c>
      <c r="O221" s="72"/>
      <c r="P221" s="196">
        <f>O221*H221</f>
        <v>0</v>
      </c>
      <c r="Q221" s="196">
        <v>0</v>
      </c>
      <c r="R221" s="196">
        <f>Q221*H221</f>
        <v>0</v>
      </c>
      <c r="S221" s="196">
        <v>0.00156</v>
      </c>
      <c r="T221" s="197">
        <f>S221*H221</f>
        <v>0.00312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8" t="s">
        <v>196</v>
      </c>
      <c r="AT221" s="198" t="s">
        <v>159</v>
      </c>
      <c r="AU221" s="198" t="s">
        <v>83</v>
      </c>
      <c r="AY221" s="17" t="s">
        <v>157</v>
      </c>
      <c r="BE221" s="199">
        <f>IF(N221="základní",J221,0)</f>
        <v>0</v>
      </c>
      <c r="BF221" s="199">
        <f>IF(N221="snížená",J221,0)</f>
        <v>0</v>
      </c>
      <c r="BG221" s="199">
        <f>IF(N221="zákl. přenesená",J221,0)</f>
        <v>0</v>
      </c>
      <c r="BH221" s="199">
        <f>IF(N221="sníž. přenesená",J221,0)</f>
        <v>0</v>
      </c>
      <c r="BI221" s="199">
        <f>IF(N221="nulová",J221,0)</f>
        <v>0</v>
      </c>
      <c r="BJ221" s="17" t="s">
        <v>164</v>
      </c>
      <c r="BK221" s="199">
        <f>ROUND(I221*H221,2)</f>
        <v>0</v>
      </c>
      <c r="BL221" s="17" t="s">
        <v>196</v>
      </c>
      <c r="BM221" s="198" t="s">
        <v>346</v>
      </c>
    </row>
    <row r="222" spans="1:65" s="2" customFormat="1" ht="14.4" customHeight="1">
      <c r="A222" s="34"/>
      <c r="B222" s="35"/>
      <c r="C222" s="187" t="s">
        <v>252</v>
      </c>
      <c r="D222" s="187" t="s">
        <v>159</v>
      </c>
      <c r="E222" s="188" t="s">
        <v>3057</v>
      </c>
      <c r="F222" s="189" t="s">
        <v>3058</v>
      </c>
      <c r="G222" s="190" t="s">
        <v>265</v>
      </c>
      <c r="H222" s="191">
        <v>2</v>
      </c>
      <c r="I222" s="192"/>
      <c r="J222" s="193">
        <f>ROUND(I222*H222,2)</f>
        <v>0</v>
      </c>
      <c r="K222" s="189" t="s">
        <v>163</v>
      </c>
      <c r="L222" s="39"/>
      <c r="M222" s="194" t="s">
        <v>1</v>
      </c>
      <c r="N222" s="195" t="s">
        <v>40</v>
      </c>
      <c r="O222" s="72"/>
      <c r="P222" s="196">
        <f>O222*H222</f>
        <v>0</v>
      </c>
      <c r="Q222" s="196">
        <v>0</v>
      </c>
      <c r="R222" s="196">
        <f>Q222*H222</f>
        <v>0</v>
      </c>
      <c r="S222" s="196">
        <v>0.00085</v>
      </c>
      <c r="T222" s="197">
        <f>S222*H222</f>
        <v>0.0017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8" t="s">
        <v>196</v>
      </c>
      <c r="AT222" s="198" t="s">
        <v>159</v>
      </c>
      <c r="AU222" s="198" t="s">
        <v>83</v>
      </c>
      <c r="AY222" s="17" t="s">
        <v>157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7" t="s">
        <v>164</v>
      </c>
      <c r="BK222" s="199">
        <f>ROUND(I222*H222,2)</f>
        <v>0</v>
      </c>
      <c r="BL222" s="17" t="s">
        <v>196</v>
      </c>
      <c r="BM222" s="198" t="s">
        <v>353</v>
      </c>
    </row>
    <row r="223" spans="2:63" s="12" customFormat="1" ht="22.8" customHeight="1">
      <c r="B223" s="171"/>
      <c r="C223" s="172"/>
      <c r="D223" s="173" t="s">
        <v>72</v>
      </c>
      <c r="E223" s="185" t="s">
        <v>1327</v>
      </c>
      <c r="F223" s="185" t="s">
        <v>1328</v>
      </c>
      <c r="G223" s="172"/>
      <c r="H223" s="172"/>
      <c r="I223" s="175"/>
      <c r="J223" s="186">
        <f>BK223</f>
        <v>0</v>
      </c>
      <c r="K223" s="172"/>
      <c r="L223" s="177"/>
      <c r="M223" s="178"/>
      <c r="N223" s="179"/>
      <c r="O223" s="179"/>
      <c r="P223" s="180">
        <f>SUM(P224:P226)</f>
        <v>0</v>
      </c>
      <c r="Q223" s="179"/>
      <c r="R223" s="180">
        <f>SUM(R224:R226)</f>
        <v>0</v>
      </c>
      <c r="S223" s="179"/>
      <c r="T223" s="181">
        <f>SUM(T224:T226)</f>
        <v>0.04284</v>
      </c>
      <c r="AR223" s="182" t="s">
        <v>83</v>
      </c>
      <c r="AT223" s="183" t="s">
        <v>72</v>
      </c>
      <c r="AU223" s="183" t="s">
        <v>81</v>
      </c>
      <c r="AY223" s="182" t="s">
        <v>157</v>
      </c>
      <c r="BK223" s="184">
        <f>SUM(BK224:BK226)</f>
        <v>0</v>
      </c>
    </row>
    <row r="224" spans="1:65" s="2" customFormat="1" ht="14.4" customHeight="1">
      <c r="A224" s="34"/>
      <c r="B224" s="35"/>
      <c r="C224" s="187" t="s">
        <v>357</v>
      </c>
      <c r="D224" s="187" t="s">
        <v>159</v>
      </c>
      <c r="E224" s="188" t="s">
        <v>1333</v>
      </c>
      <c r="F224" s="189" t="s">
        <v>1334</v>
      </c>
      <c r="G224" s="190" t="s">
        <v>208</v>
      </c>
      <c r="H224" s="191">
        <v>1.8</v>
      </c>
      <c r="I224" s="192"/>
      <c r="J224" s="193">
        <f>ROUND(I224*H224,2)</f>
        <v>0</v>
      </c>
      <c r="K224" s="189" t="s">
        <v>163</v>
      </c>
      <c r="L224" s="39"/>
      <c r="M224" s="194" t="s">
        <v>1</v>
      </c>
      <c r="N224" s="195" t="s">
        <v>40</v>
      </c>
      <c r="O224" s="72"/>
      <c r="P224" s="196">
        <f>O224*H224</f>
        <v>0</v>
      </c>
      <c r="Q224" s="196">
        <v>0</v>
      </c>
      <c r="R224" s="196">
        <f>Q224*H224</f>
        <v>0</v>
      </c>
      <c r="S224" s="196">
        <v>0.0238</v>
      </c>
      <c r="T224" s="197">
        <f>S224*H224</f>
        <v>0.04284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8" t="s">
        <v>196</v>
      </c>
      <c r="AT224" s="198" t="s">
        <v>159</v>
      </c>
      <c r="AU224" s="198" t="s">
        <v>83</v>
      </c>
      <c r="AY224" s="17" t="s">
        <v>157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7" t="s">
        <v>164</v>
      </c>
      <c r="BK224" s="199">
        <f>ROUND(I224*H224,2)</f>
        <v>0</v>
      </c>
      <c r="BL224" s="17" t="s">
        <v>196</v>
      </c>
      <c r="BM224" s="198" t="s">
        <v>360</v>
      </c>
    </row>
    <row r="225" spans="2:51" s="14" customFormat="1" ht="10.2">
      <c r="B225" s="211"/>
      <c r="C225" s="212"/>
      <c r="D225" s="202" t="s">
        <v>165</v>
      </c>
      <c r="E225" s="213" t="s">
        <v>1</v>
      </c>
      <c r="F225" s="214" t="s">
        <v>3059</v>
      </c>
      <c r="G225" s="212"/>
      <c r="H225" s="215">
        <v>1.8</v>
      </c>
      <c r="I225" s="216"/>
      <c r="J225" s="212"/>
      <c r="K225" s="212"/>
      <c r="L225" s="217"/>
      <c r="M225" s="218"/>
      <c r="N225" s="219"/>
      <c r="O225" s="219"/>
      <c r="P225" s="219"/>
      <c r="Q225" s="219"/>
      <c r="R225" s="219"/>
      <c r="S225" s="219"/>
      <c r="T225" s="220"/>
      <c r="AT225" s="221" t="s">
        <v>165</v>
      </c>
      <c r="AU225" s="221" t="s">
        <v>83</v>
      </c>
      <c r="AV225" s="14" t="s">
        <v>83</v>
      </c>
      <c r="AW225" s="14" t="s">
        <v>30</v>
      </c>
      <c r="AX225" s="14" t="s">
        <v>73</v>
      </c>
      <c r="AY225" s="221" t="s">
        <v>157</v>
      </c>
    </row>
    <row r="226" spans="2:51" s="15" customFormat="1" ht="10.2">
      <c r="B226" s="222"/>
      <c r="C226" s="223"/>
      <c r="D226" s="202" t="s">
        <v>165</v>
      </c>
      <c r="E226" s="224" t="s">
        <v>1</v>
      </c>
      <c r="F226" s="225" t="s">
        <v>168</v>
      </c>
      <c r="G226" s="223"/>
      <c r="H226" s="226">
        <v>1.8</v>
      </c>
      <c r="I226" s="227"/>
      <c r="J226" s="223"/>
      <c r="K226" s="223"/>
      <c r="L226" s="228"/>
      <c r="M226" s="229"/>
      <c r="N226" s="230"/>
      <c r="O226" s="230"/>
      <c r="P226" s="230"/>
      <c r="Q226" s="230"/>
      <c r="R226" s="230"/>
      <c r="S226" s="230"/>
      <c r="T226" s="231"/>
      <c r="AT226" s="232" t="s">
        <v>165</v>
      </c>
      <c r="AU226" s="232" t="s">
        <v>83</v>
      </c>
      <c r="AV226" s="15" t="s">
        <v>164</v>
      </c>
      <c r="AW226" s="15" t="s">
        <v>30</v>
      </c>
      <c r="AX226" s="15" t="s">
        <v>81</v>
      </c>
      <c r="AY226" s="232" t="s">
        <v>157</v>
      </c>
    </row>
    <row r="227" spans="2:63" s="12" customFormat="1" ht="22.8" customHeight="1">
      <c r="B227" s="171"/>
      <c r="C227" s="172"/>
      <c r="D227" s="173" t="s">
        <v>72</v>
      </c>
      <c r="E227" s="185" t="s">
        <v>1361</v>
      </c>
      <c r="F227" s="185" t="s">
        <v>1362</v>
      </c>
      <c r="G227" s="172"/>
      <c r="H227" s="172"/>
      <c r="I227" s="175"/>
      <c r="J227" s="186">
        <f>BK227</f>
        <v>0</v>
      </c>
      <c r="K227" s="172"/>
      <c r="L227" s="177"/>
      <c r="M227" s="178"/>
      <c r="N227" s="179"/>
      <c r="O227" s="179"/>
      <c r="P227" s="180">
        <f>SUM(P228:P232)</f>
        <v>0</v>
      </c>
      <c r="Q227" s="179"/>
      <c r="R227" s="180">
        <f>SUM(R228:R232)</f>
        <v>0.006831</v>
      </c>
      <c r="S227" s="179"/>
      <c r="T227" s="181">
        <f>SUM(T228:T232)</f>
        <v>0</v>
      </c>
      <c r="AR227" s="182" t="s">
        <v>83</v>
      </c>
      <c r="AT227" s="183" t="s">
        <v>72</v>
      </c>
      <c r="AU227" s="183" t="s">
        <v>81</v>
      </c>
      <c r="AY227" s="182" t="s">
        <v>157</v>
      </c>
      <c r="BK227" s="184">
        <f>SUM(BK228:BK232)</f>
        <v>0</v>
      </c>
    </row>
    <row r="228" spans="1:65" s="2" customFormat="1" ht="24.15" customHeight="1">
      <c r="A228" s="34"/>
      <c r="B228" s="35"/>
      <c r="C228" s="187" t="s">
        <v>259</v>
      </c>
      <c r="D228" s="187" t="s">
        <v>159</v>
      </c>
      <c r="E228" s="188" t="s">
        <v>3060</v>
      </c>
      <c r="F228" s="189" t="s">
        <v>3061</v>
      </c>
      <c r="G228" s="190" t="s">
        <v>162</v>
      </c>
      <c r="H228" s="191">
        <v>23</v>
      </c>
      <c r="I228" s="192"/>
      <c r="J228" s="193">
        <f>ROUND(I228*H228,2)</f>
        <v>0</v>
      </c>
      <c r="K228" s="189" t="s">
        <v>163</v>
      </c>
      <c r="L228" s="39"/>
      <c r="M228" s="194" t="s">
        <v>1</v>
      </c>
      <c r="N228" s="195" t="s">
        <v>40</v>
      </c>
      <c r="O228" s="72"/>
      <c r="P228" s="196">
        <f>O228*H228</f>
        <v>0</v>
      </c>
      <c r="Q228" s="196">
        <v>0</v>
      </c>
      <c r="R228" s="196">
        <f>Q228*H228</f>
        <v>0</v>
      </c>
      <c r="S228" s="196">
        <v>0</v>
      </c>
      <c r="T228" s="197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8" t="s">
        <v>196</v>
      </c>
      <c r="AT228" s="198" t="s">
        <v>159</v>
      </c>
      <c r="AU228" s="198" t="s">
        <v>83</v>
      </c>
      <c r="AY228" s="17" t="s">
        <v>157</v>
      </c>
      <c r="BE228" s="199">
        <f>IF(N228="základní",J228,0)</f>
        <v>0</v>
      </c>
      <c r="BF228" s="199">
        <f>IF(N228="snížená",J228,0)</f>
        <v>0</v>
      </c>
      <c r="BG228" s="199">
        <f>IF(N228="zákl. přenesená",J228,0)</f>
        <v>0</v>
      </c>
      <c r="BH228" s="199">
        <f>IF(N228="sníž. přenesená",J228,0)</f>
        <v>0</v>
      </c>
      <c r="BI228" s="199">
        <f>IF(N228="nulová",J228,0)</f>
        <v>0</v>
      </c>
      <c r="BJ228" s="17" t="s">
        <v>164</v>
      </c>
      <c r="BK228" s="199">
        <f>ROUND(I228*H228,2)</f>
        <v>0</v>
      </c>
      <c r="BL228" s="17" t="s">
        <v>196</v>
      </c>
      <c r="BM228" s="198" t="s">
        <v>365</v>
      </c>
    </row>
    <row r="229" spans="1:65" s="2" customFormat="1" ht="24.15" customHeight="1">
      <c r="A229" s="34"/>
      <c r="B229" s="35"/>
      <c r="C229" s="233" t="s">
        <v>372</v>
      </c>
      <c r="D229" s="233" t="s">
        <v>307</v>
      </c>
      <c r="E229" s="234" t="s">
        <v>3062</v>
      </c>
      <c r="F229" s="235" t="s">
        <v>3063</v>
      </c>
      <c r="G229" s="236" t="s">
        <v>162</v>
      </c>
      <c r="H229" s="237">
        <v>25.3</v>
      </c>
      <c r="I229" s="238"/>
      <c r="J229" s="239">
        <f>ROUND(I229*H229,2)</f>
        <v>0</v>
      </c>
      <c r="K229" s="235" t="s">
        <v>163</v>
      </c>
      <c r="L229" s="240"/>
      <c r="M229" s="241" t="s">
        <v>1</v>
      </c>
      <c r="N229" s="242" t="s">
        <v>40</v>
      </c>
      <c r="O229" s="72"/>
      <c r="P229" s="196">
        <f>O229*H229</f>
        <v>0</v>
      </c>
      <c r="Q229" s="196">
        <v>0.00027</v>
      </c>
      <c r="R229" s="196">
        <f>Q229*H229</f>
        <v>0.006831</v>
      </c>
      <c r="S229" s="196">
        <v>0</v>
      </c>
      <c r="T229" s="197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8" t="s">
        <v>241</v>
      </c>
      <c r="AT229" s="198" t="s">
        <v>307</v>
      </c>
      <c r="AU229" s="198" t="s">
        <v>83</v>
      </c>
      <c r="AY229" s="17" t="s">
        <v>157</v>
      </c>
      <c r="BE229" s="199">
        <f>IF(N229="základní",J229,0)</f>
        <v>0</v>
      </c>
      <c r="BF229" s="199">
        <f>IF(N229="snížená",J229,0)</f>
        <v>0</v>
      </c>
      <c r="BG229" s="199">
        <f>IF(N229="zákl. přenesená",J229,0)</f>
        <v>0</v>
      </c>
      <c r="BH229" s="199">
        <f>IF(N229="sníž. přenesená",J229,0)</f>
        <v>0</v>
      </c>
      <c r="BI229" s="199">
        <f>IF(N229="nulová",J229,0)</f>
        <v>0</v>
      </c>
      <c r="BJ229" s="17" t="s">
        <v>164</v>
      </c>
      <c r="BK229" s="199">
        <f>ROUND(I229*H229,2)</f>
        <v>0</v>
      </c>
      <c r="BL229" s="17" t="s">
        <v>196</v>
      </c>
      <c r="BM229" s="198" t="s">
        <v>375</v>
      </c>
    </row>
    <row r="230" spans="2:51" s="14" customFormat="1" ht="10.2">
      <c r="B230" s="211"/>
      <c r="C230" s="212"/>
      <c r="D230" s="202" t="s">
        <v>165</v>
      </c>
      <c r="E230" s="213" t="s">
        <v>1</v>
      </c>
      <c r="F230" s="214" t="s">
        <v>3064</v>
      </c>
      <c r="G230" s="212"/>
      <c r="H230" s="215">
        <v>25.3</v>
      </c>
      <c r="I230" s="216"/>
      <c r="J230" s="212"/>
      <c r="K230" s="212"/>
      <c r="L230" s="217"/>
      <c r="M230" s="218"/>
      <c r="N230" s="219"/>
      <c r="O230" s="219"/>
      <c r="P230" s="219"/>
      <c r="Q230" s="219"/>
      <c r="R230" s="219"/>
      <c r="S230" s="219"/>
      <c r="T230" s="220"/>
      <c r="AT230" s="221" t="s">
        <v>165</v>
      </c>
      <c r="AU230" s="221" t="s">
        <v>83</v>
      </c>
      <c r="AV230" s="14" t="s">
        <v>83</v>
      </c>
      <c r="AW230" s="14" t="s">
        <v>30</v>
      </c>
      <c r="AX230" s="14" t="s">
        <v>73</v>
      </c>
      <c r="AY230" s="221" t="s">
        <v>157</v>
      </c>
    </row>
    <row r="231" spans="2:51" s="15" customFormat="1" ht="10.2">
      <c r="B231" s="222"/>
      <c r="C231" s="223"/>
      <c r="D231" s="202" t="s">
        <v>165</v>
      </c>
      <c r="E231" s="224" t="s">
        <v>1</v>
      </c>
      <c r="F231" s="225" t="s">
        <v>168</v>
      </c>
      <c r="G231" s="223"/>
      <c r="H231" s="226">
        <v>25.3</v>
      </c>
      <c r="I231" s="227"/>
      <c r="J231" s="223"/>
      <c r="K231" s="223"/>
      <c r="L231" s="228"/>
      <c r="M231" s="229"/>
      <c r="N231" s="230"/>
      <c r="O231" s="230"/>
      <c r="P231" s="230"/>
      <c r="Q231" s="230"/>
      <c r="R231" s="230"/>
      <c r="S231" s="230"/>
      <c r="T231" s="231"/>
      <c r="AT231" s="232" t="s">
        <v>165</v>
      </c>
      <c r="AU231" s="232" t="s">
        <v>83</v>
      </c>
      <c r="AV231" s="15" t="s">
        <v>164</v>
      </c>
      <c r="AW231" s="15" t="s">
        <v>30</v>
      </c>
      <c r="AX231" s="15" t="s">
        <v>81</v>
      </c>
      <c r="AY231" s="232" t="s">
        <v>157</v>
      </c>
    </row>
    <row r="232" spans="1:65" s="2" customFormat="1" ht="24.15" customHeight="1">
      <c r="A232" s="34"/>
      <c r="B232" s="35"/>
      <c r="C232" s="187" t="s">
        <v>266</v>
      </c>
      <c r="D232" s="187" t="s">
        <v>159</v>
      </c>
      <c r="E232" s="188" t="s">
        <v>1878</v>
      </c>
      <c r="F232" s="189" t="s">
        <v>1879</v>
      </c>
      <c r="G232" s="190" t="s">
        <v>216</v>
      </c>
      <c r="H232" s="191">
        <v>0.007</v>
      </c>
      <c r="I232" s="192"/>
      <c r="J232" s="193">
        <f>ROUND(I232*H232,2)</f>
        <v>0</v>
      </c>
      <c r="K232" s="189" t="s">
        <v>163</v>
      </c>
      <c r="L232" s="39"/>
      <c r="M232" s="194" t="s">
        <v>1</v>
      </c>
      <c r="N232" s="195" t="s">
        <v>40</v>
      </c>
      <c r="O232" s="72"/>
      <c r="P232" s="196">
        <f>O232*H232</f>
        <v>0</v>
      </c>
      <c r="Q232" s="196">
        <v>0</v>
      </c>
      <c r="R232" s="196">
        <f>Q232*H232</f>
        <v>0</v>
      </c>
      <c r="S232" s="196">
        <v>0</v>
      </c>
      <c r="T232" s="197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8" t="s">
        <v>196</v>
      </c>
      <c r="AT232" s="198" t="s">
        <v>159</v>
      </c>
      <c r="AU232" s="198" t="s">
        <v>83</v>
      </c>
      <c r="AY232" s="17" t="s">
        <v>157</v>
      </c>
      <c r="BE232" s="199">
        <f>IF(N232="základní",J232,0)</f>
        <v>0</v>
      </c>
      <c r="BF232" s="199">
        <f>IF(N232="snížená",J232,0)</f>
        <v>0</v>
      </c>
      <c r="BG232" s="199">
        <f>IF(N232="zákl. přenesená",J232,0)</f>
        <v>0</v>
      </c>
      <c r="BH232" s="199">
        <f>IF(N232="sníž. přenesená",J232,0)</f>
        <v>0</v>
      </c>
      <c r="BI232" s="199">
        <f>IF(N232="nulová",J232,0)</f>
        <v>0</v>
      </c>
      <c r="BJ232" s="17" t="s">
        <v>164</v>
      </c>
      <c r="BK232" s="199">
        <f>ROUND(I232*H232,2)</f>
        <v>0</v>
      </c>
      <c r="BL232" s="17" t="s">
        <v>196</v>
      </c>
      <c r="BM232" s="198" t="s">
        <v>3065</v>
      </c>
    </row>
    <row r="233" spans="2:63" s="12" customFormat="1" ht="22.8" customHeight="1">
      <c r="B233" s="171"/>
      <c r="C233" s="172"/>
      <c r="D233" s="173" t="s">
        <v>72</v>
      </c>
      <c r="E233" s="185" t="s">
        <v>1731</v>
      </c>
      <c r="F233" s="185" t="s">
        <v>2051</v>
      </c>
      <c r="G233" s="172"/>
      <c r="H233" s="172"/>
      <c r="I233" s="175"/>
      <c r="J233" s="186">
        <f>BK233</f>
        <v>0</v>
      </c>
      <c r="K233" s="172"/>
      <c r="L233" s="177"/>
      <c r="M233" s="178"/>
      <c r="N233" s="179"/>
      <c r="O233" s="179"/>
      <c r="P233" s="180">
        <f>SUM(P234:P245)</f>
        <v>0</v>
      </c>
      <c r="Q233" s="179"/>
      <c r="R233" s="180">
        <f>SUM(R234:R245)</f>
        <v>0</v>
      </c>
      <c r="S233" s="179"/>
      <c r="T233" s="181">
        <f>SUM(T234:T245)</f>
        <v>8.701474000000001</v>
      </c>
      <c r="AR233" s="182" t="s">
        <v>83</v>
      </c>
      <c r="AT233" s="183" t="s">
        <v>72</v>
      </c>
      <c r="AU233" s="183" t="s">
        <v>81</v>
      </c>
      <c r="AY233" s="182" t="s">
        <v>157</v>
      </c>
      <c r="BK233" s="184">
        <f>SUM(BK234:BK245)</f>
        <v>0</v>
      </c>
    </row>
    <row r="234" spans="1:65" s="2" customFormat="1" ht="24.15" customHeight="1">
      <c r="A234" s="34"/>
      <c r="B234" s="35"/>
      <c r="C234" s="187" t="s">
        <v>386</v>
      </c>
      <c r="D234" s="187" t="s">
        <v>159</v>
      </c>
      <c r="E234" s="188" t="s">
        <v>3066</v>
      </c>
      <c r="F234" s="189" t="s">
        <v>3067</v>
      </c>
      <c r="G234" s="190" t="s">
        <v>162</v>
      </c>
      <c r="H234" s="191">
        <v>173.376</v>
      </c>
      <c r="I234" s="192"/>
      <c r="J234" s="193">
        <f>ROUND(I234*H234,2)</f>
        <v>0</v>
      </c>
      <c r="K234" s="189" t="s">
        <v>163</v>
      </c>
      <c r="L234" s="39"/>
      <c r="M234" s="194" t="s">
        <v>1</v>
      </c>
      <c r="N234" s="195" t="s">
        <v>40</v>
      </c>
      <c r="O234" s="72"/>
      <c r="P234" s="196">
        <f>O234*H234</f>
        <v>0</v>
      </c>
      <c r="Q234" s="196">
        <v>0</v>
      </c>
      <c r="R234" s="196">
        <f>Q234*H234</f>
        <v>0</v>
      </c>
      <c r="S234" s="196">
        <v>0.014</v>
      </c>
      <c r="T234" s="197">
        <f>S234*H234</f>
        <v>2.427264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8" t="s">
        <v>196</v>
      </c>
      <c r="AT234" s="198" t="s">
        <v>159</v>
      </c>
      <c r="AU234" s="198" t="s">
        <v>83</v>
      </c>
      <c r="AY234" s="17" t="s">
        <v>157</v>
      </c>
      <c r="BE234" s="199">
        <f>IF(N234="základní",J234,0)</f>
        <v>0</v>
      </c>
      <c r="BF234" s="199">
        <f>IF(N234="snížená",J234,0)</f>
        <v>0</v>
      </c>
      <c r="BG234" s="199">
        <f>IF(N234="zákl. přenesená",J234,0)</f>
        <v>0</v>
      </c>
      <c r="BH234" s="199">
        <f>IF(N234="sníž. přenesená",J234,0)</f>
        <v>0</v>
      </c>
      <c r="BI234" s="199">
        <f>IF(N234="nulová",J234,0)</f>
        <v>0</v>
      </c>
      <c r="BJ234" s="17" t="s">
        <v>164</v>
      </c>
      <c r="BK234" s="199">
        <f>ROUND(I234*H234,2)</f>
        <v>0</v>
      </c>
      <c r="BL234" s="17" t="s">
        <v>196</v>
      </c>
      <c r="BM234" s="198" t="s">
        <v>389</v>
      </c>
    </row>
    <row r="235" spans="2:51" s="14" customFormat="1" ht="10.2">
      <c r="B235" s="211"/>
      <c r="C235" s="212"/>
      <c r="D235" s="202" t="s">
        <v>165</v>
      </c>
      <c r="E235" s="213" t="s">
        <v>1</v>
      </c>
      <c r="F235" s="214" t="s">
        <v>3068</v>
      </c>
      <c r="G235" s="212"/>
      <c r="H235" s="215">
        <v>173.376</v>
      </c>
      <c r="I235" s="216"/>
      <c r="J235" s="212"/>
      <c r="K235" s="212"/>
      <c r="L235" s="217"/>
      <c r="M235" s="218"/>
      <c r="N235" s="219"/>
      <c r="O235" s="219"/>
      <c r="P235" s="219"/>
      <c r="Q235" s="219"/>
      <c r="R235" s="219"/>
      <c r="S235" s="219"/>
      <c r="T235" s="220"/>
      <c r="AT235" s="221" t="s">
        <v>165</v>
      </c>
      <c r="AU235" s="221" t="s">
        <v>83</v>
      </c>
      <c r="AV235" s="14" t="s">
        <v>83</v>
      </c>
      <c r="AW235" s="14" t="s">
        <v>30</v>
      </c>
      <c r="AX235" s="14" t="s">
        <v>73</v>
      </c>
      <c r="AY235" s="221" t="s">
        <v>157</v>
      </c>
    </row>
    <row r="236" spans="2:51" s="15" customFormat="1" ht="10.2">
      <c r="B236" s="222"/>
      <c r="C236" s="223"/>
      <c r="D236" s="202" t="s">
        <v>165</v>
      </c>
      <c r="E236" s="224" t="s">
        <v>1</v>
      </c>
      <c r="F236" s="225" t="s">
        <v>168</v>
      </c>
      <c r="G236" s="223"/>
      <c r="H236" s="226">
        <v>173.376</v>
      </c>
      <c r="I236" s="227"/>
      <c r="J236" s="223"/>
      <c r="K236" s="223"/>
      <c r="L236" s="228"/>
      <c r="M236" s="229"/>
      <c r="N236" s="230"/>
      <c r="O236" s="230"/>
      <c r="P236" s="230"/>
      <c r="Q236" s="230"/>
      <c r="R236" s="230"/>
      <c r="S236" s="230"/>
      <c r="T236" s="231"/>
      <c r="AT236" s="232" t="s">
        <v>165</v>
      </c>
      <c r="AU236" s="232" t="s">
        <v>83</v>
      </c>
      <c r="AV236" s="15" t="s">
        <v>164</v>
      </c>
      <c r="AW236" s="15" t="s">
        <v>30</v>
      </c>
      <c r="AX236" s="15" t="s">
        <v>81</v>
      </c>
      <c r="AY236" s="232" t="s">
        <v>157</v>
      </c>
    </row>
    <row r="237" spans="1:65" s="2" customFormat="1" ht="14.4" customHeight="1">
      <c r="A237" s="34"/>
      <c r="B237" s="35"/>
      <c r="C237" s="187" t="s">
        <v>269</v>
      </c>
      <c r="D237" s="187" t="s">
        <v>159</v>
      </c>
      <c r="E237" s="188" t="s">
        <v>2128</v>
      </c>
      <c r="F237" s="189" t="s">
        <v>2129</v>
      </c>
      <c r="G237" s="190" t="s">
        <v>208</v>
      </c>
      <c r="H237" s="191">
        <v>156.038</v>
      </c>
      <c r="I237" s="192"/>
      <c r="J237" s="193">
        <f>ROUND(I237*H237,2)</f>
        <v>0</v>
      </c>
      <c r="K237" s="189" t="s">
        <v>163</v>
      </c>
      <c r="L237" s="39"/>
      <c r="M237" s="194" t="s">
        <v>1</v>
      </c>
      <c r="N237" s="195" t="s">
        <v>40</v>
      </c>
      <c r="O237" s="72"/>
      <c r="P237" s="196">
        <f>O237*H237</f>
        <v>0</v>
      </c>
      <c r="Q237" s="196">
        <v>0</v>
      </c>
      <c r="R237" s="196">
        <f>Q237*H237</f>
        <v>0</v>
      </c>
      <c r="S237" s="196">
        <v>0.015</v>
      </c>
      <c r="T237" s="197">
        <f>S237*H237</f>
        <v>2.34057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8" t="s">
        <v>196</v>
      </c>
      <c r="AT237" s="198" t="s">
        <v>159</v>
      </c>
      <c r="AU237" s="198" t="s">
        <v>83</v>
      </c>
      <c r="AY237" s="17" t="s">
        <v>157</v>
      </c>
      <c r="BE237" s="199">
        <f>IF(N237="základní",J237,0)</f>
        <v>0</v>
      </c>
      <c r="BF237" s="199">
        <f>IF(N237="snížená",J237,0)</f>
        <v>0</v>
      </c>
      <c r="BG237" s="199">
        <f>IF(N237="zákl. přenesená",J237,0)</f>
        <v>0</v>
      </c>
      <c r="BH237" s="199">
        <f>IF(N237="sníž. přenesená",J237,0)</f>
        <v>0</v>
      </c>
      <c r="BI237" s="199">
        <f>IF(N237="nulová",J237,0)</f>
        <v>0</v>
      </c>
      <c r="BJ237" s="17" t="s">
        <v>164</v>
      </c>
      <c r="BK237" s="199">
        <f>ROUND(I237*H237,2)</f>
        <v>0</v>
      </c>
      <c r="BL237" s="17" t="s">
        <v>196</v>
      </c>
      <c r="BM237" s="198" t="s">
        <v>395</v>
      </c>
    </row>
    <row r="238" spans="2:51" s="14" customFormat="1" ht="10.2">
      <c r="B238" s="211"/>
      <c r="C238" s="212"/>
      <c r="D238" s="202" t="s">
        <v>165</v>
      </c>
      <c r="E238" s="213" t="s">
        <v>1</v>
      </c>
      <c r="F238" s="214" t="s">
        <v>3050</v>
      </c>
      <c r="G238" s="212"/>
      <c r="H238" s="215">
        <v>156.038</v>
      </c>
      <c r="I238" s="216"/>
      <c r="J238" s="212"/>
      <c r="K238" s="212"/>
      <c r="L238" s="217"/>
      <c r="M238" s="218"/>
      <c r="N238" s="219"/>
      <c r="O238" s="219"/>
      <c r="P238" s="219"/>
      <c r="Q238" s="219"/>
      <c r="R238" s="219"/>
      <c r="S238" s="219"/>
      <c r="T238" s="220"/>
      <c r="AT238" s="221" t="s">
        <v>165</v>
      </c>
      <c r="AU238" s="221" t="s">
        <v>83</v>
      </c>
      <c r="AV238" s="14" t="s">
        <v>83</v>
      </c>
      <c r="AW238" s="14" t="s">
        <v>30</v>
      </c>
      <c r="AX238" s="14" t="s">
        <v>73</v>
      </c>
      <c r="AY238" s="221" t="s">
        <v>157</v>
      </c>
    </row>
    <row r="239" spans="2:51" s="15" customFormat="1" ht="10.2">
      <c r="B239" s="222"/>
      <c r="C239" s="223"/>
      <c r="D239" s="202" t="s">
        <v>165</v>
      </c>
      <c r="E239" s="224" t="s">
        <v>1</v>
      </c>
      <c r="F239" s="225" t="s">
        <v>168</v>
      </c>
      <c r="G239" s="223"/>
      <c r="H239" s="226">
        <v>156.038</v>
      </c>
      <c r="I239" s="227"/>
      <c r="J239" s="223"/>
      <c r="K239" s="223"/>
      <c r="L239" s="228"/>
      <c r="M239" s="229"/>
      <c r="N239" s="230"/>
      <c r="O239" s="230"/>
      <c r="P239" s="230"/>
      <c r="Q239" s="230"/>
      <c r="R239" s="230"/>
      <c r="S239" s="230"/>
      <c r="T239" s="231"/>
      <c r="AT239" s="232" t="s">
        <v>165</v>
      </c>
      <c r="AU239" s="232" t="s">
        <v>83</v>
      </c>
      <c r="AV239" s="15" t="s">
        <v>164</v>
      </c>
      <c r="AW239" s="15" t="s">
        <v>30</v>
      </c>
      <c r="AX239" s="15" t="s">
        <v>81</v>
      </c>
      <c r="AY239" s="232" t="s">
        <v>157</v>
      </c>
    </row>
    <row r="240" spans="1:65" s="2" customFormat="1" ht="14.4" customHeight="1">
      <c r="A240" s="34"/>
      <c r="B240" s="35"/>
      <c r="C240" s="187" t="s">
        <v>397</v>
      </c>
      <c r="D240" s="187" t="s">
        <v>159</v>
      </c>
      <c r="E240" s="188" t="s">
        <v>3069</v>
      </c>
      <c r="F240" s="189" t="s">
        <v>3070</v>
      </c>
      <c r="G240" s="190" t="s">
        <v>208</v>
      </c>
      <c r="H240" s="191">
        <v>97.86</v>
      </c>
      <c r="I240" s="192"/>
      <c r="J240" s="193">
        <f>ROUND(I240*H240,2)</f>
        <v>0</v>
      </c>
      <c r="K240" s="189" t="s">
        <v>163</v>
      </c>
      <c r="L240" s="39"/>
      <c r="M240" s="194" t="s">
        <v>1</v>
      </c>
      <c r="N240" s="195" t="s">
        <v>40</v>
      </c>
      <c r="O240" s="72"/>
      <c r="P240" s="196">
        <f>O240*H240</f>
        <v>0</v>
      </c>
      <c r="Q240" s="196">
        <v>0</v>
      </c>
      <c r="R240" s="196">
        <f>Q240*H240</f>
        <v>0</v>
      </c>
      <c r="S240" s="196">
        <v>0.014</v>
      </c>
      <c r="T240" s="197">
        <f>S240*H240</f>
        <v>1.37004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8" t="s">
        <v>196</v>
      </c>
      <c r="AT240" s="198" t="s">
        <v>159</v>
      </c>
      <c r="AU240" s="198" t="s">
        <v>83</v>
      </c>
      <c r="AY240" s="17" t="s">
        <v>157</v>
      </c>
      <c r="BE240" s="199">
        <f>IF(N240="základní",J240,0)</f>
        <v>0</v>
      </c>
      <c r="BF240" s="199">
        <f>IF(N240="snížená",J240,0)</f>
        <v>0</v>
      </c>
      <c r="BG240" s="199">
        <f>IF(N240="zákl. přenesená",J240,0)</f>
        <v>0</v>
      </c>
      <c r="BH240" s="199">
        <f>IF(N240="sníž. přenesená",J240,0)</f>
        <v>0</v>
      </c>
      <c r="BI240" s="199">
        <f>IF(N240="nulová",J240,0)</f>
        <v>0</v>
      </c>
      <c r="BJ240" s="17" t="s">
        <v>164</v>
      </c>
      <c r="BK240" s="199">
        <f>ROUND(I240*H240,2)</f>
        <v>0</v>
      </c>
      <c r="BL240" s="17" t="s">
        <v>196</v>
      </c>
      <c r="BM240" s="198" t="s">
        <v>400</v>
      </c>
    </row>
    <row r="241" spans="2:51" s="14" customFormat="1" ht="20.4">
      <c r="B241" s="211"/>
      <c r="C241" s="212"/>
      <c r="D241" s="202" t="s">
        <v>165</v>
      </c>
      <c r="E241" s="213" t="s">
        <v>1</v>
      </c>
      <c r="F241" s="214" t="s">
        <v>3071</v>
      </c>
      <c r="G241" s="212"/>
      <c r="H241" s="215">
        <v>97.86</v>
      </c>
      <c r="I241" s="216"/>
      <c r="J241" s="212"/>
      <c r="K241" s="212"/>
      <c r="L241" s="217"/>
      <c r="M241" s="218"/>
      <c r="N241" s="219"/>
      <c r="O241" s="219"/>
      <c r="P241" s="219"/>
      <c r="Q241" s="219"/>
      <c r="R241" s="219"/>
      <c r="S241" s="219"/>
      <c r="T241" s="220"/>
      <c r="AT241" s="221" t="s">
        <v>165</v>
      </c>
      <c r="AU241" s="221" t="s">
        <v>83</v>
      </c>
      <c r="AV241" s="14" t="s">
        <v>83</v>
      </c>
      <c r="AW241" s="14" t="s">
        <v>30</v>
      </c>
      <c r="AX241" s="14" t="s">
        <v>73</v>
      </c>
      <c r="AY241" s="221" t="s">
        <v>157</v>
      </c>
    </row>
    <row r="242" spans="2:51" s="15" customFormat="1" ht="10.2">
      <c r="B242" s="222"/>
      <c r="C242" s="223"/>
      <c r="D242" s="202" t="s">
        <v>165</v>
      </c>
      <c r="E242" s="224" t="s">
        <v>1</v>
      </c>
      <c r="F242" s="225" t="s">
        <v>168</v>
      </c>
      <c r="G242" s="223"/>
      <c r="H242" s="226">
        <v>97.86</v>
      </c>
      <c r="I242" s="227"/>
      <c r="J242" s="223"/>
      <c r="K242" s="223"/>
      <c r="L242" s="228"/>
      <c r="M242" s="229"/>
      <c r="N242" s="230"/>
      <c r="O242" s="230"/>
      <c r="P242" s="230"/>
      <c r="Q242" s="230"/>
      <c r="R242" s="230"/>
      <c r="S242" s="230"/>
      <c r="T242" s="231"/>
      <c r="AT242" s="232" t="s">
        <v>165</v>
      </c>
      <c r="AU242" s="232" t="s">
        <v>83</v>
      </c>
      <c r="AV242" s="15" t="s">
        <v>164</v>
      </c>
      <c r="AW242" s="15" t="s">
        <v>30</v>
      </c>
      <c r="AX242" s="15" t="s">
        <v>81</v>
      </c>
      <c r="AY242" s="232" t="s">
        <v>157</v>
      </c>
    </row>
    <row r="243" spans="1:65" s="2" customFormat="1" ht="24.15" customHeight="1">
      <c r="A243" s="34"/>
      <c r="B243" s="35"/>
      <c r="C243" s="187" t="s">
        <v>275</v>
      </c>
      <c r="D243" s="187" t="s">
        <v>159</v>
      </c>
      <c r="E243" s="188" t="s">
        <v>3072</v>
      </c>
      <c r="F243" s="189" t="s">
        <v>3073</v>
      </c>
      <c r="G243" s="190" t="s">
        <v>162</v>
      </c>
      <c r="H243" s="191">
        <v>150.8</v>
      </c>
      <c r="I243" s="192"/>
      <c r="J243" s="193">
        <f>ROUND(I243*H243,2)</f>
        <v>0</v>
      </c>
      <c r="K243" s="189" t="s">
        <v>163</v>
      </c>
      <c r="L243" s="39"/>
      <c r="M243" s="194" t="s">
        <v>1</v>
      </c>
      <c r="N243" s="195" t="s">
        <v>40</v>
      </c>
      <c r="O243" s="72"/>
      <c r="P243" s="196">
        <f>O243*H243</f>
        <v>0</v>
      </c>
      <c r="Q243" s="196">
        <v>0</v>
      </c>
      <c r="R243" s="196">
        <f>Q243*H243</f>
        <v>0</v>
      </c>
      <c r="S243" s="196">
        <v>0.017</v>
      </c>
      <c r="T243" s="197">
        <f>S243*H243</f>
        <v>2.5636000000000005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8" t="s">
        <v>196</v>
      </c>
      <c r="AT243" s="198" t="s">
        <v>159</v>
      </c>
      <c r="AU243" s="198" t="s">
        <v>83</v>
      </c>
      <c r="AY243" s="17" t="s">
        <v>157</v>
      </c>
      <c r="BE243" s="199">
        <f>IF(N243="základní",J243,0)</f>
        <v>0</v>
      </c>
      <c r="BF243" s="199">
        <f>IF(N243="snížená",J243,0)</f>
        <v>0</v>
      </c>
      <c r="BG243" s="199">
        <f>IF(N243="zákl. přenesená",J243,0)</f>
        <v>0</v>
      </c>
      <c r="BH243" s="199">
        <f>IF(N243="sníž. přenesená",J243,0)</f>
        <v>0</v>
      </c>
      <c r="BI243" s="199">
        <f>IF(N243="nulová",J243,0)</f>
        <v>0</v>
      </c>
      <c r="BJ243" s="17" t="s">
        <v>164</v>
      </c>
      <c r="BK243" s="199">
        <f>ROUND(I243*H243,2)</f>
        <v>0</v>
      </c>
      <c r="BL243" s="17" t="s">
        <v>196</v>
      </c>
      <c r="BM243" s="198" t="s">
        <v>409</v>
      </c>
    </row>
    <row r="244" spans="2:51" s="14" customFormat="1" ht="10.2">
      <c r="B244" s="211"/>
      <c r="C244" s="212"/>
      <c r="D244" s="202" t="s">
        <v>165</v>
      </c>
      <c r="E244" s="213" t="s">
        <v>1</v>
      </c>
      <c r="F244" s="214" t="s">
        <v>3074</v>
      </c>
      <c r="G244" s="212"/>
      <c r="H244" s="215">
        <v>150.8</v>
      </c>
      <c r="I244" s="216"/>
      <c r="J244" s="212"/>
      <c r="K244" s="212"/>
      <c r="L244" s="217"/>
      <c r="M244" s="218"/>
      <c r="N244" s="219"/>
      <c r="O244" s="219"/>
      <c r="P244" s="219"/>
      <c r="Q244" s="219"/>
      <c r="R244" s="219"/>
      <c r="S244" s="219"/>
      <c r="T244" s="220"/>
      <c r="AT244" s="221" t="s">
        <v>165</v>
      </c>
      <c r="AU244" s="221" t="s">
        <v>83</v>
      </c>
      <c r="AV244" s="14" t="s">
        <v>83</v>
      </c>
      <c r="AW244" s="14" t="s">
        <v>30</v>
      </c>
      <c r="AX244" s="14" t="s">
        <v>73</v>
      </c>
      <c r="AY244" s="221" t="s">
        <v>157</v>
      </c>
    </row>
    <row r="245" spans="2:51" s="15" customFormat="1" ht="10.2">
      <c r="B245" s="222"/>
      <c r="C245" s="223"/>
      <c r="D245" s="202" t="s">
        <v>165</v>
      </c>
      <c r="E245" s="224" t="s">
        <v>1</v>
      </c>
      <c r="F245" s="225" t="s">
        <v>168</v>
      </c>
      <c r="G245" s="223"/>
      <c r="H245" s="226">
        <v>150.8</v>
      </c>
      <c r="I245" s="227"/>
      <c r="J245" s="223"/>
      <c r="K245" s="223"/>
      <c r="L245" s="228"/>
      <c r="M245" s="229"/>
      <c r="N245" s="230"/>
      <c r="O245" s="230"/>
      <c r="P245" s="230"/>
      <c r="Q245" s="230"/>
      <c r="R245" s="230"/>
      <c r="S245" s="230"/>
      <c r="T245" s="231"/>
      <c r="AT245" s="232" t="s">
        <v>165</v>
      </c>
      <c r="AU245" s="232" t="s">
        <v>83</v>
      </c>
      <c r="AV245" s="15" t="s">
        <v>164</v>
      </c>
      <c r="AW245" s="15" t="s">
        <v>30</v>
      </c>
      <c r="AX245" s="15" t="s">
        <v>81</v>
      </c>
      <c r="AY245" s="232" t="s">
        <v>157</v>
      </c>
    </row>
    <row r="246" spans="2:63" s="12" customFormat="1" ht="22.8" customHeight="1">
      <c r="B246" s="171"/>
      <c r="C246" s="172"/>
      <c r="D246" s="173" t="s">
        <v>72</v>
      </c>
      <c r="E246" s="185" t="s">
        <v>1734</v>
      </c>
      <c r="F246" s="185" t="s">
        <v>2176</v>
      </c>
      <c r="G246" s="172"/>
      <c r="H246" s="172"/>
      <c r="I246" s="175"/>
      <c r="J246" s="186">
        <f>BK246</f>
        <v>0</v>
      </c>
      <c r="K246" s="172"/>
      <c r="L246" s="177"/>
      <c r="M246" s="178"/>
      <c r="N246" s="179"/>
      <c r="O246" s="179"/>
      <c r="P246" s="180">
        <f>SUM(P247:P254)</f>
        <v>0</v>
      </c>
      <c r="Q246" s="179"/>
      <c r="R246" s="180">
        <f>SUM(R247:R254)</f>
        <v>0</v>
      </c>
      <c r="S246" s="179"/>
      <c r="T246" s="181">
        <f>SUM(T247:T254)</f>
        <v>0.175811</v>
      </c>
      <c r="AR246" s="182" t="s">
        <v>83</v>
      </c>
      <c r="AT246" s="183" t="s">
        <v>72</v>
      </c>
      <c r="AU246" s="183" t="s">
        <v>81</v>
      </c>
      <c r="AY246" s="182" t="s">
        <v>157</v>
      </c>
      <c r="BK246" s="184">
        <f>SUM(BK247:BK254)</f>
        <v>0</v>
      </c>
    </row>
    <row r="247" spans="1:65" s="2" customFormat="1" ht="24.15" customHeight="1">
      <c r="A247" s="34"/>
      <c r="B247" s="35"/>
      <c r="C247" s="187" t="s">
        <v>415</v>
      </c>
      <c r="D247" s="187" t="s">
        <v>159</v>
      </c>
      <c r="E247" s="188" t="s">
        <v>3075</v>
      </c>
      <c r="F247" s="189" t="s">
        <v>3076</v>
      </c>
      <c r="G247" s="190" t="s">
        <v>162</v>
      </c>
      <c r="H247" s="191">
        <v>44.15</v>
      </c>
      <c r="I247" s="192"/>
      <c r="J247" s="193">
        <f>ROUND(I247*H247,2)</f>
        <v>0</v>
      </c>
      <c r="K247" s="189" t="s">
        <v>163</v>
      </c>
      <c r="L247" s="39"/>
      <c r="M247" s="194" t="s">
        <v>1</v>
      </c>
      <c r="N247" s="195" t="s">
        <v>40</v>
      </c>
      <c r="O247" s="72"/>
      <c r="P247" s="196">
        <f>O247*H247</f>
        <v>0</v>
      </c>
      <c r="Q247" s="196">
        <v>0</v>
      </c>
      <c r="R247" s="196">
        <f>Q247*H247</f>
        <v>0</v>
      </c>
      <c r="S247" s="196">
        <v>0.00191</v>
      </c>
      <c r="T247" s="197">
        <f>S247*H247</f>
        <v>0.0843265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8" t="s">
        <v>196</v>
      </c>
      <c r="AT247" s="198" t="s">
        <v>159</v>
      </c>
      <c r="AU247" s="198" t="s">
        <v>83</v>
      </c>
      <c r="AY247" s="17" t="s">
        <v>157</v>
      </c>
      <c r="BE247" s="199">
        <f>IF(N247="základní",J247,0)</f>
        <v>0</v>
      </c>
      <c r="BF247" s="199">
        <f>IF(N247="snížená",J247,0)</f>
        <v>0</v>
      </c>
      <c r="BG247" s="199">
        <f>IF(N247="zákl. přenesená",J247,0)</f>
        <v>0</v>
      </c>
      <c r="BH247" s="199">
        <f>IF(N247="sníž. přenesená",J247,0)</f>
        <v>0</v>
      </c>
      <c r="BI247" s="199">
        <f>IF(N247="nulová",J247,0)</f>
        <v>0</v>
      </c>
      <c r="BJ247" s="17" t="s">
        <v>164</v>
      </c>
      <c r="BK247" s="199">
        <f>ROUND(I247*H247,2)</f>
        <v>0</v>
      </c>
      <c r="BL247" s="17" t="s">
        <v>196</v>
      </c>
      <c r="BM247" s="198" t="s">
        <v>418</v>
      </c>
    </row>
    <row r="248" spans="2:51" s="14" customFormat="1" ht="10.2">
      <c r="B248" s="211"/>
      <c r="C248" s="212"/>
      <c r="D248" s="202" t="s">
        <v>165</v>
      </c>
      <c r="E248" s="213" t="s">
        <v>1</v>
      </c>
      <c r="F248" s="214" t="s">
        <v>3077</v>
      </c>
      <c r="G248" s="212"/>
      <c r="H248" s="215">
        <v>44.15</v>
      </c>
      <c r="I248" s="216"/>
      <c r="J248" s="212"/>
      <c r="K248" s="212"/>
      <c r="L248" s="217"/>
      <c r="M248" s="218"/>
      <c r="N248" s="219"/>
      <c r="O248" s="219"/>
      <c r="P248" s="219"/>
      <c r="Q248" s="219"/>
      <c r="R248" s="219"/>
      <c r="S248" s="219"/>
      <c r="T248" s="220"/>
      <c r="AT248" s="221" t="s">
        <v>165</v>
      </c>
      <c r="AU248" s="221" t="s">
        <v>83</v>
      </c>
      <c r="AV248" s="14" t="s">
        <v>83</v>
      </c>
      <c r="AW248" s="14" t="s">
        <v>30</v>
      </c>
      <c r="AX248" s="14" t="s">
        <v>73</v>
      </c>
      <c r="AY248" s="221" t="s">
        <v>157</v>
      </c>
    </row>
    <row r="249" spans="2:51" s="15" customFormat="1" ht="10.2">
      <c r="B249" s="222"/>
      <c r="C249" s="223"/>
      <c r="D249" s="202" t="s">
        <v>165</v>
      </c>
      <c r="E249" s="224" t="s">
        <v>1</v>
      </c>
      <c r="F249" s="225" t="s">
        <v>168</v>
      </c>
      <c r="G249" s="223"/>
      <c r="H249" s="226">
        <v>44.15</v>
      </c>
      <c r="I249" s="227"/>
      <c r="J249" s="223"/>
      <c r="K249" s="223"/>
      <c r="L249" s="228"/>
      <c r="M249" s="229"/>
      <c r="N249" s="230"/>
      <c r="O249" s="230"/>
      <c r="P249" s="230"/>
      <c r="Q249" s="230"/>
      <c r="R249" s="230"/>
      <c r="S249" s="230"/>
      <c r="T249" s="231"/>
      <c r="AT249" s="232" t="s">
        <v>165</v>
      </c>
      <c r="AU249" s="232" t="s">
        <v>83</v>
      </c>
      <c r="AV249" s="15" t="s">
        <v>164</v>
      </c>
      <c r="AW249" s="15" t="s">
        <v>30</v>
      </c>
      <c r="AX249" s="15" t="s">
        <v>81</v>
      </c>
      <c r="AY249" s="232" t="s">
        <v>157</v>
      </c>
    </row>
    <row r="250" spans="1:65" s="2" customFormat="1" ht="14.4" customHeight="1">
      <c r="A250" s="34"/>
      <c r="B250" s="35"/>
      <c r="C250" s="187" t="s">
        <v>280</v>
      </c>
      <c r="D250" s="187" t="s">
        <v>159</v>
      </c>
      <c r="E250" s="188" t="s">
        <v>2195</v>
      </c>
      <c r="F250" s="189" t="s">
        <v>2196</v>
      </c>
      <c r="G250" s="190" t="s">
        <v>162</v>
      </c>
      <c r="H250" s="191">
        <v>6.75</v>
      </c>
      <c r="I250" s="192"/>
      <c r="J250" s="193">
        <f>ROUND(I250*H250,2)</f>
        <v>0</v>
      </c>
      <c r="K250" s="189" t="s">
        <v>163</v>
      </c>
      <c r="L250" s="39"/>
      <c r="M250" s="194" t="s">
        <v>1</v>
      </c>
      <c r="N250" s="195" t="s">
        <v>40</v>
      </c>
      <c r="O250" s="72"/>
      <c r="P250" s="196">
        <f>O250*H250</f>
        <v>0</v>
      </c>
      <c r="Q250" s="196">
        <v>0</v>
      </c>
      <c r="R250" s="196">
        <f>Q250*H250</f>
        <v>0</v>
      </c>
      <c r="S250" s="196">
        <v>0.00167</v>
      </c>
      <c r="T250" s="197">
        <f>S250*H250</f>
        <v>0.0112725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8" t="s">
        <v>196</v>
      </c>
      <c r="AT250" s="198" t="s">
        <v>159</v>
      </c>
      <c r="AU250" s="198" t="s">
        <v>83</v>
      </c>
      <c r="AY250" s="17" t="s">
        <v>157</v>
      </c>
      <c r="BE250" s="199">
        <f>IF(N250="základní",J250,0)</f>
        <v>0</v>
      </c>
      <c r="BF250" s="199">
        <f>IF(N250="snížená",J250,0)</f>
        <v>0</v>
      </c>
      <c r="BG250" s="199">
        <f>IF(N250="zákl. přenesená",J250,0)</f>
        <v>0</v>
      </c>
      <c r="BH250" s="199">
        <f>IF(N250="sníž. přenesená",J250,0)</f>
        <v>0</v>
      </c>
      <c r="BI250" s="199">
        <f>IF(N250="nulová",J250,0)</f>
        <v>0</v>
      </c>
      <c r="BJ250" s="17" t="s">
        <v>164</v>
      </c>
      <c r="BK250" s="199">
        <f>ROUND(I250*H250,2)</f>
        <v>0</v>
      </c>
      <c r="BL250" s="17" t="s">
        <v>196</v>
      </c>
      <c r="BM250" s="198" t="s">
        <v>423</v>
      </c>
    </row>
    <row r="251" spans="2:51" s="14" customFormat="1" ht="10.2">
      <c r="B251" s="211"/>
      <c r="C251" s="212"/>
      <c r="D251" s="202" t="s">
        <v>165</v>
      </c>
      <c r="E251" s="213" t="s">
        <v>1</v>
      </c>
      <c r="F251" s="214" t="s">
        <v>3078</v>
      </c>
      <c r="G251" s="212"/>
      <c r="H251" s="215">
        <v>6.75</v>
      </c>
      <c r="I251" s="216"/>
      <c r="J251" s="212"/>
      <c r="K251" s="212"/>
      <c r="L251" s="217"/>
      <c r="M251" s="218"/>
      <c r="N251" s="219"/>
      <c r="O251" s="219"/>
      <c r="P251" s="219"/>
      <c r="Q251" s="219"/>
      <c r="R251" s="219"/>
      <c r="S251" s="219"/>
      <c r="T251" s="220"/>
      <c r="AT251" s="221" t="s">
        <v>165</v>
      </c>
      <c r="AU251" s="221" t="s">
        <v>83</v>
      </c>
      <c r="AV251" s="14" t="s">
        <v>83</v>
      </c>
      <c r="AW251" s="14" t="s">
        <v>30</v>
      </c>
      <c r="AX251" s="14" t="s">
        <v>73</v>
      </c>
      <c r="AY251" s="221" t="s">
        <v>157</v>
      </c>
    </row>
    <row r="252" spans="2:51" s="15" customFormat="1" ht="10.2">
      <c r="B252" s="222"/>
      <c r="C252" s="223"/>
      <c r="D252" s="202" t="s">
        <v>165</v>
      </c>
      <c r="E252" s="224" t="s">
        <v>1</v>
      </c>
      <c r="F252" s="225" t="s">
        <v>168</v>
      </c>
      <c r="G252" s="223"/>
      <c r="H252" s="226">
        <v>6.75</v>
      </c>
      <c r="I252" s="227"/>
      <c r="J252" s="223"/>
      <c r="K252" s="223"/>
      <c r="L252" s="228"/>
      <c r="M252" s="229"/>
      <c r="N252" s="230"/>
      <c r="O252" s="230"/>
      <c r="P252" s="230"/>
      <c r="Q252" s="230"/>
      <c r="R252" s="230"/>
      <c r="S252" s="230"/>
      <c r="T252" s="231"/>
      <c r="AT252" s="232" t="s">
        <v>165</v>
      </c>
      <c r="AU252" s="232" t="s">
        <v>83</v>
      </c>
      <c r="AV252" s="15" t="s">
        <v>164</v>
      </c>
      <c r="AW252" s="15" t="s">
        <v>30</v>
      </c>
      <c r="AX252" s="15" t="s">
        <v>81</v>
      </c>
      <c r="AY252" s="232" t="s">
        <v>157</v>
      </c>
    </row>
    <row r="253" spans="1:65" s="2" customFormat="1" ht="14.4" customHeight="1">
      <c r="A253" s="34"/>
      <c r="B253" s="35"/>
      <c r="C253" s="187" t="s">
        <v>424</v>
      </c>
      <c r="D253" s="187" t="s">
        <v>159</v>
      </c>
      <c r="E253" s="188" t="s">
        <v>2199</v>
      </c>
      <c r="F253" s="189" t="s">
        <v>2200</v>
      </c>
      <c r="G253" s="190" t="s">
        <v>162</v>
      </c>
      <c r="H253" s="191">
        <v>25.85</v>
      </c>
      <c r="I253" s="192"/>
      <c r="J253" s="193">
        <f>ROUND(I253*H253,2)</f>
        <v>0</v>
      </c>
      <c r="K253" s="189" t="s">
        <v>163</v>
      </c>
      <c r="L253" s="39"/>
      <c r="M253" s="194" t="s">
        <v>1</v>
      </c>
      <c r="N253" s="195" t="s">
        <v>40</v>
      </c>
      <c r="O253" s="72"/>
      <c r="P253" s="196">
        <f>O253*H253</f>
        <v>0</v>
      </c>
      <c r="Q253" s="196">
        <v>0</v>
      </c>
      <c r="R253" s="196">
        <f>Q253*H253</f>
        <v>0</v>
      </c>
      <c r="S253" s="196">
        <v>0.0026</v>
      </c>
      <c r="T253" s="197">
        <f>S253*H253</f>
        <v>0.06721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8" t="s">
        <v>196</v>
      </c>
      <c r="AT253" s="198" t="s">
        <v>159</v>
      </c>
      <c r="AU253" s="198" t="s">
        <v>83</v>
      </c>
      <c r="AY253" s="17" t="s">
        <v>157</v>
      </c>
      <c r="BE253" s="199">
        <f>IF(N253="základní",J253,0)</f>
        <v>0</v>
      </c>
      <c r="BF253" s="199">
        <f>IF(N253="snížená",J253,0)</f>
        <v>0</v>
      </c>
      <c r="BG253" s="199">
        <f>IF(N253="zákl. přenesená",J253,0)</f>
        <v>0</v>
      </c>
      <c r="BH253" s="199">
        <f>IF(N253="sníž. přenesená",J253,0)</f>
        <v>0</v>
      </c>
      <c r="BI253" s="199">
        <f>IF(N253="nulová",J253,0)</f>
        <v>0</v>
      </c>
      <c r="BJ253" s="17" t="s">
        <v>164</v>
      </c>
      <c r="BK253" s="199">
        <f>ROUND(I253*H253,2)</f>
        <v>0</v>
      </c>
      <c r="BL253" s="17" t="s">
        <v>196</v>
      </c>
      <c r="BM253" s="198" t="s">
        <v>427</v>
      </c>
    </row>
    <row r="254" spans="1:65" s="2" customFormat="1" ht="14.4" customHeight="1">
      <c r="A254" s="34"/>
      <c r="B254" s="35"/>
      <c r="C254" s="187" t="s">
        <v>286</v>
      </c>
      <c r="D254" s="187" t="s">
        <v>159</v>
      </c>
      <c r="E254" s="188" t="s">
        <v>2204</v>
      </c>
      <c r="F254" s="189" t="s">
        <v>2205</v>
      </c>
      <c r="G254" s="190" t="s">
        <v>162</v>
      </c>
      <c r="H254" s="191">
        <v>3.3</v>
      </c>
      <c r="I254" s="192"/>
      <c r="J254" s="193">
        <f>ROUND(I254*H254,2)</f>
        <v>0</v>
      </c>
      <c r="K254" s="189" t="s">
        <v>163</v>
      </c>
      <c r="L254" s="39"/>
      <c r="M254" s="194" t="s">
        <v>1</v>
      </c>
      <c r="N254" s="195" t="s">
        <v>40</v>
      </c>
      <c r="O254" s="72"/>
      <c r="P254" s="196">
        <f>O254*H254</f>
        <v>0</v>
      </c>
      <c r="Q254" s="196">
        <v>0</v>
      </c>
      <c r="R254" s="196">
        <f>Q254*H254</f>
        <v>0</v>
      </c>
      <c r="S254" s="196">
        <v>0.00394</v>
      </c>
      <c r="T254" s="197">
        <f>S254*H254</f>
        <v>0.013002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8" t="s">
        <v>196</v>
      </c>
      <c r="AT254" s="198" t="s">
        <v>159</v>
      </c>
      <c r="AU254" s="198" t="s">
        <v>83</v>
      </c>
      <c r="AY254" s="17" t="s">
        <v>157</v>
      </c>
      <c r="BE254" s="199">
        <f>IF(N254="základní",J254,0)</f>
        <v>0</v>
      </c>
      <c r="BF254" s="199">
        <f>IF(N254="snížená",J254,0)</f>
        <v>0</v>
      </c>
      <c r="BG254" s="199">
        <f>IF(N254="zákl. přenesená",J254,0)</f>
        <v>0</v>
      </c>
      <c r="BH254" s="199">
        <f>IF(N254="sníž. přenesená",J254,0)</f>
        <v>0</v>
      </c>
      <c r="BI254" s="199">
        <f>IF(N254="nulová",J254,0)</f>
        <v>0</v>
      </c>
      <c r="BJ254" s="17" t="s">
        <v>164</v>
      </c>
      <c r="BK254" s="199">
        <f>ROUND(I254*H254,2)</f>
        <v>0</v>
      </c>
      <c r="BL254" s="17" t="s">
        <v>196</v>
      </c>
      <c r="BM254" s="198" t="s">
        <v>431</v>
      </c>
    </row>
    <row r="255" spans="2:63" s="12" customFormat="1" ht="25.95" customHeight="1">
      <c r="B255" s="171"/>
      <c r="C255" s="172"/>
      <c r="D255" s="173" t="s">
        <v>72</v>
      </c>
      <c r="E255" s="174" t="s">
        <v>2931</v>
      </c>
      <c r="F255" s="174" t="s">
        <v>2932</v>
      </c>
      <c r="G255" s="172"/>
      <c r="H255" s="172"/>
      <c r="I255" s="175"/>
      <c r="J255" s="176">
        <f>BK255</f>
        <v>0</v>
      </c>
      <c r="K255" s="172"/>
      <c r="L255" s="177"/>
      <c r="M255" s="178"/>
      <c r="N255" s="179"/>
      <c r="O255" s="179"/>
      <c r="P255" s="180">
        <f>P256+P258</f>
        <v>0</v>
      </c>
      <c r="Q255" s="179"/>
      <c r="R255" s="180">
        <f>R256+R258</f>
        <v>0</v>
      </c>
      <c r="S255" s="179"/>
      <c r="T255" s="181">
        <f>T256+T258</f>
        <v>0</v>
      </c>
      <c r="AR255" s="182" t="s">
        <v>182</v>
      </c>
      <c r="AT255" s="183" t="s">
        <v>72</v>
      </c>
      <c r="AU255" s="183" t="s">
        <v>73</v>
      </c>
      <c r="AY255" s="182" t="s">
        <v>157</v>
      </c>
      <c r="BK255" s="184">
        <f>BK256+BK258</f>
        <v>0</v>
      </c>
    </row>
    <row r="256" spans="2:63" s="12" customFormat="1" ht="22.8" customHeight="1">
      <c r="B256" s="171"/>
      <c r="C256" s="172"/>
      <c r="D256" s="173" t="s">
        <v>72</v>
      </c>
      <c r="E256" s="185" t="s">
        <v>2938</v>
      </c>
      <c r="F256" s="185" t="s">
        <v>2939</v>
      </c>
      <c r="G256" s="172"/>
      <c r="H256" s="172"/>
      <c r="I256" s="175"/>
      <c r="J256" s="186">
        <f>BK256</f>
        <v>0</v>
      </c>
      <c r="K256" s="172"/>
      <c r="L256" s="177"/>
      <c r="M256" s="178"/>
      <c r="N256" s="179"/>
      <c r="O256" s="179"/>
      <c r="P256" s="180">
        <f>P257</f>
        <v>0</v>
      </c>
      <c r="Q256" s="179"/>
      <c r="R256" s="180">
        <f>R257</f>
        <v>0</v>
      </c>
      <c r="S256" s="179"/>
      <c r="T256" s="181">
        <f>T257</f>
        <v>0</v>
      </c>
      <c r="AR256" s="182" t="s">
        <v>182</v>
      </c>
      <c r="AT256" s="183" t="s">
        <v>72</v>
      </c>
      <c r="AU256" s="183" t="s">
        <v>81</v>
      </c>
      <c r="AY256" s="182" t="s">
        <v>157</v>
      </c>
      <c r="BK256" s="184">
        <f>BK257</f>
        <v>0</v>
      </c>
    </row>
    <row r="257" spans="1:65" s="2" customFormat="1" ht="14.4" customHeight="1">
      <c r="A257" s="34"/>
      <c r="B257" s="35"/>
      <c r="C257" s="187" t="s">
        <v>432</v>
      </c>
      <c r="D257" s="187" t="s">
        <v>159</v>
      </c>
      <c r="E257" s="188" t="s">
        <v>2941</v>
      </c>
      <c r="F257" s="189" t="s">
        <v>2939</v>
      </c>
      <c r="G257" s="190" t="s">
        <v>1179</v>
      </c>
      <c r="H257" s="191">
        <v>1</v>
      </c>
      <c r="I257" s="192"/>
      <c r="J257" s="193">
        <f>ROUND(I257*H257,2)</f>
        <v>0</v>
      </c>
      <c r="K257" s="189" t="s">
        <v>163</v>
      </c>
      <c r="L257" s="39"/>
      <c r="M257" s="194" t="s">
        <v>1</v>
      </c>
      <c r="N257" s="195" t="s">
        <v>40</v>
      </c>
      <c r="O257" s="72"/>
      <c r="P257" s="196">
        <f>O257*H257</f>
        <v>0</v>
      </c>
      <c r="Q257" s="196">
        <v>0</v>
      </c>
      <c r="R257" s="196">
        <f>Q257*H257</f>
        <v>0</v>
      </c>
      <c r="S257" s="196">
        <v>0</v>
      </c>
      <c r="T257" s="197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8" t="s">
        <v>164</v>
      </c>
      <c r="AT257" s="198" t="s">
        <v>159</v>
      </c>
      <c r="AU257" s="198" t="s">
        <v>83</v>
      </c>
      <c r="AY257" s="17" t="s">
        <v>157</v>
      </c>
      <c r="BE257" s="199">
        <f>IF(N257="základní",J257,0)</f>
        <v>0</v>
      </c>
      <c r="BF257" s="199">
        <f>IF(N257="snížená",J257,0)</f>
        <v>0</v>
      </c>
      <c r="BG257" s="199">
        <f>IF(N257="zákl. přenesená",J257,0)</f>
        <v>0</v>
      </c>
      <c r="BH257" s="199">
        <f>IF(N257="sníž. přenesená",J257,0)</f>
        <v>0</v>
      </c>
      <c r="BI257" s="199">
        <f>IF(N257="nulová",J257,0)</f>
        <v>0</v>
      </c>
      <c r="BJ257" s="17" t="s">
        <v>164</v>
      </c>
      <c r="BK257" s="199">
        <f>ROUND(I257*H257,2)</f>
        <v>0</v>
      </c>
      <c r="BL257" s="17" t="s">
        <v>164</v>
      </c>
      <c r="BM257" s="198" t="s">
        <v>435</v>
      </c>
    </row>
    <row r="258" spans="2:63" s="12" customFormat="1" ht="22.8" customHeight="1">
      <c r="B258" s="171"/>
      <c r="C258" s="172"/>
      <c r="D258" s="173" t="s">
        <v>72</v>
      </c>
      <c r="E258" s="185" t="s">
        <v>2981</v>
      </c>
      <c r="F258" s="185" t="s">
        <v>2982</v>
      </c>
      <c r="G258" s="172"/>
      <c r="H258" s="172"/>
      <c r="I258" s="175"/>
      <c r="J258" s="186">
        <f>BK258</f>
        <v>0</v>
      </c>
      <c r="K258" s="172"/>
      <c r="L258" s="177"/>
      <c r="M258" s="178"/>
      <c r="N258" s="179"/>
      <c r="O258" s="179"/>
      <c r="P258" s="180">
        <f>P259</f>
        <v>0</v>
      </c>
      <c r="Q258" s="179"/>
      <c r="R258" s="180">
        <f>R259</f>
        <v>0</v>
      </c>
      <c r="S258" s="179"/>
      <c r="T258" s="181">
        <f>T259</f>
        <v>0</v>
      </c>
      <c r="AR258" s="182" t="s">
        <v>182</v>
      </c>
      <c r="AT258" s="183" t="s">
        <v>72</v>
      </c>
      <c r="AU258" s="183" t="s">
        <v>81</v>
      </c>
      <c r="AY258" s="182" t="s">
        <v>157</v>
      </c>
      <c r="BK258" s="184">
        <f>BK259</f>
        <v>0</v>
      </c>
    </row>
    <row r="259" spans="1:65" s="2" customFormat="1" ht="14.4" customHeight="1">
      <c r="A259" s="34"/>
      <c r="B259" s="35"/>
      <c r="C259" s="187" t="s">
        <v>291</v>
      </c>
      <c r="D259" s="187" t="s">
        <v>159</v>
      </c>
      <c r="E259" s="188" t="s">
        <v>2984</v>
      </c>
      <c r="F259" s="189" t="s">
        <v>2982</v>
      </c>
      <c r="G259" s="190" t="s">
        <v>1179</v>
      </c>
      <c r="H259" s="191">
        <v>1</v>
      </c>
      <c r="I259" s="192"/>
      <c r="J259" s="193">
        <f>ROUND(I259*H259,2)</f>
        <v>0</v>
      </c>
      <c r="K259" s="189" t="s">
        <v>163</v>
      </c>
      <c r="L259" s="39"/>
      <c r="M259" s="248" t="s">
        <v>1</v>
      </c>
      <c r="N259" s="249" t="s">
        <v>40</v>
      </c>
      <c r="O259" s="250"/>
      <c r="P259" s="251">
        <f>O259*H259</f>
        <v>0</v>
      </c>
      <c r="Q259" s="251">
        <v>0</v>
      </c>
      <c r="R259" s="251">
        <f>Q259*H259</f>
        <v>0</v>
      </c>
      <c r="S259" s="251">
        <v>0</v>
      </c>
      <c r="T259" s="252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98" t="s">
        <v>164</v>
      </c>
      <c r="AT259" s="198" t="s">
        <v>159</v>
      </c>
      <c r="AU259" s="198" t="s">
        <v>83</v>
      </c>
      <c r="AY259" s="17" t="s">
        <v>157</v>
      </c>
      <c r="BE259" s="199">
        <f>IF(N259="základní",J259,0)</f>
        <v>0</v>
      </c>
      <c r="BF259" s="199">
        <f>IF(N259="snížená",J259,0)</f>
        <v>0</v>
      </c>
      <c r="BG259" s="199">
        <f>IF(N259="zákl. přenesená",J259,0)</f>
        <v>0</v>
      </c>
      <c r="BH259" s="199">
        <f>IF(N259="sníž. přenesená",J259,0)</f>
        <v>0</v>
      </c>
      <c r="BI259" s="199">
        <f>IF(N259="nulová",J259,0)</f>
        <v>0</v>
      </c>
      <c r="BJ259" s="17" t="s">
        <v>164</v>
      </c>
      <c r="BK259" s="199">
        <f>ROUND(I259*H259,2)</f>
        <v>0</v>
      </c>
      <c r="BL259" s="17" t="s">
        <v>164</v>
      </c>
      <c r="BM259" s="198" t="s">
        <v>438</v>
      </c>
    </row>
    <row r="260" spans="1:31" s="2" customFormat="1" ht="6.9" customHeight="1">
      <c r="A260" s="34"/>
      <c r="B260" s="55"/>
      <c r="C260" s="56"/>
      <c r="D260" s="56"/>
      <c r="E260" s="56"/>
      <c r="F260" s="56"/>
      <c r="G260" s="56"/>
      <c r="H260" s="56"/>
      <c r="I260" s="56"/>
      <c r="J260" s="56"/>
      <c r="K260" s="56"/>
      <c r="L260" s="39"/>
      <c r="M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</row>
  </sheetData>
  <sheetProtection algorithmName="SHA-512" hashValue="/5rgDj1hB4Xaa+c8RvWHSVwlwUS+NX3Rebe5P20cbE4hWYuROrF/jIDRuXRr8wtPgG7jk2AE/QbDTS9uExETDg==" saltValue="nuse4w6GhtWWdOlVz2hahYGot47a9ycu/dWLZOKL4eRvte/g8xzxlhDYbmVJS3iJnp3uG3h1HEns9GQaoloTAw==" spinCount="100000" sheet="1" objects="1" scenarios="1" formatColumns="0" formatRows="0" autoFilter="0"/>
  <autoFilter ref="C133:K259"/>
  <mergeCells count="9">
    <mergeCell ref="E87:H87"/>
    <mergeCell ref="E124:H124"/>
    <mergeCell ref="E126:H12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Bouček Václav, Ing.</dc:creator>
  <cp:keywords/>
  <dc:description/>
  <cp:lastModifiedBy>Urbánková Markéta</cp:lastModifiedBy>
  <dcterms:created xsi:type="dcterms:W3CDTF">2020-09-22T07:00:15Z</dcterms:created>
  <dcterms:modified xsi:type="dcterms:W3CDTF">2020-09-22T07:33:51Z</dcterms:modified>
  <cp:category/>
  <cp:version/>
  <cp:contentType/>
  <cp:contentStatus/>
</cp:coreProperties>
</file>