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-1 - k.č. 26" sheetId="2" r:id="rId2"/>
    <sheet name="01-2 - k.č. 27" sheetId="3" r:id="rId3"/>
    <sheet name="01-3 - k.č. 28" sheetId="4" r:id="rId4"/>
    <sheet name="01-4 - k.č. 34" sheetId="5" r:id="rId5"/>
    <sheet name="01-5 - k.č. 35" sheetId="6" r:id="rId6"/>
    <sheet name="01-6 - k.č. E2" sheetId="7" r:id="rId7"/>
    <sheet name="01-7 - k.č. E3" sheetId="8" r:id="rId8"/>
    <sheet name="01-8 - k.č. E2a" sheetId="9" r:id="rId9"/>
    <sheet name="02-1 - v.č. 109" sheetId="10" r:id="rId10"/>
    <sheet name="02-2 - v.č. 113" sheetId="11" r:id="rId11"/>
    <sheet name="02-3 - v.č. 114" sheetId="12" r:id="rId12"/>
    <sheet name="02-4 - v.č. 117" sheetId="13" r:id="rId13"/>
    <sheet name="02-5 - v.č. 107" sheetId="14" r:id="rId14"/>
    <sheet name="02-6 - v.č. 112ab" sheetId="15" r:id="rId15"/>
    <sheet name="02-12 - v.č. 116" sheetId="16" r:id="rId16"/>
    <sheet name="03 - VRN" sheetId="17" r:id="rId17"/>
  </sheets>
  <definedNames>
    <definedName name="_xlnm.Print_Area" localSheetId="0">'Rekapitulace stavby'!$D$4:$AO$76,'Rekapitulace stavby'!$C$82:$AQ$113</definedName>
    <definedName name="_xlnm.Print_Titles" localSheetId="0">'Rekapitulace stavby'!$92:$92</definedName>
    <definedName name="_xlnm._FilterDatabase" localSheetId="1" hidden="1">'01-1 - k.č. 26'!$C$122:$K$215</definedName>
    <definedName name="_xlnm.Print_Area" localSheetId="1">'01-1 - k.č. 26'!$C$4:$J$76,'01-1 - k.č. 26'!$C$82:$J$102,'01-1 - k.č. 26'!$C$108:$J$215</definedName>
    <definedName name="_xlnm.Print_Titles" localSheetId="1">'01-1 - k.č. 26'!$122:$122</definedName>
    <definedName name="_xlnm._FilterDatabase" localSheetId="2" hidden="1">'01-2 - k.č. 27'!$C$122:$K$212</definedName>
    <definedName name="_xlnm.Print_Area" localSheetId="2">'01-2 - k.č. 27'!$C$4:$J$76,'01-2 - k.č. 27'!$C$82:$J$102,'01-2 - k.č. 27'!$C$108:$J$212</definedName>
    <definedName name="_xlnm.Print_Titles" localSheetId="2">'01-2 - k.č. 27'!$122:$122</definedName>
    <definedName name="_xlnm._FilterDatabase" localSheetId="3" hidden="1">'01-3 - k.č. 28'!$C$122:$K$206</definedName>
    <definedName name="_xlnm.Print_Area" localSheetId="3">'01-3 - k.č. 28'!$C$4:$J$76,'01-3 - k.č. 28'!$C$82:$J$102,'01-3 - k.č. 28'!$C$108:$J$206</definedName>
    <definedName name="_xlnm.Print_Titles" localSheetId="3">'01-3 - k.č. 28'!$122:$122</definedName>
    <definedName name="_xlnm._FilterDatabase" localSheetId="4" hidden="1">'01-4 - k.č. 34'!$C$122:$K$214</definedName>
    <definedName name="_xlnm.Print_Area" localSheetId="4">'01-4 - k.č. 34'!$C$4:$J$76,'01-4 - k.č. 34'!$C$82:$J$102,'01-4 - k.č. 34'!$C$108:$J$214</definedName>
    <definedName name="_xlnm.Print_Titles" localSheetId="4">'01-4 - k.č. 34'!$122:$122</definedName>
    <definedName name="_xlnm._FilterDatabase" localSheetId="5" hidden="1">'01-5 - k.č. 35'!$C$122:$K$215</definedName>
    <definedName name="_xlnm.Print_Area" localSheetId="5">'01-5 - k.č. 35'!$C$4:$J$76,'01-5 - k.č. 35'!$C$82:$J$102,'01-5 - k.č. 35'!$C$108:$J$215</definedName>
    <definedName name="_xlnm.Print_Titles" localSheetId="5">'01-5 - k.č. 35'!$122:$122</definedName>
    <definedName name="_xlnm._FilterDatabase" localSheetId="6" hidden="1">'01-6 - k.č. E2'!$C$122:$K$208</definedName>
    <definedName name="_xlnm.Print_Area" localSheetId="6">'01-6 - k.č. E2'!$C$4:$J$76,'01-6 - k.č. E2'!$C$82:$J$102,'01-6 - k.č. E2'!$C$108:$J$208</definedName>
    <definedName name="_xlnm.Print_Titles" localSheetId="6">'01-6 - k.č. E2'!$122:$122</definedName>
    <definedName name="_xlnm._FilterDatabase" localSheetId="7" hidden="1">'01-7 - k.č. E3'!$C$122:$K$207</definedName>
    <definedName name="_xlnm.Print_Area" localSheetId="7">'01-7 - k.č. E3'!$C$4:$J$76,'01-7 - k.č. E3'!$C$82:$J$102,'01-7 - k.č. E3'!$C$108:$J$207</definedName>
    <definedName name="_xlnm.Print_Titles" localSheetId="7">'01-7 - k.č. E3'!$122:$122</definedName>
    <definedName name="_xlnm._FilterDatabase" localSheetId="8" hidden="1">'01-8 - k.č. E2a'!$C$122:$K$205</definedName>
    <definedName name="_xlnm.Print_Area" localSheetId="8">'01-8 - k.č. E2a'!$C$4:$J$76,'01-8 - k.č. E2a'!$C$82:$J$102,'01-8 - k.č. E2a'!$C$108:$J$205</definedName>
    <definedName name="_xlnm.Print_Titles" localSheetId="8">'01-8 - k.č. E2a'!$122:$122</definedName>
    <definedName name="_xlnm._FilterDatabase" localSheetId="9" hidden="1">'02-1 - v.č. 109'!$C$122:$K$181</definedName>
    <definedName name="_xlnm.Print_Area" localSheetId="9">'02-1 - v.č. 109'!$C$4:$J$76,'02-1 - v.č. 109'!$C$82:$J$102,'02-1 - v.č. 109'!$C$108:$J$181</definedName>
    <definedName name="_xlnm.Print_Titles" localSheetId="9">'02-1 - v.č. 109'!$122:$122</definedName>
    <definedName name="_xlnm._FilterDatabase" localSheetId="10" hidden="1">'02-2 - v.č. 113'!$C$122:$K$180</definedName>
    <definedName name="_xlnm.Print_Area" localSheetId="10">'02-2 - v.č. 113'!$C$4:$J$76,'02-2 - v.č. 113'!$C$82:$J$102,'02-2 - v.č. 113'!$C$108:$J$180</definedName>
    <definedName name="_xlnm.Print_Titles" localSheetId="10">'02-2 - v.č. 113'!$122:$122</definedName>
    <definedName name="_xlnm._FilterDatabase" localSheetId="11" hidden="1">'02-3 - v.č. 114'!$C$122:$K$178</definedName>
    <definedName name="_xlnm.Print_Area" localSheetId="11">'02-3 - v.č. 114'!$C$4:$J$76,'02-3 - v.č. 114'!$C$82:$J$102,'02-3 - v.č. 114'!$C$108:$J$178</definedName>
    <definedName name="_xlnm.Print_Titles" localSheetId="11">'02-3 - v.č. 114'!$122:$122</definedName>
    <definedName name="_xlnm._FilterDatabase" localSheetId="12" hidden="1">'02-4 - v.č. 117'!$C$122:$K$178</definedName>
    <definedName name="_xlnm.Print_Area" localSheetId="12">'02-4 - v.č. 117'!$C$4:$J$76,'02-4 - v.č. 117'!$C$82:$J$102,'02-4 - v.č. 117'!$C$108:$J$178</definedName>
    <definedName name="_xlnm.Print_Titles" localSheetId="12">'02-4 - v.č. 117'!$122:$122</definedName>
    <definedName name="_xlnm._FilterDatabase" localSheetId="13" hidden="1">'02-5 - v.č. 107'!$C$122:$K$177</definedName>
    <definedName name="_xlnm.Print_Area" localSheetId="13">'02-5 - v.č. 107'!$C$4:$J$76,'02-5 - v.č. 107'!$C$82:$J$102,'02-5 - v.č. 107'!$C$108:$J$177</definedName>
    <definedName name="_xlnm.Print_Titles" localSheetId="13">'02-5 - v.č. 107'!$122:$122</definedName>
    <definedName name="_xlnm._FilterDatabase" localSheetId="14" hidden="1">'02-6 - v.č. 112ab'!$C$122:$K$173</definedName>
    <definedName name="_xlnm.Print_Area" localSheetId="14">'02-6 - v.č. 112ab'!$C$4:$J$76,'02-6 - v.č. 112ab'!$C$82:$J$102,'02-6 - v.č. 112ab'!$C$108:$J$173</definedName>
    <definedName name="_xlnm.Print_Titles" localSheetId="14">'02-6 - v.č. 112ab'!$122:$122</definedName>
    <definedName name="_xlnm._FilterDatabase" localSheetId="15" hidden="1">'02-12 - v.č. 116'!$C$122:$K$172</definedName>
    <definedName name="_xlnm.Print_Area" localSheetId="15">'02-12 - v.č. 116'!$C$4:$J$76,'02-12 - v.č. 116'!$C$82:$J$102,'02-12 - v.č. 116'!$C$108:$J$172</definedName>
    <definedName name="_xlnm.Print_Titles" localSheetId="15">'02-12 - v.č. 116'!$122:$122</definedName>
    <definedName name="_xlnm._FilterDatabase" localSheetId="16" hidden="1">'03 - VRN'!$C$118:$K$132</definedName>
    <definedName name="_xlnm.Print_Area" localSheetId="16">'03 - VRN'!$C$4:$J$76,'03 - VRN'!$C$82:$J$100,'03 - VRN'!$C$106:$J$132</definedName>
    <definedName name="_xlnm.Print_Titles" localSheetId="16">'03 - VRN'!$118:$118</definedName>
  </definedNames>
  <calcPr/>
</workbook>
</file>

<file path=xl/calcChain.xml><?xml version="1.0" encoding="utf-8"?>
<calcChain xmlns="http://schemas.openxmlformats.org/spreadsheetml/2006/main">
  <c i="17" l="1" r="J37"/>
  <c r="J36"/>
  <c i="1" r="AY112"/>
  <c i="17" r="J35"/>
  <c i="1" r="AX112"/>
  <c i="17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T121"/>
  <c r="T120"/>
  <c r="R122"/>
  <c r="R121"/>
  <c r="R120"/>
  <c r="P122"/>
  <c r="P121"/>
  <c r="P120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113"/>
  <c r="E7"/>
  <c r="E109"/>
  <c i="16" r="J39"/>
  <c r="J38"/>
  <c i="1" r="AY111"/>
  <c i="16" r="J37"/>
  <c i="1" r="AX111"/>
  <c i="16"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94"/>
  <c r="J19"/>
  <c r="J17"/>
  <c r="E17"/>
  <c r="F119"/>
  <c r="J16"/>
  <c r="J14"/>
  <c r="J117"/>
  <c r="E7"/>
  <c r="E111"/>
  <c i="15" r="J39"/>
  <c r="J38"/>
  <c i="1" r="AY110"/>
  <c i="15" r="J37"/>
  <c i="1" r="AX110"/>
  <c i="15"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93"/>
  <c r="J22"/>
  <c r="J20"/>
  <c r="E20"/>
  <c r="F120"/>
  <c r="J19"/>
  <c r="J17"/>
  <c r="E17"/>
  <c r="F119"/>
  <c r="J16"/>
  <c r="J14"/>
  <c r="J117"/>
  <c r="E7"/>
  <c r="E85"/>
  <c i="14" r="J39"/>
  <c r="J38"/>
  <c i="1" r="AY109"/>
  <c i="14" r="J37"/>
  <c i="1" r="AX109"/>
  <c i="14"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93"/>
  <c r="J22"/>
  <c r="J20"/>
  <c r="E20"/>
  <c r="F120"/>
  <c r="J19"/>
  <c r="J17"/>
  <c r="E17"/>
  <c r="F119"/>
  <c r="J16"/>
  <c r="J14"/>
  <c r="J91"/>
  <c r="E7"/>
  <c r="E85"/>
  <c i="13" r="J39"/>
  <c r="J38"/>
  <c i="1" r="AY108"/>
  <c i="13" r="J37"/>
  <c i="1" r="AX108"/>
  <c i="13"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94"/>
  <c r="J19"/>
  <c r="J17"/>
  <c r="E17"/>
  <c r="F119"/>
  <c r="J16"/>
  <c r="J14"/>
  <c r="J91"/>
  <c r="E7"/>
  <c r="E111"/>
  <c i="12" r="J39"/>
  <c r="J38"/>
  <c i="1" r="AY107"/>
  <c i="12" r="J37"/>
  <c i="1" r="AX107"/>
  <c i="12"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119"/>
  <c r="J22"/>
  <c r="J20"/>
  <c r="E20"/>
  <c r="F120"/>
  <c r="J19"/>
  <c r="J17"/>
  <c r="E17"/>
  <c r="F119"/>
  <c r="J16"/>
  <c r="J14"/>
  <c r="J117"/>
  <c r="E7"/>
  <c r="E85"/>
  <c i="11" r="J39"/>
  <c r="J38"/>
  <c i="1" r="AY106"/>
  <c i="11" r="J37"/>
  <c i="1" r="AX106"/>
  <c i="11"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93"/>
  <c r="J22"/>
  <c r="J20"/>
  <c r="E20"/>
  <c r="F120"/>
  <c r="J19"/>
  <c r="J17"/>
  <c r="E17"/>
  <c r="F119"/>
  <c r="J16"/>
  <c r="J14"/>
  <c r="J117"/>
  <c r="E7"/>
  <c r="E111"/>
  <c i="10" r="J39"/>
  <c r="J38"/>
  <c i="1" r="AY105"/>
  <c i="10" r="J37"/>
  <c i="1" r="AX105"/>
  <c i="10"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93"/>
  <c r="J16"/>
  <c r="J14"/>
  <c r="J117"/>
  <c r="E7"/>
  <c r="E111"/>
  <c i="9" r="J39"/>
  <c r="J38"/>
  <c i="1" r="AY103"/>
  <c i="9" r="J37"/>
  <c i="1" r="AX103"/>
  <c i="9"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117"/>
  <c r="E7"/>
  <c r="E111"/>
  <c i="8" r="J39"/>
  <c r="J38"/>
  <c i="1" r="AY102"/>
  <c i="8" r="J37"/>
  <c i="1" r="AX102"/>
  <c i="8"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93"/>
  <c r="J22"/>
  <c r="J20"/>
  <c r="E20"/>
  <c r="F120"/>
  <c r="J19"/>
  <c r="J17"/>
  <c r="E17"/>
  <c r="F119"/>
  <c r="J16"/>
  <c r="J14"/>
  <c r="J91"/>
  <c r="E7"/>
  <c r="E85"/>
  <c i="1" r="AX101"/>
  <c i="7" r="J39"/>
  <c r="J38"/>
  <c i="1" r="AY101"/>
  <c i="7" r="J3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117"/>
  <c r="E7"/>
  <c r="E111"/>
  <c i="6" r="J39"/>
  <c r="J38"/>
  <c i="1" r="AY100"/>
  <c i="6" r="J37"/>
  <c i="1" r="AX100"/>
  <c i="6"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93"/>
  <c r="J22"/>
  <c r="J20"/>
  <c r="E20"/>
  <c r="F120"/>
  <c r="J19"/>
  <c r="J17"/>
  <c r="E17"/>
  <c r="F119"/>
  <c r="J16"/>
  <c r="J14"/>
  <c r="J91"/>
  <c r="E7"/>
  <c r="E85"/>
  <c i="5" r="J39"/>
  <c r="J38"/>
  <c i="1" r="AY99"/>
  <c i="5" r="J37"/>
  <c i="1" r="AX99"/>
  <c i="5"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93"/>
  <c r="J22"/>
  <c r="J20"/>
  <c r="E20"/>
  <c r="F120"/>
  <c r="J19"/>
  <c r="J17"/>
  <c r="E17"/>
  <c r="F119"/>
  <c r="J16"/>
  <c r="J14"/>
  <c r="J91"/>
  <c r="E7"/>
  <c r="E111"/>
  <c i="4" r="J39"/>
  <c r="J38"/>
  <c i="1" r="AY98"/>
  <c i="4" r="J37"/>
  <c i="1" r="AX98"/>
  <c i="4"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117"/>
  <c r="E7"/>
  <c r="E111"/>
  <c i="3" r="J39"/>
  <c r="J38"/>
  <c i="1" r="AY97"/>
  <c i="3" r="J37"/>
  <c i="1" r="AX97"/>
  <c i="3"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93"/>
  <c r="J22"/>
  <c r="J20"/>
  <c r="E20"/>
  <c r="F120"/>
  <c r="J19"/>
  <c r="J17"/>
  <c r="E17"/>
  <c r="F119"/>
  <c r="J16"/>
  <c r="J14"/>
  <c r="J91"/>
  <c r="E7"/>
  <c r="E111"/>
  <c i="2" r="J39"/>
  <c r="J38"/>
  <c i="1" r="AY96"/>
  <c i="2" r="J37"/>
  <c i="1" r="AX96"/>
  <c i="2"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93"/>
  <c r="J16"/>
  <c r="J14"/>
  <c r="J117"/>
  <c r="E7"/>
  <c r="E111"/>
  <c i="1" r="L90"/>
  <c r="AM90"/>
  <c r="AM89"/>
  <c r="L89"/>
  <c r="AM87"/>
  <c r="L87"/>
  <c r="L85"/>
  <c r="L84"/>
  <c i="17" r="J131"/>
  <c r="BK129"/>
  <c r="BK127"/>
  <c r="J125"/>
  <c i="16" r="BK167"/>
  <c r="BK165"/>
  <c r="J161"/>
  <c r="BK155"/>
  <c r="BK152"/>
  <c r="J146"/>
  <c r="BK144"/>
  <c r="BK142"/>
  <c r="BK138"/>
  <c r="BK132"/>
  <c r="J126"/>
  <c i="14" r="BK144"/>
  <c r="J144"/>
  <c r="BK142"/>
  <c r="BK140"/>
  <c r="J140"/>
  <c r="BK135"/>
  <c r="BK132"/>
  <c r="BK128"/>
  <c i="13" r="J177"/>
  <c r="J170"/>
  <c r="BK166"/>
  <c r="J166"/>
  <c r="J159"/>
  <c r="J156"/>
  <c r="J154"/>
  <c r="J152"/>
  <c r="BK146"/>
  <c r="BK144"/>
  <c r="BK142"/>
  <c r="BK140"/>
  <c r="J138"/>
  <c r="BK135"/>
  <c r="BK128"/>
  <c r="BK126"/>
  <c i="12" r="J177"/>
  <c r="BK166"/>
  <c r="J159"/>
  <c r="J156"/>
  <c r="BK152"/>
  <c r="J148"/>
  <c r="BK146"/>
  <c r="BK144"/>
  <c r="BK140"/>
  <c r="J138"/>
  <c r="BK135"/>
  <c r="BK128"/>
  <c r="BK126"/>
  <c i="11" r="BK174"/>
  <c r="J172"/>
  <c r="BK168"/>
  <c r="J161"/>
  <c r="J158"/>
  <c r="J156"/>
  <c r="BK154"/>
  <c r="J152"/>
  <c r="BK148"/>
  <c r="J146"/>
  <c r="BK142"/>
  <c r="J138"/>
  <c r="BK135"/>
  <c r="J132"/>
  <c r="BK126"/>
  <c i="10" r="BK180"/>
  <c r="BK175"/>
  <c r="BK161"/>
  <c r="J156"/>
  <c r="J154"/>
  <c r="BK152"/>
  <c r="BK150"/>
  <c r="J148"/>
  <c r="BK144"/>
  <c r="BK142"/>
  <c r="J140"/>
  <c r="BK128"/>
  <c r="J126"/>
  <c i="9" r="J199"/>
  <c r="J197"/>
  <c r="BK188"/>
  <c r="BK179"/>
  <c r="BK175"/>
  <c r="BK169"/>
  <c r="BK163"/>
  <c r="BK159"/>
  <c r="BK157"/>
  <c r="J153"/>
  <c r="J148"/>
  <c r="BK140"/>
  <c r="J138"/>
  <c r="BK135"/>
  <c r="BK132"/>
  <c r="J128"/>
  <c r="J126"/>
  <c i="8" r="BK203"/>
  <c r="J200"/>
  <c r="BK198"/>
  <c r="BK192"/>
  <c r="J189"/>
  <c r="J183"/>
  <c r="J181"/>
  <c r="BK172"/>
  <c r="J170"/>
  <c r="BK168"/>
  <c r="BK164"/>
  <c r="BK162"/>
  <c r="BK157"/>
  <c r="BK155"/>
  <c r="J153"/>
  <c r="J151"/>
  <c r="J148"/>
  <c r="BK146"/>
  <c r="J140"/>
  <c i="7" r="BK202"/>
  <c r="BK199"/>
  <c r="J197"/>
  <c r="J194"/>
  <c r="J191"/>
  <c r="J188"/>
  <c r="BK182"/>
  <c r="J179"/>
  <c r="BK177"/>
  <c r="BK175"/>
  <c r="J173"/>
  <c r="J171"/>
  <c r="J169"/>
  <c r="J167"/>
  <c r="BK165"/>
  <c r="J163"/>
  <c r="J161"/>
  <c r="BK159"/>
  <c r="BK157"/>
  <c r="BK155"/>
  <c r="J153"/>
  <c r="BK151"/>
  <c r="J148"/>
  <c r="BK146"/>
  <c r="J144"/>
  <c r="BK140"/>
  <c r="J138"/>
  <c r="J135"/>
  <c r="J132"/>
  <c r="J128"/>
  <c r="J126"/>
  <c i="6" r="J211"/>
  <c r="BK208"/>
  <c r="J206"/>
  <c r="BK203"/>
  <c r="J200"/>
  <c r="BK197"/>
  <c r="J189"/>
  <c r="BK187"/>
  <c r="J184"/>
  <c r="J182"/>
  <c r="BK180"/>
  <c r="J178"/>
  <c r="J176"/>
  <c r="BK174"/>
  <c r="J172"/>
  <c r="J170"/>
  <c r="J168"/>
  <c r="J166"/>
  <c r="J163"/>
  <c r="BK161"/>
  <c r="J159"/>
  <c r="BK157"/>
  <c r="J155"/>
  <c r="BK153"/>
  <c r="J151"/>
  <c r="BK148"/>
  <c r="J146"/>
  <c r="J144"/>
  <c r="J140"/>
  <c r="BK138"/>
  <c r="BK135"/>
  <c r="BK132"/>
  <c r="J128"/>
  <c r="J126"/>
  <c i="5" r="BK210"/>
  <c r="BK207"/>
  <c r="J203"/>
  <c r="J201"/>
  <c r="BK199"/>
  <c r="BK197"/>
  <c r="BK189"/>
  <c r="J187"/>
  <c r="J184"/>
  <c r="BK182"/>
  <c r="BK180"/>
  <c r="BK178"/>
  <c r="J176"/>
  <c r="J174"/>
  <c r="BK172"/>
  <c r="BK170"/>
  <c r="BK168"/>
  <c r="J166"/>
  <c r="BK163"/>
  <c r="J161"/>
  <c r="BK159"/>
  <c r="BK157"/>
  <c r="BK155"/>
  <c r="J153"/>
  <c r="BK151"/>
  <c r="J148"/>
  <c r="BK146"/>
  <c r="J144"/>
  <c r="BK140"/>
  <c r="J138"/>
  <c r="BK135"/>
  <c r="J132"/>
  <c r="J128"/>
  <c r="J126"/>
  <c i="4" r="BK202"/>
  <c r="BK199"/>
  <c r="J197"/>
  <c r="J195"/>
  <c r="BK192"/>
  <c r="J190"/>
  <c r="BK183"/>
  <c r="BK181"/>
  <c r="J178"/>
  <c r="J176"/>
  <c r="BK174"/>
  <c r="J174"/>
  <c r="BK172"/>
  <c r="BK170"/>
  <c r="BK168"/>
  <c r="J166"/>
  <c r="BK164"/>
  <c r="BK162"/>
  <c r="J159"/>
  <c r="BK157"/>
  <c r="J155"/>
  <c r="J153"/>
  <c r="BK151"/>
  <c r="BK148"/>
  <c r="J146"/>
  <c r="BK144"/>
  <c r="J140"/>
  <c r="BK138"/>
  <c r="BK135"/>
  <c r="J132"/>
  <c r="BK128"/>
  <c r="J126"/>
  <c i="3" r="BK208"/>
  <c r="BK205"/>
  <c r="BK201"/>
  <c r="J199"/>
  <c r="BK197"/>
  <c r="J189"/>
  <c r="BK187"/>
  <c r="BK184"/>
  <c r="J182"/>
  <c r="BK180"/>
  <c r="J178"/>
  <c r="BK176"/>
  <c r="BK174"/>
  <c r="BK172"/>
  <c r="J170"/>
  <c r="J168"/>
  <c r="BK166"/>
  <c r="BK163"/>
  <c r="BK161"/>
  <c r="BK159"/>
  <c r="J157"/>
  <c r="BK155"/>
  <c r="BK153"/>
  <c r="BK151"/>
  <c r="BK148"/>
  <c r="J146"/>
  <c r="BK144"/>
  <c r="J140"/>
  <c r="BK138"/>
  <c r="BK135"/>
  <c r="BK132"/>
  <c r="J128"/>
  <c r="J126"/>
  <c i="2" r="J211"/>
  <c r="BK206"/>
  <c r="J204"/>
  <c r="J201"/>
  <c r="BK190"/>
  <c r="J181"/>
  <c r="BK179"/>
  <c r="J177"/>
  <c r="J175"/>
  <c r="J173"/>
  <c r="BK167"/>
  <c r="BK164"/>
  <c r="J160"/>
  <c r="J158"/>
  <c r="BK156"/>
  <c r="J154"/>
  <c r="BK152"/>
  <c r="BK149"/>
  <c r="J147"/>
  <c r="J141"/>
  <c r="J136"/>
  <c r="J133"/>
  <c i="17" r="J129"/>
  <c r="J127"/>
  <c r="BK125"/>
  <c r="J122"/>
  <c i="16" r="J171"/>
  <c r="BK161"/>
  <c r="J152"/>
  <c r="J150"/>
  <c r="BK148"/>
  <c r="J142"/>
  <c r="BK140"/>
  <c r="J135"/>
  <c r="J128"/>
  <c r="BK126"/>
  <c i="15" r="J172"/>
  <c r="J167"/>
  <c r="BK165"/>
  <c r="J165"/>
  <c r="J155"/>
  <c r="BK152"/>
  <c r="BK150"/>
  <c r="BK148"/>
  <c r="BK146"/>
  <c r="BK144"/>
  <c r="J144"/>
  <c r="BK142"/>
  <c r="J142"/>
  <c r="BK140"/>
  <c r="J138"/>
  <c r="BK135"/>
  <c r="J135"/>
  <c r="J132"/>
  <c r="BK126"/>
  <c i="14" r="J176"/>
  <c r="J172"/>
  <c r="BK170"/>
  <c r="J170"/>
  <c r="BK168"/>
  <c r="J168"/>
  <c r="BK157"/>
  <c r="BK154"/>
  <c r="J152"/>
  <c r="J150"/>
  <c r="J148"/>
  <c r="BK146"/>
  <c r="J146"/>
  <c r="J142"/>
  <c r="BK138"/>
  <c r="J138"/>
  <c r="J135"/>
  <c r="J132"/>
  <c r="J128"/>
  <c r="BK126"/>
  <c r="J126"/>
  <c i="13" r="BK177"/>
  <c r="BK175"/>
  <c r="J172"/>
  <c r="BK170"/>
  <c r="BK154"/>
  <c r="J150"/>
  <c r="J148"/>
  <c r="J140"/>
  <c r="J132"/>
  <c i="12" r="BK177"/>
  <c r="J172"/>
  <c r="BK170"/>
  <c r="J166"/>
  <c r="BK156"/>
  <c r="BK150"/>
  <c r="J142"/>
  <c r="J140"/>
  <c r="J132"/>
  <c i="11" r="J177"/>
  <c r="BK172"/>
  <c r="BK161"/>
  <c r="J150"/>
  <c r="BK144"/>
  <c r="J144"/>
  <c r="J140"/>
  <c r="BK132"/>
  <c r="BK128"/>
  <c r="J126"/>
  <c i="10" r="J175"/>
  <c r="BK173"/>
  <c r="BK158"/>
  <c r="J150"/>
  <c r="BK146"/>
  <c r="J142"/>
  <c r="BK132"/>
  <c r="J128"/>
  <c i="9" r="BK194"/>
  <c r="J191"/>
  <c r="J182"/>
  <c r="J175"/>
  <c r="BK173"/>
  <c r="BK171"/>
  <c r="J171"/>
  <c r="BK165"/>
  <c r="BK161"/>
  <c r="J157"/>
  <c r="BK144"/>
  <c r="BK138"/>
  <c r="J132"/>
  <c r="BK128"/>
  <c r="BK126"/>
  <c i="8" r="J203"/>
  <c r="BK200"/>
  <c r="J198"/>
  <c r="J195"/>
  <c r="J178"/>
  <c r="BK176"/>
  <c r="BK174"/>
  <c r="J172"/>
  <c r="J168"/>
  <c r="J166"/>
  <c r="J164"/>
  <c r="BK159"/>
  <c r="J155"/>
  <c r="BK151"/>
  <c r="J146"/>
  <c r="J144"/>
  <c r="J138"/>
  <c r="BK135"/>
  <c r="BK132"/>
  <c r="J128"/>
  <c r="BK126"/>
  <c i="7" r="BK204"/>
  <c r="J204"/>
  <c r="J202"/>
  <c r="J199"/>
  <c r="BK197"/>
  <c r="BK194"/>
  <c r="BK191"/>
  <c r="BK188"/>
  <c r="J182"/>
  <c r="BK179"/>
  <c r="J177"/>
  <c r="J175"/>
  <c r="BK173"/>
  <c r="BK171"/>
  <c r="BK169"/>
  <c r="BK167"/>
  <c r="J165"/>
  <c r="BK163"/>
  <c r="BK161"/>
  <c r="J159"/>
  <c r="J157"/>
  <c r="J155"/>
  <c r="BK153"/>
  <c r="J151"/>
  <c r="BK148"/>
  <c r="J146"/>
  <c r="BK144"/>
  <c r="J140"/>
  <c r="BK138"/>
  <c r="BK135"/>
  <c r="BK132"/>
  <c r="BK128"/>
  <c r="BK126"/>
  <c i="6" r="BK211"/>
  <c r="J208"/>
  <c r="BK206"/>
  <c r="J203"/>
  <c r="BK200"/>
  <c r="J197"/>
  <c r="BK189"/>
  <c r="J187"/>
  <c r="BK184"/>
  <c r="BK182"/>
  <c r="J180"/>
  <c r="BK178"/>
  <c r="BK176"/>
  <c r="J174"/>
  <c r="BK172"/>
  <c r="BK170"/>
  <c r="BK168"/>
  <c r="BK166"/>
  <c r="BK163"/>
  <c r="J161"/>
  <c r="BK159"/>
  <c r="J157"/>
  <c r="BK155"/>
  <c r="J153"/>
  <c r="BK151"/>
  <c r="J148"/>
  <c r="BK146"/>
  <c r="BK144"/>
  <c r="BK140"/>
  <c r="J138"/>
  <c r="J135"/>
  <c r="J132"/>
  <c r="BK128"/>
  <c r="BK126"/>
  <c i="5" r="J210"/>
  <c r="J207"/>
  <c r="BK203"/>
  <c r="BK201"/>
  <c r="J199"/>
  <c r="J197"/>
  <c r="J189"/>
  <c r="BK187"/>
  <c r="BK184"/>
  <c r="J182"/>
  <c r="J180"/>
  <c r="J178"/>
  <c r="BK176"/>
  <c r="BK174"/>
  <c r="J172"/>
  <c r="J170"/>
  <c r="J168"/>
  <c r="BK166"/>
  <c r="J163"/>
  <c r="BK161"/>
  <c r="J159"/>
  <c r="J157"/>
  <c r="J155"/>
  <c r="BK153"/>
  <c r="J151"/>
  <c r="BK148"/>
  <c r="J146"/>
  <c r="BK144"/>
  <c r="J140"/>
  <c r="BK138"/>
  <c r="J135"/>
  <c r="BK132"/>
  <c r="BK128"/>
  <c r="BK126"/>
  <c i="4" r="J202"/>
  <c r="J199"/>
  <c r="BK197"/>
  <c r="BK195"/>
  <c r="J192"/>
  <c r="BK190"/>
  <c r="J183"/>
  <c r="J181"/>
  <c r="BK178"/>
  <c r="BK176"/>
  <c r="J172"/>
  <c r="J170"/>
  <c r="J168"/>
  <c r="BK166"/>
  <c r="J164"/>
  <c r="J162"/>
  <c r="BK159"/>
  <c r="J157"/>
  <c r="BK155"/>
  <c r="BK153"/>
  <c r="J151"/>
  <c r="J148"/>
  <c r="BK146"/>
  <c r="J144"/>
  <c r="BK140"/>
  <c r="J138"/>
  <c r="J135"/>
  <c r="BK132"/>
  <c r="J128"/>
  <c r="BK126"/>
  <c i="3" r="J208"/>
  <c r="J205"/>
  <c r="J201"/>
  <c r="BK199"/>
  <c r="J197"/>
  <c r="BK189"/>
  <c r="J187"/>
  <c r="J184"/>
  <c r="BK182"/>
  <c r="J180"/>
  <c r="BK178"/>
  <c r="J176"/>
  <c r="J174"/>
  <c r="J172"/>
  <c r="BK170"/>
  <c r="BK168"/>
  <c r="J166"/>
  <c r="J163"/>
  <c r="J161"/>
  <c r="J159"/>
  <c r="BK157"/>
  <c r="J155"/>
  <c r="J153"/>
  <c r="J151"/>
  <c r="J148"/>
  <c r="BK146"/>
  <c r="J144"/>
  <c r="BK140"/>
  <c r="J138"/>
  <c r="J135"/>
  <c r="J132"/>
  <c r="BK128"/>
  <c r="BK126"/>
  <c i="2" r="J208"/>
  <c r="BK204"/>
  <c r="BK199"/>
  <c r="BK188"/>
  <c r="J185"/>
  <c r="J183"/>
  <c r="J179"/>
  <c r="J171"/>
  <c r="BK169"/>
  <c r="J164"/>
  <c r="BK162"/>
  <c r="J152"/>
  <c r="BK147"/>
  <c r="J145"/>
  <c r="BK141"/>
  <c r="J139"/>
  <c r="BK136"/>
  <c r="BK129"/>
  <c r="BK126"/>
  <c i="1" r="AS104"/>
  <c i="17" r="BK131"/>
  <c r="BK122"/>
  <c i="16" r="BK171"/>
  <c r="BK169"/>
  <c r="J169"/>
  <c r="J167"/>
  <c r="J165"/>
  <c r="J155"/>
  <c r="BK150"/>
  <c r="J148"/>
  <c r="BK146"/>
  <c r="J144"/>
  <c r="J140"/>
  <c r="J138"/>
  <c r="BK135"/>
  <c r="J132"/>
  <c r="BK128"/>
  <c i="15" r="BK172"/>
  <c r="BK170"/>
  <c r="J170"/>
  <c r="BK167"/>
  <c r="BK161"/>
  <c r="J161"/>
  <c r="BK155"/>
  <c r="J152"/>
  <c r="J150"/>
  <c r="J148"/>
  <c r="J146"/>
  <c r="J140"/>
  <c r="BK138"/>
  <c r="BK132"/>
  <c r="BK128"/>
  <c r="J128"/>
  <c r="J126"/>
  <c i="14" r="BK176"/>
  <c r="BK174"/>
  <c r="J174"/>
  <c r="BK172"/>
  <c r="BK164"/>
  <c r="J164"/>
  <c r="J157"/>
  <c r="J154"/>
  <c r="BK152"/>
  <c r="BK150"/>
  <c r="BK148"/>
  <c i="13" r="J175"/>
  <c r="BK172"/>
  <c r="BK159"/>
  <c r="BK156"/>
  <c r="BK152"/>
  <c r="BK150"/>
  <c r="BK148"/>
  <c r="J146"/>
  <c r="J144"/>
  <c r="J142"/>
  <c r="BK138"/>
  <c r="J135"/>
  <c r="BK132"/>
  <c r="J128"/>
  <c r="J126"/>
  <c i="12" r="BK175"/>
  <c r="BK172"/>
  <c r="J170"/>
  <c r="J154"/>
  <c r="J150"/>
  <c r="BK148"/>
  <c r="BK138"/>
  <c r="BK132"/>
  <c r="J128"/>
  <c i="11" r="J179"/>
  <c r="BK177"/>
  <c r="J174"/>
  <c r="J168"/>
  <c r="BK158"/>
  <c r="BK156"/>
  <c r="J154"/>
  <c r="BK152"/>
  <c r="BK150"/>
  <c r="J148"/>
  <c r="BK140"/>
  <c r="BK138"/>
  <c r="J128"/>
  <c i="10" r="J180"/>
  <c r="J178"/>
  <c r="BK169"/>
  <c r="J161"/>
  <c r="BK156"/>
  <c r="BK140"/>
  <c r="J138"/>
  <c r="BK135"/>
  <c i="9" r="J204"/>
  <c r="BK202"/>
  <c r="BK199"/>
  <c r="J194"/>
  <c r="J188"/>
  <c r="BK182"/>
  <c r="BK177"/>
  <c r="BK167"/>
  <c r="J165"/>
  <c r="J163"/>
  <c r="J159"/>
  <c r="BK155"/>
  <c r="BK151"/>
  <c r="BK148"/>
  <c r="BK146"/>
  <c r="J140"/>
  <c r="J135"/>
  <c i="8" r="BK195"/>
  <c r="J192"/>
  <c r="BK189"/>
  <c r="BK183"/>
  <c r="BK181"/>
  <c r="BK178"/>
  <c r="J176"/>
  <c r="J174"/>
  <c r="BK170"/>
  <c r="BK166"/>
  <c r="J162"/>
  <c r="J159"/>
  <c r="J157"/>
  <c r="BK153"/>
  <c r="BK148"/>
  <c r="BK144"/>
  <c r="BK140"/>
  <c r="BK138"/>
  <c r="J135"/>
  <c r="J132"/>
  <c r="BK128"/>
  <c r="J126"/>
  <c i="13" r="F38"/>
  <c i="12" r="J175"/>
  <c r="BK159"/>
  <c r="BK154"/>
  <c r="J152"/>
  <c r="J146"/>
  <c r="J144"/>
  <c r="BK142"/>
  <c r="J135"/>
  <c r="J126"/>
  <c i="11" r="BK179"/>
  <c r="BK146"/>
  <c r="J142"/>
  <c r="J135"/>
  <c i="10" r="BK178"/>
  <c r="J173"/>
  <c r="J169"/>
  <c r="J158"/>
  <c r="BK154"/>
  <c r="J152"/>
  <c r="BK148"/>
  <c r="J146"/>
  <c r="J144"/>
  <c r="BK138"/>
  <c r="J135"/>
  <c r="J132"/>
  <c r="BK126"/>
  <c i="9" r="BK204"/>
  <c r="J202"/>
  <c r="BK197"/>
  <c r="BK191"/>
  <c r="J179"/>
  <c r="J177"/>
  <c r="J173"/>
  <c r="J169"/>
  <c r="J167"/>
  <c r="J161"/>
  <c r="J155"/>
  <c r="BK153"/>
  <c r="J151"/>
  <c r="J146"/>
  <c r="J144"/>
  <c i="2" r="BK211"/>
  <c r="BK208"/>
  <c r="J206"/>
  <c r="BK201"/>
  <c r="J199"/>
  <c r="J190"/>
  <c r="J188"/>
  <c r="BK185"/>
  <c r="BK183"/>
  <c r="BK181"/>
  <c r="BK177"/>
  <c r="BK175"/>
  <c r="BK173"/>
  <c r="BK171"/>
  <c r="J169"/>
  <c r="J167"/>
  <c r="J162"/>
  <c r="BK160"/>
  <c r="BK158"/>
  <c r="J156"/>
  <c r="BK154"/>
  <c r="J149"/>
  <c r="BK145"/>
  <c r="BK139"/>
  <c r="BK133"/>
  <c r="J129"/>
  <c r="J126"/>
  <c i="1" r="AS95"/>
  <c i="9" l="1" r="P125"/>
  <c r="P124"/>
  <c r="BK181"/>
  <c r="J181"/>
  <c r="J101"/>
  <c i="10" r="BK125"/>
  <c r="BK124"/>
  <c r="J124"/>
  <c r="J99"/>
  <c r="BK160"/>
  <c r="J160"/>
  <c r="J101"/>
  <c i="11" r="R125"/>
  <c r="R124"/>
  <c r="R123"/>
  <c r="R160"/>
  <c i="7" r="P125"/>
  <c r="P124"/>
  <c r="R125"/>
  <c r="R124"/>
  <c r="BK181"/>
  <c r="J181"/>
  <c r="J101"/>
  <c r="R181"/>
  <c i="8" r="BK125"/>
  <c r="J125"/>
  <c r="J100"/>
  <c r="P125"/>
  <c r="P124"/>
  <c r="BK180"/>
  <c r="J180"/>
  <c r="J101"/>
  <c r="T180"/>
  <c i="9" r="R125"/>
  <c r="R124"/>
  <c r="R181"/>
  <c i="10" r="T125"/>
  <c r="T124"/>
  <c r="T160"/>
  <c i="11" r="BK125"/>
  <c r="BK124"/>
  <c r="J124"/>
  <c r="J99"/>
  <c r="P160"/>
  <c i="12" r="BK125"/>
  <c r="J125"/>
  <c r="J100"/>
  <c r="T125"/>
  <c r="T124"/>
  <c r="R158"/>
  <c i="14" r="P125"/>
  <c r="P124"/>
  <c r="T125"/>
  <c r="T124"/>
  <c r="P156"/>
  <c r="R156"/>
  <c i="15" r="P125"/>
  <c r="P124"/>
  <c i="16" r="T125"/>
  <c r="T124"/>
  <c r="R154"/>
  <c i="17" r="P124"/>
  <c r="P119"/>
  <c i="1" r="AU112"/>
  <c i="2" r="P125"/>
  <c r="P124"/>
  <c r="R125"/>
  <c r="R124"/>
  <c r="BK187"/>
  <c r="J187"/>
  <c r="J101"/>
  <c r="R187"/>
  <c i="3" r="P125"/>
  <c r="P124"/>
  <c r="R125"/>
  <c r="R124"/>
  <c r="BK186"/>
  <c r="J186"/>
  <c r="J101"/>
  <c r="T186"/>
  <c i="4" r="P125"/>
  <c r="P124"/>
  <c r="R125"/>
  <c r="R124"/>
  <c r="BK180"/>
  <c r="J180"/>
  <c r="J101"/>
  <c r="T180"/>
  <c i="5" r="BK125"/>
  <c r="BK124"/>
  <c r="J124"/>
  <c r="J99"/>
  <c r="T125"/>
  <c r="T124"/>
  <c r="T123"/>
  <c r="P186"/>
  <c r="T186"/>
  <c i="6" r="BK125"/>
  <c r="BK124"/>
  <c r="J124"/>
  <c r="J99"/>
  <c r="T125"/>
  <c r="T124"/>
  <c r="P186"/>
  <c r="R186"/>
  <c i="7" r="BK125"/>
  <c r="J125"/>
  <c r="J100"/>
  <c r="T125"/>
  <c r="T124"/>
  <c r="P181"/>
  <c r="T181"/>
  <c i="8" r="T125"/>
  <c r="T124"/>
  <c r="T123"/>
  <c r="P180"/>
  <c i="9" r="BK125"/>
  <c r="J125"/>
  <c r="J100"/>
  <c r="T181"/>
  <c i="10" r="R125"/>
  <c r="R124"/>
  <c r="R160"/>
  <c i="11" r="P125"/>
  <c r="P124"/>
  <c r="P123"/>
  <c i="1" r="AU106"/>
  <c i="11" r="T160"/>
  <c i="12" r="P125"/>
  <c r="P124"/>
  <c r="BK158"/>
  <c r="J158"/>
  <c r="J101"/>
  <c r="P158"/>
  <c i="13" r="P125"/>
  <c r="P124"/>
  <c r="R125"/>
  <c r="R124"/>
  <c r="BK158"/>
  <c r="J158"/>
  <c r="J101"/>
  <c r="T158"/>
  <c i="14" r="BK125"/>
  <c r="J125"/>
  <c r="J100"/>
  <c r="R125"/>
  <c r="R124"/>
  <c r="R123"/>
  <c r="BK156"/>
  <c r="J156"/>
  <c r="J101"/>
  <c r="T156"/>
  <c i="15" r="BK125"/>
  <c r="J125"/>
  <c r="J100"/>
  <c r="R125"/>
  <c r="R124"/>
  <c r="BK154"/>
  <c r="J154"/>
  <c r="J101"/>
  <c r="P154"/>
  <c r="R154"/>
  <c i="16" r="BK125"/>
  <c r="BK124"/>
  <c r="J124"/>
  <c r="J99"/>
  <c r="R125"/>
  <c r="R124"/>
  <c r="R123"/>
  <c r="P154"/>
  <c i="17" r="BK124"/>
  <c r="J124"/>
  <c r="J99"/>
  <c r="R124"/>
  <c r="R119"/>
  <c i="2" r="BK125"/>
  <c r="J125"/>
  <c r="J100"/>
  <c r="T125"/>
  <c r="T124"/>
  <c r="T123"/>
  <c r="P187"/>
  <c r="T187"/>
  <c i="3" r="BK125"/>
  <c r="J125"/>
  <c r="J100"/>
  <c r="T125"/>
  <c r="T124"/>
  <c r="T123"/>
  <c r="P186"/>
  <c r="R186"/>
  <c i="4" r="BK125"/>
  <c r="J125"/>
  <c r="J100"/>
  <c r="T125"/>
  <c r="T124"/>
  <c r="T123"/>
  <c r="P180"/>
  <c r="R180"/>
  <c i="5" r="P125"/>
  <c r="P124"/>
  <c r="P123"/>
  <c i="1" r="AU99"/>
  <c i="5" r="R125"/>
  <c r="R124"/>
  <c r="BK186"/>
  <c r="J186"/>
  <c r="J101"/>
  <c r="R186"/>
  <c i="6" r="P125"/>
  <c r="P124"/>
  <c r="P123"/>
  <c i="1" r="AU100"/>
  <c i="6" r="R125"/>
  <c r="R124"/>
  <c r="R123"/>
  <c r="BK186"/>
  <c r="J186"/>
  <c r="J101"/>
  <c r="T186"/>
  <c i="8" r="R125"/>
  <c r="R124"/>
  <c r="R123"/>
  <c r="R180"/>
  <c i="9" r="T125"/>
  <c r="T124"/>
  <c r="T123"/>
  <c r="P181"/>
  <c i="10" r="P125"/>
  <c r="P124"/>
  <c r="P123"/>
  <c i="1" r="AU105"/>
  <c i="10" r="P160"/>
  <c i="11" r="T125"/>
  <c r="T124"/>
  <c r="T123"/>
  <c r="BK160"/>
  <c r="J160"/>
  <c r="J101"/>
  <c i="12" r="R125"/>
  <c r="R124"/>
  <c r="R123"/>
  <c r="T158"/>
  <c i="13" r="BK125"/>
  <c r="J125"/>
  <c r="J100"/>
  <c r="T125"/>
  <c r="T124"/>
  <c r="T123"/>
  <c r="P158"/>
  <c r="R158"/>
  <c i="15" r="T125"/>
  <c r="T124"/>
  <c r="T123"/>
  <c r="T154"/>
  <c i="16" r="P125"/>
  <c r="P124"/>
  <c r="P123"/>
  <c i="1" r="AU111"/>
  <c i="16" r="BK154"/>
  <c r="J154"/>
  <c r="J101"/>
  <c r="T154"/>
  <c i="17" r="T124"/>
  <c r="T119"/>
  <c i="2" r="E85"/>
  <c r="J91"/>
  <c r="F94"/>
  <c r="J94"/>
  <c r="F119"/>
  <c r="BE129"/>
  <c r="BE136"/>
  <c r="BE141"/>
  <c r="BE147"/>
  <c r="BE152"/>
  <c r="BE156"/>
  <c r="BE158"/>
  <c r="BE169"/>
  <c r="BE173"/>
  <c r="BE177"/>
  <c r="BE179"/>
  <c r="BE183"/>
  <c r="BE185"/>
  <c r="BE199"/>
  <c r="BE206"/>
  <c r="BE211"/>
  <c i="9" r="BE146"/>
  <c r="BE151"/>
  <c r="BE157"/>
  <c r="BE171"/>
  <c r="BE175"/>
  <c i="10" r="J91"/>
  <c r="J93"/>
  <c r="BE140"/>
  <c r="BE146"/>
  <c r="BE158"/>
  <c r="BE178"/>
  <c r="BE180"/>
  <c i="11" r="E85"/>
  <c r="F93"/>
  <c r="J94"/>
  <c r="BE142"/>
  <c r="BE148"/>
  <c r="BE150"/>
  <c i="12" r="J91"/>
  <c r="F94"/>
  <c r="J120"/>
  <c r="BE159"/>
  <c r="BE166"/>
  <c i="8" r="F93"/>
  <c r="F94"/>
  <c r="E111"/>
  <c r="J117"/>
  <c r="J119"/>
  <c r="J120"/>
  <c r="BE126"/>
  <c r="BE132"/>
  <c r="BE135"/>
  <c r="BE138"/>
  <c r="BE140"/>
  <c r="BE146"/>
  <c r="BE151"/>
  <c r="BE155"/>
  <c r="BE164"/>
  <c r="BE168"/>
  <c r="BE174"/>
  <c r="BE176"/>
  <c r="BE178"/>
  <c r="BE198"/>
  <c r="BE200"/>
  <c i="9" r="E85"/>
  <c r="J91"/>
  <c r="F93"/>
  <c r="J94"/>
  <c r="BE126"/>
  <c r="BE159"/>
  <c r="BE163"/>
  <c r="BE165"/>
  <c r="BE169"/>
  <c r="BE173"/>
  <c r="BE188"/>
  <c r="BE191"/>
  <c r="BE194"/>
  <c i="10" r="J94"/>
  <c r="BE128"/>
  <c r="BE144"/>
  <c r="BE148"/>
  <c r="BE150"/>
  <c r="BE152"/>
  <c r="BE161"/>
  <c r="BE169"/>
  <c r="BE173"/>
  <c i="11" r="J119"/>
  <c r="BE126"/>
  <c r="BE132"/>
  <c r="BE135"/>
  <c r="BE168"/>
  <c r="BE174"/>
  <c r="BE177"/>
  <c i="12" r="E111"/>
  <c r="BE126"/>
  <c r="BE135"/>
  <c r="BE142"/>
  <c r="BE150"/>
  <c r="BE156"/>
  <c r="BE177"/>
  <c i="13" r="F93"/>
  <c r="J94"/>
  <c r="J117"/>
  <c r="F120"/>
  <c r="BE144"/>
  <c r="BE146"/>
  <c r="BE152"/>
  <c r="BE156"/>
  <c r="BE170"/>
  <c i="14" r="BE146"/>
  <c r="BE154"/>
  <c r="BE164"/>
  <c r="BE168"/>
  <c r="BE170"/>
  <c r="BE176"/>
  <c i="15" r="J91"/>
  <c r="F93"/>
  <c r="J94"/>
  <c r="E111"/>
  <c r="J119"/>
  <c r="BE126"/>
  <c r="BE132"/>
  <c r="BE135"/>
  <c r="BE138"/>
  <c r="BE144"/>
  <c r="BE146"/>
  <c r="BE152"/>
  <c r="BE155"/>
  <c r="BE161"/>
  <c r="BE165"/>
  <c i="16" r="J91"/>
  <c r="J93"/>
  <c r="F120"/>
  <c r="BE126"/>
  <c r="BE138"/>
  <c r="BE150"/>
  <c r="BE152"/>
  <c r="BE165"/>
  <c r="BE167"/>
  <c i="17" r="J89"/>
  <c r="J91"/>
  <c r="F92"/>
  <c r="BE127"/>
  <c r="BE129"/>
  <c i="2" r="J93"/>
  <c r="BE126"/>
  <c r="BE133"/>
  <c r="BE139"/>
  <c r="BE145"/>
  <c r="BE160"/>
  <c r="BE164"/>
  <c r="BE167"/>
  <c r="BE190"/>
  <c i="3" r="E85"/>
  <c r="F93"/>
  <c r="F94"/>
  <c r="J117"/>
  <c r="J119"/>
  <c r="J120"/>
  <c r="BE126"/>
  <c r="BE138"/>
  <c r="BE144"/>
  <c r="BE146"/>
  <c r="BE163"/>
  <c r="BE166"/>
  <c r="BE168"/>
  <c r="BE174"/>
  <c r="BE180"/>
  <c r="BE184"/>
  <c r="BE199"/>
  <c r="BE201"/>
  <c r="BE208"/>
  <c i="4" r="E85"/>
  <c r="J91"/>
  <c r="J93"/>
  <c r="J94"/>
  <c r="BE126"/>
  <c r="BE128"/>
  <c r="BE138"/>
  <c r="BE144"/>
  <c r="BE146"/>
  <c r="BE151"/>
  <c r="BE153"/>
  <c r="BE157"/>
  <c r="BE174"/>
  <c r="BE176"/>
  <c r="BE178"/>
  <c r="BE183"/>
  <c r="BE192"/>
  <c r="BE195"/>
  <c i="5" r="E85"/>
  <c r="F93"/>
  <c r="F94"/>
  <c r="J117"/>
  <c r="J119"/>
  <c r="BE126"/>
  <c r="BE128"/>
  <c r="BE135"/>
  <c r="BE140"/>
  <c r="BE144"/>
  <c r="BE146"/>
  <c r="BE153"/>
  <c r="BE159"/>
  <c r="BE163"/>
  <c r="BE172"/>
  <c r="BE174"/>
  <c r="BE182"/>
  <c r="BE197"/>
  <c r="BE201"/>
  <c i="6" r="F93"/>
  <c r="F94"/>
  <c r="E111"/>
  <c r="J117"/>
  <c r="J119"/>
  <c r="J120"/>
  <c r="BE126"/>
  <c r="BE128"/>
  <c r="BE138"/>
  <c r="BE140"/>
  <c r="BE144"/>
  <c r="BE146"/>
  <c r="BE148"/>
  <c r="BE153"/>
  <c r="BE161"/>
  <c r="BE163"/>
  <c r="BE166"/>
  <c r="BE170"/>
  <c r="BE176"/>
  <c r="BE180"/>
  <c r="BE182"/>
  <c r="BE184"/>
  <c r="BE187"/>
  <c r="BE189"/>
  <c r="BE197"/>
  <c i="7" r="J91"/>
  <c r="J93"/>
  <c r="J94"/>
  <c r="BE126"/>
  <c r="BE128"/>
  <c r="BE138"/>
  <c r="BE140"/>
  <c r="BE146"/>
  <c r="BE148"/>
  <c r="BE151"/>
  <c r="BE155"/>
  <c r="BE159"/>
  <c r="BE161"/>
  <c r="BE167"/>
  <c r="BE169"/>
  <c r="BE171"/>
  <c r="BE173"/>
  <c r="BE175"/>
  <c r="BE182"/>
  <c r="BE199"/>
  <c r="BE202"/>
  <c r="BE204"/>
  <c i="8" r="BE128"/>
  <c r="BE157"/>
  <c r="BE172"/>
  <c r="BE183"/>
  <c r="BE192"/>
  <c r="BE195"/>
  <c i="9" r="J93"/>
  <c r="BE128"/>
  <c r="BE138"/>
  <c r="BE140"/>
  <c r="BE148"/>
  <c r="BE153"/>
  <c r="BE167"/>
  <c r="BE179"/>
  <c r="BE182"/>
  <c r="BE197"/>
  <c r="BE202"/>
  <c r="BE204"/>
  <c i="10" r="E85"/>
  <c r="F119"/>
  <c r="BE132"/>
  <c r="BE135"/>
  <c r="BE156"/>
  <c i="11" r="F94"/>
  <c r="BE128"/>
  <c r="BE138"/>
  <c r="BE140"/>
  <c r="BE144"/>
  <c r="BE146"/>
  <c r="BE152"/>
  <c r="BE158"/>
  <c i="12" r="F93"/>
  <c r="BE144"/>
  <c r="BE146"/>
  <c r="BE148"/>
  <c r="BE152"/>
  <c r="BE154"/>
  <c i="13" r="J93"/>
  <c r="BE126"/>
  <c r="BE128"/>
  <c r="BE135"/>
  <c r="BE140"/>
  <c r="BE148"/>
  <c r="BE166"/>
  <c r="BE172"/>
  <c r="BE177"/>
  <c i="1" r="BC108"/>
  <c i="14" r="F93"/>
  <c r="F94"/>
  <c r="E111"/>
  <c r="J117"/>
  <c r="J119"/>
  <c r="J120"/>
  <c r="BE128"/>
  <c r="BE132"/>
  <c r="BE140"/>
  <c r="BE142"/>
  <c r="BE148"/>
  <c r="BE150"/>
  <c r="BE152"/>
  <c r="BE157"/>
  <c r="BE172"/>
  <c r="BE174"/>
  <c i="15" r="F94"/>
  <c r="BE128"/>
  <c r="BE140"/>
  <c r="BE142"/>
  <c r="BE148"/>
  <c r="BE150"/>
  <c r="BE167"/>
  <c r="BE170"/>
  <c r="BE172"/>
  <c i="16" r="E85"/>
  <c r="F93"/>
  <c r="J94"/>
  <c r="BE128"/>
  <c r="BE140"/>
  <c r="BE144"/>
  <c r="BE148"/>
  <c r="BE155"/>
  <c r="BE161"/>
  <c r="BE169"/>
  <c i="17" r="E85"/>
  <c r="F91"/>
  <c r="J92"/>
  <c r="BK121"/>
  <c r="J121"/>
  <c r="J98"/>
  <c i="2" r="BE149"/>
  <c r="BE154"/>
  <c r="BE162"/>
  <c r="BE171"/>
  <c r="BE175"/>
  <c r="BE181"/>
  <c r="BE188"/>
  <c r="BE201"/>
  <c r="BE204"/>
  <c r="BE208"/>
  <c i="3" r="BE128"/>
  <c r="BE132"/>
  <c r="BE135"/>
  <c r="BE140"/>
  <c r="BE148"/>
  <c r="BE151"/>
  <c r="BE153"/>
  <c r="BE155"/>
  <c r="BE157"/>
  <c r="BE159"/>
  <c r="BE161"/>
  <c r="BE170"/>
  <c r="BE172"/>
  <c r="BE176"/>
  <c r="BE178"/>
  <c r="BE182"/>
  <c r="BE187"/>
  <c r="BE189"/>
  <c r="BE197"/>
  <c r="BE205"/>
  <c i="4" r="F93"/>
  <c r="F94"/>
  <c r="BE132"/>
  <c r="BE135"/>
  <c r="BE140"/>
  <c r="BE148"/>
  <c r="BE155"/>
  <c r="BE159"/>
  <c r="BE162"/>
  <c r="BE164"/>
  <c r="BE166"/>
  <c r="BE168"/>
  <c r="BE170"/>
  <c r="BE172"/>
  <c r="BE181"/>
  <c r="BE190"/>
  <c r="BE197"/>
  <c r="BE199"/>
  <c r="BE202"/>
  <c i="5" r="J94"/>
  <c r="BE132"/>
  <c r="BE138"/>
  <c r="BE148"/>
  <c r="BE151"/>
  <c r="BE155"/>
  <c r="BE157"/>
  <c r="BE161"/>
  <c r="BE166"/>
  <c r="BE168"/>
  <c r="BE170"/>
  <c r="BE176"/>
  <c r="BE178"/>
  <c r="BE180"/>
  <c r="BE184"/>
  <c r="BE187"/>
  <c r="BE189"/>
  <c r="BE199"/>
  <c r="BE203"/>
  <c r="BE207"/>
  <c r="BE210"/>
  <c i="6" r="BE132"/>
  <c r="BE135"/>
  <c r="BE151"/>
  <c r="BE155"/>
  <c r="BE157"/>
  <c r="BE159"/>
  <c r="BE168"/>
  <c r="BE172"/>
  <c r="BE174"/>
  <c r="BE178"/>
  <c r="BE200"/>
  <c r="BE203"/>
  <c r="BE206"/>
  <c r="BE208"/>
  <c r="BE211"/>
  <c i="7" r="E85"/>
  <c r="F93"/>
  <c r="F94"/>
  <c r="BE132"/>
  <c r="BE135"/>
  <c r="BE144"/>
  <c r="BE153"/>
  <c r="BE157"/>
  <c r="BE163"/>
  <c r="BE165"/>
  <c r="BE177"/>
  <c r="BE179"/>
  <c r="BE188"/>
  <c r="BE191"/>
  <c r="BE194"/>
  <c r="BE197"/>
  <c i="8" r="BE144"/>
  <c r="BE148"/>
  <c r="BE153"/>
  <c r="BE159"/>
  <c r="BE162"/>
  <c r="BE166"/>
  <c r="BE170"/>
  <c r="BE181"/>
  <c r="BE189"/>
  <c r="BE203"/>
  <c i="9" r="F94"/>
  <c r="BE132"/>
  <c r="BE135"/>
  <c r="BE144"/>
  <c r="BE155"/>
  <c r="BE161"/>
  <c r="BE177"/>
  <c r="BE199"/>
  <c i="10" r="F94"/>
  <c r="BE126"/>
  <c r="BE138"/>
  <c r="BE142"/>
  <c r="BE154"/>
  <c r="BE175"/>
  <c i="11" r="J91"/>
  <c r="BE154"/>
  <c r="BE156"/>
  <c r="BE161"/>
  <c r="BE172"/>
  <c r="BE179"/>
  <c i="12" r="J93"/>
  <c r="BE128"/>
  <c r="BE132"/>
  <c r="BE138"/>
  <c r="BE140"/>
  <c r="BE170"/>
  <c r="BE172"/>
  <c r="BE175"/>
  <c i="13" r="E85"/>
  <c r="BE132"/>
  <c r="BE138"/>
  <c r="BE142"/>
  <c r="BE150"/>
  <c r="BE154"/>
  <c r="BE159"/>
  <c r="BE175"/>
  <c i="14" r="BE126"/>
  <c r="BE135"/>
  <c r="BE138"/>
  <c r="BE144"/>
  <c i="16" r="BE132"/>
  <c r="BE135"/>
  <c r="BE142"/>
  <c r="BE146"/>
  <c r="BE171"/>
  <c i="17" r="BE122"/>
  <c r="BE125"/>
  <c r="BE131"/>
  <c i="14" r="F36"/>
  <c i="1" r="BA109"/>
  <c i="15" r="F38"/>
  <c i="1" r="BC110"/>
  <c i="17" r="J34"/>
  <c i="1" r="AW112"/>
  <c i="3" r="F39"/>
  <c i="1" r="BD97"/>
  <c i="4" r="F36"/>
  <c i="1" r="BA98"/>
  <c i="5" r="F37"/>
  <c i="1" r="BB99"/>
  <c i="7" r="J36"/>
  <c i="1" r="AW101"/>
  <c i="8" r="F36"/>
  <c i="1" r="BA102"/>
  <c i="9" r="F36"/>
  <c i="1" r="BA103"/>
  <c i="9" r="F38"/>
  <c i="1" r="BC103"/>
  <c i="14" r="F39"/>
  <c i="1" r="BD109"/>
  <c i="16" r="F37"/>
  <c i="1" r="BB111"/>
  <c i="17" r="F37"/>
  <c i="1" r="BD112"/>
  <c i="2" r="F36"/>
  <c i="1" r="BA96"/>
  <c i="3" r="F36"/>
  <c i="1" r="BA97"/>
  <c i="4" r="F38"/>
  <c i="1" r="BC98"/>
  <c i="5" r="F39"/>
  <c i="1" r="BD99"/>
  <c i="10" r="J36"/>
  <c i="1" r="AW105"/>
  <c i="15" r="F36"/>
  <c i="1" r="BA110"/>
  <c i="10" r="F36"/>
  <c i="1" r="BA105"/>
  <c i="12" r="F37"/>
  <c i="1" r="BB107"/>
  <c i="14" r="F37"/>
  <c i="1" r="BB109"/>
  <c i="16" r="F39"/>
  <c i="1" r="BD111"/>
  <c i="3" r="J36"/>
  <c i="1" r="AW97"/>
  <c i="4" r="F37"/>
  <c i="1" r="BB98"/>
  <c i="5" r="F38"/>
  <c i="1" r="BC99"/>
  <c i="6" r="J36"/>
  <c i="1" r="AW100"/>
  <c i="7" r="F36"/>
  <c i="1" r="BA101"/>
  <c i="7" r="F39"/>
  <c i="1" r="BD101"/>
  <c i="10" r="F38"/>
  <c i="1" r="BC105"/>
  <c i="13" r="F37"/>
  <c i="1" r="BB108"/>
  <c i="15" r="J36"/>
  <c i="1" r="AW110"/>
  <c i="17" r="F36"/>
  <c i="1" r="BC112"/>
  <c i="5" r="J36"/>
  <c i="1" r="AW99"/>
  <c i="6" r="F36"/>
  <c i="1" r="BA100"/>
  <c i="9" r="F37"/>
  <c i="1" r="BB103"/>
  <c i="12" r="J36"/>
  <c i="1" r="AW107"/>
  <c i="13" r="F39"/>
  <c i="1" r="BD108"/>
  <c i="15" r="F39"/>
  <c i="1" r="BD110"/>
  <c i="2" r="F38"/>
  <c i="1" r="BC96"/>
  <c i="12" r="F39"/>
  <c i="1" r="BD107"/>
  <c i="8" r="J36"/>
  <c i="1" r="AW102"/>
  <c i="9" r="F39"/>
  <c i="1" r="BD103"/>
  <c i="12" r="F36"/>
  <c i="1" r="BA107"/>
  <c i="16" r="J36"/>
  <c i="1" r="AW111"/>
  <c i="2" r="J36"/>
  <c i="1" r="AW96"/>
  <c i="4" r="F39"/>
  <c i="1" r="BD98"/>
  <c i="5" r="F36"/>
  <c i="1" r="BA99"/>
  <c i="6" r="F38"/>
  <c i="1" r="BC100"/>
  <c i="7" r="F38"/>
  <c i="1" r="BC101"/>
  <c i="12" r="F38"/>
  <c i="1" r="BC107"/>
  <c i="13" r="F36"/>
  <c i="1" r="BA108"/>
  <c i="14" r="J36"/>
  <c i="1" r="AW109"/>
  <c i="15" r="F37"/>
  <c i="1" r="BB110"/>
  <c i="3" r="F37"/>
  <c i="1" r="BB97"/>
  <c i="6" r="F37"/>
  <c i="1" r="BB100"/>
  <c i="8" r="F38"/>
  <c i="1" r="BC102"/>
  <c i="11" r="F36"/>
  <c i="1" r="BA106"/>
  <c i="13" r="J36"/>
  <c i="1" r="AW108"/>
  <c i="16" r="F36"/>
  <c i="1" r="BA111"/>
  <c i="16" r="F38"/>
  <c i="1" r="BC111"/>
  <c r="AS94"/>
  <c i="10" r="F39"/>
  <c i="1" r="BD105"/>
  <c i="11" r="F38"/>
  <c i="1" r="BC106"/>
  <c i="8" r="F37"/>
  <c i="1" r="BB102"/>
  <c i="9" r="J36"/>
  <c i="1" r="AW103"/>
  <c i="10" r="F37"/>
  <c i="1" r="BB105"/>
  <c i="11" r="F37"/>
  <c i="1" r="BB106"/>
  <c i="14" r="F38"/>
  <c i="1" r="BC109"/>
  <c i="2" r="F39"/>
  <c i="1" r="BD96"/>
  <c i="7" r="F37"/>
  <c i="1" r="BB101"/>
  <c i="8" r="F39"/>
  <c i="1" r="BD102"/>
  <c i="11" r="J36"/>
  <c i="1" r="AW106"/>
  <c i="17" r="F35"/>
  <c i="1" r="BB112"/>
  <c i="2" r="F37"/>
  <c i="1" r="BB96"/>
  <c i="3" r="F38"/>
  <c i="1" r="BC97"/>
  <c i="4" r="J36"/>
  <c i="1" r="AW98"/>
  <c i="6" r="F39"/>
  <c i="1" r="BD100"/>
  <c i="11" r="F39"/>
  <c i="1" r="BD106"/>
  <c i="17" r="F34"/>
  <c i="1" r="BA112"/>
  <c i="13" l="1" r="P123"/>
  <c i="1" r="AU108"/>
  <c i="12" r="P123"/>
  <c i="1" r="AU107"/>
  <c i="7" r="T123"/>
  <c i="6" r="T123"/>
  <c i="4" r="R123"/>
  <c r="P123"/>
  <c i="1" r="AU98"/>
  <c i="3" r="R123"/>
  <c i="16" r="T123"/>
  <c i="15" r="P123"/>
  <c i="1" r="AU110"/>
  <c i="7" r="R123"/>
  <c i="5" r="R123"/>
  <c i="10" r="R123"/>
  <c i="3" r="P123"/>
  <c i="1" r="AU97"/>
  <c i="14" r="P123"/>
  <c i="1" r="AU109"/>
  <c i="12" r="T123"/>
  <c i="2" r="P123"/>
  <c i="1" r="AU96"/>
  <c i="14" r="T123"/>
  <c i="10" r="T123"/>
  <c i="9" r="R123"/>
  <c i="8" r="P123"/>
  <c i="1" r="AU102"/>
  <c i="7" r="P123"/>
  <c i="1" r="AU101"/>
  <c i="15" r="R123"/>
  <c i="13" r="R123"/>
  <c i="2" r="R123"/>
  <c i="9" r="P123"/>
  <c i="1" r="AU103"/>
  <c i="10" r="BK123"/>
  <c r="J123"/>
  <c r="J98"/>
  <c r="J125"/>
  <c r="J100"/>
  <c i="11" r="BK123"/>
  <c r="J123"/>
  <c i="7" r="BK124"/>
  <c r="J124"/>
  <c r="J99"/>
  <c i="11" r="J125"/>
  <c r="J100"/>
  <c i="14" r="BK124"/>
  <c r="BK123"/>
  <c r="J123"/>
  <c r="J98"/>
  <c i="16" r="BK123"/>
  <c r="J123"/>
  <c r="J98"/>
  <c r="J125"/>
  <c r="J100"/>
  <c i="2" r="BK124"/>
  <c r="J124"/>
  <c r="J99"/>
  <c i="3" r="BK124"/>
  <c r="J124"/>
  <c r="J99"/>
  <c i="5" r="J125"/>
  <c r="J100"/>
  <c i="6" r="J125"/>
  <c r="J100"/>
  <c i="8" r="BK124"/>
  <c r="J124"/>
  <c r="J99"/>
  <c i="9" r="BK124"/>
  <c r="J124"/>
  <c r="J99"/>
  <c i="17" r="BK120"/>
  <c r="J120"/>
  <c r="J97"/>
  <c i="4" r="BK124"/>
  <c r="J124"/>
  <c r="J99"/>
  <c i="5" r="BK123"/>
  <c r="J123"/>
  <c r="J98"/>
  <c i="6" r="BK123"/>
  <c r="J123"/>
  <c i="12" r="BK124"/>
  <c r="BK123"/>
  <c r="J123"/>
  <c r="J98"/>
  <c i="13" r="BK124"/>
  <c r="BK123"/>
  <c r="J123"/>
  <c r="J98"/>
  <c i="15" r="BK124"/>
  <c r="J124"/>
  <c r="J99"/>
  <c i="1" r="BB104"/>
  <c r="AX104"/>
  <c i="11" r="F35"/>
  <c i="1" r="AZ106"/>
  <c i="8" r="F35"/>
  <c i="1" r="AZ102"/>
  <c r="BA104"/>
  <c r="AW104"/>
  <c i="2" r="F35"/>
  <c i="1" r="AZ96"/>
  <c i="6" r="F35"/>
  <c i="1" r="AZ100"/>
  <c i="13" r="F35"/>
  <c i="1" r="AZ108"/>
  <c i="3" r="F35"/>
  <c i="1" r="AZ97"/>
  <c i="8" r="J35"/>
  <c i="1" r="AV102"/>
  <c r="AT102"/>
  <c i="11" r="J32"/>
  <c i="1" r="AG106"/>
  <c i="6" r="J32"/>
  <c i="1" r="AG100"/>
  <c r="BA95"/>
  <c r="AW95"/>
  <c i="9" r="J35"/>
  <c i="1" r="AV103"/>
  <c r="AT103"/>
  <c i="15" r="J35"/>
  <c i="1" r="AV110"/>
  <c r="AT110"/>
  <c r="BD95"/>
  <c r="BC104"/>
  <c r="AY104"/>
  <c i="4" r="F35"/>
  <c i="1" r="AZ98"/>
  <c i="7" r="J35"/>
  <c i="1" r="AV101"/>
  <c r="AT101"/>
  <c i="7" r="F35"/>
  <c i="1" r="AZ101"/>
  <c i="12" r="J35"/>
  <c i="1" r="AV107"/>
  <c r="AT107"/>
  <c r="BC95"/>
  <c r="AY95"/>
  <c i="12" r="F35"/>
  <c i="1" r="AZ107"/>
  <c i="10" r="J35"/>
  <c i="1" r="AV105"/>
  <c r="AT105"/>
  <c i="16" r="F35"/>
  <c i="1" r="AZ111"/>
  <c i="5" r="F35"/>
  <c i="1" r="AZ99"/>
  <c i="11" r="J35"/>
  <c i="1" r="AV106"/>
  <c r="AT106"/>
  <c i="16" r="J35"/>
  <c i="1" r="AV111"/>
  <c r="AT111"/>
  <c r="BB95"/>
  <c r="AX95"/>
  <c i="5" r="J35"/>
  <c i="1" r="AV99"/>
  <c r="AT99"/>
  <c i="10" r="F35"/>
  <c i="1" r="AZ105"/>
  <c i="13" r="J35"/>
  <c i="1" r="AV108"/>
  <c r="AT108"/>
  <c i="2" r="J35"/>
  <c i="1" r="AV96"/>
  <c r="AT96"/>
  <c i="14" r="J35"/>
  <c i="1" r="AV109"/>
  <c r="AT109"/>
  <c i="17" r="F33"/>
  <c i="1" r="AZ112"/>
  <c i="3" r="J35"/>
  <c i="1" r="AV97"/>
  <c r="AT97"/>
  <c i="6" r="J35"/>
  <c i="1" r="AV100"/>
  <c r="AT100"/>
  <c i="14" r="F35"/>
  <c i="1" r="AZ109"/>
  <c i="17" r="J33"/>
  <c i="1" r="AV112"/>
  <c r="AT112"/>
  <c r="BD104"/>
  <c i="4" r="J35"/>
  <c i="1" r="AV98"/>
  <c r="AT98"/>
  <c i="9" r="F35"/>
  <c i="1" r="AZ103"/>
  <c i="15" r="F35"/>
  <c i="1" r="AZ110"/>
  <c i="11" l="1" r="J41"/>
  <c i="6" r="J41"/>
  <c i="12" r="J124"/>
  <c r="J99"/>
  <c i="13" r="J124"/>
  <c r="J99"/>
  <c i="7" r="BK123"/>
  <c r="J123"/>
  <c r="J98"/>
  <c i="11" r="J98"/>
  <c i="14" r="J124"/>
  <c r="J99"/>
  <c i="2" r="BK123"/>
  <c r="J123"/>
  <c i="3" r="BK123"/>
  <c r="J123"/>
  <c r="J98"/>
  <c i="4" r="BK123"/>
  <c r="J123"/>
  <c r="J98"/>
  <c i="6" r="J98"/>
  <c i="8" r="BK123"/>
  <c r="J123"/>
  <c r="J98"/>
  <c i="9" r="BK123"/>
  <c r="J123"/>
  <c i="17" r="BK119"/>
  <c r="J119"/>
  <c r="J96"/>
  <c i="15" r="BK123"/>
  <c r="J123"/>
  <c r="J98"/>
  <c i="1" r="AN106"/>
  <c r="AN100"/>
  <c r="BD94"/>
  <c r="W33"/>
  <c r="AZ104"/>
  <c r="AV104"/>
  <c r="AT104"/>
  <c r="AU95"/>
  <c r="AZ95"/>
  <c r="AV95"/>
  <c r="AT95"/>
  <c r="AU104"/>
  <c i="10" r="J32"/>
  <c i="1" r="AG105"/>
  <c r="AN105"/>
  <c i="12" r="J32"/>
  <c i="1" r="AG107"/>
  <c r="AN107"/>
  <c i="14" r="J32"/>
  <c i="1" r="AG109"/>
  <c r="AN109"/>
  <c i="16" r="J32"/>
  <c i="1" r="AG111"/>
  <c r="AN111"/>
  <c i="2" r="J32"/>
  <c i="1" r="AG96"/>
  <c r="AN96"/>
  <c i="9" r="J32"/>
  <c i="1" r="AG103"/>
  <c r="AN103"/>
  <c r="BC94"/>
  <c r="W32"/>
  <c i="13" r="J32"/>
  <c i="1" r="AG108"/>
  <c r="AN108"/>
  <c r="BB94"/>
  <c r="W31"/>
  <c i="5" r="J32"/>
  <c i="1" r="AG99"/>
  <c r="AN99"/>
  <c r="BA94"/>
  <c r="W30"/>
  <c i="10" l="1" r="J41"/>
  <c i="9" r="J98"/>
  <c i="13" r="J41"/>
  <c i="16" r="J41"/>
  <c i="2" r="J98"/>
  <c r="J41"/>
  <c i="5" r="J41"/>
  <c i="9" r="J41"/>
  <c i="12" r="J41"/>
  <c i="14" r="J41"/>
  <c i="1" r="AU94"/>
  <c r="AX94"/>
  <c i="4" r="J32"/>
  <c i="1" r="AG98"/>
  <c r="AN98"/>
  <c i="7" r="J32"/>
  <c i="1" r="AG101"/>
  <c r="AN101"/>
  <c r="AZ94"/>
  <c r="W29"/>
  <c i="3" r="J32"/>
  <c i="1" r="AG97"/>
  <c r="AN97"/>
  <c i="17" r="J30"/>
  <c i="1" r="AG112"/>
  <c r="AN112"/>
  <c i="15" r="J32"/>
  <c i="1" r="AG110"/>
  <c r="AN110"/>
  <c r="AW94"/>
  <c r="AK30"/>
  <c r="AY94"/>
  <c i="8" r="J32"/>
  <c i="1" r="AG102"/>
  <c r="AN102"/>
  <c i="8" l="1" r="J41"/>
  <c i="15" r="J41"/>
  <c i="17" r="J39"/>
  <c i="7" r="J41"/>
  <c i="3" r="J41"/>
  <c i="4" r="J41"/>
  <c i="1" r="AG95"/>
  <c r="AG104"/>
  <c r="AN104"/>
  <c r="AV94"/>
  <c r="AK29"/>
  <c l="1" r="AN95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<sst xmlns="http://schemas.openxmlformats.org/spreadsheetml/2006/main">
  <si>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</si>
  <si>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</si>
  <si>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</si>
  <si>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</si>
  <si>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</si>
  <si>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{9b280b9c-b2be-4020-8779-a72646c365c4}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</si>
  <si>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</si>
  <si>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</si>
  <si>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</si>
  <si>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</si>
  <si>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</si>
  <si>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</si>
  <si>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</si>
  <si>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</si>
  <si>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</si>
  <si>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</si>
  <si>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</si>
  <si>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kolejí a výhybek v žst. Havlíčkův Brod bez mat.</t>
  </si>
  <si>
    <t>KSO:</t>
  </si>
  <si>
    <t>CC-CZ:</t>
  </si>
  <si>
    <t>Místo:</t>
  </si>
  <si>
    <t xml:space="preserve"> </t>
  </si>
  <si>
    <t>Datum:</t>
  </si>
  <si>
    <t>25. 8. 2020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</si>
  <si>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</si>
  <si>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</si>
  <si>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</si>
  <si>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</si>
  <si>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</si>
  <si>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</si>
  <si>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</si>
  <si>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</si>
  <si>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</si>
  <si>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</si>
  <si>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</si>
  <si>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</si>
  <si>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</si>
  <si>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</si>
  <si>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</si>
  <si>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</si>
  <si>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</si>
  <si>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</si>
  <si>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</si>
  <si>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</si>
  <si>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</si>
  <si>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</si>
  <si>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</si>
  <si>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</si>
  <si>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</si>
  <si>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</si>
  <si>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</si>
  <si>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</si>
  <si>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</si>
  <si>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</si>
  <si>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</si>
  <si>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</si>
  <si>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</si>
  <si>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</si>
  <si>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</si>
  <si>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</si>
  <si>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</si>
  <si>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</si>
  <si>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</si>
  <si>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</si>
  <si>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</si>
  <si>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</si>
  <si>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</si>
  <si>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</si>
  <si>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</si>
  <si>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</si>
  <si>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</si>
  <si>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</si>
  <si>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</si>
  <si>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</si>
  <si>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</si>
  <si>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</si>
  <si>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</si>
  <si>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</si>
  <si>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Oprava kolejí</t>
  </si>
  <si>
    <t>STA</t>
  </si>
  <si>
    <t>1</t>
  </si>
  <si>
    <t>{d6d93300-d887-4e75-9ec7-2acbd717f9af}</t>
  </si>
  <si>
    <t>2</t>
  </si>
  <si>
    <t>/</t>
  </si>
  <si>
    <t>01-1</t>
  </si>
  <si>
    <t>k.č. 26</t>
  </si>
  <si>
    <t>Soupis</t>
  </si>
  <si>
    <t>{360301ca-fa5b-4e79-8cfa-479f2b24e183}</t>
  </si>
  <si>
    <t>01-2</t>
  </si>
  <si>
    <t>k.č. 27</t>
  </si>
  <si>
    <t>{d4ed198b-7141-4d17-92d2-450b241dc995}</t>
  </si>
  <si>
    <t>01-3</t>
  </si>
  <si>
    <t>k.č. 28</t>
  </si>
  <si>
    <t>{eb4bdccc-3f79-41be-ac39-9545144f4ef8}</t>
  </si>
  <si>
    <t>01-4</t>
  </si>
  <si>
    <t>k.č. 34</t>
  </si>
  <si>
    <t>{c61d500a-35e7-464a-a5d1-8b7d75f338c7}</t>
  </si>
  <si>
    <t>01-5</t>
  </si>
  <si>
    <t>k.č. 35</t>
  </si>
  <si>
    <t>{0253f34c-1574-462e-9853-a3966bc83db8}</t>
  </si>
  <si>
    <t>01-6</t>
  </si>
  <si>
    <t>k.č. E2</t>
  </si>
  <si>
    <t>{ced6878f-f9f5-4d96-bc8e-3b264371afbc}</t>
  </si>
  <si>
    <t>01-7</t>
  </si>
  <si>
    <t>k.č. E3</t>
  </si>
  <si>
    <t>{0440384c-5608-440f-9130-1c453499552b}</t>
  </si>
  <si>
    <t>01-8</t>
  </si>
  <si>
    <t>k.č. E2a</t>
  </si>
  <si>
    <t>{2c6f7801-534b-49ea-ac81-2d81f6faf507}</t>
  </si>
  <si>
    <t>02</t>
  </si>
  <si>
    <t>Oprava výhybek</t>
  </si>
  <si>
    <t>{786920a7-8eef-44bc-a260-355cb69eb901}</t>
  </si>
  <si>
    <t>02-1</t>
  </si>
  <si>
    <t>v.č. 109</t>
  </si>
  <si>
    <t>{dad9b492-fb44-4d8f-929e-602763a6630d}</t>
  </si>
  <si>
    <t>02-2</t>
  </si>
  <si>
    <t>v.č. 113</t>
  </si>
  <si>
    <t>{ac41b373-832d-4a22-b607-3f1ae829a620}</t>
  </si>
  <si>
    <t>02-3</t>
  </si>
  <si>
    <t>v.č. 114</t>
  </si>
  <si>
    <t>{cf04266b-176a-452c-9584-f15a88411992}</t>
  </si>
  <si>
    <t>02-4</t>
  </si>
  <si>
    <t>v.č. 117</t>
  </si>
  <si>
    <t>{94476b29-3f79-423f-beca-c62f8f3e82ef}</t>
  </si>
  <si>
    <t>02-5</t>
  </si>
  <si>
    <t>v.č. 107</t>
  </si>
  <si>
    <t>{4d9343f0-b559-452d-9de4-5c79b45be586}</t>
  </si>
  <si>
    <t>02-6</t>
  </si>
  <si>
    <t>v.č. 112ab</t>
  </si>
  <si>
    <t>{80750bc0-2f0c-4699-8ca3-3dd88039fe99}</t>
  </si>
  <si>
    <t>02-12</t>
  </si>
  <si>
    <t>v.č. 116</t>
  </si>
  <si>
    <t>{27b3550f-283a-4890-a30e-359ff7051b25}</t>
  </si>
  <si>
    <t>03</t>
  </si>
  <si>
    <t>VRN</t>
  </si>
  <si>
    <t>{ccd3bf6f-b302-4de0-b9dc-f89c743d071c}</t>
  </si>
  <si>
    <t>KRYCÍ LIST SOUPISU PRACÍ</t>
  </si>
  <si>
    <t>Objekt:</t>
  </si>
  <si>
    <t>01 - Oprava kolejí</t>
  </si>
  <si>
    <t>Soupis:</t>
  </si>
  <si>
    <t>01-1 - k.č. 26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</si>
  <si>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</si>
  <si>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</si>
  <si>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</si>
  <si>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</si>
  <si>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</si>
  <si>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</si>
  <si>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</si>
  <si>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</si>
  <si>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</si>
  <si>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</si>
  <si>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</si>
  <si>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</si>
  <si>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</si>
  <si>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</si>
  <si>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</si>
  <si>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</si>
  <si>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</si>
  <si>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</si>
  <si>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</si>
  <si>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</si>
  <si>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</si>
  <si>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</si>
  <si>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</si>
  <si>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</si>
  <si>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</si>
  <si>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</si>
  <si>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</si>
  <si>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5905020010</t>
  </si>
  <si>
    <t>Oprava stezky strojně s odstraněním drnu a nánosu do 10 cm</t>
  </si>
  <si>
    <t>m2</t>
  </si>
  <si>
    <t>4</t>
  </si>
  <si>
    <t>757004412</t>
  </si>
  <si>
    <t>PP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</si>
  <si>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</si>
  <si>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VV</t>
  </si>
  <si>
    <t>142*1</t>
  </si>
  <si>
    <t>5905023030</t>
  </si>
  <si>
    <t>Úprava povrchu stezky rozprostřením štěrkodrtě přes 5 do 10 cm</t>
  </si>
  <si>
    <t>-238497421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</si>
  <si>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</si>
  <si>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Součet</t>
  </si>
  <si>
    <t>3</t>
  </si>
  <si>
    <t>5905025110</t>
  </si>
  <si>
    <t>Doplnění stezky štěrkodrtí souvislé</t>
  </si>
  <si>
    <t>m3</t>
  </si>
  <si>
    <t>2097193245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</si>
  <si>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</si>
  <si>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142*0,07</t>
  </si>
  <si>
    <t>M</t>
  </si>
  <si>
    <t>5955101030</t>
  </si>
  <si>
    <t>Kamenivo drcené drť frakce 8/16</t>
  </si>
  <si>
    <t>t</t>
  </si>
  <si>
    <t>8</t>
  </si>
  <si>
    <t>-556307900</t>
  </si>
  <si>
    <t>9,94*1,8 'Přepočtené koeficientem množství</t>
  </si>
  <si>
    <t>5905055010</t>
  </si>
  <si>
    <t>Odstranění stávajícího kolejového lože odtěžením v koleji</t>
  </si>
  <si>
    <t>-1117047023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</si>
  <si>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</si>
  <si>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6</t>
  </si>
  <si>
    <t>5905065010</t>
  </si>
  <si>
    <t>Samostatná úprava vrstvy kolejového lože pod ložnou plochou pražců v koleji</t>
  </si>
  <si>
    <t>379962875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</si>
  <si>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</si>
  <si>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2,5*142</t>
  </si>
  <si>
    <t>7</t>
  </si>
  <si>
    <t>5905060010</t>
  </si>
  <si>
    <t>Zřízení nového kolejového lože v koleji</t>
  </si>
  <si>
    <t>-22939766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</si>
  <si>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</si>
  <si>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5905105030</t>
  </si>
  <si>
    <t>Doplnění KL kamenivem souvisle strojně v koleji</t>
  </si>
  <si>
    <t>750112208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</si>
  <si>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</si>
  <si>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9</t>
  </si>
  <si>
    <t>5955101000</t>
  </si>
  <si>
    <t>Kamenivo drcené štěrk frakce 31,5/63 třídy BI</t>
  </si>
  <si>
    <t>-1700410013</t>
  </si>
  <si>
    <t>98,665*1,8 'Přepočtené koeficientem množství</t>
  </si>
  <si>
    <t>10</t>
  </si>
  <si>
    <t>5906105010</t>
  </si>
  <si>
    <t>Demontáž pražce dřevěný</t>
  </si>
  <si>
    <t>kus</t>
  </si>
  <si>
    <t>-1911281124</t>
  </si>
  <si>
    <t>Demontáž pražce dřevěný. Poznámka: 1. V cenách jsou započteny náklady na manipulaci, demontáž, odstrojení do součástí a uložení pražců.</t>
  </si>
  <si>
    <t>11</t>
  </si>
  <si>
    <t>5906130390</t>
  </si>
  <si>
    <t>Montáž kolejového roštu v ose koleje pražce betonové vystrojené tv. S49 rozdělení "d"</t>
  </si>
  <si>
    <t>km</t>
  </si>
  <si>
    <t>-1680315810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</si>
  <si>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</si>
  <si>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12</t>
  </si>
  <si>
    <t>5906140070</t>
  </si>
  <si>
    <t>Demontáž kolejového roštu koleje v ose koleje pražce dřevěné tv. S49 rozdělení "c"</t>
  </si>
  <si>
    <t>1205992976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</si>
  <si>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</si>
  <si>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13</t>
  </si>
  <si>
    <t>5907010080</t>
  </si>
  <si>
    <t>Výměna LISŮ tv. S49 rozdělení "d"</t>
  </si>
  <si>
    <t>m</t>
  </si>
  <si>
    <t>133208908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</si>
  <si>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</si>
  <si>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14</t>
  </si>
  <si>
    <t>5957131005</t>
  </si>
  <si>
    <t>Lepený izolovaný styk tv. S49 délky 3,50 m</t>
  </si>
  <si>
    <t>-95183052</t>
  </si>
  <si>
    <t>5907015040</t>
  </si>
  <si>
    <t>Ojedinělá výměna kolejnic stávající upevnění tv. S49 rozdělení "d"</t>
  </si>
  <si>
    <t>-295980016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</si>
  <si>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</si>
  <si>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</t>
  </si>
  <si>
    <t>5958158005</t>
  </si>
  <si>
    <t xml:space="preserve">Podložka pryžová pod patu kolejnice S49  183/126/6</t>
  </si>
  <si>
    <t>2051404356</t>
  </si>
  <si>
    <t>222*2 + 7*2+4*4</t>
  </si>
  <si>
    <t>17</t>
  </si>
  <si>
    <t>5958134075</t>
  </si>
  <si>
    <t>Součásti upevňovací vrtule R1(145)</t>
  </si>
  <si>
    <t>-866986754</t>
  </si>
  <si>
    <t>18</t>
  </si>
  <si>
    <t>5958134040</t>
  </si>
  <si>
    <t>Součásti upevňovací kroužek pružný dvojitý Fe 6</t>
  </si>
  <si>
    <t>-1306941809</t>
  </si>
  <si>
    <t>19</t>
  </si>
  <si>
    <t>5907050020</t>
  </si>
  <si>
    <t>Dělení kolejnic řezáním nebo rozbroušením tv. S49</t>
  </si>
  <si>
    <t>84407591</t>
  </si>
  <si>
    <t>Dělení kolejnic řezáním nebo rozbroušením tv. S49. Poznámka: 1. V cenách jsou započteny náklady na manipulaci, podložení, označení a provedení řezu kolejnice.</t>
  </si>
  <si>
    <t>20</t>
  </si>
  <si>
    <t>5907055020</t>
  </si>
  <si>
    <t>Vrtání kolejnic otvor o průměru přes 10 do 23 mm</t>
  </si>
  <si>
    <t>1525914361</t>
  </si>
  <si>
    <t>Vrtání kolejnic otvor o průměru přes 10 do 23 mm. Poznámka: 1. V cenách jsou započteny náklady na manipulaci, podložení, označení a provedení vrtu ve stojině kolejnice.</t>
  </si>
  <si>
    <t>5909031020</t>
  </si>
  <si>
    <t>Úprava GPK koleje směrové a výškové uspořádání pražce betonové</t>
  </si>
  <si>
    <t>-923781295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</si>
  <si>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</si>
  <si>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22</t>
  </si>
  <si>
    <t>5910020030</t>
  </si>
  <si>
    <t>Svařování kolejnic termitem plný předehřev standardní spára svar sériový tv. S49</t>
  </si>
  <si>
    <t>svar</t>
  </si>
  <si>
    <t>-1368447275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</si>
  <si>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</si>
  <si>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23</t>
  </si>
  <si>
    <t>5910035030</t>
  </si>
  <si>
    <t>Dosažení dovolené upínací teploty v BK prodloužením kolejnicového pásu v koleji tv. S49</t>
  </si>
  <si>
    <t>-282708258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</si>
  <si>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</si>
  <si>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24</t>
  </si>
  <si>
    <t>5910040020</t>
  </si>
  <si>
    <t>Umožnění volné dilatace kolejnice demontáž upevňovadel bez osazení kluzných podložek rozdělení pražců "d"</t>
  </si>
  <si>
    <t>1562980308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</si>
  <si>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</si>
  <si>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25</t>
  </si>
  <si>
    <t>5910040120</t>
  </si>
  <si>
    <t>Umožnění volné dilatace kolejnice montáž upevňovadel bez odstranění kluzných podložek rozdělení pražců "d"</t>
  </si>
  <si>
    <t>601634631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</si>
  <si>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</si>
  <si>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26</t>
  </si>
  <si>
    <t>5999005010</t>
  </si>
  <si>
    <t>Třídění spojovacích a upevňovacích součástí</t>
  </si>
  <si>
    <t>-1625027741</t>
  </si>
  <si>
    <t>Třídění spojovacích a upevňovacích součástí. Poznámka: 1. V cenách jsou započteny náklady na manipulaci, vytřídění a uložení materiálu na úložiště nebo do skladu.</t>
  </si>
  <si>
    <t>OST</t>
  </si>
  <si>
    <t>Ostatní</t>
  </si>
  <si>
    <t>27</t>
  </si>
  <si>
    <t>9902300500</t>
  </si>
  <si>
    <t>Doprava jednosměrná (např. nakupovaného materiálu) mechanizací o nosnosti přes 3,5 t sypanin (kameniva, písku, suti, dlažebních kostek, atd.) do 60 km</t>
  </si>
  <si>
    <t>512</t>
  </si>
  <si>
    <t>-1084867034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</si>
  <si>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</si>
  <si>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28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</si>
  <si>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</si>
  <si>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</si>
  <si>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2068752836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</si>
  <si>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</si>
  <si>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"Dřevené pražce"226*0,8</t>
  </si>
  <si>
    <t>"betonové pražce" 222*0,290</t>
  </si>
  <si>
    <t>"výh. pražce" 0,745</t>
  </si>
  <si>
    <t>"nové dř. příčné pražce" 0,679</t>
  </si>
  <si>
    <t>"LIS"0,439</t>
  </si>
  <si>
    <t>"kolejnice" 50*0,04943</t>
  </si>
  <si>
    <t>29</t>
  </si>
  <si>
    <t>9902900200</t>
  </si>
  <si>
    <t>Naložení objemnějšího kusového materiálu, vybouraných hmot</t>
  </si>
  <si>
    <t>-39382596</t>
  </si>
  <si>
    <t xml:space="preserve"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</si>
  <si>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30</t>
  </si>
  <si>
    <t>9902300100</t>
  </si>
  <si>
    <t>Doprava jednosměrná (např. nakupovaného materiálu) mechanizací o nosnosti přes 3,5 t sypanin (kameniva, písku, suti, dlažebních kostek, atd.) do 10 km</t>
  </si>
  <si>
    <t>1688259581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</si>
  <si>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</si>
  <si>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177,597+17,892+0,085+0,705</t>
  </si>
  <si>
    <t>31</t>
  </si>
  <si>
    <t>9902900100</t>
  </si>
  <si>
    <t>Naložení sypanin, drobného kusového materiálu, suti</t>
  </si>
  <si>
    <t>1248204466</t>
  </si>
  <si>
    <t xml:space="preserve"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</si>
  <si>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32</t>
  </si>
  <si>
    <t>9903200200</t>
  </si>
  <si>
    <t>Přeprava mechanizace na místo prováděných prací o hmotnosti přes 12 t do 200 km</t>
  </si>
  <si>
    <t>1251206807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</si>
  <si>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</si>
  <si>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33</t>
  </si>
  <si>
    <t>9909000100</t>
  </si>
  <si>
    <t>Poplatek za uložení suti nebo hmot na oficiální skládku</t>
  </si>
  <si>
    <t>-1048153604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</si>
  <si>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</si>
  <si>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177,597+17,892</t>
  </si>
  <si>
    <t>34</t>
  </si>
  <si>
    <t>9909000400</t>
  </si>
  <si>
    <t>Poplatek za likvidaci plastových součástí</t>
  </si>
  <si>
    <t>1192378690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</si>
  <si>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</si>
  <si>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"podložka pod patu kolejnice" 0,085</t>
  </si>
  <si>
    <t>"penefol" 0,076</t>
  </si>
  <si>
    <t>01-2 - k.č. 27</t>
  </si>
  <si>
    <t>-515586415</t>
  </si>
  <si>
    <t>153*1</t>
  </si>
  <si>
    <t>153*0,07</t>
  </si>
  <si>
    <t>10,71*1,8 'Přepočtené koeficientem množství</t>
  </si>
  <si>
    <t>2,5*153</t>
  </si>
  <si>
    <t>107,918*1,8 'Přepočtené koeficientem množství</t>
  </si>
  <si>
    <t>1510343422</t>
  </si>
  <si>
    <t>247*2+4*4 "4 ks dř. pražců za KV 117"</t>
  </si>
  <si>
    <t>-561885600</t>
  </si>
  <si>
    <t>1417864391</t>
  </si>
  <si>
    <t>79250991</t>
  </si>
  <si>
    <t>"Dřevené pražce"227*0,8</t>
  </si>
  <si>
    <t>"betonové pražce" 247*0,290</t>
  </si>
  <si>
    <t>"LIS"0,220</t>
  </si>
  <si>
    <t>"výh. pražce" 0,699</t>
  </si>
  <si>
    <t>194,252+19,278+0,092+0,944</t>
  </si>
  <si>
    <t>19,278+194,252</t>
  </si>
  <si>
    <t>"podložka pod patu kolejnice"0,092</t>
  </si>
  <si>
    <t>"penefol"0,082</t>
  </si>
  <si>
    <t>01-3 - k.č. 28</t>
  </si>
  <si>
    <t>-1430005510</t>
  </si>
  <si>
    <t>120*1</t>
  </si>
  <si>
    <t>120*0,07</t>
  </si>
  <si>
    <t>8,4*1,8 'Přepočtené koeficientem množství</t>
  </si>
  <si>
    <t>2,5*120</t>
  </si>
  <si>
    <t>82,793*1,8 'Přepočtené koeficientem množství</t>
  </si>
  <si>
    <t>1799666304</t>
  </si>
  <si>
    <t>197*2+4*4 "4 ks dř. pražců za KV 128"</t>
  </si>
  <si>
    <t>-1379701926</t>
  </si>
  <si>
    <t>1478857863</t>
  </si>
  <si>
    <t>-934931391</t>
  </si>
  <si>
    <t>"Dřevené pražce"178*0,8</t>
  </si>
  <si>
    <t>"betonové pražce" 197*0,290</t>
  </si>
  <si>
    <t>"kolejnice" 20*0,04943</t>
  </si>
  <si>
    <t>149,027+15,120+0,074+0,853+0,067</t>
  </si>
  <si>
    <t>-1922043241</t>
  </si>
  <si>
    <t>15,125+149,027</t>
  </si>
  <si>
    <t>"podložka pod patu kolejnice"0,074</t>
  </si>
  <si>
    <t>"penefol"0,052</t>
  </si>
  <si>
    <t>01-4 - k.č. 34</t>
  </si>
  <si>
    <t>-2105828254</t>
  </si>
  <si>
    <t>225*1</t>
  </si>
  <si>
    <t>225*0,07</t>
  </si>
  <si>
    <t>15,75*1,8 'Přepočtené koeficientem množství</t>
  </si>
  <si>
    <t>2,5*225</t>
  </si>
  <si>
    <t>158,1*1,8 'Přepočtené koeficientem množství</t>
  </si>
  <si>
    <t>-1071608321</t>
  </si>
  <si>
    <t>365*2+4*4"4 ks dř. pražců za KV 109"</t>
  </si>
  <si>
    <t>1697603504</t>
  </si>
  <si>
    <t>1808873106</t>
  </si>
  <si>
    <t>157895569</t>
  </si>
  <si>
    <t>"Dřevené pražce" 340*0,8</t>
  </si>
  <si>
    <t>"betonové pražce" 365*0,290</t>
  </si>
  <si>
    <t>"výh. pražce" 0,722</t>
  </si>
  <si>
    <t>"LIS" 7*0,04943</t>
  </si>
  <si>
    <t>"kolejnice užité + šrot" 50*0,04943</t>
  </si>
  <si>
    <t>2086964300</t>
  </si>
  <si>
    <t>284,580+0,095+0,134+0,062+1,438</t>
  </si>
  <si>
    <t>28,350+284,580</t>
  </si>
  <si>
    <t>"podložky pod patu kolejnice"0,134</t>
  </si>
  <si>
    <t>"penefol" 0,119</t>
  </si>
  <si>
    <t>01-5 - k.č. 35</t>
  </si>
  <si>
    <t>-1717867111</t>
  </si>
  <si>
    <t>204*1</t>
  </si>
  <si>
    <t>204*0,07</t>
  </si>
  <si>
    <t>14,28*1,8 'Přepočtené koeficientem množství</t>
  </si>
  <si>
    <t>2,5*204</t>
  </si>
  <si>
    <t>142,395*1,8 'Přepočtené koeficientem množství</t>
  </si>
  <si>
    <t>972925394</t>
  </si>
  <si>
    <t>331*2+4*4"4 ks dř. pražců za KV 113"</t>
  </si>
  <si>
    <t>1725766718</t>
  </si>
  <si>
    <t>1568125333</t>
  </si>
  <si>
    <t>-1544937105</t>
  </si>
  <si>
    <t>"Dřevené pražce" 318*0,8</t>
  </si>
  <si>
    <t>"betonové pražce" 172*0,290</t>
  </si>
  <si>
    <t>9902400500_R</t>
  </si>
  <si>
    <t>Doprava jednosměrná (např. nakupovaného materiálu) mechanizací o nosnosti přes 3,5 t objemnějšího kusového materiálu (prefabrikátů, stožárů, výhybek, rozvaděčů, vybouraných hmot atd.) do 60 km - Doprava z Ostrova n/O</t>
  </si>
  <si>
    <t>-1046021928</t>
  </si>
  <si>
    <t>Doprava jednosměrná (např. nakupovaného materiálu)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</si>
  <si>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"bet. pražce SB6" 159*0,290</t>
  </si>
  <si>
    <t>309,363+44,660</t>
  </si>
  <si>
    <t>256,311+25,704+0,075+1,281</t>
  </si>
  <si>
    <t>25,704+256,311</t>
  </si>
  <si>
    <t>"podložky pod patu kolejnice"0,122</t>
  </si>
  <si>
    <t>"penefol" 0,108</t>
  </si>
  <si>
    <t>01-6 - k.č. E2</t>
  </si>
  <si>
    <t>1615231884</t>
  </si>
  <si>
    <t>161*1</t>
  </si>
  <si>
    <t>161*0,07</t>
  </si>
  <si>
    <t>11,27*1,8 'Přepočtené koeficientem množství</t>
  </si>
  <si>
    <t>2,5*161</t>
  </si>
  <si>
    <t>111,013*1,8 'Přepočtené koeficientem množství</t>
  </si>
  <si>
    <t>179992888</t>
  </si>
  <si>
    <t>5906140080</t>
  </si>
  <si>
    <t>Demontáž kolejového roštu koleje v ose koleje pražce dřevěné tv. S49 rozdělení "d"</t>
  </si>
  <si>
    <t>283049678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</si>
  <si>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</si>
  <si>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5958158075</t>
  </si>
  <si>
    <t>Podložka z penefolu pod podkladnici 390/170/5</t>
  </si>
  <si>
    <t>2045678260</t>
  </si>
  <si>
    <t>1666673682</t>
  </si>
  <si>
    <t>399085861</t>
  </si>
  <si>
    <t>1273835659</t>
  </si>
  <si>
    <t>"Dřevené pražce" 265*0,8</t>
  </si>
  <si>
    <t>"výh. pražce" 0,749</t>
  </si>
  <si>
    <t>"kolejnice užité+šrot " 50*0,04943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</si>
  <si>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</si>
  <si>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</si>
  <si>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1002011690</t>
  </si>
  <si>
    <t>"betonové pražce" 256*0,290</t>
  </si>
  <si>
    <t>215,221+74,240</t>
  </si>
  <si>
    <t>199,823+20,286+0,177+1,098</t>
  </si>
  <si>
    <t>20,286+199,823</t>
  </si>
  <si>
    <t>"podložky pod patu kolejnice"0,095</t>
  </si>
  <si>
    <t>"penefol" 0,0848</t>
  </si>
  <si>
    <t>01-7 - k.č. E3</t>
  </si>
  <si>
    <t>1306052926</t>
  </si>
  <si>
    <t>159*1</t>
  </si>
  <si>
    <t>159*0,07</t>
  </si>
  <si>
    <t>11,13*1,8 'Přepočtené koeficientem množství</t>
  </si>
  <si>
    <t>2,5*135</t>
  </si>
  <si>
    <t>92,325*1,8 'Přepočtené koeficientem množství</t>
  </si>
  <si>
    <t>214*2+2*8"8 ks dř. pražců za KV 72 a KV 86"</t>
  </si>
  <si>
    <t>399557166</t>
  </si>
  <si>
    <t>-877688783</t>
  </si>
  <si>
    <t>-710232552</t>
  </si>
  <si>
    <t>"Dřevené pražce" 230*0,8</t>
  </si>
  <si>
    <t>-1739779703</t>
  </si>
  <si>
    <t>"betonové pražce" 221*0,290</t>
  </si>
  <si>
    <t>187,221+64,090</t>
  </si>
  <si>
    <t>166,365+20,034+0,080+0,075+0,749</t>
  </si>
  <si>
    <t>20,034+166,184</t>
  </si>
  <si>
    <t>"podložky pod patu kolejnice"0,080</t>
  </si>
  <si>
    <t>"penefol" 0,074</t>
  </si>
  <si>
    <t>01-8 - k.č. E2a</t>
  </si>
  <si>
    <t>-905862135</t>
  </si>
  <si>
    <t>39*1</t>
  </si>
  <si>
    <t>39*0,07</t>
  </si>
  <si>
    <t>2,73*1,8 'Přepočtené koeficientem množství</t>
  </si>
  <si>
    <t>2,5*39</t>
  </si>
  <si>
    <t>26,422*1,8 'Přepočtené koeficientem množství</t>
  </si>
  <si>
    <t>-952403374</t>
  </si>
  <si>
    <t>-1266878255</t>
  </si>
  <si>
    <t>-1917627433</t>
  </si>
  <si>
    <t>"Dřevené pražce" 69*0,8</t>
  </si>
  <si>
    <t>"výh. pražce" 0,193</t>
  </si>
  <si>
    <t>"kolejnice užité+šrot " 20*0,04943</t>
  </si>
  <si>
    <t>-1298589327</t>
  </si>
  <si>
    <t>"betonové pražce" 64*0,290</t>
  </si>
  <si>
    <t>56,382+18,560</t>
  </si>
  <si>
    <t>47,560+2,730+0,009+0,266</t>
  </si>
  <si>
    <t>4,914+47,560</t>
  </si>
  <si>
    <t>02 - Oprava výhybek</t>
  </si>
  <si>
    <t>02-1 - v.č. 109</t>
  </si>
  <si>
    <t>-1073713608</t>
  </si>
  <si>
    <t>590659690</t>
  </si>
  <si>
    <t>27,138*1</t>
  </si>
  <si>
    <t>-100815121</t>
  </si>
  <si>
    <t>27,138*0,07</t>
  </si>
  <si>
    <t>-369010571</t>
  </si>
  <si>
    <t>1,9*1,8 'Přepočtené koeficientem množství</t>
  </si>
  <si>
    <t>5906010030</t>
  </si>
  <si>
    <t>Ruční výměna pražce v KL zapuštěném pražec dřevěný výhybkový délky do 3 m</t>
  </si>
  <si>
    <t>713147039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</si>
  <si>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</si>
  <si>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</si>
  <si>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</si>
  <si>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859623451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</si>
  <si>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</si>
  <si>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5906010050</t>
  </si>
  <si>
    <t>Ruční výměna pražce v KL zapuštěném pražec dřevěný výhybkový délky přes 4 do 5 m</t>
  </si>
  <si>
    <t>58451332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</si>
  <si>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</si>
  <si>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-1375554494</t>
  </si>
  <si>
    <t>5958134080</t>
  </si>
  <si>
    <t>Součásti upevňovací vrtule R2 (160)</t>
  </si>
  <si>
    <t>788299278</t>
  </si>
  <si>
    <t>1004772400</t>
  </si>
  <si>
    <t>5906055030</t>
  </si>
  <si>
    <t>Příplatek za současnou výměnu pražce s podkladnicovým upevněním a kompletů, pryžových a polyetylenových podložek</t>
  </si>
  <si>
    <t>-1099111806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</si>
  <si>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</si>
  <si>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5906080015</t>
  </si>
  <si>
    <t>Vystrojení pražce dřevěného s podkladnicovým upevněním čtyři vrtule</t>
  </si>
  <si>
    <t>úl.pl.</t>
  </si>
  <si>
    <t>2008469971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</si>
  <si>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</si>
  <si>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5909041010</t>
  </si>
  <si>
    <t>Úprava GPK výhybky směrové a výškové uspořádání pražce dřevěné nebo ocelové</t>
  </si>
  <si>
    <t>1331983631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</si>
  <si>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</si>
  <si>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5999005020</t>
  </si>
  <si>
    <t>Třídění pražců a kolejnicových podpor</t>
  </si>
  <si>
    <t>-1632964170</t>
  </si>
  <si>
    <t>Třídění pražců a kolejnicových podpor. Poznámka: 1. V cenách jsou započteny náklady na manipulaci, vytřídění a uložení materiálu na úložiště nebo do skladu.</t>
  </si>
  <si>
    <t>5958173000</t>
  </si>
  <si>
    <t>Polyetylenové pásy v kotoučích</t>
  </si>
  <si>
    <t>140287346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</si>
  <si>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</si>
  <si>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</si>
  <si>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-608367112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</si>
  <si>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</si>
  <si>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"Pryž. podložky"0,006</t>
  </si>
  <si>
    <t>"PE Pásy" 0,005</t>
  </si>
  <si>
    <t>"kroužky"0,033</t>
  </si>
  <si>
    <t>"kamenivo 8/16" 3,420</t>
  </si>
  <si>
    <t>"Vrtule" 0,211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</si>
  <si>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</si>
  <si>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</si>
  <si>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2062508583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</si>
  <si>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</si>
  <si>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"pražce" 2,557</t>
  </si>
  <si>
    <t>1254644513</t>
  </si>
  <si>
    <t>-695725489</t>
  </si>
  <si>
    <t>0,236*2+0,011</t>
  </si>
  <si>
    <t>-163200560</t>
  </si>
  <si>
    <t>1787328353</t>
  </si>
  <si>
    <t>02-2 - v.č. 113</t>
  </si>
  <si>
    <t>-846553818</t>
  </si>
  <si>
    <t>495846364</t>
  </si>
  <si>
    <t>1563155867</t>
  </si>
  <si>
    <t>-2124192517</t>
  </si>
  <si>
    <t>345665143</t>
  </si>
  <si>
    <t>-126596202</t>
  </si>
  <si>
    <t>5999005020_R</t>
  </si>
  <si>
    <t>Třídění pražců a kolejnicových podpor; viz 02-01 - v.č. 109</t>
  </si>
  <si>
    <t>1212531501</t>
  </si>
  <si>
    <t>"Pryž. podložky"0,004</t>
  </si>
  <si>
    <t>"PE Pásy" 0,010</t>
  </si>
  <si>
    <t>"kroužky"0,034</t>
  </si>
  <si>
    <t>"Vrtule" 0,217</t>
  </si>
  <si>
    <t>"pražce" 4,427</t>
  </si>
  <si>
    <t>1732104145</t>
  </si>
  <si>
    <t>1721521566</t>
  </si>
  <si>
    <t>0,246*2+0,011</t>
  </si>
  <si>
    <t>554891323</t>
  </si>
  <si>
    <t>02-3 - v.č. 114</t>
  </si>
  <si>
    <t>-904133547</t>
  </si>
  <si>
    <t>-1863841947</t>
  </si>
  <si>
    <t>25,222*1</t>
  </si>
  <si>
    <t>1858369630</t>
  </si>
  <si>
    <t>25,222*0,07</t>
  </si>
  <si>
    <t>-1620236143</t>
  </si>
  <si>
    <t>1,766*1,8 'Přepočtené koeficientem množství</t>
  </si>
  <si>
    <t>1909182674</t>
  </si>
  <si>
    <t>1332503302</t>
  </si>
  <si>
    <t>"Pryž. podložky"0,009</t>
  </si>
  <si>
    <t>"kroužky"0,046</t>
  </si>
  <si>
    <t>"Vrtule" 0,294</t>
  </si>
  <si>
    <t>"pražce" 4,932</t>
  </si>
  <si>
    <t>0,333*2+0,011</t>
  </si>
  <si>
    <t>02-4 - v.č. 117</t>
  </si>
  <si>
    <t>-617103535</t>
  </si>
  <si>
    <t>-1910608009</t>
  </si>
  <si>
    <t>1414570642</t>
  </si>
  <si>
    <t>-1115066779</t>
  </si>
  <si>
    <t>-956988528</t>
  </si>
  <si>
    <t>-742833022</t>
  </si>
  <si>
    <t>"kroužky"0,044</t>
  </si>
  <si>
    <t>"Vrtule" 0,280</t>
  </si>
  <si>
    <t>"pražce" 5,508</t>
  </si>
  <si>
    <t>0,316*2+0,016</t>
  </si>
  <si>
    <t>02-5 - v.č. 107</t>
  </si>
  <si>
    <t>-1475052023</t>
  </si>
  <si>
    <t>646957671</t>
  </si>
  <si>
    <t>21,278*1</t>
  </si>
  <si>
    <t>-1696416227</t>
  </si>
  <si>
    <t>21,278*0,07</t>
  </si>
  <si>
    <t>-190918640</t>
  </si>
  <si>
    <t>1,489*1,8 'Přepočtené koeficientem množství</t>
  </si>
  <si>
    <t>"Pryž. podložky"0,003</t>
  </si>
  <si>
    <t>"kroužky"0,024</t>
  </si>
  <si>
    <t>"Vrtule" 0,153</t>
  </si>
  <si>
    <t>"pražce" 3,167</t>
  </si>
  <si>
    <t>937042722</t>
  </si>
  <si>
    <t>02-6 - v.č. 112ab</t>
  </si>
  <si>
    <t>-1253568873</t>
  </si>
  <si>
    <t>-138690572</t>
  </si>
  <si>
    <t>25,354*1</t>
  </si>
  <si>
    <t>-138118224</t>
  </si>
  <si>
    <t>25,354*0,07</t>
  </si>
  <si>
    <t>340609441</t>
  </si>
  <si>
    <t>1,775*1,8 'Přepočtené koeficientem množství</t>
  </si>
  <si>
    <t>Třídění pražců a kolejnicových podpor; viz 02-05 - v.č. 107</t>
  </si>
  <si>
    <t>"PE Pásy" 0,015</t>
  </si>
  <si>
    <t>"kroužky"0,043</t>
  </si>
  <si>
    <t>"Vrtule" 0,274</t>
  </si>
  <si>
    <t>"pražce" 4,535</t>
  </si>
  <si>
    <t>0,332*2+0,015</t>
  </si>
  <si>
    <t>02-12 - v.č. 116</t>
  </si>
  <si>
    <t>719211339</t>
  </si>
  <si>
    <t>1404920265</t>
  </si>
  <si>
    <t>33,231*1</t>
  </si>
  <si>
    <t>-1302537930</t>
  </si>
  <si>
    <t>33,231*0,07</t>
  </si>
  <si>
    <t>-992171371</t>
  </si>
  <si>
    <t>2,326*1,8 'Přepočtené koeficientem množství</t>
  </si>
  <si>
    <t>-1500912557</t>
  </si>
  <si>
    <t>-101438137</t>
  </si>
  <si>
    <t>"kroužky"0,015</t>
  </si>
  <si>
    <t>"Vrtule" 0,096</t>
  </si>
  <si>
    <t>"pražce" 2,214</t>
  </si>
  <si>
    <t>03 - VRN</t>
  </si>
  <si>
    <t>VRN - Vedlejší rozpočtové náklady</t>
  </si>
  <si>
    <t>1_R</t>
  </si>
  <si>
    <t>Demontáž a zpětná montáž zařízení SSZT a SEE - Zajistí objednatel</t>
  </si>
  <si>
    <t>-303159285</t>
  </si>
  <si>
    <t>Vedlejší rozpočtové náklady</t>
  </si>
  <si>
    <t>022101001</t>
  </si>
  <si>
    <t>Geodetické práce Geodetické práce před opravou</t>
  </si>
  <si>
    <t>kpl</t>
  </si>
  <si>
    <t>-1348503755</t>
  </si>
  <si>
    <t>022101011</t>
  </si>
  <si>
    <t>Geodetické práce Geodetické práce v průběhu opravy</t>
  </si>
  <si>
    <t>-1848263275</t>
  </si>
  <si>
    <t>022121001</t>
  </si>
  <si>
    <t>Geodetické práce Diagnostika technické infrastruktury Vytýčení trasy inženýrských sítí</t>
  </si>
  <si>
    <t>-323430368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</si>
  <si>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</si>
  <si>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023121001_R</t>
  </si>
  <si>
    <t>Projektové práce Projektová dokumentace - přípravné práce Zjednodušený projekt opravy koleje</t>
  </si>
  <si>
    <t>1902364976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</si>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</sst>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2020-08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kolejí a výhybek v žst. Havlíčkův Brod bez mat.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25. 8. 2020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ROUND(AG95+AG104+AG112,2)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ROUND(AS95+AS104+AS112,2)</f>
        <v>0</v>
      </c>
      <c r="AT94" s="113">
        <f>ROUND(SUM(AV94:AW94),2)</f>
        <v>0</v>
      </c>
      <c r="AU94" s="114">
        <f>ROUND(AU95+AU104+AU112,5)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ROUND(AZ95+AZ104+AZ112,2)</f>
        <v>0</v>
      </c>
      <c r="BA94" s="113">
        <f>ROUND(BA95+BA104+BA112,2)</f>
        <v>0</v>
      </c>
      <c r="BB94" s="113">
        <f>ROUND(BB95+BB104+BB112,2)</f>
        <v>0</v>
      </c>
      <c r="BC94" s="113">
        <f>ROUND(BC95+BC104+BC112,2)</f>
        <v>0</v>
      </c>
      <c r="BD94" s="115">
        <f>ROUND(BD95+BD104+BD112,2)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7"/>
      <c r="B95" s="118"/>
      <c r="C95" s="119"/>
      <c r="D95" s="120" t="s">
        <v>77</v>
      </c>
      <c r="E95" s="120"/>
      <c r="F95" s="120"/>
      <c r="G95" s="120"/>
      <c r="H95" s="120"/>
      <c r="I95" s="121"/>
      <c r="J95" s="120" t="s">
        <v>78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ROUND(SUM(AG96:AG103),2)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79</v>
      </c>
      <c r="AR95" s="125"/>
      <c r="AS95" s="126">
        <f>ROUND(SUM(AS96:AS103),2)</f>
        <v>0</v>
      </c>
      <c r="AT95" s="127">
        <f>ROUND(SUM(AV95:AW95),2)</f>
        <v>0</v>
      </c>
      <c r="AU95" s="128">
        <f>ROUND(SUM(AU96:AU103),5)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ROUND(SUM(AZ96:AZ103),2)</f>
        <v>0</v>
      </c>
      <c r="BA95" s="127">
        <f>ROUND(SUM(BA96:BA103),2)</f>
        <v>0</v>
      </c>
      <c r="BB95" s="127">
        <f>ROUND(SUM(BB96:BB103),2)</f>
        <v>0</v>
      </c>
      <c r="BC95" s="127">
        <f>ROUND(SUM(BC96:BC103),2)</f>
        <v>0</v>
      </c>
      <c r="BD95" s="129">
        <f>ROUND(SUM(BD96:BD103),2)</f>
        <v>0</v>
      </c>
      <c r="BE95" s="7"/>
      <c r="BS95" s="130" t="s">
        <v>72</v>
      </c>
      <c r="BT95" s="130" t="s">
        <v>80</v>
      </c>
      <c r="BU95" s="130" t="s">
        <v>74</v>
      </c>
      <c r="BV95" s="130" t="s">
        <v>75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4" customFormat="1" ht="16.5" customHeight="1">
      <c r="A96" s="131" t="s">
        <v>83</v>
      </c>
      <c r="B96" s="69"/>
      <c r="C96" s="132"/>
      <c r="D96" s="132"/>
      <c r="E96" s="133" t="s">
        <v>84</v>
      </c>
      <c r="F96" s="133"/>
      <c r="G96" s="133"/>
      <c r="H96" s="133"/>
      <c r="I96" s="133"/>
      <c r="J96" s="132"/>
      <c r="K96" s="133" t="s">
        <v>85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'01-1 - k.č. 26'!J32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86</v>
      </c>
      <c r="AR96" s="71"/>
      <c r="AS96" s="136">
        <v>0</v>
      </c>
      <c r="AT96" s="137">
        <f>ROUND(SUM(AV96:AW96),2)</f>
        <v>0</v>
      </c>
      <c r="AU96" s="138">
        <f>'01-1 - k.č. 26'!P123</f>
        <v>0</v>
      </c>
      <c r="AV96" s="137">
        <f>'01-1 - k.č. 26'!J35</f>
        <v>0</v>
      </c>
      <c r="AW96" s="137">
        <f>'01-1 - k.č. 26'!J36</f>
        <v>0</v>
      </c>
      <c r="AX96" s="137">
        <f>'01-1 - k.č. 26'!J37</f>
        <v>0</v>
      </c>
      <c r="AY96" s="137">
        <f>'01-1 - k.č. 26'!J38</f>
        <v>0</v>
      </c>
      <c r="AZ96" s="137">
        <f>'01-1 - k.č. 26'!F35</f>
        <v>0</v>
      </c>
      <c r="BA96" s="137">
        <f>'01-1 - k.č. 26'!F36</f>
        <v>0</v>
      </c>
      <c r="BB96" s="137">
        <f>'01-1 - k.č. 26'!F37</f>
        <v>0</v>
      </c>
      <c r="BC96" s="137">
        <f>'01-1 - k.č. 26'!F38</f>
        <v>0</v>
      </c>
      <c r="BD96" s="139">
        <f>'01-1 - k.č. 26'!F39</f>
        <v>0</v>
      </c>
      <c r="BE96" s="4"/>
      <c r="BT96" s="140" t="s">
        <v>82</v>
      </c>
      <c r="BV96" s="140" t="s">
        <v>75</v>
      </c>
      <c r="BW96" s="140" t="s">
        <v>87</v>
      </c>
      <c r="BX96" s="140" t="s">
        <v>81</v>
      </c>
      <c r="CL96" s="140" t="s">
        <v>1</v>
      </c>
    </row>
    <row r="97" s="4" customFormat="1" ht="16.5" customHeight="1">
      <c r="A97" s="131" t="s">
        <v>83</v>
      </c>
      <c r="B97" s="69"/>
      <c r="C97" s="132"/>
      <c r="D97" s="132"/>
      <c r="E97" s="133" t="s">
        <v>88</v>
      </c>
      <c r="F97" s="133"/>
      <c r="G97" s="133"/>
      <c r="H97" s="133"/>
      <c r="I97" s="133"/>
      <c r="J97" s="132"/>
      <c r="K97" s="133" t="s">
        <v>89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'01-2 - k.č. 27'!J32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86</v>
      </c>
      <c r="AR97" s="71"/>
      <c r="AS97" s="136">
        <v>0</v>
      </c>
      <c r="AT97" s="137">
        <f>ROUND(SUM(AV97:AW97),2)</f>
        <v>0</v>
      </c>
      <c r="AU97" s="138">
        <f>'01-2 - k.č. 27'!P123</f>
        <v>0</v>
      </c>
      <c r="AV97" s="137">
        <f>'01-2 - k.č. 27'!J35</f>
        <v>0</v>
      </c>
      <c r="AW97" s="137">
        <f>'01-2 - k.č. 27'!J36</f>
        <v>0</v>
      </c>
      <c r="AX97" s="137">
        <f>'01-2 - k.č. 27'!J37</f>
        <v>0</v>
      </c>
      <c r="AY97" s="137">
        <f>'01-2 - k.č. 27'!J38</f>
        <v>0</v>
      </c>
      <c r="AZ97" s="137">
        <f>'01-2 - k.č. 27'!F35</f>
        <v>0</v>
      </c>
      <c r="BA97" s="137">
        <f>'01-2 - k.č. 27'!F36</f>
        <v>0</v>
      </c>
      <c r="BB97" s="137">
        <f>'01-2 - k.č. 27'!F37</f>
        <v>0</v>
      </c>
      <c r="BC97" s="137">
        <f>'01-2 - k.č. 27'!F38</f>
        <v>0</v>
      </c>
      <c r="BD97" s="139">
        <f>'01-2 - k.č. 27'!F39</f>
        <v>0</v>
      </c>
      <c r="BE97" s="4"/>
      <c r="BT97" s="140" t="s">
        <v>82</v>
      </c>
      <c r="BV97" s="140" t="s">
        <v>75</v>
      </c>
      <c r="BW97" s="140" t="s">
        <v>90</v>
      </c>
      <c r="BX97" s="140" t="s">
        <v>81</v>
      </c>
      <c r="CL97" s="140" t="s">
        <v>1</v>
      </c>
    </row>
    <row r="98" s="4" customFormat="1" ht="16.5" customHeight="1">
      <c r="A98" s="131" t="s">
        <v>83</v>
      </c>
      <c r="B98" s="69"/>
      <c r="C98" s="132"/>
      <c r="D98" s="132"/>
      <c r="E98" s="133" t="s">
        <v>91</v>
      </c>
      <c r="F98" s="133"/>
      <c r="G98" s="133"/>
      <c r="H98" s="133"/>
      <c r="I98" s="133"/>
      <c r="J98" s="132"/>
      <c r="K98" s="133" t="s">
        <v>92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'01-3 - k.č. 28'!J32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86</v>
      </c>
      <c r="AR98" s="71"/>
      <c r="AS98" s="136">
        <v>0</v>
      </c>
      <c r="AT98" s="137">
        <f>ROUND(SUM(AV98:AW98),2)</f>
        <v>0</v>
      </c>
      <c r="AU98" s="138">
        <f>'01-3 - k.č. 28'!P123</f>
        <v>0</v>
      </c>
      <c r="AV98" s="137">
        <f>'01-3 - k.č. 28'!J35</f>
        <v>0</v>
      </c>
      <c r="AW98" s="137">
        <f>'01-3 - k.č. 28'!J36</f>
        <v>0</v>
      </c>
      <c r="AX98" s="137">
        <f>'01-3 - k.č. 28'!J37</f>
        <v>0</v>
      </c>
      <c r="AY98" s="137">
        <f>'01-3 - k.č. 28'!J38</f>
        <v>0</v>
      </c>
      <c r="AZ98" s="137">
        <f>'01-3 - k.č. 28'!F35</f>
        <v>0</v>
      </c>
      <c r="BA98" s="137">
        <f>'01-3 - k.č. 28'!F36</f>
        <v>0</v>
      </c>
      <c r="BB98" s="137">
        <f>'01-3 - k.č. 28'!F37</f>
        <v>0</v>
      </c>
      <c r="BC98" s="137">
        <f>'01-3 - k.č. 28'!F38</f>
        <v>0</v>
      </c>
      <c r="BD98" s="139">
        <f>'01-3 - k.č. 28'!F39</f>
        <v>0</v>
      </c>
      <c r="BE98" s="4"/>
      <c r="BT98" s="140" t="s">
        <v>82</v>
      </c>
      <c r="BV98" s="140" t="s">
        <v>75</v>
      </c>
      <c r="BW98" s="140" t="s">
        <v>93</v>
      </c>
      <c r="BX98" s="140" t="s">
        <v>81</v>
      </c>
      <c r="CL98" s="140" t="s">
        <v>1</v>
      </c>
    </row>
    <row r="99" s="4" customFormat="1" ht="16.5" customHeight="1">
      <c r="A99" s="131" t="s">
        <v>83</v>
      </c>
      <c r="B99" s="69"/>
      <c r="C99" s="132"/>
      <c r="D99" s="132"/>
      <c r="E99" s="133" t="s">
        <v>94</v>
      </c>
      <c r="F99" s="133"/>
      <c r="G99" s="133"/>
      <c r="H99" s="133"/>
      <c r="I99" s="133"/>
      <c r="J99" s="132"/>
      <c r="K99" s="133" t="s">
        <v>95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'01-4 - k.č. 34'!J32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86</v>
      </c>
      <c r="AR99" s="71"/>
      <c r="AS99" s="136">
        <v>0</v>
      </c>
      <c r="AT99" s="137">
        <f>ROUND(SUM(AV99:AW99),2)</f>
        <v>0</v>
      </c>
      <c r="AU99" s="138">
        <f>'01-4 - k.č. 34'!P123</f>
        <v>0</v>
      </c>
      <c r="AV99" s="137">
        <f>'01-4 - k.č. 34'!J35</f>
        <v>0</v>
      </c>
      <c r="AW99" s="137">
        <f>'01-4 - k.č. 34'!J36</f>
        <v>0</v>
      </c>
      <c r="AX99" s="137">
        <f>'01-4 - k.č. 34'!J37</f>
        <v>0</v>
      </c>
      <c r="AY99" s="137">
        <f>'01-4 - k.č. 34'!J38</f>
        <v>0</v>
      </c>
      <c r="AZ99" s="137">
        <f>'01-4 - k.č. 34'!F35</f>
        <v>0</v>
      </c>
      <c r="BA99" s="137">
        <f>'01-4 - k.č. 34'!F36</f>
        <v>0</v>
      </c>
      <c r="BB99" s="137">
        <f>'01-4 - k.č. 34'!F37</f>
        <v>0</v>
      </c>
      <c r="BC99" s="137">
        <f>'01-4 - k.č. 34'!F38</f>
        <v>0</v>
      </c>
      <c r="BD99" s="139">
        <f>'01-4 - k.č. 34'!F39</f>
        <v>0</v>
      </c>
      <c r="BE99" s="4"/>
      <c r="BT99" s="140" t="s">
        <v>82</v>
      </c>
      <c r="BV99" s="140" t="s">
        <v>75</v>
      </c>
      <c r="BW99" s="140" t="s">
        <v>96</v>
      </c>
      <c r="BX99" s="140" t="s">
        <v>81</v>
      </c>
      <c r="CL99" s="140" t="s">
        <v>1</v>
      </c>
    </row>
    <row r="100" s="4" customFormat="1" ht="16.5" customHeight="1">
      <c r="A100" s="131" t="s">
        <v>83</v>
      </c>
      <c r="B100" s="69"/>
      <c r="C100" s="132"/>
      <c r="D100" s="132"/>
      <c r="E100" s="133" t="s">
        <v>97</v>
      </c>
      <c r="F100" s="133"/>
      <c r="G100" s="133"/>
      <c r="H100" s="133"/>
      <c r="I100" s="133"/>
      <c r="J100" s="132"/>
      <c r="K100" s="133" t="s">
        <v>98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'01-5 - k.č. 35'!J32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86</v>
      </c>
      <c r="AR100" s="71"/>
      <c r="AS100" s="136">
        <v>0</v>
      </c>
      <c r="AT100" s="137">
        <f>ROUND(SUM(AV100:AW100),2)</f>
        <v>0</v>
      </c>
      <c r="AU100" s="138">
        <f>'01-5 - k.č. 35'!P123</f>
        <v>0</v>
      </c>
      <c r="AV100" s="137">
        <f>'01-5 - k.č. 35'!J35</f>
        <v>0</v>
      </c>
      <c r="AW100" s="137">
        <f>'01-5 - k.č. 35'!J36</f>
        <v>0</v>
      </c>
      <c r="AX100" s="137">
        <f>'01-5 - k.č. 35'!J37</f>
        <v>0</v>
      </c>
      <c r="AY100" s="137">
        <f>'01-5 - k.č. 35'!J38</f>
        <v>0</v>
      </c>
      <c r="AZ100" s="137">
        <f>'01-5 - k.č. 35'!F35</f>
        <v>0</v>
      </c>
      <c r="BA100" s="137">
        <f>'01-5 - k.č. 35'!F36</f>
        <v>0</v>
      </c>
      <c r="BB100" s="137">
        <f>'01-5 - k.č. 35'!F37</f>
        <v>0</v>
      </c>
      <c r="BC100" s="137">
        <f>'01-5 - k.č. 35'!F38</f>
        <v>0</v>
      </c>
      <c r="BD100" s="139">
        <f>'01-5 - k.č. 35'!F39</f>
        <v>0</v>
      </c>
      <c r="BE100" s="4"/>
      <c r="BT100" s="140" t="s">
        <v>82</v>
      </c>
      <c r="BV100" s="140" t="s">
        <v>75</v>
      </c>
      <c r="BW100" s="140" t="s">
        <v>99</v>
      </c>
      <c r="BX100" s="140" t="s">
        <v>81</v>
      </c>
      <c r="CL100" s="140" t="s">
        <v>1</v>
      </c>
    </row>
    <row r="101" s="4" customFormat="1" ht="16.5" customHeight="1">
      <c r="A101" s="131" t="s">
        <v>83</v>
      </c>
      <c r="B101" s="69"/>
      <c r="C101" s="132"/>
      <c r="D101" s="132"/>
      <c r="E101" s="133" t="s">
        <v>100</v>
      </c>
      <c r="F101" s="133"/>
      <c r="G101" s="133"/>
      <c r="H101" s="133"/>
      <c r="I101" s="133"/>
      <c r="J101" s="132"/>
      <c r="K101" s="133" t="s">
        <v>101</v>
      </c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4">
        <f>'01-6 - k.č. E2'!J32</f>
        <v>0</v>
      </c>
      <c r="AH101" s="132"/>
      <c r="AI101" s="132"/>
      <c r="AJ101" s="132"/>
      <c r="AK101" s="132"/>
      <c r="AL101" s="132"/>
      <c r="AM101" s="132"/>
      <c r="AN101" s="134">
        <f>SUM(AG101,AT101)</f>
        <v>0</v>
      </c>
      <c r="AO101" s="132"/>
      <c r="AP101" s="132"/>
      <c r="AQ101" s="135" t="s">
        <v>86</v>
      </c>
      <c r="AR101" s="71"/>
      <c r="AS101" s="136">
        <v>0</v>
      </c>
      <c r="AT101" s="137">
        <f>ROUND(SUM(AV101:AW101),2)</f>
        <v>0</v>
      </c>
      <c r="AU101" s="138">
        <f>'01-6 - k.č. E2'!P123</f>
        <v>0</v>
      </c>
      <c r="AV101" s="137">
        <f>'01-6 - k.č. E2'!J35</f>
        <v>0</v>
      </c>
      <c r="AW101" s="137">
        <f>'01-6 - k.č. E2'!J36</f>
        <v>0</v>
      </c>
      <c r="AX101" s="137">
        <f>'01-6 - k.č. E2'!J37</f>
        <v>0</v>
      </c>
      <c r="AY101" s="137">
        <f>'01-6 - k.č. E2'!J38</f>
        <v>0</v>
      </c>
      <c r="AZ101" s="137">
        <f>'01-6 - k.č. E2'!F35</f>
        <v>0</v>
      </c>
      <c r="BA101" s="137">
        <f>'01-6 - k.č. E2'!F36</f>
        <v>0</v>
      </c>
      <c r="BB101" s="137">
        <f>'01-6 - k.č. E2'!F37</f>
        <v>0</v>
      </c>
      <c r="BC101" s="137">
        <f>'01-6 - k.č. E2'!F38</f>
        <v>0</v>
      </c>
      <c r="BD101" s="139">
        <f>'01-6 - k.č. E2'!F39</f>
        <v>0</v>
      </c>
      <c r="BE101" s="4"/>
      <c r="BT101" s="140" t="s">
        <v>82</v>
      </c>
      <c r="BV101" s="140" t="s">
        <v>75</v>
      </c>
      <c r="BW101" s="140" t="s">
        <v>102</v>
      </c>
      <c r="BX101" s="140" t="s">
        <v>81</v>
      </c>
      <c r="CL101" s="140" t="s">
        <v>1</v>
      </c>
    </row>
    <row r="102" s="4" customFormat="1" ht="16.5" customHeight="1">
      <c r="A102" s="131" t="s">
        <v>83</v>
      </c>
      <c r="B102" s="69"/>
      <c r="C102" s="132"/>
      <c r="D102" s="132"/>
      <c r="E102" s="133" t="s">
        <v>103</v>
      </c>
      <c r="F102" s="133"/>
      <c r="G102" s="133"/>
      <c r="H102" s="133"/>
      <c r="I102" s="133"/>
      <c r="J102" s="132"/>
      <c r="K102" s="133" t="s">
        <v>104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'01-7 - k.č. E3'!J32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86</v>
      </c>
      <c r="AR102" s="71"/>
      <c r="AS102" s="136">
        <v>0</v>
      </c>
      <c r="AT102" s="137">
        <f>ROUND(SUM(AV102:AW102),2)</f>
        <v>0</v>
      </c>
      <c r="AU102" s="138">
        <f>'01-7 - k.č. E3'!P123</f>
        <v>0</v>
      </c>
      <c r="AV102" s="137">
        <f>'01-7 - k.č. E3'!J35</f>
        <v>0</v>
      </c>
      <c r="AW102" s="137">
        <f>'01-7 - k.č. E3'!J36</f>
        <v>0</v>
      </c>
      <c r="AX102" s="137">
        <f>'01-7 - k.č. E3'!J37</f>
        <v>0</v>
      </c>
      <c r="AY102" s="137">
        <f>'01-7 - k.č. E3'!J38</f>
        <v>0</v>
      </c>
      <c r="AZ102" s="137">
        <f>'01-7 - k.č. E3'!F35</f>
        <v>0</v>
      </c>
      <c r="BA102" s="137">
        <f>'01-7 - k.č. E3'!F36</f>
        <v>0</v>
      </c>
      <c r="BB102" s="137">
        <f>'01-7 - k.č. E3'!F37</f>
        <v>0</v>
      </c>
      <c r="BC102" s="137">
        <f>'01-7 - k.č. E3'!F38</f>
        <v>0</v>
      </c>
      <c r="BD102" s="139">
        <f>'01-7 - k.č. E3'!F39</f>
        <v>0</v>
      </c>
      <c r="BE102" s="4"/>
      <c r="BT102" s="140" t="s">
        <v>82</v>
      </c>
      <c r="BV102" s="140" t="s">
        <v>75</v>
      </c>
      <c r="BW102" s="140" t="s">
        <v>105</v>
      </c>
      <c r="BX102" s="140" t="s">
        <v>81</v>
      </c>
      <c r="CL102" s="140" t="s">
        <v>1</v>
      </c>
    </row>
    <row r="103" s="4" customFormat="1" ht="16.5" customHeight="1">
      <c r="A103" s="131" t="s">
        <v>83</v>
      </c>
      <c r="B103" s="69"/>
      <c r="C103" s="132"/>
      <c r="D103" s="132"/>
      <c r="E103" s="133" t="s">
        <v>106</v>
      </c>
      <c r="F103" s="133"/>
      <c r="G103" s="133"/>
      <c r="H103" s="133"/>
      <c r="I103" s="133"/>
      <c r="J103" s="132"/>
      <c r="K103" s="133" t="s">
        <v>107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'01-8 - k.č. E2a'!J32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86</v>
      </c>
      <c r="AR103" s="71"/>
      <c r="AS103" s="136">
        <v>0</v>
      </c>
      <c r="AT103" s="137">
        <f>ROUND(SUM(AV103:AW103),2)</f>
        <v>0</v>
      </c>
      <c r="AU103" s="138">
        <f>'01-8 - k.č. E2a'!P123</f>
        <v>0</v>
      </c>
      <c r="AV103" s="137">
        <f>'01-8 - k.č. E2a'!J35</f>
        <v>0</v>
      </c>
      <c r="AW103" s="137">
        <f>'01-8 - k.č. E2a'!J36</f>
        <v>0</v>
      </c>
      <c r="AX103" s="137">
        <f>'01-8 - k.č. E2a'!J37</f>
        <v>0</v>
      </c>
      <c r="AY103" s="137">
        <f>'01-8 - k.č. E2a'!J38</f>
        <v>0</v>
      </c>
      <c r="AZ103" s="137">
        <f>'01-8 - k.č. E2a'!F35</f>
        <v>0</v>
      </c>
      <c r="BA103" s="137">
        <f>'01-8 - k.č. E2a'!F36</f>
        <v>0</v>
      </c>
      <c r="BB103" s="137">
        <f>'01-8 - k.č. E2a'!F37</f>
        <v>0</v>
      </c>
      <c r="BC103" s="137">
        <f>'01-8 - k.č. E2a'!F38</f>
        <v>0</v>
      </c>
      <c r="BD103" s="139">
        <f>'01-8 - k.č. E2a'!F39</f>
        <v>0</v>
      </c>
      <c r="BE103" s="4"/>
      <c r="BT103" s="140" t="s">
        <v>82</v>
      </c>
      <c r="BV103" s="140" t="s">
        <v>75</v>
      </c>
      <c r="BW103" s="140" t="s">
        <v>108</v>
      </c>
      <c r="BX103" s="140" t="s">
        <v>81</v>
      </c>
      <c r="CL103" s="140" t="s">
        <v>1</v>
      </c>
    </row>
    <row r="104" s="7" customFormat="1" ht="16.5" customHeight="1">
      <c r="A104" s="7"/>
      <c r="B104" s="118"/>
      <c r="C104" s="119"/>
      <c r="D104" s="120" t="s">
        <v>109</v>
      </c>
      <c r="E104" s="120"/>
      <c r="F104" s="120"/>
      <c r="G104" s="120"/>
      <c r="H104" s="120"/>
      <c r="I104" s="121"/>
      <c r="J104" s="120" t="s">
        <v>110</v>
      </c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2">
        <f>ROUND(SUM(AG105:AG111),2)</f>
        <v>0</v>
      </c>
      <c r="AH104" s="121"/>
      <c r="AI104" s="121"/>
      <c r="AJ104" s="121"/>
      <c r="AK104" s="121"/>
      <c r="AL104" s="121"/>
      <c r="AM104" s="121"/>
      <c r="AN104" s="123">
        <f>SUM(AG104,AT104)</f>
        <v>0</v>
      </c>
      <c r="AO104" s="121"/>
      <c r="AP104" s="121"/>
      <c r="AQ104" s="124" t="s">
        <v>79</v>
      </c>
      <c r="AR104" s="125"/>
      <c r="AS104" s="126">
        <f>ROUND(SUM(AS105:AS111),2)</f>
        <v>0</v>
      </c>
      <c r="AT104" s="127">
        <f>ROUND(SUM(AV104:AW104),2)</f>
        <v>0</v>
      </c>
      <c r="AU104" s="128">
        <f>ROUND(SUM(AU105:AU111),5)</f>
        <v>0</v>
      </c>
      <c r="AV104" s="127">
        <f>ROUND(AZ104*L29,2)</f>
        <v>0</v>
      </c>
      <c r="AW104" s="127">
        <f>ROUND(BA104*L30,2)</f>
        <v>0</v>
      </c>
      <c r="AX104" s="127">
        <f>ROUND(BB104*L29,2)</f>
        <v>0</v>
      </c>
      <c r="AY104" s="127">
        <f>ROUND(BC104*L30,2)</f>
        <v>0</v>
      </c>
      <c r="AZ104" s="127">
        <f>ROUND(SUM(AZ105:AZ111),2)</f>
        <v>0</v>
      </c>
      <c r="BA104" s="127">
        <f>ROUND(SUM(BA105:BA111),2)</f>
        <v>0</v>
      </c>
      <c r="BB104" s="127">
        <f>ROUND(SUM(BB105:BB111),2)</f>
        <v>0</v>
      </c>
      <c r="BC104" s="127">
        <f>ROUND(SUM(BC105:BC111),2)</f>
        <v>0</v>
      </c>
      <c r="BD104" s="129">
        <f>ROUND(SUM(BD105:BD111),2)</f>
        <v>0</v>
      </c>
      <c r="BE104" s="7"/>
      <c r="BS104" s="130" t="s">
        <v>72</v>
      </c>
      <c r="BT104" s="130" t="s">
        <v>80</v>
      </c>
      <c r="BU104" s="130" t="s">
        <v>74</v>
      </c>
      <c r="BV104" s="130" t="s">
        <v>75</v>
      </c>
      <c r="BW104" s="130" t="s">
        <v>111</v>
      </c>
      <c r="BX104" s="130" t="s">
        <v>5</v>
      </c>
      <c r="CL104" s="130" t="s">
        <v>1</v>
      </c>
      <c r="CM104" s="130" t="s">
        <v>82</v>
      </c>
    </row>
    <row r="105" s="4" customFormat="1" ht="16.5" customHeight="1">
      <c r="A105" s="131" t="s">
        <v>83</v>
      </c>
      <c r="B105" s="69"/>
      <c r="C105" s="132"/>
      <c r="D105" s="132"/>
      <c r="E105" s="133" t="s">
        <v>112</v>
      </c>
      <c r="F105" s="133"/>
      <c r="G105" s="133"/>
      <c r="H105" s="133"/>
      <c r="I105" s="133"/>
      <c r="J105" s="132"/>
      <c r="K105" s="133" t="s">
        <v>113</v>
      </c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4">
        <f>'02-1 - v.č. 109'!J32</f>
        <v>0</v>
      </c>
      <c r="AH105" s="132"/>
      <c r="AI105" s="132"/>
      <c r="AJ105" s="132"/>
      <c r="AK105" s="132"/>
      <c r="AL105" s="132"/>
      <c r="AM105" s="132"/>
      <c r="AN105" s="134">
        <f>SUM(AG105,AT105)</f>
        <v>0</v>
      </c>
      <c r="AO105" s="132"/>
      <c r="AP105" s="132"/>
      <c r="AQ105" s="135" t="s">
        <v>86</v>
      </c>
      <c r="AR105" s="71"/>
      <c r="AS105" s="136">
        <v>0</v>
      </c>
      <c r="AT105" s="137">
        <f>ROUND(SUM(AV105:AW105),2)</f>
        <v>0</v>
      </c>
      <c r="AU105" s="138">
        <f>'02-1 - v.č. 109'!P123</f>
        <v>0</v>
      </c>
      <c r="AV105" s="137">
        <f>'02-1 - v.č. 109'!J35</f>
        <v>0</v>
      </c>
      <c r="AW105" s="137">
        <f>'02-1 - v.č. 109'!J36</f>
        <v>0</v>
      </c>
      <c r="AX105" s="137">
        <f>'02-1 - v.č. 109'!J37</f>
        <v>0</v>
      </c>
      <c r="AY105" s="137">
        <f>'02-1 - v.č. 109'!J38</f>
        <v>0</v>
      </c>
      <c r="AZ105" s="137">
        <f>'02-1 - v.č. 109'!F35</f>
        <v>0</v>
      </c>
      <c r="BA105" s="137">
        <f>'02-1 - v.č. 109'!F36</f>
        <v>0</v>
      </c>
      <c r="BB105" s="137">
        <f>'02-1 - v.č. 109'!F37</f>
        <v>0</v>
      </c>
      <c r="BC105" s="137">
        <f>'02-1 - v.č. 109'!F38</f>
        <v>0</v>
      </c>
      <c r="BD105" s="139">
        <f>'02-1 - v.č. 109'!F39</f>
        <v>0</v>
      </c>
      <c r="BE105" s="4"/>
      <c r="BT105" s="140" t="s">
        <v>82</v>
      </c>
      <c r="BV105" s="140" t="s">
        <v>75</v>
      </c>
      <c r="BW105" s="140" t="s">
        <v>114</v>
      </c>
      <c r="BX105" s="140" t="s">
        <v>111</v>
      </c>
      <c r="CL105" s="140" t="s">
        <v>1</v>
      </c>
    </row>
    <row r="106" s="4" customFormat="1" ht="16.5" customHeight="1">
      <c r="A106" s="131" t="s">
        <v>83</v>
      </c>
      <c r="B106" s="69"/>
      <c r="C106" s="132"/>
      <c r="D106" s="132"/>
      <c r="E106" s="133" t="s">
        <v>115</v>
      </c>
      <c r="F106" s="133"/>
      <c r="G106" s="133"/>
      <c r="H106" s="133"/>
      <c r="I106" s="133"/>
      <c r="J106" s="132"/>
      <c r="K106" s="133" t="s">
        <v>116</v>
      </c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4">
        <f>'02-2 - v.č. 113'!J32</f>
        <v>0</v>
      </c>
      <c r="AH106" s="132"/>
      <c r="AI106" s="132"/>
      <c r="AJ106" s="132"/>
      <c r="AK106" s="132"/>
      <c r="AL106" s="132"/>
      <c r="AM106" s="132"/>
      <c r="AN106" s="134">
        <f>SUM(AG106,AT106)</f>
        <v>0</v>
      </c>
      <c r="AO106" s="132"/>
      <c r="AP106" s="132"/>
      <c r="AQ106" s="135" t="s">
        <v>86</v>
      </c>
      <c r="AR106" s="71"/>
      <c r="AS106" s="136">
        <v>0</v>
      </c>
      <c r="AT106" s="137">
        <f>ROUND(SUM(AV106:AW106),2)</f>
        <v>0</v>
      </c>
      <c r="AU106" s="138">
        <f>'02-2 - v.č. 113'!P123</f>
        <v>0</v>
      </c>
      <c r="AV106" s="137">
        <f>'02-2 - v.č. 113'!J35</f>
        <v>0</v>
      </c>
      <c r="AW106" s="137">
        <f>'02-2 - v.č. 113'!J36</f>
        <v>0</v>
      </c>
      <c r="AX106" s="137">
        <f>'02-2 - v.č. 113'!J37</f>
        <v>0</v>
      </c>
      <c r="AY106" s="137">
        <f>'02-2 - v.č. 113'!J38</f>
        <v>0</v>
      </c>
      <c r="AZ106" s="137">
        <f>'02-2 - v.č. 113'!F35</f>
        <v>0</v>
      </c>
      <c r="BA106" s="137">
        <f>'02-2 - v.č. 113'!F36</f>
        <v>0</v>
      </c>
      <c r="BB106" s="137">
        <f>'02-2 - v.č. 113'!F37</f>
        <v>0</v>
      </c>
      <c r="BC106" s="137">
        <f>'02-2 - v.č. 113'!F38</f>
        <v>0</v>
      </c>
      <c r="BD106" s="139">
        <f>'02-2 - v.č. 113'!F39</f>
        <v>0</v>
      </c>
      <c r="BE106" s="4"/>
      <c r="BT106" s="140" t="s">
        <v>82</v>
      </c>
      <c r="BV106" s="140" t="s">
        <v>75</v>
      </c>
      <c r="BW106" s="140" t="s">
        <v>117</v>
      </c>
      <c r="BX106" s="140" t="s">
        <v>111</v>
      </c>
      <c r="CL106" s="140" t="s">
        <v>1</v>
      </c>
    </row>
    <row r="107" s="4" customFormat="1" ht="16.5" customHeight="1">
      <c r="A107" s="131" t="s">
        <v>83</v>
      </c>
      <c r="B107" s="69"/>
      <c r="C107" s="132"/>
      <c r="D107" s="132"/>
      <c r="E107" s="133" t="s">
        <v>118</v>
      </c>
      <c r="F107" s="133"/>
      <c r="G107" s="133"/>
      <c r="H107" s="133"/>
      <c r="I107" s="133"/>
      <c r="J107" s="132"/>
      <c r="K107" s="133" t="s">
        <v>119</v>
      </c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4">
        <f>'02-3 - v.č. 114'!J32</f>
        <v>0</v>
      </c>
      <c r="AH107" s="132"/>
      <c r="AI107" s="132"/>
      <c r="AJ107" s="132"/>
      <c r="AK107" s="132"/>
      <c r="AL107" s="132"/>
      <c r="AM107" s="132"/>
      <c r="AN107" s="134">
        <f>SUM(AG107,AT107)</f>
        <v>0</v>
      </c>
      <c r="AO107" s="132"/>
      <c r="AP107" s="132"/>
      <c r="AQ107" s="135" t="s">
        <v>86</v>
      </c>
      <c r="AR107" s="71"/>
      <c r="AS107" s="136">
        <v>0</v>
      </c>
      <c r="AT107" s="137">
        <f>ROUND(SUM(AV107:AW107),2)</f>
        <v>0</v>
      </c>
      <c r="AU107" s="138">
        <f>'02-3 - v.č. 114'!P123</f>
        <v>0</v>
      </c>
      <c r="AV107" s="137">
        <f>'02-3 - v.č. 114'!J35</f>
        <v>0</v>
      </c>
      <c r="AW107" s="137">
        <f>'02-3 - v.č. 114'!J36</f>
        <v>0</v>
      </c>
      <c r="AX107" s="137">
        <f>'02-3 - v.č. 114'!J37</f>
        <v>0</v>
      </c>
      <c r="AY107" s="137">
        <f>'02-3 - v.č. 114'!J38</f>
        <v>0</v>
      </c>
      <c r="AZ107" s="137">
        <f>'02-3 - v.č. 114'!F35</f>
        <v>0</v>
      </c>
      <c r="BA107" s="137">
        <f>'02-3 - v.č. 114'!F36</f>
        <v>0</v>
      </c>
      <c r="BB107" s="137">
        <f>'02-3 - v.č. 114'!F37</f>
        <v>0</v>
      </c>
      <c r="BC107" s="137">
        <f>'02-3 - v.č. 114'!F38</f>
        <v>0</v>
      </c>
      <c r="BD107" s="139">
        <f>'02-3 - v.č. 114'!F39</f>
        <v>0</v>
      </c>
      <c r="BE107" s="4"/>
      <c r="BT107" s="140" t="s">
        <v>82</v>
      </c>
      <c r="BV107" s="140" t="s">
        <v>75</v>
      </c>
      <c r="BW107" s="140" t="s">
        <v>120</v>
      </c>
      <c r="BX107" s="140" t="s">
        <v>111</v>
      </c>
      <c r="CL107" s="140" t="s">
        <v>1</v>
      </c>
    </row>
    <row r="108" s="4" customFormat="1" ht="16.5" customHeight="1">
      <c r="A108" s="131" t="s">
        <v>83</v>
      </c>
      <c r="B108" s="69"/>
      <c r="C108" s="132"/>
      <c r="D108" s="132"/>
      <c r="E108" s="133" t="s">
        <v>121</v>
      </c>
      <c r="F108" s="133"/>
      <c r="G108" s="133"/>
      <c r="H108" s="133"/>
      <c r="I108" s="133"/>
      <c r="J108" s="132"/>
      <c r="K108" s="133" t="s">
        <v>122</v>
      </c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4">
        <f>'02-4 - v.č. 117'!J32</f>
        <v>0</v>
      </c>
      <c r="AH108" s="132"/>
      <c r="AI108" s="132"/>
      <c r="AJ108" s="132"/>
      <c r="AK108" s="132"/>
      <c r="AL108" s="132"/>
      <c r="AM108" s="132"/>
      <c r="AN108" s="134">
        <f>SUM(AG108,AT108)</f>
        <v>0</v>
      </c>
      <c r="AO108" s="132"/>
      <c r="AP108" s="132"/>
      <c r="AQ108" s="135" t="s">
        <v>86</v>
      </c>
      <c r="AR108" s="71"/>
      <c r="AS108" s="136">
        <v>0</v>
      </c>
      <c r="AT108" s="137">
        <f>ROUND(SUM(AV108:AW108),2)</f>
        <v>0</v>
      </c>
      <c r="AU108" s="138">
        <f>'02-4 - v.č. 117'!P123</f>
        <v>0</v>
      </c>
      <c r="AV108" s="137">
        <f>'02-4 - v.č. 117'!J35</f>
        <v>0</v>
      </c>
      <c r="AW108" s="137">
        <f>'02-4 - v.č. 117'!J36</f>
        <v>0</v>
      </c>
      <c r="AX108" s="137">
        <f>'02-4 - v.č. 117'!J37</f>
        <v>0</v>
      </c>
      <c r="AY108" s="137">
        <f>'02-4 - v.č. 117'!J38</f>
        <v>0</v>
      </c>
      <c r="AZ108" s="137">
        <f>'02-4 - v.č. 117'!F35</f>
        <v>0</v>
      </c>
      <c r="BA108" s="137">
        <f>'02-4 - v.č. 117'!F36</f>
        <v>0</v>
      </c>
      <c r="BB108" s="137">
        <f>'02-4 - v.č. 117'!F37</f>
        <v>0</v>
      </c>
      <c r="BC108" s="137">
        <f>'02-4 - v.č. 117'!F38</f>
        <v>0</v>
      </c>
      <c r="BD108" s="139">
        <f>'02-4 - v.č. 117'!F39</f>
        <v>0</v>
      </c>
      <c r="BE108" s="4"/>
      <c r="BT108" s="140" t="s">
        <v>82</v>
      </c>
      <c r="BV108" s="140" t="s">
        <v>75</v>
      </c>
      <c r="BW108" s="140" t="s">
        <v>123</v>
      </c>
      <c r="BX108" s="140" t="s">
        <v>111</v>
      </c>
      <c r="CL108" s="140" t="s">
        <v>1</v>
      </c>
    </row>
    <row r="109" s="4" customFormat="1" ht="16.5" customHeight="1">
      <c r="A109" s="131" t="s">
        <v>83</v>
      </c>
      <c r="B109" s="69"/>
      <c r="C109" s="132"/>
      <c r="D109" s="132"/>
      <c r="E109" s="133" t="s">
        <v>124</v>
      </c>
      <c r="F109" s="133"/>
      <c r="G109" s="133"/>
      <c r="H109" s="133"/>
      <c r="I109" s="133"/>
      <c r="J109" s="132"/>
      <c r="K109" s="133" t="s">
        <v>125</v>
      </c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4">
        <f>'02-5 - v.č. 107'!J32</f>
        <v>0</v>
      </c>
      <c r="AH109" s="132"/>
      <c r="AI109" s="132"/>
      <c r="AJ109" s="132"/>
      <c r="AK109" s="132"/>
      <c r="AL109" s="132"/>
      <c r="AM109" s="132"/>
      <c r="AN109" s="134">
        <f>SUM(AG109,AT109)</f>
        <v>0</v>
      </c>
      <c r="AO109" s="132"/>
      <c r="AP109" s="132"/>
      <c r="AQ109" s="135" t="s">
        <v>86</v>
      </c>
      <c r="AR109" s="71"/>
      <c r="AS109" s="136">
        <v>0</v>
      </c>
      <c r="AT109" s="137">
        <f>ROUND(SUM(AV109:AW109),2)</f>
        <v>0</v>
      </c>
      <c r="AU109" s="138">
        <f>'02-5 - v.č. 107'!P123</f>
        <v>0</v>
      </c>
      <c r="AV109" s="137">
        <f>'02-5 - v.č. 107'!J35</f>
        <v>0</v>
      </c>
      <c r="AW109" s="137">
        <f>'02-5 - v.č. 107'!J36</f>
        <v>0</v>
      </c>
      <c r="AX109" s="137">
        <f>'02-5 - v.č. 107'!J37</f>
        <v>0</v>
      </c>
      <c r="AY109" s="137">
        <f>'02-5 - v.č. 107'!J38</f>
        <v>0</v>
      </c>
      <c r="AZ109" s="137">
        <f>'02-5 - v.č. 107'!F35</f>
        <v>0</v>
      </c>
      <c r="BA109" s="137">
        <f>'02-5 - v.č. 107'!F36</f>
        <v>0</v>
      </c>
      <c r="BB109" s="137">
        <f>'02-5 - v.č. 107'!F37</f>
        <v>0</v>
      </c>
      <c r="BC109" s="137">
        <f>'02-5 - v.č. 107'!F38</f>
        <v>0</v>
      </c>
      <c r="BD109" s="139">
        <f>'02-5 - v.č. 107'!F39</f>
        <v>0</v>
      </c>
      <c r="BE109" s="4"/>
      <c r="BT109" s="140" t="s">
        <v>82</v>
      </c>
      <c r="BV109" s="140" t="s">
        <v>75</v>
      </c>
      <c r="BW109" s="140" t="s">
        <v>126</v>
      </c>
      <c r="BX109" s="140" t="s">
        <v>111</v>
      </c>
      <c r="CL109" s="140" t="s">
        <v>1</v>
      </c>
    </row>
    <row r="110" s="4" customFormat="1" ht="16.5" customHeight="1">
      <c r="A110" s="131" t="s">
        <v>83</v>
      </c>
      <c r="B110" s="69"/>
      <c r="C110" s="132"/>
      <c r="D110" s="132"/>
      <c r="E110" s="133" t="s">
        <v>127</v>
      </c>
      <c r="F110" s="133"/>
      <c r="G110" s="133"/>
      <c r="H110" s="133"/>
      <c r="I110" s="133"/>
      <c r="J110" s="132"/>
      <c r="K110" s="133" t="s">
        <v>128</v>
      </c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3"/>
      <c r="AF110" s="133"/>
      <c r="AG110" s="134">
        <f>'02-6 - v.č. 112ab'!J32</f>
        <v>0</v>
      </c>
      <c r="AH110" s="132"/>
      <c r="AI110" s="132"/>
      <c r="AJ110" s="132"/>
      <c r="AK110" s="132"/>
      <c r="AL110" s="132"/>
      <c r="AM110" s="132"/>
      <c r="AN110" s="134">
        <f>SUM(AG110,AT110)</f>
        <v>0</v>
      </c>
      <c r="AO110" s="132"/>
      <c r="AP110" s="132"/>
      <c r="AQ110" s="135" t="s">
        <v>86</v>
      </c>
      <c r="AR110" s="71"/>
      <c r="AS110" s="136">
        <v>0</v>
      </c>
      <c r="AT110" s="137">
        <f>ROUND(SUM(AV110:AW110),2)</f>
        <v>0</v>
      </c>
      <c r="AU110" s="138">
        <f>'02-6 - v.č. 112ab'!P123</f>
        <v>0</v>
      </c>
      <c r="AV110" s="137">
        <f>'02-6 - v.č. 112ab'!J35</f>
        <v>0</v>
      </c>
      <c r="AW110" s="137">
        <f>'02-6 - v.č. 112ab'!J36</f>
        <v>0</v>
      </c>
      <c r="AX110" s="137">
        <f>'02-6 - v.č. 112ab'!J37</f>
        <v>0</v>
      </c>
      <c r="AY110" s="137">
        <f>'02-6 - v.č. 112ab'!J38</f>
        <v>0</v>
      </c>
      <c r="AZ110" s="137">
        <f>'02-6 - v.č. 112ab'!F35</f>
        <v>0</v>
      </c>
      <c r="BA110" s="137">
        <f>'02-6 - v.č. 112ab'!F36</f>
        <v>0</v>
      </c>
      <c r="BB110" s="137">
        <f>'02-6 - v.č. 112ab'!F37</f>
        <v>0</v>
      </c>
      <c r="BC110" s="137">
        <f>'02-6 - v.č. 112ab'!F38</f>
        <v>0</v>
      </c>
      <c r="BD110" s="139">
        <f>'02-6 - v.č. 112ab'!F39</f>
        <v>0</v>
      </c>
      <c r="BE110" s="4"/>
      <c r="BT110" s="140" t="s">
        <v>82</v>
      </c>
      <c r="BV110" s="140" t="s">
        <v>75</v>
      </c>
      <c r="BW110" s="140" t="s">
        <v>129</v>
      </c>
      <c r="BX110" s="140" t="s">
        <v>111</v>
      </c>
      <c r="CL110" s="140" t="s">
        <v>1</v>
      </c>
    </row>
    <row r="111" s="4" customFormat="1" ht="16.5" customHeight="1">
      <c r="A111" s="131" t="s">
        <v>83</v>
      </c>
      <c r="B111" s="69"/>
      <c r="C111" s="132"/>
      <c r="D111" s="132"/>
      <c r="E111" s="133" t="s">
        <v>130</v>
      </c>
      <c r="F111" s="133"/>
      <c r="G111" s="133"/>
      <c r="H111" s="133"/>
      <c r="I111" s="133"/>
      <c r="J111" s="132"/>
      <c r="K111" s="133" t="s">
        <v>131</v>
      </c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4">
        <f>'02-12 - v.č. 116'!J32</f>
        <v>0</v>
      </c>
      <c r="AH111" s="132"/>
      <c r="AI111" s="132"/>
      <c r="AJ111" s="132"/>
      <c r="AK111" s="132"/>
      <c r="AL111" s="132"/>
      <c r="AM111" s="132"/>
      <c r="AN111" s="134">
        <f>SUM(AG111,AT111)</f>
        <v>0</v>
      </c>
      <c r="AO111" s="132"/>
      <c r="AP111" s="132"/>
      <c r="AQ111" s="135" t="s">
        <v>86</v>
      </c>
      <c r="AR111" s="71"/>
      <c r="AS111" s="136">
        <v>0</v>
      </c>
      <c r="AT111" s="137">
        <f>ROUND(SUM(AV111:AW111),2)</f>
        <v>0</v>
      </c>
      <c r="AU111" s="138">
        <f>'02-12 - v.č. 116'!P123</f>
        <v>0</v>
      </c>
      <c r="AV111" s="137">
        <f>'02-12 - v.č. 116'!J35</f>
        <v>0</v>
      </c>
      <c r="AW111" s="137">
        <f>'02-12 - v.č. 116'!J36</f>
        <v>0</v>
      </c>
      <c r="AX111" s="137">
        <f>'02-12 - v.č. 116'!J37</f>
        <v>0</v>
      </c>
      <c r="AY111" s="137">
        <f>'02-12 - v.č. 116'!J38</f>
        <v>0</v>
      </c>
      <c r="AZ111" s="137">
        <f>'02-12 - v.č. 116'!F35</f>
        <v>0</v>
      </c>
      <c r="BA111" s="137">
        <f>'02-12 - v.č. 116'!F36</f>
        <v>0</v>
      </c>
      <c r="BB111" s="137">
        <f>'02-12 - v.č. 116'!F37</f>
        <v>0</v>
      </c>
      <c r="BC111" s="137">
        <f>'02-12 - v.č. 116'!F38</f>
        <v>0</v>
      </c>
      <c r="BD111" s="139">
        <f>'02-12 - v.č. 116'!F39</f>
        <v>0</v>
      </c>
      <c r="BE111" s="4"/>
      <c r="BT111" s="140" t="s">
        <v>82</v>
      </c>
      <c r="BV111" s="140" t="s">
        <v>75</v>
      </c>
      <c r="BW111" s="140" t="s">
        <v>132</v>
      </c>
      <c r="BX111" s="140" t="s">
        <v>111</v>
      </c>
      <c r="CL111" s="140" t="s">
        <v>1</v>
      </c>
    </row>
    <row r="112" s="7" customFormat="1" ht="16.5" customHeight="1">
      <c r="A112" s="131" t="s">
        <v>83</v>
      </c>
      <c r="B112" s="118"/>
      <c r="C112" s="119"/>
      <c r="D112" s="120" t="s">
        <v>133</v>
      </c>
      <c r="E112" s="120"/>
      <c r="F112" s="120"/>
      <c r="G112" s="120"/>
      <c r="H112" s="120"/>
      <c r="I112" s="121"/>
      <c r="J112" s="120" t="s">
        <v>134</v>
      </c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F112" s="120"/>
      <c r="AG112" s="123">
        <f>'03 - VRN'!J30</f>
        <v>0</v>
      </c>
      <c r="AH112" s="121"/>
      <c r="AI112" s="121"/>
      <c r="AJ112" s="121"/>
      <c r="AK112" s="121"/>
      <c r="AL112" s="121"/>
      <c r="AM112" s="121"/>
      <c r="AN112" s="123">
        <f>SUM(AG112,AT112)</f>
        <v>0</v>
      </c>
      <c r="AO112" s="121"/>
      <c r="AP112" s="121"/>
      <c r="AQ112" s="124" t="s">
        <v>79</v>
      </c>
      <c r="AR112" s="125"/>
      <c r="AS112" s="141">
        <v>0</v>
      </c>
      <c r="AT112" s="142">
        <f>ROUND(SUM(AV112:AW112),2)</f>
        <v>0</v>
      </c>
      <c r="AU112" s="143">
        <f>'03 - VRN'!P119</f>
        <v>0</v>
      </c>
      <c r="AV112" s="142">
        <f>'03 - VRN'!J33</f>
        <v>0</v>
      </c>
      <c r="AW112" s="142">
        <f>'03 - VRN'!J34</f>
        <v>0</v>
      </c>
      <c r="AX112" s="142">
        <f>'03 - VRN'!J35</f>
        <v>0</v>
      </c>
      <c r="AY112" s="142">
        <f>'03 - VRN'!J36</f>
        <v>0</v>
      </c>
      <c r="AZ112" s="142">
        <f>'03 - VRN'!F33</f>
        <v>0</v>
      </c>
      <c r="BA112" s="142">
        <f>'03 - VRN'!F34</f>
        <v>0</v>
      </c>
      <c r="BB112" s="142">
        <f>'03 - VRN'!F35</f>
        <v>0</v>
      </c>
      <c r="BC112" s="142">
        <f>'03 - VRN'!F36</f>
        <v>0</v>
      </c>
      <c r="BD112" s="144">
        <f>'03 - VRN'!F37</f>
        <v>0</v>
      </c>
      <c r="BE112" s="7"/>
      <c r="BT112" s="130" t="s">
        <v>80</v>
      </c>
      <c r="BV112" s="130" t="s">
        <v>75</v>
      </c>
      <c r="BW112" s="130" t="s">
        <v>135</v>
      </c>
      <c r="BX112" s="130" t="s">
        <v>5</v>
      </c>
      <c r="CL112" s="130" t="s">
        <v>1</v>
      </c>
      <c r="CM112" s="130" t="s">
        <v>82</v>
      </c>
    </row>
    <row r="113" s="2" customFormat="1" ht="30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39"/>
      <c r="AO113" s="39"/>
      <c r="AP113" s="39"/>
      <c r="AQ113" s="39"/>
      <c r="AR113" s="43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</row>
    <row r="114" s="2" customFormat="1" ht="6.96" customHeight="1">
      <c r="A114" s="37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66"/>
      <c r="AC114" s="66"/>
      <c r="AD114" s="66"/>
      <c r="AE114" s="66"/>
      <c r="AF114" s="66"/>
      <c r="AG114" s="66"/>
      <c r="AH114" s="66"/>
      <c r="AI114" s="66"/>
      <c r="AJ114" s="66"/>
      <c r="AK114" s="66"/>
      <c r="AL114" s="66"/>
      <c r="AM114" s="66"/>
      <c r="AN114" s="66"/>
      <c r="AO114" s="66"/>
      <c r="AP114" s="66"/>
      <c r="AQ114" s="66"/>
      <c r="AR114" s="43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</row>
  </sheetData>
  <sheetProtection sheet="1" formatColumns="0" formatRows="0" objects="1" scenarios="1" spinCount="100000" saltValue="UMdvJ+qsAZkZGPVlwPbliN3wSimDUZ6ftAcFJeVVncQWUt1EmdbD1pdrBbUhD9nqGY2uDIZVZe4yWCGQwfGinQ==" hashValue="+G65qAFgHi8/LI0rdtd3n7Lk8srSVD4TGsrRMuog0GAjvrWONhWQDXAPfk4qxWT/9ZQAVZwLw3oF4uoX/a8Yzg==" algorithmName="SHA-512" password="CAD0"/>
  <mergeCells count="110">
    <mergeCell ref="C92:G92"/>
    <mergeCell ref="D104:H104"/>
    <mergeCell ref="D95:H95"/>
    <mergeCell ref="E101:I101"/>
    <mergeCell ref="E98:I98"/>
    <mergeCell ref="E97:I97"/>
    <mergeCell ref="E100:I100"/>
    <mergeCell ref="E96:I96"/>
    <mergeCell ref="E99:I99"/>
    <mergeCell ref="E102:I102"/>
    <mergeCell ref="E103:I103"/>
    <mergeCell ref="I92:AF92"/>
    <mergeCell ref="J104:AF104"/>
    <mergeCell ref="J95:AF95"/>
    <mergeCell ref="K102:AF102"/>
    <mergeCell ref="K101:AF101"/>
    <mergeCell ref="K98:AF98"/>
    <mergeCell ref="K99:AF99"/>
    <mergeCell ref="K96:AF96"/>
    <mergeCell ref="K100:AF100"/>
    <mergeCell ref="K103:AF103"/>
    <mergeCell ref="K97:AF97"/>
    <mergeCell ref="L85:AO85"/>
    <mergeCell ref="E105:I105"/>
    <mergeCell ref="K105:AF105"/>
    <mergeCell ref="E106:I106"/>
    <mergeCell ref="K106:AF106"/>
    <mergeCell ref="E107:I107"/>
    <mergeCell ref="K107:AF107"/>
    <mergeCell ref="E108:I108"/>
    <mergeCell ref="K108:AF108"/>
    <mergeCell ref="E109:I109"/>
    <mergeCell ref="K109:AF109"/>
    <mergeCell ref="E110:I110"/>
    <mergeCell ref="K110:AF110"/>
    <mergeCell ref="E111:I111"/>
    <mergeCell ref="K111:AF111"/>
    <mergeCell ref="D112:H112"/>
    <mergeCell ref="J112:AF112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9:AM99"/>
    <mergeCell ref="AG102:AM102"/>
    <mergeCell ref="AG101:AM101"/>
    <mergeCell ref="AG103:AM103"/>
    <mergeCell ref="AG100:AM100"/>
    <mergeCell ref="AG98:AM98"/>
    <mergeCell ref="AG104:AM104"/>
    <mergeCell ref="AG97:AM97"/>
    <mergeCell ref="AG96:AM96"/>
    <mergeCell ref="AG95:AM95"/>
    <mergeCell ref="AG92:AM92"/>
    <mergeCell ref="AM87:AN87"/>
    <mergeCell ref="AM89:AP89"/>
    <mergeCell ref="AM90:AP90"/>
    <mergeCell ref="AN104:AP104"/>
    <mergeCell ref="AN103:AP103"/>
    <mergeCell ref="AN92:AP92"/>
    <mergeCell ref="AN99:AP99"/>
    <mergeCell ref="AN95:AP95"/>
    <mergeCell ref="AN101:AP101"/>
    <mergeCell ref="AN96:AP96"/>
    <mergeCell ref="AN100:AP100"/>
    <mergeCell ref="AN97:AP97"/>
    <mergeCell ref="AN102:AP102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</mergeCells>
  <hyperlinks>
    <hyperlink ref="A96" location="'01-1 - k.č. 26'!C2" display="/"/>
    <hyperlink ref="A97" location="'01-2 - k.č. 27'!C2" display="/"/>
    <hyperlink ref="A98" location="'01-3 - k.č. 28'!C2" display="/"/>
    <hyperlink ref="A99" location="'01-4 - k.č. 34'!C2" display="/"/>
    <hyperlink ref="A100" location="'01-5 - k.č. 35'!C2" display="/"/>
    <hyperlink ref="A101" location="'01-6 - k.č. E2'!C2" display="/"/>
    <hyperlink ref="A102" location="'01-7 - k.č. E3'!C2" display="/"/>
    <hyperlink ref="A103" location="'01-8 - k.č. E2a'!C2" display="/"/>
    <hyperlink ref="A105" location="'02-1 - v.č. 109'!C2" display="/"/>
    <hyperlink ref="A106" location="'02-2 - v.č. 113'!C2" display="/"/>
    <hyperlink ref="A107" location="'02-3 - v.č. 114'!C2" display="/"/>
    <hyperlink ref="A108" location="'02-4 - v.č. 117'!C2" display="/"/>
    <hyperlink ref="A109" location="'02-5 - v.č. 107'!C2" display="/"/>
    <hyperlink ref="A110" location="'02-6 - v.č. 112ab'!C2" display="/"/>
    <hyperlink ref="A111" location="'02-12 - v.č. 116'!C2" display="/"/>
    <hyperlink ref="A112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510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511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ROUND((SUM(BE123:BE181)),  2)</f>
        <v>0</v>
      </c>
      <c r="G35" s="37"/>
      <c r="H35" s="37"/>
      <c r="I35" s="163">
        <v>0.20999999999999999</v>
      </c>
      <c r="J35" s="162">
        <f>ROUND(((SUM(BE123:BE181))*I35),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ROUND((SUM(BF123:BF181)),  2)</f>
        <v>0</v>
      </c>
      <c r="G36" s="37"/>
      <c r="H36" s="37"/>
      <c r="I36" s="163">
        <v>0.14999999999999999</v>
      </c>
      <c r="J36" s="162">
        <f>ROUND(((SUM(BF123:BF181))*I36),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ROUND((SUM(BG123:BG181)),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ROUND((SUM(BH123:BH181)),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ROUND((SUM(BI123:BI181)),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510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02-1 - v.č. 109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J160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510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02-1 - v.č. 109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P124+P160</f>
        <v>0</v>
      </c>
      <c r="Q123" s="103"/>
      <c r="R123" s="207">
        <f>R124+R160</f>
        <v>3.6756799999999998</v>
      </c>
      <c r="S123" s="103"/>
      <c r="T123" s="208">
        <f>T124+T160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BK124+BK160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3.6756799999999998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SUM(P126:P159)</f>
        <v>0</v>
      </c>
      <c r="Q125" s="218"/>
      <c r="R125" s="219">
        <f>SUM(R126:R159)</f>
        <v>3.6756799999999998</v>
      </c>
      <c r="S125" s="218"/>
      <c r="T125" s="220">
        <f>SUM(T126:T159)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SUM(BK126:BK159)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27.138000000000002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512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27.138000000000002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513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514</v>
      </c>
      <c r="G130" s="246"/>
      <c r="H130" s="249">
        <v>27.138000000000002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27.138000000000002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1.8999999999999999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515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516</v>
      </c>
      <c r="G134" s="246"/>
      <c r="H134" s="249">
        <v>1.8999999999999999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3.4199999999999999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3.4199999999999999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517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518</v>
      </c>
      <c r="G137" s="246"/>
      <c r="H137" s="249">
        <v>3.4199999999999999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519</v>
      </c>
      <c r="F138" s="228" t="s">
        <v>520</v>
      </c>
      <c r="G138" s="229" t="s">
        <v>223</v>
      </c>
      <c r="H138" s="230">
        <v>2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521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522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523</v>
      </c>
      <c r="F140" s="228" t="s">
        <v>524</v>
      </c>
      <c r="G140" s="229" t="s">
        <v>223</v>
      </c>
      <c r="H140" s="230">
        <v>9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525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526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2" customFormat="1" ht="24.15" customHeight="1">
      <c r="A142" s="37"/>
      <c r="B142" s="38"/>
      <c r="C142" s="226" t="s">
        <v>206</v>
      </c>
      <c r="D142" s="226" t="s">
        <v>167</v>
      </c>
      <c r="E142" s="227" t="s">
        <v>527</v>
      </c>
      <c r="F142" s="228" t="s">
        <v>528</v>
      </c>
      <c r="G142" s="229" t="s">
        <v>223</v>
      </c>
      <c r="H142" s="230">
        <v>7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38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171</v>
      </c>
      <c r="AT142" s="238" t="s">
        <v>167</v>
      </c>
      <c r="AU142" s="238" t="s">
        <v>82</v>
      </c>
      <c r="AY142" s="16" t="s">
        <v>164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171</v>
      </c>
      <c r="BM142" s="238" t="s">
        <v>529</v>
      </c>
    </row>
    <row r="143" s="2" customFormat="1">
      <c r="A143" s="37"/>
      <c r="B143" s="38"/>
      <c r="C143" s="39"/>
      <c r="D143" s="240" t="s">
        <v>173</v>
      </c>
      <c r="E143" s="39"/>
      <c r="F143" s="241" t="s">
        <v>530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173</v>
      </c>
      <c r="AU143" s="16" t="s">
        <v>82</v>
      </c>
    </row>
    <row r="144" s="2" customFormat="1" ht="14.4" customHeight="1">
      <c r="A144" s="37"/>
      <c r="B144" s="38"/>
      <c r="C144" s="267" t="s">
        <v>193</v>
      </c>
      <c r="D144" s="267" t="s">
        <v>189</v>
      </c>
      <c r="E144" s="268" t="s">
        <v>252</v>
      </c>
      <c r="F144" s="269" t="s">
        <v>253</v>
      </c>
      <c r="G144" s="270" t="s">
        <v>223</v>
      </c>
      <c r="H144" s="271">
        <v>36</v>
      </c>
      <c r="I144" s="272"/>
      <c r="J144" s="273">
        <f>ROUND(I144*H144,2)</f>
        <v>0</v>
      </c>
      <c r="K144" s="274"/>
      <c r="L144" s="275"/>
      <c r="M144" s="276" t="s">
        <v>1</v>
      </c>
      <c r="N144" s="277" t="s">
        <v>38</v>
      </c>
      <c r="O144" s="90"/>
      <c r="P144" s="236">
        <f>O144*H144</f>
        <v>0</v>
      </c>
      <c r="Q144" s="236">
        <v>0.00018000000000000001</v>
      </c>
      <c r="R144" s="236">
        <f>Q144*H144</f>
        <v>0.0064800000000000005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193</v>
      </c>
      <c r="AT144" s="238" t="s">
        <v>189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531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253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67" t="s">
        <v>215</v>
      </c>
      <c r="D146" s="267" t="s">
        <v>189</v>
      </c>
      <c r="E146" s="268" t="s">
        <v>532</v>
      </c>
      <c r="F146" s="269" t="s">
        <v>533</v>
      </c>
      <c r="G146" s="270" t="s">
        <v>223</v>
      </c>
      <c r="H146" s="271">
        <v>370</v>
      </c>
      <c r="I146" s="272"/>
      <c r="J146" s="273">
        <f>ROUND(I146*H146,2)</f>
        <v>0</v>
      </c>
      <c r="K146" s="274"/>
      <c r="L146" s="275"/>
      <c r="M146" s="276" t="s">
        <v>1</v>
      </c>
      <c r="N146" s="277" t="s">
        <v>38</v>
      </c>
      <c r="O146" s="90"/>
      <c r="P146" s="236">
        <f>O146*H146</f>
        <v>0</v>
      </c>
      <c r="Q146" s="236">
        <v>0.00056999999999999998</v>
      </c>
      <c r="R146" s="236">
        <f>Q146*H146</f>
        <v>0.2109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193</v>
      </c>
      <c r="AT146" s="238" t="s">
        <v>189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534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533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14.4" customHeight="1">
      <c r="A148" s="37"/>
      <c r="B148" s="38"/>
      <c r="C148" s="267" t="s">
        <v>220</v>
      </c>
      <c r="D148" s="267" t="s">
        <v>189</v>
      </c>
      <c r="E148" s="268" t="s">
        <v>261</v>
      </c>
      <c r="F148" s="269" t="s">
        <v>262</v>
      </c>
      <c r="G148" s="270" t="s">
        <v>223</v>
      </c>
      <c r="H148" s="271">
        <v>370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38</v>
      </c>
      <c r="O148" s="90"/>
      <c r="P148" s="236">
        <f>O148*H148</f>
        <v>0</v>
      </c>
      <c r="Q148" s="236">
        <v>9.0000000000000006E-05</v>
      </c>
      <c r="R148" s="236">
        <f>Q148*H148</f>
        <v>0.033300000000000003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193</v>
      </c>
      <c r="AT148" s="238" t="s">
        <v>189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535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262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2" customFormat="1" ht="37.8" customHeight="1">
      <c r="A150" s="37"/>
      <c r="B150" s="38"/>
      <c r="C150" s="226" t="s">
        <v>226</v>
      </c>
      <c r="D150" s="226" t="s">
        <v>167</v>
      </c>
      <c r="E150" s="227" t="s">
        <v>536</v>
      </c>
      <c r="F150" s="228" t="s">
        <v>537</v>
      </c>
      <c r="G150" s="229" t="s">
        <v>223</v>
      </c>
      <c r="H150" s="230">
        <v>7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38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171</v>
      </c>
      <c r="AT150" s="238" t="s">
        <v>167</v>
      </c>
      <c r="AU150" s="238" t="s">
        <v>82</v>
      </c>
      <c r="AY150" s="16" t="s">
        <v>164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171</v>
      </c>
      <c r="BM150" s="238" t="s">
        <v>538</v>
      </c>
    </row>
    <row r="151" s="2" customFormat="1">
      <c r="A151" s="37"/>
      <c r="B151" s="38"/>
      <c r="C151" s="39"/>
      <c r="D151" s="240" t="s">
        <v>173</v>
      </c>
      <c r="E151" s="39"/>
      <c r="F151" s="241" t="s">
        <v>539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173</v>
      </c>
      <c r="AU151" s="16" t="s">
        <v>82</v>
      </c>
    </row>
    <row r="152" s="2" customFormat="1" ht="24.15" customHeight="1">
      <c r="A152" s="37"/>
      <c r="B152" s="38"/>
      <c r="C152" s="226" t="s">
        <v>232</v>
      </c>
      <c r="D152" s="226" t="s">
        <v>167</v>
      </c>
      <c r="E152" s="227" t="s">
        <v>540</v>
      </c>
      <c r="F152" s="228" t="s">
        <v>541</v>
      </c>
      <c r="G152" s="229" t="s">
        <v>542</v>
      </c>
      <c r="H152" s="230">
        <v>89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38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171</v>
      </c>
      <c r="AT152" s="238" t="s">
        <v>167</v>
      </c>
      <c r="AU152" s="238" t="s">
        <v>82</v>
      </c>
      <c r="AY152" s="16" t="s">
        <v>164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171</v>
      </c>
      <c r="BM152" s="238" t="s">
        <v>543</v>
      </c>
    </row>
    <row r="153" s="2" customFormat="1">
      <c r="A153" s="37"/>
      <c r="B153" s="38"/>
      <c r="C153" s="39"/>
      <c r="D153" s="240" t="s">
        <v>173</v>
      </c>
      <c r="E153" s="39"/>
      <c r="F153" s="241" t="s">
        <v>544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173</v>
      </c>
      <c r="AU153" s="16" t="s">
        <v>82</v>
      </c>
    </row>
    <row r="154" s="2" customFormat="1" ht="24.15" customHeight="1">
      <c r="A154" s="37"/>
      <c r="B154" s="38"/>
      <c r="C154" s="226" t="s">
        <v>237</v>
      </c>
      <c r="D154" s="226" t="s">
        <v>167</v>
      </c>
      <c r="E154" s="227" t="s">
        <v>545</v>
      </c>
      <c r="F154" s="228" t="s">
        <v>546</v>
      </c>
      <c r="G154" s="229" t="s">
        <v>240</v>
      </c>
      <c r="H154" s="230">
        <v>43.174999999999997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38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171</v>
      </c>
      <c r="AT154" s="238" t="s">
        <v>167</v>
      </c>
      <c r="AU154" s="238" t="s">
        <v>82</v>
      </c>
      <c r="AY154" s="16" t="s">
        <v>164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171</v>
      </c>
      <c r="BM154" s="238" t="s">
        <v>547</v>
      </c>
    </row>
    <row r="155" s="2" customFormat="1">
      <c r="A155" s="37"/>
      <c r="B155" s="38"/>
      <c r="C155" s="39"/>
      <c r="D155" s="240" t="s">
        <v>173</v>
      </c>
      <c r="E155" s="39"/>
      <c r="F155" s="241" t="s">
        <v>548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173</v>
      </c>
      <c r="AU155" s="16" t="s">
        <v>82</v>
      </c>
    </row>
    <row r="156" s="2" customFormat="1" ht="14.4" customHeight="1">
      <c r="A156" s="37"/>
      <c r="B156" s="38"/>
      <c r="C156" s="226" t="s">
        <v>243</v>
      </c>
      <c r="D156" s="226" t="s">
        <v>167</v>
      </c>
      <c r="E156" s="227" t="s">
        <v>549</v>
      </c>
      <c r="F156" s="228" t="s">
        <v>550</v>
      </c>
      <c r="G156" s="229" t="s">
        <v>192</v>
      </c>
      <c r="H156" s="230">
        <v>58.104999999999997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38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171</v>
      </c>
      <c r="AT156" s="238" t="s">
        <v>167</v>
      </c>
      <c r="AU156" s="238" t="s">
        <v>82</v>
      </c>
      <c r="AY156" s="16" t="s">
        <v>164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171</v>
      </c>
      <c r="BM156" s="238" t="s">
        <v>551</v>
      </c>
    </row>
    <row r="157" s="2" customFormat="1">
      <c r="A157" s="37"/>
      <c r="B157" s="38"/>
      <c r="C157" s="39"/>
      <c r="D157" s="240" t="s">
        <v>173</v>
      </c>
      <c r="E157" s="39"/>
      <c r="F157" s="241" t="s">
        <v>552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173</v>
      </c>
      <c r="AU157" s="16" t="s">
        <v>82</v>
      </c>
    </row>
    <row r="158" s="2" customFormat="1" ht="14.4" customHeight="1">
      <c r="A158" s="37"/>
      <c r="B158" s="38"/>
      <c r="C158" s="267" t="s">
        <v>8</v>
      </c>
      <c r="D158" s="267" t="s">
        <v>189</v>
      </c>
      <c r="E158" s="268" t="s">
        <v>553</v>
      </c>
      <c r="F158" s="269" t="s">
        <v>554</v>
      </c>
      <c r="G158" s="270" t="s">
        <v>170</v>
      </c>
      <c r="H158" s="271">
        <v>5</v>
      </c>
      <c r="I158" s="272"/>
      <c r="J158" s="273">
        <f>ROUND(I158*H158,2)</f>
        <v>0</v>
      </c>
      <c r="K158" s="274"/>
      <c r="L158" s="275"/>
      <c r="M158" s="276" t="s">
        <v>1</v>
      </c>
      <c r="N158" s="277" t="s">
        <v>38</v>
      </c>
      <c r="O158" s="90"/>
      <c r="P158" s="236">
        <f>O158*H158</f>
        <v>0</v>
      </c>
      <c r="Q158" s="236">
        <v>0.001</v>
      </c>
      <c r="R158" s="236">
        <f>Q158*H158</f>
        <v>0.0050000000000000001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193</v>
      </c>
      <c r="AT158" s="238" t="s">
        <v>189</v>
      </c>
      <c r="AU158" s="238" t="s">
        <v>82</v>
      </c>
      <c r="AY158" s="16" t="s">
        <v>164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171</v>
      </c>
      <c r="BM158" s="238" t="s">
        <v>555</v>
      </c>
    </row>
    <row r="159" s="2" customFormat="1">
      <c r="A159" s="37"/>
      <c r="B159" s="38"/>
      <c r="C159" s="39"/>
      <c r="D159" s="240" t="s">
        <v>173</v>
      </c>
      <c r="E159" s="39"/>
      <c r="F159" s="241" t="s">
        <v>554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173</v>
      </c>
      <c r="AU159" s="16" t="s">
        <v>82</v>
      </c>
    </row>
    <row r="160" s="12" customFormat="1" ht="25.92" customHeight="1">
      <c r="A160" s="12"/>
      <c r="B160" s="210"/>
      <c r="C160" s="211"/>
      <c r="D160" s="212" t="s">
        <v>72</v>
      </c>
      <c r="E160" s="213" t="s">
        <v>304</v>
      </c>
      <c r="F160" s="213" t="s">
        <v>305</v>
      </c>
      <c r="G160" s="211"/>
      <c r="H160" s="211"/>
      <c r="I160" s="214"/>
      <c r="J160" s="215">
        <f>BK160</f>
        <v>0</v>
      </c>
      <c r="K160" s="211"/>
      <c r="L160" s="216"/>
      <c r="M160" s="217"/>
      <c r="N160" s="218"/>
      <c r="O160" s="218"/>
      <c r="P160" s="219">
        <f>SUM(P161:P181)</f>
        <v>0</v>
      </c>
      <c r="Q160" s="218"/>
      <c r="R160" s="219">
        <f>SUM(R161:R181)</f>
        <v>0</v>
      </c>
      <c r="S160" s="218"/>
      <c r="T160" s="220">
        <f>SUM(T161:T181)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171</v>
      </c>
      <c r="AT160" s="222" t="s">
        <v>72</v>
      </c>
      <c r="AU160" s="222" t="s">
        <v>73</v>
      </c>
      <c r="AY160" s="221" t="s">
        <v>164</v>
      </c>
      <c r="BK160" s="223">
        <f>SUM(BK161:BK181)</f>
        <v>0</v>
      </c>
    </row>
    <row r="161" s="2" customFormat="1" ht="49.05" customHeight="1">
      <c r="A161" s="37"/>
      <c r="B161" s="38"/>
      <c r="C161" s="226" t="s">
        <v>251</v>
      </c>
      <c r="D161" s="226" t="s">
        <v>167</v>
      </c>
      <c r="E161" s="227" t="s">
        <v>556</v>
      </c>
      <c r="F161" s="228" t="s">
        <v>557</v>
      </c>
      <c r="G161" s="229" t="s">
        <v>192</v>
      </c>
      <c r="H161" s="230">
        <v>3.6749999999999998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309</v>
      </c>
      <c r="AT161" s="238" t="s">
        <v>167</v>
      </c>
      <c r="AU161" s="238" t="s">
        <v>80</v>
      </c>
      <c r="AY161" s="16" t="s">
        <v>164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309</v>
      </c>
      <c r="BM161" s="238" t="s">
        <v>558</v>
      </c>
    </row>
    <row r="162" s="2" customFormat="1">
      <c r="A162" s="37"/>
      <c r="B162" s="38"/>
      <c r="C162" s="39"/>
      <c r="D162" s="240" t="s">
        <v>173</v>
      </c>
      <c r="E162" s="39"/>
      <c r="F162" s="241" t="s">
        <v>559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173</v>
      </c>
      <c r="AU162" s="16" t="s">
        <v>80</v>
      </c>
    </row>
    <row r="163" s="13" customFormat="1">
      <c r="A163" s="13"/>
      <c r="B163" s="245"/>
      <c r="C163" s="246"/>
      <c r="D163" s="240" t="s">
        <v>175</v>
      </c>
      <c r="E163" s="247" t="s">
        <v>1</v>
      </c>
      <c r="F163" s="248" t="s">
        <v>560</v>
      </c>
      <c r="G163" s="246"/>
      <c r="H163" s="249">
        <v>0.0060000000000000001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5" t="s">
        <v>175</v>
      </c>
      <c r="AU163" s="255" t="s">
        <v>80</v>
      </c>
      <c r="AV163" s="13" t="s">
        <v>82</v>
      </c>
      <c r="AW163" s="13" t="s">
        <v>30</v>
      </c>
      <c r="AX163" s="13" t="s">
        <v>73</v>
      </c>
      <c r="AY163" s="255" t="s">
        <v>164</v>
      </c>
    </row>
    <row r="164" s="13" customFormat="1">
      <c r="A164" s="13"/>
      <c r="B164" s="245"/>
      <c r="C164" s="246"/>
      <c r="D164" s="240" t="s">
        <v>175</v>
      </c>
      <c r="E164" s="247" t="s">
        <v>1</v>
      </c>
      <c r="F164" s="248" t="s">
        <v>561</v>
      </c>
      <c r="G164" s="246"/>
      <c r="H164" s="249">
        <v>0.0050000000000000001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175</v>
      </c>
      <c r="AU164" s="255" t="s">
        <v>80</v>
      </c>
      <c r="AV164" s="13" t="s">
        <v>82</v>
      </c>
      <c r="AW164" s="13" t="s">
        <v>30</v>
      </c>
      <c r="AX164" s="13" t="s">
        <v>73</v>
      </c>
      <c r="AY164" s="255" t="s">
        <v>164</v>
      </c>
    </row>
    <row r="165" s="13" customFormat="1">
      <c r="A165" s="13"/>
      <c r="B165" s="245"/>
      <c r="C165" s="246"/>
      <c r="D165" s="240" t="s">
        <v>175</v>
      </c>
      <c r="E165" s="247" t="s">
        <v>1</v>
      </c>
      <c r="F165" s="248" t="s">
        <v>562</v>
      </c>
      <c r="G165" s="246"/>
      <c r="H165" s="249">
        <v>0.033000000000000002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175</v>
      </c>
      <c r="AU165" s="255" t="s">
        <v>80</v>
      </c>
      <c r="AV165" s="13" t="s">
        <v>82</v>
      </c>
      <c r="AW165" s="13" t="s">
        <v>30</v>
      </c>
      <c r="AX165" s="13" t="s">
        <v>73</v>
      </c>
      <c r="AY165" s="255" t="s">
        <v>164</v>
      </c>
    </row>
    <row r="166" s="13" customFormat="1">
      <c r="A166" s="13"/>
      <c r="B166" s="245"/>
      <c r="C166" s="246"/>
      <c r="D166" s="240" t="s">
        <v>175</v>
      </c>
      <c r="E166" s="247" t="s">
        <v>1</v>
      </c>
      <c r="F166" s="248" t="s">
        <v>563</v>
      </c>
      <c r="G166" s="246"/>
      <c r="H166" s="249">
        <v>3.4199999999999999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175</v>
      </c>
      <c r="AU166" s="255" t="s">
        <v>80</v>
      </c>
      <c r="AV166" s="13" t="s">
        <v>82</v>
      </c>
      <c r="AW166" s="13" t="s">
        <v>30</v>
      </c>
      <c r="AX166" s="13" t="s">
        <v>73</v>
      </c>
      <c r="AY166" s="255" t="s">
        <v>164</v>
      </c>
    </row>
    <row r="167" s="13" customFormat="1">
      <c r="A167" s="13"/>
      <c r="B167" s="245"/>
      <c r="C167" s="246"/>
      <c r="D167" s="240" t="s">
        <v>175</v>
      </c>
      <c r="E167" s="247" t="s">
        <v>1</v>
      </c>
      <c r="F167" s="248" t="s">
        <v>564</v>
      </c>
      <c r="G167" s="246"/>
      <c r="H167" s="249">
        <v>0.21099999999999999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5" t="s">
        <v>175</v>
      </c>
      <c r="AU167" s="255" t="s">
        <v>80</v>
      </c>
      <c r="AV167" s="13" t="s">
        <v>82</v>
      </c>
      <c r="AW167" s="13" t="s">
        <v>30</v>
      </c>
      <c r="AX167" s="13" t="s">
        <v>73</v>
      </c>
      <c r="AY167" s="255" t="s">
        <v>164</v>
      </c>
    </row>
    <row r="168" s="14" customFormat="1">
      <c r="A168" s="14"/>
      <c r="B168" s="256"/>
      <c r="C168" s="257"/>
      <c r="D168" s="240" t="s">
        <v>175</v>
      </c>
      <c r="E168" s="258" t="s">
        <v>1</v>
      </c>
      <c r="F168" s="259" t="s">
        <v>181</v>
      </c>
      <c r="G168" s="257"/>
      <c r="H168" s="260">
        <v>3.6749999999999998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6" t="s">
        <v>175</v>
      </c>
      <c r="AU168" s="266" t="s">
        <v>80</v>
      </c>
      <c r="AV168" s="14" t="s">
        <v>171</v>
      </c>
      <c r="AW168" s="14" t="s">
        <v>30</v>
      </c>
      <c r="AX168" s="14" t="s">
        <v>80</v>
      </c>
      <c r="AY168" s="266" t="s">
        <v>164</v>
      </c>
    </row>
    <row r="169" s="2" customFormat="1" ht="62.7" customHeight="1">
      <c r="A169" s="37"/>
      <c r="B169" s="38"/>
      <c r="C169" s="226" t="s">
        <v>256</v>
      </c>
      <c r="D169" s="226" t="s">
        <v>167</v>
      </c>
      <c r="E169" s="227" t="s">
        <v>565</v>
      </c>
      <c r="F169" s="228" t="s">
        <v>566</v>
      </c>
      <c r="G169" s="229" t="s">
        <v>192</v>
      </c>
      <c r="H169" s="230">
        <v>2.5569999999999999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38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309</v>
      </c>
      <c r="AT169" s="238" t="s">
        <v>167</v>
      </c>
      <c r="AU169" s="238" t="s">
        <v>80</v>
      </c>
      <c r="AY169" s="16" t="s">
        <v>164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309</v>
      </c>
      <c r="BM169" s="238" t="s">
        <v>567</v>
      </c>
    </row>
    <row r="170" s="2" customFormat="1">
      <c r="A170" s="37"/>
      <c r="B170" s="38"/>
      <c r="C170" s="39"/>
      <c r="D170" s="240" t="s">
        <v>173</v>
      </c>
      <c r="E170" s="39"/>
      <c r="F170" s="241" t="s">
        <v>568</v>
      </c>
      <c r="G170" s="39"/>
      <c r="H170" s="39"/>
      <c r="I170" s="242"/>
      <c r="J170" s="39"/>
      <c r="K170" s="39"/>
      <c r="L170" s="43"/>
      <c r="M170" s="243"/>
      <c r="N170" s="24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173</v>
      </c>
      <c r="AU170" s="16" t="s">
        <v>80</v>
      </c>
    </row>
    <row r="171" s="13" customFormat="1">
      <c r="A171" s="13"/>
      <c r="B171" s="245"/>
      <c r="C171" s="246"/>
      <c r="D171" s="240" t="s">
        <v>175</v>
      </c>
      <c r="E171" s="247" t="s">
        <v>1</v>
      </c>
      <c r="F171" s="248" t="s">
        <v>569</v>
      </c>
      <c r="G171" s="246"/>
      <c r="H171" s="249">
        <v>2.5569999999999999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175</v>
      </c>
      <c r="AU171" s="255" t="s">
        <v>80</v>
      </c>
      <c r="AV171" s="13" t="s">
        <v>82</v>
      </c>
      <c r="AW171" s="13" t="s">
        <v>30</v>
      </c>
      <c r="AX171" s="13" t="s">
        <v>73</v>
      </c>
      <c r="AY171" s="255" t="s">
        <v>164</v>
      </c>
    </row>
    <row r="172" s="14" customFormat="1">
      <c r="A172" s="14"/>
      <c r="B172" s="256"/>
      <c r="C172" s="257"/>
      <c r="D172" s="240" t="s">
        <v>175</v>
      </c>
      <c r="E172" s="258" t="s">
        <v>1</v>
      </c>
      <c r="F172" s="259" t="s">
        <v>181</v>
      </c>
      <c r="G172" s="257"/>
      <c r="H172" s="260">
        <v>2.5569999999999999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175</v>
      </c>
      <c r="AU172" s="266" t="s">
        <v>80</v>
      </c>
      <c r="AV172" s="14" t="s">
        <v>171</v>
      </c>
      <c r="AW172" s="14" t="s">
        <v>30</v>
      </c>
      <c r="AX172" s="14" t="s">
        <v>80</v>
      </c>
      <c r="AY172" s="266" t="s">
        <v>164</v>
      </c>
    </row>
    <row r="173" s="2" customFormat="1" ht="49.05" customHeight="1">
      <c r="A173" s="37"/>
      <c r="B173" s="38"/>
      <c r="C173" s="226" t="s">
        <v>260</v>
      </c>
      <c r="D173" s="226" t="s">
        <v>167</v>
      </c>
      <c r="E173" s="227" t="s">
        <v>307</v>
      </c>
      <c r="F173" s="228" t="s">
        <v>308</v>
      </c>
      <c r="G173" s="229" t="s">
        <v>192</v>
      </c>
      <c r="H173" s="230">
        <v>0.010999999999999999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38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309</v>
      </c>
      <c r="AT173" s="238" t="s">
        <v>167</v>
      </c>
      <c r="AU173" s="238" t="s">
        <v>80</v>
      </c>
      <c r="AY173" s="16" t="s">
        <v>164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309</v>
      </c>
      <c r="BM173" s="238" t="s">
        <v>570</v>
      </c>
    </row>
    <row r="174" s="2" customFormat="1">
      <c r="A174" s="37"/>
      <c r="B174" s="38"/>
      <c r="C174" s="39"/>
      <c r="D174" s="240" t="s">
        <v>173</v>
      </c>
      <c r="E174" s="39"/>
      <c r="F174" s="241" t="s">
        <v>311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173</v>
      </c>
      <c r="AU174" s="16" t="s">
        <v>80</v>
      </c>
    </row>
    <row r="175" s="2" customFormat="1" ht="14.4" customHeight="1">
      <c r="A175" s="37"/>
      <c r="B175" s="38"/>
      <c r="C175" s="226" t="s">
        <v>264</v>
      </c>
      <c r="D175" s="226" t="s">
        <v>167</v>
      </c>
      <c r="E175" s="227" t="s">
        <v>335</v>
      </c>
      <c r="F175" s="228" t="s">
        <v>336</v>
      </c>
      <c r="G175" s="229" t="s">
        <v>192</v>
      </c>
      <c r="H175" s="230">
        <v>0.48299999999999998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38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309</v>
      </c>
      <c r="AT175" s="238" t="s">
        <v>167</v>
      </c>
      <c r="AU175" s="238" t="s">
        <v>80</v>
      </c>
      <c r="AY175" s="16" t="s">
        <v>164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309</v>
      </c>
      <c r="BM175" s="238" t="s">
        <v>571</v>
      </c>
    </row>
    <row r="176" s="2" customFormat="1">
      <c r="A176" s="37"/>
      <c r="B176" s="38"/>
      <c r="C176" s="39"/>
      <c r="D176" s="240" t="s">
        <v>173</v>
      </c>
      <c r="E176" s="39"/>
      <c r="F176" s="241" t="s">
        <v>338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173</v>
      </c>
      <c r="AU176" s="16" t="s">
        <v>80</v>
      </c>
    </row>
    <row r="177" s="13" customFormat="1">
      <c r="A177" s="13"/>
      <c r="B177" s="245"/>
      <c r="C177" s="246"/>
      <c r="D177" s="240" t="s">
        <v>175</v>
      </c>
      <c r="E177" s="247" t="s">
        <v>1</v>
      </c>
      <c r="F177" s="248" t="s">
        <v>572</v>
      </c>
      <c r="G177" s="246"/>
      <c r="H177" s="249">
        <v>0.48299999999999998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175</v>
      </c>
      <c r="AU177" s="255" t="s">
        <v>80</v>
      </c>
      <c r="AV177" s="13" t="s">
        <v>82</v>
      </c>
      <c r="AW177" s="13" t="s">
        <v>30</v>
      </c>
      <c r="AX177" s="13" t="s">
        <v>80</v>
      </c>
      <c r="AY177" s="255" t="s">
        <v>164</v>
      </c>
    </row>
    <row r="178" s="2" customFormat="1" ht="24.15" customHeight="1">
      <c r="A178" s="37"/>
      <c r="B178" s="38"/>
      <c r="C178" s="226" t="s">
        <v>269</v>
      </c>
      <c r="D178" s="226" t="s">
        <v>167</v>
      </c>
      <c r="E178" s="227" t="s">
        <v>324</v>
      </c>
      <c r="F178" s="228" t="s">
        <v>325</v>
      </c>
      <c r="G178" s="229" t="s">
        <v>192</v>
      </c>
      <c r="H178" s="230">
        <v>2.5569999999999999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38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309</v>
      </c>
      <c r="AT178" s="238" t="s">
        <v>167</v>
      </c>
      <c r="AU178" s="238" t="s">
        <v>80</v>
      </c>
      <c r="AY178" s="16" t="s">
        <v>164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309</v>
      </c>
      <c r="BM178" s="238" t="s">
        <v>573</v>
      </c>
    </row>
    <row r="179" s="2" customFormat="1">
      <c r="A179" s="37"/>
      <c r="B179" s="38"/>
      <c r="C179" s="39"/>
      <c r="D179" s="240" t="s">
        <v>173</v>
      </c>
      <c r="E179" s="39"/>
      <c r="F179" s="241" t="s">
        <v>327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173</v>
      </c>
      <c r="AU179" s="16" t="s">
        <v>80</v>
      </c>
    </row>
    <row r="180" s="2" customFormat="1" ht="14.4" customHeight="1">
      <c r="A180" s="37"/>
      <c r="B180" s="38"/>
      <c r="C180" s="226" t="s">
        <v>7</v>
      </c>
      <c r="D180" s="226" t="s">
        <v>167</v>
      </c>
      <c r="E180" s="227" t="s">
        <v>351</v>
      </c>
      <c r="F180" s="228" t="s">
        <v>352</v>
      </c>
      <c r="G180" s="229" t="s">
        <v>192</v>
      </c>
      <c r="H180" s="230">
        <v>0.010999999999999999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38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309</v>
      </c>
      <c r="AT180" s="238" t="s">
        <v>167</v>
      </c>
      <c r="AU180" s="238" t="s">
        <v>80</v>
      </c>
      <c r="AY180" s="16" t="s">
        <v>164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309</v>
      </c>
      <c r="BM180" s="238" t="s">
        <v>574</v>
      </c>
    </row>
    <row r="181" s="2" customFormat="1">
      <c r="A181" s="37"/>
      <c r="B181" s="38"/>
      <c r="C181" s="39"/>
      <c r="D181" s="240" t="s">
        <v>173</v>
      </c>
      <c r="E181" s="39"/>
      <c r="F181" s="241" t="s">
        <v>354</v>
      </c>
      <c r="G181" s="39"/>
      <c r="H181" s="39"/>
      <c r="I181" s="242"/>
      <c r="J181" s="39"/>
      <c r="K181" s="39"/>
      <c r="L181" s="43"/>
      <c r="M181" s="281"/>
      <c r="N181" s="282"/>
      <c r="O181" s="283"/>
      <c r="P181" s="283"/>
      <c r="Q181" s="283"/>
      <c r="R181" s="283"/>
      <c r="S181" s="283"/>
      <c r="T181" s="2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173</v>
      </c>
      <c r="AU181" s="16" t="s">
        <v>80</v>
      </c>
    </row>
    <row r="182" s="2" customFormat="1" ht="6.96" customHeight="1">
      <c r="A182" s="37"/>
      <c r="B182" s="65"/>
      <c r="C182" s="66"/>
      <c r="D182" s="66"/>
      <c r="E182" s="66"/>
      <c r="F182" s="66"/>
      <c r="G182" s="66"/>
      <c r="H182" s="66"/>
      <c r="I182" s="66"/>
      <c r="J182" s="66"/>
      <c r="K182" s="66"/>
      <c r="L182" s="43"/>
      <c r="M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</row>
  </sheetData>
  <sheetProtection sheet="1" autoFilter="0" formatColumns="0" formatRows="0" objects="1" scenarios="1" spinCount="100000" saltValue="rkASUL7Lc9KRmlYao0hed5Q7EglH7EhwKpgDQXpAYo5MPkW9KcO0UK/X8ao55csDDTbNdbFF1Rc6rqZO4vDsyg==" hashValue="xqvrIY2WeKmnc8Nr1YUdi1Yjb54vQkqmFI1F7nDL3/jx73Fz84z2ww87lb3aQ4AUJj6rJfCzJUhxVzt/6ChW/g==" algorithmName="SHA-512" password="CAD0"/>
  <autoFilter ref="C122:K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510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575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ROUND((SUM(BE123:BE180)),  2)</f>
        <v>0</v>
      </c>
      <c r="G35" s="37"/>
      <c r="H35" s="37"/>
      <c r="I35" s="163">
        <v>0.20999999999999999</v>
      </c>
      <c r="J35" s="162">
        <f>ROUND(((SUM(BE123:BE180))*I35),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ROUND((SUM(BF123:BF180)),  2)</f>
        <v>0</v>
      </c>
      <c r="G36" s="37"/>
      <c r="H36" s="37"/>
      <c r="I36" s="163">
        <v>0.14999999999999999</v>
      </c>
      <c r="J36" s="162">
        <f>ROUND(((SUM(BF123:BF180))*I36),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ROUND((SUM(BG123:BG180)),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ROUND((SUM(BH123:BH180)),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ROUND((SUM(BI123:BI180)),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510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02-2 - v.č. 113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J160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510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02-2 - v.č. 113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P124+P160</f>
        <v>0</v>
      </c>
      <c r="Q123" s="103"/>
      <c r="R123" s="207">
        <f>R124+R160</f>
        <v>3.6851199999999995</v>
      </c>
      <c r="S123" s="103"/>
      <c r="T123" s="208">
        <f>T124+T160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BK124+BK160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3.6851199999999995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SUM(P126:P159)</f>
        <v>0</v>
      </c>
      <c r="Q125" s="218"/>
      <c r="R125" s="219">
        <f>SUM(R126:R159)</f>
        <v>3.6851199999999995</v>
      </c>
      <c r="S125" s="218"/>
      <c r="T125" s="220">
        <f>SUM(T126:T159)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SUM(BK126:BK159)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27.138000000000002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576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27.138000000000002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577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514</v>
      </c>
      <c r="G130" s="246"/>
      <c r="H130" s="249">
        <v>27.138000000000002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27.138000000000002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1.8999999999999999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578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516</v>
      </c>
      <c r="G134" s="246"/>
      <c r="H134" s="249">
        <v>1.8999999999999999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3.4199999999999999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3.4199999999999999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579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518</v>
      </c>
      <c r="G137" s="246"/>
      <c r="H137" s="249">
        <v>3.4199999999999999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519</v>
      </c>
      <c r="F138" s="228" t="s">
        <v>520</v>
      </c>
      <c r="G138" s="229" t="s">
        <v>223</v>
      </c>
      <c r="H138" s="230">
        <v>10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521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522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523</v>
      </c>
      <c r="F140" s="228" t="s">
        <v>524</v>
      </c>
      <c r="G140" s="229" t="s">
        <v>223</v>
      </c>
      <c r="H140" s="230">
        <v>15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525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526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2" customFormat="1" ht="24.15" customHeight="1">
      <c r="A142" s="37"/>
      <c r="B142" s="38"/>
      <c r="C142" s="226" t="s">
        <v>206</v>
      </c>
      <c r="D142" s="226" t="s">
        <v>167</v>
      </c>
      <c r="E142" s="227" t="s">
        <v>527</v>
      </c>
      <c r="F142" s="228" t="s">
        <v>528</v>
      </c>
      <c r="G142" s="229" t="s">
        <v>223</v>
      </c>
      <c r="H142" s="230">
        <v>8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38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171</v>
      </c>
      <c r="AT142" s="238" t="s">
        <v>167</v>
      </c>
      <c r="AU142" s="238" t="s">
        <v>82</v>
      </c>
      <c r="AY142" s="16" t="s">
        <v>164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171</v>
      </c>
      <c r="BM142" s="238" t="s">
        <v>529</v>
      </c>
    </row>
    <row r="143" s="2" customFormat="1">
      <c r="A143" s="37"/>
      <c r="B143" s="38"/>
      <c r="C143" s="39"/>
      <c r="D143" s="240" t="s">
        <v>173</v>
      </c>
      <c r="E143" s="39"/>
      <c r="F143" s="241" t="s">
        <v>530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173</v>
      </c>
      <c r="AU143" s="16" t="s">
        <v>82</v>
      </c>
    </row>
    <row r="144" s="2" customFormat="1" ht="14.4" customHeight="1">
      <c r="A144" s="37"/>
      <c r="B144" s="38"/>
      <c r="C144" s="267" t="s">
        <v>193</v>
      </c>
      <c r="D144" s="267" t="s">
        <v>189</v>
      </c>
      <c r="E144" s="268" t="s">
        <v>252</v>
      </c>
      <c r="F144" s="269" t="s">
        <v>253</v>
      </c>
      <c r="G144" s="270" t="s">
        <v>223</v>
      </c>
      <c r="H144" s="271">
        <v>24</v>
      </c>
      <c r="I144" s="272"/>
      <c r="J144" s="273">
        <f>ROUND(I144*H144,2)</f>
        <v>0</v>
      </c>
      <c r="K144" s="274"/>
      <c r="L144" s="275"/>
      <c r="M144" s="276" t="s">
        <v>1</v>
      </c>
      <c r="N144" s="277" t="s">
        <v>38</v>
      </c>
      <c r="O144" s="90"/>
      <c r="P144" s="236">
        <f>O144*H144</f>
        <v>0</v>
      </c>
      <c r="Q144" s="236">
        <v>0.00018000000000000001</v>
      </c>
      <c r="R144" s="236">
        <f>Q144*H144</f>
        <v>0.0043200000000000001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193</v>
      </c>
      <c r="AT144" s="238" t="s">
        <v>189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531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253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67" t="s">
        <v>215</v>
      </c>
      <c r="D146" s="267" t="s">
        <v>189</v>
      </c>
      <c r="E146" s="268" t="s">
        <v>532</v>
      </c>
      <c r="F146" s="269" t="s">
        <v>533</v>
      </c>
      <c r="G146" s="270" t="s">
        <v>223</v>
      </c>
      <c r="H146" s="271">
        <v>380</v>
      </c>
      <c r="I146" s="272"/>
      <c r="J146" s="273">
        <f>ROUND(I146*H146,2)</f>
        <v>0</v>
      </c>
      <c r="K146" s="274"/>
      <c r="L146" s="275"/>
      <c r="M146" s="276" t="s">
        <v>1</v>
      </c>
      <c r="N146" s="277" t="s">
        <v>38</v>
      </c>
      <c r="O146" s="90"/>
      <c r="P146" s="236">
        <f>O146*H146</f>
        <v>0</v>
      </c>
      <c r="Q146" s="236">
        <v>0.00056999999999999998</v>
      </c>
      <c r="R146" s="236">
        <f>Q146*H146</f>
        <v>0.21659999999999999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193</v>
      </c>
      <c r="AT146" s="238" t="s">
        <v>189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580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533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14.4" customHeight="1">
      <c r="A148" s="37"/>
      <c r="B148" s="38"/>
      <c r="C148" s="267" t="s">
        <v>220</v>
      </c>
      <c r="D148" s="267" t="s">
        <v>189</v>
      </c>
      <c r="E148" s="268" t="s">
        <v>261</v>
      </c>
      <c r="F148" s="269" t="s">
        <v>262</v>
      </c>
      <c r="G148" s="270" t="s">
        <v>223</v>
      </c>
      <c r="H148" s="271">
        <v>380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38</v>
      </c>
      <c r="O148" s="90"/>
      <c r="P148" s="236">
        <f>O148*H148</f>
        <v>0</v>
      </c>
      <c r="Q148" s="236">
        <v>9.0000000000000006E-05</v>
      </c>
      <c r="R148" s="236">
        <f>Q148*H148</f>
        <v>0.034200000000000001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193</v>
      </c>
      <c r="AT148" s="238" t="s">
        <v>189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535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262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2" customFormat="1" ht="37.8" customHeight="1">
      <c r="A150" s="37"/>
      <c r="B150" s="38"/>
      <c r="C150" s="226" t="s">
        <v>226</v>
      </c>
      <c r="D150" s="226" t="s">
        <v>167</v>
      </c>
      <c r="E150" s="227" t="s">
        <v>536</v>
      </c>
      <c r="F150" s="228" t="s">
        <v>537</v>
      </c>
      <c r="G150" s="229" t="s">
        <v>223</v>
      </c>
      <c r="H150" s="230">
        <v>6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38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171</v>
      </c>
      <c r="AT150" s="238" t="s">
        <v>167</v>
      </c>
      <c r="AU150" s="238" t="s">
        <v>82</v>
      </c>
      <c r="AY150" s="16" t="s">
        <v>164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171</v>
      </c>
      <c r="BM150" s="238" t="s">
        <v>538</v>
      </c>
    </row>
    <row r="151" s="2" customFormat="1">
      <c r="A151" s="37"/>
      <c r="B151" s="38"/>
      <c r="C151" s="39"/>
      <c r="D151" s="240" t="s">
        <v>173</v>
      </c>
      <c r="E151" s="39"/>
      <c r="F151" s="241" t="s">
        <v>539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173</v>
      </c>
      <c r="AU151" s="16" t="s">
        <v>82</v>
      </c>
    </row>
    <row r="152" s="2" customFormat="1" ht="24.15" customHeight="1">
      <c r="A152" s="37"/>
      <c r="B152" s="38"/>
      <c r="C152" s="226" t="s">
        <v>232</v>
      </c>
      <c r="D152" s="226" t="s">
        <v>167</v>
      </c>
      <c r="E152" s="227" t="s">
        <v>540</v>
      </c>
      <c r="F152" s="228" t="s">
        <v>541</v>
      </c>
      <c r="G152" s="229" t="s">
        <v>542</v>
      </c>
      <c r="H152" s="230">
        <v>64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38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171</v>
      </c>
      <c r="AT152" s="238" t="s">
        <v>167</v>
      </c>
      <c r="AU152" s="238" t="s">
        <v>82</v>
      </c>
      <c r="AY152" s="16" t="s">
        <v>164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171</v>
      </c>
      <c r="BM152" s="238" t="s">
        <v>543</v>
      </c>
    </row>
    <row r="153" s="2" customFormat="1">
      <c r="A153" s="37"/>
      <c r="B153" s="38"/>
      <c r="C153" s="39"/>
      <c r="D153" s="240" t="s">
        <v>173</v>
      </c>
      <c r="E153" s="39"/>
      <c r="F153" s="241" t="s">
        <v>544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173</v>
      </c>
      <c r="AU153" s="16" t="s">
        <v>82</v>
      </c>
    </row>
    <row r="154" s="2" customFormat="1" ht="24.15" customHeight="1">
      <c r="A154" s="37"/>
      <c r="B154" s="38"/>
      <c r="C154" s="226" t="s">
        <v>237</v>
      </c>
      <c r="D154" s="226" t="s">
        <v>167</v>
      </c>
      <c r="E154" s="227" t="s">
        <v>545</v>
      </c>
      <c r="F154" s="228" t="s">
        <v>546</v>
      </c>
      <c r="G154" s="229" t="s">
        <v>240</v>
      </c>
      <c r="H154" s="230">
        <v>43.174999999999997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38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171</v>
      </c>
      <c r="AT154" s="238" t="s">
        <v>167</v>
      </c>
      <c r="AU154" s="238" t="s">
        <v>82</v>
      </c>
      <c r="AY154" s="16" t="s">
        <v>164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171</v>
      </c>
      <c r="BM154" s="238" t="s">
        <v>581</v>
      </c>
    </row>
    <row r="155" s="2" customFormat="1">
      <c r="A155" s="37"/>
      <c r="B155" s="38"/>
      <c r="C155" s="39"/>
      <c r="D155" s="240" t="s">
        <v>173</v>
      </c>
      <c r="E155" s="39"/>
      <c r="F155" s="241" t="s">
        <v>548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173</v>
      </c>
      <c r="AU155" s="16" t="s">
        <v>82</v>
      </c>
    </row>
    <row r="156" s="2" customFormat="1" ht="24.15" customHeight="1">
      <c r="A156" s="37"/>
      <c r="B156" s="38"/>
      <c r="C156" s="226" t="s">
        <v>243</v>
      </c>
      <c r="D156" s="226" t="s">
        <v>167</v>
      </c>
      <c r="E156" s="227" t="s">
        <v>582</v>
      </c>
      <c r="F156" s="228" t="s">
        <v>583</v>
      </c>
      <c r="G156" s="229" t="s">
        <v>192</v>
      </c>
      <c r="H156" s="230">
        <v>0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38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171</v>
      </c>
      <c r="AT156" s="238" t="s">
        <v>167</v>
      </c>
      <c r="AU156" s="238" t="s">
        <v>82</v>
      </c>
      <c r="AY156" s="16" t="s">
        <v>164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171</v>
      </c>
      <c r="BM156" s="238" t="s">
        <v>551</v>
      </c>
    </row>
    <row r="157" s="2" customFormat="1">
      <c r="A157" s="37"/>
      <c r="B157" s="38"/>
      <c r="C157" s="39"/>
      <c r="D157" s="240" t="s">
        <v>173</v>
      </c>
      <c r="E157" s="39"/>
      <c r="F157" s="241" t="s">
        <v>552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173</v>
      </c>
      <c r="AU157" s="16" t="s">
        <v>82</v>
      </c>
    </row>
    <row r="158" s="2" customFormat="1" ht="14.4" customHeight="1">
      <c r="A158" s="37"/>
      <c r="B158" s="38"/>
      <c r="C158" s="267" t="s">
        <v>8</v>
      </c>
      <c r="D158" s="267" t="s">
        <v>189</v>
      </c>
      <c r="E158" s="268" t="s">
        <v>553</v>
      </c>
      <c r="F158" s="269" t="s">
        <v>554</v>
      </c>
      <c r="G158" s="270" t="s">
        <v>170</v>
      </c>
      <c r="H158" s="271">
        <v>10</v>
      </c>
      <c r="I158" s="272"/>
      <c r="J158" s="273">
        <f>ROUND(I158*H158,2)</f>
        <v>0</v>
      </c>
      <c r="K158" s="274"/>
      <c r="L158" s="275"/>
      <c r="M158" s="276" t="s">
        <v>1</v>
      </c>
      <c r="N158" s="277" t="s">
        <v>38</v>
      </c>
      <c r="O158" s="90"/>
      <c r="P158" s="236">
        <f>O158*H158</f>
        <v>0</v>
      </c>
      <c r="Q158" s="236">
        <v>0.001</v>
      </c>
      <c r="R158" s="236">
        <f>Q158*H158</f>
        <v>0.01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193</v>
      </c>
      <c r="AT158" s="238" t="s">
        <v>189</v>
      </c>
      <c r="AU158" s="238" t="s">
        <v>82</v>
      </c>
      <c r="AY158" s="16" t="s">
        <v>164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171</v>
      </c>
      <c r="BM158" s="238" t="s">
        <v>555</v>
      </c>
    </row>
    <row r="159" s="2" customFormat="1">
      <c r="A159" s="37"/>
      <c r="B159" s="38"/>
      <c r="C159" s="39"/>
      <c r="D159" s="240" t="s">
        <v>173</v>
      </c>
      <c r="E159" s="39"/>
      <c r="F159" s="241" t="s">
        <v>554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173</v>
      </c>
      <c r="AU159" s="16" t="s">
        <v>82</v>
      </c>
    </row>
    <row r="160" s="12" customFormat="1" ht="25.92" customHeight="1">
      <c r="A160" s="12"/>
      <c r="B160" s="210"/>
      <c r="C160" s="211"/>
      <c r="D160" s="212" t="s">
        <v>72</v>
      </c>
      <c r="E160" s="213" t="s">
        <v>304</v>
      </c>
      <c r="F160" s="213" t="s">
        <v>305</v>
      </c>
      <c r="G160" s="211"/>
      <c r="H160" s="211"/>
      <c r="I160" s="214"/>
      <c r="J160" s="215">
        <f>BK160</f>
        <v>0</v>
      </c>
      <c r="K160" s="211"/>
      <c r="L160" s="216"/>
      <c r="M160" s="217"/>
      <c r="N160" s="218"/>
      <c r="O160" s="218"/>
      <c r="P160" s="219">
        <f>SUM(P161:P180)</f>
        <v>0</v>
      </c>
      <c r="Q160" s="218"/>
      <c r="R160" s="219">
        <f>SUM(R161:R180)</f>
        <v>0</v>
      </c>
      <c r="S160" s="218"/>
      <c r="T160" s="220">
        <f>SUM(T161:T180)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171</v>
      </c>
      <c r="AT160" s="222" t="s">
        <v>72</v>
      </c>
      <c r="AU160" s="222" t="s">
        <v>73</v>
      </c>
      <c r="AY160" s="221" t="s">
        <v>164</v>
      </c>
      <c r="BK160" s="223">
        <f>SUM(BK161:BK180)</f>
        <v>0</v>
      </c>
    </row>
    <row r="161" s="2" customFormat="1" ht="49.05" customHeight="1">
      <c r="A161" s="37"/>
      <c r="B161" s="38"/>
      <c r="C161" s="226" t="s">
        <v>251</v>
      </c>
      <c r="D161" s="226" t="s">
        <v>167</v>
      </c>
      <c r="E161" s="227" t="s">
        <v>556</v>
      </c>
      <c r="F161" s="228" t="s">
        <v>557</v>
      </c>
      <c r="G161" s="229" t="s">
        <v>192</v>
      </c>
      <c r="H161" s="230">
        <v>0.26500000000000001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309</v>
      </c>
      <c r="AT161" s="238" t="s">
        <v>167</v>
      </c>
      <c r="AU161" s="238" t="s">
        <v>80</v>
      </c>
      <c r="AY161" s="16" t="s">
        <v>164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309</v>
      </c>
      <c r="BM161" s="238" t="s">
        <v>584</v>
      </c>
    </row>
    <row r="162" s="2" customFormat="1">
      <c r="A162" s="37"/>
      <c r="B162" s="38"/>
      <c r="C162" s="39"/>
      <c r="D162" s="240" t="s">
        <v>173</v>
      </c>
      <c r="E162" s="39"/>
      <c r="F162" s="241" t="s">
        <v>559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173</v>
      </c>
      <c r="AU162" s="16" t="s">
        <v>80</v>
      </c>
    </row>
    <row r="163" s="13" customFormat="1">
      <c r="A163" s="13"/>
      <c r="B163" s="245"/>
      <c r="C163" s="246"/>
      <c r="D163" s="240" t="s">
        <v>175</v>
      </c>
      <c r="E163" s="247" t="s">
        <v>1</v>
      </c>
      <c r="F163" s="248" t="s">
        <v>585</v>
      </c>
      <c r="G163" s="246"/>
      <c r="H163" s="249">
        <v>0.0040000000000000001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5" t="s">
        <v>175</v>
      </c>
      <c r="AU163" s="255" t="s">
        <v>80</v>
      </c>
      <c r="AV163" s="13" t="s">
        <v>82</v>
      </c>
      <c r="AW163" s="13" t="s">
        <v>30</v>
      </c>
      <c r="AX163" s="13" t="s">
        <v>73</v>
      </c>
      <c r="AY163" s="255" t="s">
        <v>164</v>
      </c>
    </row>
    <row r="164" s="13" customFormat="1">
      <c r="A164" s="13"/>
      <c r="B164" s="245"/>
      <c r="C164" s="246"/>
      <c r="D164" s="240" t="s">
        <v>175</v>
      </c>
      <c r="E164" s="247" t="s">
        <v>1</v>
      </c>
      <c r="F164" s="248" t="s">
        <v>586</v>
      </c>
      <c r="G164" s="246"/>
      <c r="H164" s="249">
        <v>0.01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175</v>
      </c>
      <c r="AU164" s="255" t="s">
        <v>80</v>
      </c>
      <c r="AV164" s="13" t="s">
        <v>82</v>
      </c>
      <c r="AW164" s="13" t="s">
        <v>30</v>
      </c>
      <c r="AX164" s="13" t="s">
        <v>73</v>
      </c>
      <c r="AY164" s="255" t="s">
        <v>164</v>
      </c>
    </row>
    <row r="165" s="13" customFormat="1">
      <c r="A165" s="13"/>
      <c r="B165" s="245"/>
      <c r="C165" s="246"/>
      <c r="D165" s="240" t="s">
        <v>175</v>
      </c>
      <c r="E165" s="247" t="s">
        <v>1</v>
      </c>
      <c r="F165" s="248" t="s">
        <v>587</v>
      </c>
      <c r="G165" s="246"/>
      <c r="H165" s="249">
        <v>0.034000000000000002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175</v>
      </c>
      <c r="AU165" s="255" t="s">
        <v>80</v>
      </c>
      <c r="AV165" s="13" t="s">
        <v>82</v>
      </c>
      <c r="AW165" s="13" t="s">
        <v>30</v>
      </c>
      <c r="AX165" s="13" t="s">
        <v>73</v>
      </c>
      <c r="AY165" s="255" t="s">
        <v>164</v>
      </c>
    </row>
    <row r="166" s="13" customFormat="1">
      <c r="A166" s="13"/>
      <c r="B166" s="245"/>
      <c r="C166" s="246"/>
      <c r="D166" s="240" t="s">
        <v>175</v>
      </c>
      <c r="E166" s="247" t="s">
        <v>1</v>
      </c>
      <c r="F166" s="248" t="s">
        <v>588</v>
      </c>
      <c r="G166" s="246"/>
      <c r="H166" s="249">
        <v>0.217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175</v>
      </c>
      <c r="AU166" s="255" t="s">
        <v>80</v>
      </c>
      <c r="AV166" s="13" t="s">
        <v>82</v>
      </c>
      <c r="AW166" s="13" t="s">
        <v>30</v>
      </c>
      <c r="AX166" s="13" t="s">
        <v>73</v>
      </c>
      <c r="AY166" s="255" t="s">
        <v>164</v>
      </c>
    </row>
    <row r="167" s="14" customFormat="1">
      <c r="A167" s="14"/>
      <c r="B167" s="256"/>
      <c r="C167" s="257"/>
      <c r="D167" s="240" t="s">
        <v>175</v>
      </c>
      <c r="E167" s="258" t="s">
        <v>1</v>
      </c>
      <c r="F167" s="259" t="s">
        <v>181</v>
      </c>
      <c r="G167" s="257"/>
      <c r="H167" s="260">
        <v>0.26500000000000001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6" t="s">
        <v>175</v>
      </c>
      <c r="AU167" s="266" t="s">
        <v>80</v>
      </c>
      <c r="AV167" s="14" t="s">
        <v>171</v>
      </c>
      <c r="AW167" s="14" t="s">
        <v>30</v>
      </c>
      <c r="AX167" s="14" t="s">
        <v>80</v>
      </c>
      <c r="AY167" s="266" t="s">
        <v>164</v>
      </c>
    </row>
    <row r="168" s="2" customFormat="1" ht="62.7" customHeight="1">
      <c r="A168" s="37"/>
      <c r="B168" s="38"/>
      <c r="C168" s="226" t="s">
        <v>256</v>
      </c>
      <c r="D168" s="226" t="s">
        <v>167</v>
      </c>
      <c r="E168" s="227" t="s">
        <v>565</v>
      </c>
      <c r="F168" s="228" t="s">
        <v>566</v>
      </c>
      <c r="G168" s="229" t="s">
        <v>192</v>
      </c>
      <c r="H168" s="230">
        <v>4.4269999999999996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38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309</v>
      </c>
      <c r="AT168" s="238" t="s">
        <v>167</v>
      </c>
      <c r="AU168" s="238" t="s">
        <v>80</v>
      </c>
      <c r="AY168" s="16" t="s">
        <v>164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309</v>
      </c>
      <c r="BM168" s="238" t="s">
        <v>567</v>
      </c>
    </row>
    <row r="169" s="2" customFormat="1">
      <c r="A169" s="37"/>
      <c r="B169" s="38"/>
      <c r="C169" s="39"/>
      <c r="D169" s="240" t="s">
        <v>173</v>
      </c>
      <c r="E169" s="39"/>
      <c r="F169" s="241" t="s">
        <v>568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173</v>
      </c>
      <c r="AU169" s="16" t="s">
        <v>80</v>
      </c>
    </row>
    <row r="170" s="13" customFormat="1">
      <c r="A170" s="13"/>
      <c r="B170" s="245"/>
      <c r="C170" s="246"/>
      <c r="D170" s="240" t="s">
        <v>175</v>
      </c>
      <c r="E170" s="247" t="s">
        <v>1</v>
      </c>
      <c r="F170" s="248" t="s">
        <v>589</v>
      </c>
      <c r="G170" s="246"/>
      <c r="H170" s="249">
        <v>4.4269999999999996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5" t="s">
        <v>175</v>
      </c>
      <c r="AU170" s="255" t="s">
        <v>80</v>
      </c>
      <c r="AV170" s="13" t="s">
        <v>82</v>
      </c>
      <c r="AW170" s="13" t="s">
        <v>30</v>
      </c>
      <c r="AX170" s="13" t="s">
        <v>73</v>
      </c>
      <c r="AY170" s="255" t="s">
        <v>164</v>
      </c>
    </row>
    <row r="171" s="14" customFormat="1">
      <c r="A171" s="14"/>
      <c r="B171" s="256"/>
      <c r="C171" s="257"/>
      <c r="D171" s="240" t="s">
        <v>175</v>
      </c>
      <c r="E171" s="258" t="s">
        <v>1</v>
      </c>
      <c r="F171" s="259" t="s">
        <v>181</v>
      </c>
      <c r="G171" s="257"/>
      <c r="H171" s="260">
        <v>4.4269999999999996</v>
      </c>
      <c r="I171" s="261"/>
      <c r="J171" s="257"/>
      <c r="K171" s="257"/>
      <c r="L171" s="262"/>
      <c r="M171" s="263"/>
      <c r="N171" s="264"/>
      <c r="O171" s="264"/>
      <c r="P171" s="264"/>
      <c r="Q171" s="264"/>
      <c r="R171" s="264"/>
      <c r="S171" s="264"/>
      <c r="T171" s="26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6" t="s">
        <v>175</v>
      </c>
      <c r="AU171" s="266" t="s">
        <v>80</v>
      </c>
      <c r="AV171" s="14" t="s">
        <v>171</v>
      </c>
      <c r="AW171" s="14" t="s">
        <v>30</v>
      </c>
      <c r="AX171" s="14" t="s">
        <v>80</v>
      </c>
      <c r="AY171" s="266" t="s">
        <v>164</v>
      </c>
    </row>
    <row r="172" s="2" customFormat="1" ht="49.05" customHeight="1">
      <c r="A172" s="37"/>
      <c r="B172" s="38"/>
      <c r="C172" s="226" t="s">
        <v>260</v>
      </c>
      <c r="D172" s="226" t="s">
        <v>167</v>
      </c>
      <c r="E172" s="227" t="s">
        <v>307</v>
      </c>
      <c r="F172" s="228" t="s">
        <v>308</v>
      </c>
      <c r="G172" s="229" t="s">
        <v>192</v>
      </c>
      <c r="H172" s="230">
        <v>0.010999999999999999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309</v>
      </c>
      <c r="AT172" s="238" t="s">
        <v>167</v>
      </c>
      <c r="AU172" s="238" t="s">
        <v>80</v>
      </c>
      <c r="AY172" s="16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309</v>
      </c>
      <c r="BM172" s="238" t="s">
        <v>590</v>
      </c>
    </row>
    <row r="173" s="2" customFormat="1">
      <c r="A173" s="37"/>
      <c r="B173" s="38"/>
      <c r="C173" s="39"/>
      <c r="D173" s="240" t="s">
        <v>173</v>
      </c>
      <c r="E173" s="39"/>
      <c r="F173" s="241" t="s">
        <v>311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173</v>
      </c>
      <c r="AU173" s="16" t="s">
        <v>80</v>
      </c>
    </row>
    <row r="174" s="2" customFormat="1" ht="14.4" customHeight="1">
      <c r="A174" s="37"/>
      <c r="B174" s="38"/>
      <c r="C174" s="226" t="s">
        <v>264</v>
      </c>
      <c r="D174" s="226" t="s">
        <v>167</v>
      </c>
      <c r="E174" s="227" t="s">
        <v>335</v>
      </c>
      <c r="F174" s="228" t="s">
        <v>336</v>
      </c>
      <c r="G174" s="229" t="s">
        <v>192</v>
      </c>
      <c r="H174" s="230">
        <v>0.503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38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309</v>
      </c>
      <c r="AT174" s="238" t="s">
        <v>167</v>
      </c>
      <c r="AU174" s="238" t="s">
        <v>80</v>
      </c>
      <c r="AY174" s="16" t="s">
        <v>164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309</v>
      </c>
      <c r="BM174" s="238" t="s">
        <v>591</v>
      </c>
    </row>
    <row r="175" s="2" customFormat="1">
      <c r="A175" s="37"/>
      <c r="B175" s="38"/>
      <c r="C175" s="39"/>
      <c r="D175" s="240" t="s">
        <v>173</v>
      </c>
      <c r="E175" s="39"/>
      <c r="F175" s="241" t="s">
        <v>338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173</v>
      </c>
      <c r="AU175" s="16" t="s">
        <v>80</v>
      </c>
    </row>
    <row r="176" s="13" customFormat="1">
      <c r="A176" s="13"/>
      <c r="B176" s="245"/>
      <c r="C176" s="246"/>
      <c r="D176" s="240" t="s">
        <v>175</v>
      </c>
      <c r="E176" s="247" t="s">
        <v>1</v>
      </c>
      <c r="F176" s="248" t="s">
        <v>592</v>
      </c>
      <c r="G176" s="246"/>
      <c r="H176" s="249">
        <v>0.503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5" t="s">
        <v>175</v>
      </c>
      <c r="AU176" s="255" t="s">
        <v>80</v>
      </c>
      <c r="AV176" s="13" t="s">
        <v>82</v>
      </c>
      <c r="AW176" s="13" t="s">
        <v>30</v>
      </c>
      <c r="AX176" s="13" t="s">
        <v>80</v>
      </c>
      <c r="AY176" s="255" t="s">
        <v>164</v>
      </c>
    </row>
    <row r="177" s="2" customFormat="1" ht="24.15" customHeight="1">
      <c r="A177" s="37"/>
      <c r="B177" s="38"/>
      <c r="C177" s="226" t="s">
        <v>269</v>
      </c>
      <c r="D177" s="226" t="s">
        <v>167</v>
      </c>
      <c r="E177" s="227" t="s">
        <v>324</v>
      </c>
      <c r="F177" s="228" t="s">
        <v>325</v>
      </c>
      <c r="G177" s="229" t="s">
        <v>192</v>
      </c>
      <c r="H177" s="230">
        <v>4.4269999999999996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38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309</v>
      </c>
      <c r="AT177" s="238" t="s">
        <v>167</v>
      </c>
      <c r="AU177" s="238" t="s">
        <v>80</v>
      </c>
      <c r="AY177" s="16" t="s">
        <v>164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309</v>
      </c>
      <c r="BM177" s="238" t="s">
        <v>593</v>
      </c>
    </row>
    <row r="178" s="2" customFormat="1">
      <c r="A178" s="37"/>
      <c r="B178" s="38"/>
      <c r="C178" s="39"/>
      <c r="D178" s="240" t="s">
        <v>173</v>
      </c>
      <c r="E178" s="39"/>
      <c r="F178" s="241" t="s">
        <v>327</v>
      </c>
      <c r="G178" s="39"/>
      <c r="H178" s="39"/>
      <c r="I178" s="242"/>
      <c r="J178" s="39"/>
      <c r="K178" s="39"/>
      <c r="L178" s="43"/>
      <c r="M178" s="243"/>
      <c r="N178" s="24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173</v>
      </c>
      <c r="AU178" s="16" t="s">
        <v>80</v>
      </c>
    </row>
    <row r="179" s="2" customFormat="1" ht="14.4" customHeight="1">
      <c r="A179" s="37"/>
      <c r="B179" s="38"/>
      <c r="C179" s="226" t="s">
        <v>7</v>
      </c>
      <c r="D179" s="226" t="s">
        <v>167</v>
      </c>
      <c r="E179" s="227" t="s">
        <v>351</v>
      </c>
      <c r="F179" s="228" t="s">
        <v>352</v>
      </c>
      <c r="G179" s="229" t="s">
        <v>192</v>
      </c>
      <c r="H179" s="230">
        <v>0.010999999999999999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38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309</v>
      </c>
      <c r="AT179" s="238" t="s">
        <v>167</v>
      </c>
      <c r="AU179" s="238" t="s">
        <v>80</v>
      </c>
      <c r="AY179" s="16" t="s">
        <v>164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309</v>
      </c>
      <c r="BM179" s="238" t="s">
        <v>574</v>
      </c>
    </row>
    <row r="180" s="2" customFormat="1">
      <c r="A180" s="37"/>
      <c r="B180" s="38"/>
      <c r="C180" s="39"/>
      <c r="D180" s="240" t="s">
        <v>173</v>
      </c>
      <c r="E180" s="39"/>
      <c r="F180" s="241" t="s">
        <v>354</v>
      </c>
      <c r="G180" s="39"/>
      <c r="H180" s="39"/>
      <c r="I180" s="242"/>
      <c r="J180" s="39"/>
      <c r="K180" s="39"/>
      <c r="L180" s="43"/>
      <c r="M180" s="281"/>
      <c r="N180" s="282"/>
      <c r="O180" s="283"/>
      <c r="P180" s="283"/>
      <c r="Q180" s="283"/>
      <c r="R180" s="283"/>
      <c r="S180" s="283"/>
      <c r="T180" s="2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173</v>
      </c>
      <c r="AU180" s="16" t="s">
        <v>80</v>
      </c>
    </row>
    <row r="181" s="2" customFormat="1" ht="6.96" customHeight="1">
      <c r="A181" s="37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43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nLvA7N60+pdXF7bndfu5D7BqEMNA5LxDUdDJ7Gfib4IQt4ZXWX0X7MdN6Nxo/fVJfmVcfpTSqfPIZmUM85ZYxA==" hashValue="VCWw3JF6sWKnfe7HPnpcSHEJ06xkwRRyx1O88aEVci+tbz4CDiw7VHY1jguhLSTDo+2SNV2vgsAt23YblSCZJg==" algorithmName="SHA-512" password="CAD0"/>
  <autoFilter ref="C122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510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594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ROUND((SUM(BE123:BE178)),  2)</f>
        <v>0</v>
      </c>
      <c r="G35" s="37"/>
      <c r="H35" s="37"/>
      <c r="I35" s="163">
        <v>0.20999999999999999</v>
      </c>
      <c r="J35" s="162">
        <f>ROUND(((SUM(BE123:BE178))*I35),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ROUND((SUM(BF123:BF178)),  2)</f>
        <v>0</v>
      </c>
      <c r="G36" s="37"/>
      <c r="H36" s="37"/>
      <c r="I36" s="163">
        <v>0.14999999999999999</v>
      </c>
      <c r="J36" s="162">
        <f>ROUND(((SUM(BF123:BF178))*I36),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ROUND((SUM(BG123:BG178)),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ROUND((SUM(BH123:BH178)),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ROUND((SUM(BI123:BI178)),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510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02-3 - v.č. 114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J158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510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02-3 - v.č. 114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P124+P158</f>
        <v>0</v>
      </c>
      <c r="Q123" s="103"/>
      <c r="R123" s="207">
        <f>R124+R158</f>
        <v>3.5381999999999998</v>
      </c>
      <c r="S123" s="103"/>
      <c r="T123" s="208">
        <f>T124+T158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BK124+BK158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3.5381999999999998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SUM(P126:P157)</f>
        <v>0</v>
      </c>
      <c r="Q125" s="218"/>
      <c r="R125" s="219">
        <f>SUM(R126:R157)</f>
        <v>3.5381999999999998</v>
      </c>
      <c r="S125" s="218"/>
      <c r="T125" s="220">
        <f>SUM(T126:T157)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SUM(BK126:BK157)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25.222000000000001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595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25.222000000000001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596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597</v>
      </c>
      <c r="G130" s="246"/>
      <c r="H130" s="249">
        <v>25.222000000000001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25.222000000000001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1.766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598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599</v>
      </c>
      <c r="G134" s="246"/>
      <c r="H134" s="249">
        <v>1.766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3.1789999999999998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3.1789999999999998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600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601</v>
      </c>
      <c r="G137" s="246"/>
      <c r="H137" s="249">
        <v>3.1789999999999998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519</v>
      </c>
      <c r="F138" s="228" t="s">
        <v>520</v>
      </c>
      <c r="G138" s="229" t="s">
        <v>223</v>
      </c>
      <c r="H138" s="230">
        <v>15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521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522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523</v>
      </c>
      <c r="F140" s="228" t="s">
        <v>524</v>
      </c>
      <c r="G140" s="229" t="s">
        <v>223</v>
      </c>
      <c r="H140" s="230">
        <v>13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525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526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2" customFormat="1" ht="24.15" customHeight="1">
      <c r="A142" s="37"/>
      <c r="B142" s="38"/>
      <c r="C142" s="226" t="s">
        <v>206</v>
      </c>
      <c r="D142" s="226" t="s">
        <v>167</v>
      </c>
      <c r="E142" s="227" t="s">
        <v>527</v>
      </c>
      <c r="F142" s="228" t="s">
        <v>528</v>
      </c>
      <c r="G142" s="229" t="s">
        <v>223</v>
      </c>
      <c r="H142" s="230">
        <v>7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38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171</v>
      </c>
      <c r="AT142" s="238" t="s">
        <v>167</v>
      </c>
      <c r="AU142" s="238" t="s">
        <v>82</v>
      </c>
      <c r="AY142" s="16" t="s">
        <v>164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171</v>
      </c>
      <c r="BM142" s="238" t="s">
        <v>529</v>
      </c>
    </row>
    <row r="143" s="2" customFormat="1">
      <c r="A143" s="37"/>
      <c r="B143" s="38"/>
      <c r="C143" s="39"/>
      <c r="D143" s="240" t="s">
        <v>173</v>
      </c>
      <c r="E143" s="39"/>
      <c r="F143" s="241" t="s">
        <v>530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173</v>
      </c>
      <c r="AU143" s="16" t="s">
        <v>82</v>
      </c>
    </row>
    <row r="144" s="2" customFormat="1" ht="14.4" customHeight="1">
      <c r="A144" s="37"/>
      <c r="B144" s="38"/>
      <c r="C144" s="267" t="s">
        <v>193</v>
      </c>
      <c r="D144" s="267" t="s">
        <v>189</v>
      </c>
      <c r="E144" s="268" t="s">
        <v>252</v>
      </c>
      <c r="F144" s="269" t="s">
        <v>253</v>
      </c>
      <c r="G144" s="270" t="s">
        <v>223</v>
      </c>
      <c r="H144" s="271">
        <v>48</v>
      </c>
      <c r="I144" s="272"/>
      <c r="J144" s="273">
        <f>ROUND(I144*H144,2)</f>
        <v>0</v>
      </c>
      <c r="K144" s="274"/>
      <c r="L144" s="275"/>
      <c r="M144" s="276" t="s">
        <v>1</v>
      </c>
      <c r="N144" s="277" t="s">
        <v>38</v>
      </c>
      <c r="O144" s="90"/>
      <c r="P144" s="236">
        <f>O144*H144</f>
        <v>0</v>
      </c>
      <c r="Q144" s="236">
        <v>0.00018000000000000001</v>
      </c>
      <c r="R144" s="236">
        <f>Q144*H144</f>
        <v>0.0086400000000000001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193</v>
      </c>
      <c r="AT144" s="238" t="s">
        <v>189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531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253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67" t="s">
        <v>215</v>
      </c>
      <c r="D146" s="267" t="s">
        <v>189</v>
      </c>
      <c r="E146" s="268" t="s">
        <v>532</v>
      </c>
      <c r="F146" s="269" t="s">
        <v>533</v>
      </c>
      <c r="G146" s="270" t="s">
        <v>223</v>
      </c>
      <c r="H146" s="271">
        <v>516</v>
      </c>
      <c r="I146" s="272"/>
      <c r="J146" s="273">
        <f>ROUND(I146*H146,2)</f>
        <v>0</v>
      </c>
      <c r="K146" s="274"/>
      <c r="L146" s="275"/>
      <c r="M146" s="276" t="s">
        <v>1</v>
      </c>
      <c r="N146" s="277" t="s">
        <v>38</v>
      </c>
      <c r="O146" s="90"/>
      <c r="P146" s="236">
        <f>O146*H146</f>
        <v>0</v>
      </c>
      <c r="Q146" s="236">
        <v>0.00056999999999999998</v>
      </c>
      <c r="R146" s="236">
        <f>Q146*H146</f>
        <v>0.29411999999999999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193</v>
      </c>
      <c r="AT146" s="238" t="s">
        <v>189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602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533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14.4" customHeight="1">
      <c r="A148" s="37"/>
      <c r="B148" s="38"/>
      <c r="C148" s="267" t="s">
        <v>220</v>
      </c>
      <c r="D148" s="267" t="s">
        <v>189</v>
      </c>
      <c r="E148" s="268" t="s">
        <v>261</v>
      </c>
      <c r="F148" s="269" t="s">
        <v>262</v>
      </c>
      <c r="G148" s="270" t="s">
        <v>223</v>
      </c>
      <c r="H148" s="271">
        <v>516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38</v>
      </c>
      <c r="O148" s="90"/>
      <c r="P148" s="236">
        <f>O148*H148</f>
        <v>0</v>
      </c>
      <c r="Q148" s="236">
        <v>9.0000000000000006E-05</v>
      </c>
      <c r="R148" s="236">
        <f>Q148*H148</f>
        <v>0.046440000000000002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193</v>
      </c>
      <c r="AT148" s="238" t="s">
        <v>189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535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262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2" customFormat="1" ht="24.15" customHeight="1">
      <c r="A150" s="37"/>
      <c r="B150" s="38"/>
      <c r="C150" s="226" t="s">
        <v>226</v>
      </c>
      <c r="D150" s="226" t="s">
        <v>167</v>
      </c>
      <c r="E150" s="227" t="s">
        <v>540</v>
      </c>
      <c r="F150" s="228" t="s">
        <v>541</v>
      </c>
      <c r="G150" s="229" t="s">
        <v>542</v>
      </c>
      <c r="H150" s="230">
        <v>48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38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171</v>
      </c>
      <c r="AT150" s="238" t="s">
        <v>167</v>
      </c>
      <c r="AU150" s="238" t="s">
        <v>82</v>
      </c>
      <c r="AY150" s="16" t="s">
        <v>164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171</v>
      </c>
      <c r="BM150" s="238" t="s">
        <v>543</v>
      </c>
    </row>
    <row r="151" s="2" customFormat="1">
      <c r="A151" s="37"/>
      <c r="B151" s="38"/>
      <c r="C151" s="39"/>
      <c r="D151" s="240" t="s">
        <v>173</v>
      </c>
      <c r="E151" s="39"/>
      <c r="F151" s="241" t="s">
        <v>544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173</v>
      </c>
      <c r="AU151" s="16" t="s">
        <v>82</v>
      </c>
    </row>
    <row r="152" s="2" customFormat="1" ht="24.15" customHeight="1">
      <c r="A152" s="37"/>
      <c r="B152" s="38"/>
      <c r="C152" s="226" t="s">
        <v>232</v>
      </c>
      <c r="D152" s="226" t="s">
        <v>167</v>
      </c>
      <c r="E152" s="227" t="s">
        <v>545</v>
      </c>
      <c r="F152" s="228" t="s">
        <v>546</v>
      </c>
      <c r="G152" s="229" t="s">
        <v>240</v>
      </c>
      <c r="H152" s="230">
        <v>37.829999999999998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38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171</v>
      </c>
      <c r="AT152" s="238" t="s">
        <v>167</v>
      </c>
      <c r="AU152" s="238" t="s">
        <v>82</v>
      </c>
      <c r="AY152" s="16" t="s">
        <v>164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171</v>
      </c>
      <c r="BM152" s="238" t="s">
        <v>603</v>
      </c>
    </row>
    <row r="153" s="2" customFormat="1">
      <c r="A153" s="37"/>
      <c r="B153" s="38"/>
      <c r="C153" s="39"/>
      <c r="D153" s="240" t="s">
        <v>173</v>
      </c>
      <c r="E153" s="39"/>
      <c r="F153" s="241" t="s">
        <v>548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173</v>
      </c>
      <c r="AU153" s="16" t="s">
        <v>82</v>
      </c>
    </row>
    <row r="154" s="2" customFormat="1" ht="24.15" customHeight="1">
      <c r="A154" s="37"/>
      <c r="B154" s="38"/>
      <c r="C154" s="226" t="s">
        <v>237</v>
      </c>
      <c r="D154" s="226" t="s">
        <v>167</v>
      </c>
      <c r="E154" s="227" t="s">
        <v>582</v>
      </c>
      <c r="F154" s="228" t="s">
        <v>583</v>
      </c>
      <c r="G154" s="229" t="s">
        <v>192</v>
      </c>
      <c r="H154" s="230">
        <v>0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38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171</v>
      </c>
      <c r="AT154" s="238" t="s">
        <v>167</v>
      </c>
      <c r="AU154" s="238" t="s">
        <v>82</v>
      </c>
      <c r="AY154" s="16" t="s">
        <v>164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171</v>
      </c>
      <c r="BM154" s="238" t="s">
        <v>551</v>
      </c>
    </row>
    <row r="155" s="2" customFormat="1">
      <c r="A155" s="37"/>
      <c r="B155" s="38"/>
      <c r="C155" s="39"/>
      <c r="D155" s="240" t="s">
        <v>173</v>
      </c>
      <c r="E155" s="39"/>
      <c r="F155" s="241" t="s">
        <v>552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173</v>
      </c>
      <c r="AU155" s="16" t="s">
        <v>82</v>
      </c>
    </row>
    <row r="156" s="2" customFormat="1" ht="14.4" customHeight="1">
      <c r="A156" s="37"/>
      <c r="B156" s="38"/>
      <c r="C156" s="267" t="s">
        <v>243</v>
      </c>
      <c r="D156" s="267" t="s">
        <v>189</v>
      </c>
      <c r="E156" s="268" t="s">
        <v>553</v>
      </c>
      <c r="F156" s="269" t="s">
        <v>554</v>
      </c>
      <c r="G156" s="270" t="s">
        <v>170</v>
      </c>
      <c r="H156" s="271">
        <v>10</v>
      </c>
      <c r="I156" s="272"/>
      <c r="J156" s="273">
        <f>ROUND(I156*H156,2)</f>
        <v>0</v>
      </c>
      <c r="K156" s="274"/>
      <c r="L156" s="275"/>
      <c r="M156" s="276" t="s">
        <v>1</v>
      </c>
      <c r="N156" s="277" t="s">
        <v>38</v>
      </c>
      <c r="O156" s="90"/>
      <c r="P156" s="236">
        <f>O156*H156</f>
        <v>0</v>
      </c>
      <c r="Q156" s="236">
        <v>0.001</v>
      </c>
      <c r="R156" s="236">
        <f>Q156*H156</f>
        <v>0.01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193</v>
      </c>
      <c r="AT156" s="238" t="s">
        <v>189</v>
      </c>
      <c r="AU156" s="238" t="s">
        <v>82</v>
      </c>
      <c r="AY156" s="16" t="s">
        <v>164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171</v>
      </c>
      <c r="BM156" s="238" t="s">
        <v>555</v>
      </c>
    </row>
    <row r="157" s="2" customFormat="1">
      <c r="A157" s="37"/>
      <c r="B157" s="38"/>
      <c r="C157" s="39"/>
      <c r="D157" s="240" t="s">
        <v>173</v>
      </c>
      <c r="E157" s="39"/>
      <c r="F157" s="241" t="s">
        <v>554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173</v>
      </c>
      <c r="AU157" s="16" t="s">
        <v>82</v>
      </c>
    </row>
    <row r="158" s="12" customFormat="1" ht="25.92" customHeight="1">
      <c r="A158" s="12"/>
      <c r="B158" s="210"/>
      <c r="C158" s="211"/>
      <c r="D158" s="212" t="s">
        <v>72</v>
      </c>
      <c r="E158" s="213" t="s">
        <v>304</v>
      </c>
      <c r="F158" s="213" t="s">
        <v>305</v>
      </c>
      <c r="G158" s="211"/>
      <c r="H158" s="211"/>
      <c r="I158" s="214"/>
      <c r="J158" s="215">
        <f>BK158</f>
        <v>0</v>
      </c>
      <c r="K158" s="211"/>
      <c r="L158" s="216"/>
      <c r="M158" s="217"/>
      <c r="N158" s="218"/>
      <c r="O158" s="218"/>
      <c r="P158" s="219">
        <f>SUM(P159:P178)</f>
        <v>0</v>
      </c>
      <c r="Q158" s="218"/>
      <c r="R158" s="219">
        <f>SUM(R159:R178)</f>
        <v>0</v>
      </c>
      <c r="S158" s="218"/>
      <c r="T158" s="220">
        <f>SUM(T159:T178)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171</v>
      </c>
      <c r="AT158" s="222" t="s">
        <v>72</v>
      </c>
      <c r="AU158" s="222" t="s">
        <v>73</v>
      </c>
      <c r="AY158" s="221" t="s">
        <v>164</v>
      </c>
      <c r="BK158" s="223">
        <f>SUM(BK159:BK178)</f>
        <v>0</v>
      </c>
    </row>
    <row r="159" s="2" customFormat="1" ht="49.05" customHeight="1">
      <c r="A159" s="37"/>
      <c r="B159" s="38"/>
      <c r="C159" s="226" t="s">
        <v>8</v>
      </c>
      <c r="D159" s="226" t="s">
        <v>167</v>
      </c>
      <c r="E159" s="227" t="s">
        <v>556</v>
      </c>
      <c r="F159" s="228" t="s">
        <v>557</v>
      </c>
      <c r="G159" s="229" t="s">
        <v>192</v>
      </c>
      <c r="H159" s="230">
        <v>0.35899999999999999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38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309</v>
      </c>
      <c r="AT159" s="238" t="s">
        <v>167</v>
      </c>
      <c r="AU159" s="238" t="s">
        <v>80</v>
      </c>
      <c r="AY159" s="16" t="s">
        <v>164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309</v>
      </c>
      <c r="BM159" s="238" t="s">
        <v>584</v>
      </c>
    </row>
    <row r="160" s="2" customFormat="1">
      <c r="A160" s="37"/>
      <c r="B160" s="38"/>
      <c r="C160" s="39"/>
      <c r="D160" s="240" t="s">
        <v>173</v>
      </c>
      <c r="E160" s="39"/>
      <c r="F160" s="241" t="s">
        <v>559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173</v>
      </c>
      <c r="AU160" s="16" t="s">
        <v>80</v>
      </c>
    </row>
    <row r="161" s="13" customFormat="1">
      <c r="A161" s="13"/>
      <c r="B161" s="245"/>
      <c r="C161" s="246"/>
      <c r="D161" s="240" t="s">
        <v>175</v>
      </c>
      <c r="E161" s="247" t="s">
        <v>1</v>
      </c>
      <c r="F161" s="248" t="s">
        <v>604</v>
      </c>
      <c r="G161" s="246"/>
      <c r="H161" s="249">
        <v>0.0089999999999999993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5" t="s">
        <v>175</v>
      </c>
      <c r="AU161" s="255" t="s">
        <v>80</v>
      </c>
      <c r="AV161" s="13" t="s">
        <v>82</v>
      </c>
      <c r="AW161" s="13" t="s">
        <v>30</v>
      </c>
      <c r="AX161" s="13" t="s">
        <v>73</v>
      </c>
      <c r="AY161" s="255" t="s">
        <v>164</v>
      </c>
    </row>
    <row r="162" s="13" customFormat="1">
      <c r="A162" s="13"/>
      <c r="B162" s="245"/>
      <c r="C162" s="246"/>
      <c r="D162" s="240" t="s">
        <v>175</v>
      </c>
      <c r="E162" s="247" t="s">
        <v>1</v>
      </c>
      <c r="F162" s="248" t="s">
        <v>586</v>
      </c>
      <c r="G162" s="246"/>
      <c r="H162" s="249">
        <v>0.01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175</v>
      </c>
      <c r="AU162" s="255" t="s">
        <v>80</v>
      </c>
      <c r="AV162" s="13" t="s">
        <v>82</v>
      </c>
      <c r="AW162" s="13" t="s">
        <v>30</v>
      </c>
      <c r="AX162" s="13" t="s">
        <v>73</v>
      </c>
      <c r="AY162" s="255" t="s">
        <v>164</v>
      </c>
    </row>
    <row r="163" s="13" customFormat="1">
      <c r="A163" s="13"/>
      <c r="B163" s="245"/>
      <c r="C163" s="246"/>
      <c r="D163" s="240" t="s">
        <v>175</v>
      </c>
      <c r="E163" s="247" t="s">
        <v>1</v>
      </c>
      <c r="F163" s="248" t="s">
        <v>605</v>
      </c>
      <c r="G163" s="246"/>
      <c r="H163" s="249">
        <v>0.045999999999999999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5" t="s">
        <v>175</v>
      </c>
      <c r="AU163" s="255" t="s">
        <v>80</v>
      </c>
      <c r="AV163" s="13" t="s">
        <v>82</v>
      </c>
      <c r="AW163" s="13" t="s">
        <v>30</v>
      </c>
      <c r="AX163" s="13" t="s">
        <v>73</v>
      </c>
      <c r="AY163" s="255" t="s">
        <v>164</v>
      </c>
    </row>
    <row r="164" s="13" customFormat="1">
      <c r="A164" s="13"/>
      <c r="B164" s="245"/>
      <c r="C164" s="246"/>
      <c r="D164" s="240" t="s">
        <v>175</v>
      </c>
      <c r="E164" s="247" t="s">
        <v>1</v>
      </c>
      <c r="F164" s="248" t="s">
        <v>606</v>
      </c>
      <c r="G164" s="246"/>
      <c r="H164" s="249">
        <v>0.29399999999999998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175</v>
      </c>
      <c r="AU164" s="255" t="s">
        <v>80</v>
      </c>
      <c r="AV164" s="13" t="s">
        <v>82</v>
      </c>
      <c r="AW164" s="13" t="s">
        <v>30</v>
      </c>
      <c r="AX164" s="13" t="s">
        <v>73</v>
      </c>
      <c r="AY164" s="255" t="s">
        <v>164</v>
      </c>
    </row>
    <row r="165" s="14" customFormat="1">
      <c r="A165" s="14"/>
      <c r="B165" s="256"/>
      <c r="C165" s="257"/>
      <c r="D165" s="240" t="s">
        <v>175</v>
      </c>
      <c r="E165" s="258" t="s">
        <v>1</v>
      </c>
      <c r="F165" s="259" t="s">
        <v>181</v>
      </c>
      <c r="G165" s="257"/>
      <c r="H165" s="260">
        <v>0.35899999999999999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6" t="s">
        <v>175</v>
      </c>
      <c r="AU165" s="266" t="s">
        <v>80</v>
      </c>
      <c r="AV165" s="14" t="s">
        <v>171</v>
      </c>
      <c r="AW165" s="14" t="s">
        <v>30</v>
      </c>
      <c r="AX165" s="14" t="s">
        <v>80</v>
      </c>
      <c r="AY165" s="266" t="s">
        <v>164</v>
      </c>
    </row>
    <row r="166" s="2" customFormat="1" ht="62.7" customHeight="1">
      <c r="A166" s="37"/>
      <c r="B166" s="38"/>
      <c r="C166" s="226" t="s">
        <v>251</v>
      </c>
      <c r="D166" s="226" t="s">
        <v>167</v>
      </c>
      <c r="E166" s="227" t="s">
        <v>565</v>
      </c>
      <c r="F166" s="228" t="s">
        <v>566</v>
      </c>
      <c r="G166" s="229" t="s">
        <v>192</v>
      </c>
      <c r="H166" s="230">
        <v>4.9320000000000004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38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309</v>
      </c>
      <c r="AT166" s="238" t="s">
        <v>167</v>
      </c>
      <c r="AU166" s="238" t="s">
        <v>80</v>
      </c>
      <c r="AY166" s="16" t="s">
        <v>164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309</v>
      </c>
      <c r="BM166" s="238" t="s">
        <v>567</v>
      </c>
    </row>
    <row r="167" s="2" customFormat="1">
      <c r="A167" s="37"/>
      <c r="B167" s="38"/>
      <c r="C167" s="39"/>
      <c r="D167" s="240" t="s">
        <v>173</v>
      </c>
      <c r="E167" s="39"/>
      <c r="F167" s="241" t="s">
        <v>568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173</v>
      </c>
      <c r="AU167" s="16" t="s">
        <v>80</v>
      </c>
    </row>
    <row r="168" s="13" customFormat="1">
      <c r="A168" s="13"/>
      <c r="B168" s="245"/>
      <c r="C168" s="246"/>
      <c r="D168" s="240" t="s">
        <v>175</v>
      </c>
      <c r="E168" s="247" t="s">
        <v>1</v>
      </c>
      <c r="F168" s="248" t="s">
        <v>607</v>
      </c>
      <c r="G168" s="246"/>
      <c r="H168" s="249">
        <v>4.9320000000000004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175</v>
      </c>
      <c r="AU168" s="255" t="s">
        <v>80</v>
      </c>
      <c r="AV168" s="13" t="s">
        <v>82</v>
      </c>
      <c r="AW168" s="13" t="s">
        <v>30</v>
      </c>
      <c r="AX168" s="13" t="s">
        <v>73</v>
      </c>
      <c r="AY168" s="255" t="s">
        <v>164</v>
      </c>
    </row>
    <row r="169" s="14" customFormat="1">
      <c r="A169" s="14"/>
      <c r="B169" s="256"/>
      <c r="C169" s="257"/>
      <c r="D169" s="240" t="s">
        <v>175</v>
      </c>
      <c r="E169" s="258" t="s">
        <v>1</v>
      </c>
      <c r="F169" s="259" t="s">
        <v>181</v>
      </c>
      <c r="G169" s="257"/>
      <c r="H169" s="260">
        <v>4.9320000000000004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175</v>
      </c>
      <c r="AU169" s="266" t="s">
        <v>80</v>
      </c>
      <c r="AV169" s="14" t="s">
        <v>171</v>
      </c>
      <c r="AW169" s="14" t="s">
        <v>30</v>
      </c>
      <c r="AX169" s="14" t="s">
        <v>80</v>
      </c>
      <c r="AY169" s="266" t="s">
        <v>164</v>
      </c>
    </row>
    <row r="170" s="2" customFormat="1" ht="49.05" customHeight="1">
      <c r="A170" s="37"/>
      <c r="B170" s="38"/>
      <c r="C170" s="226" t="s">
        <v>256</v>
      </c>
      <c r="D170" s="226" t="s">
        <v>167</v>
      </c>
      <c r="E170" s="227" t="s">
        <v>307</v>
      </c>
      <c r="F170" s="228" t="s">
        <v>308</v>
      </c>
      <c r="G170" s="229" t="s">
        <v>192</v>
      </c>
      <c r="H170" s="230">
        <v>0.010999999999999999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309</v>
      </c>
      <c r="AT170" s="238" t="s">
        <v>167</v>
      </c>
      <c r="AU170" s="238" t="s">
        <v>80</v>
      </c>
      <c r="AY170" s="16" t="s">
        <v>164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309</v>
      </c>
      <c r="BM170" s="238" t="s">
        <v>590</v>
      </c>
    </row>
    <row r="171" s="2" customFormat="1">
      <c r="A171" s="37"/>
      <c r="B171" s="38"/>
      <c r="C171" s="39"/>
      <c r="D171" s="240" t="s">
        <v>173</v>
      </c>
      <c r="E171" s="39"/>
      <c r="F171" s="241" t="s">
        <v>311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173</v>
      </c>
      <c r="AU171" s="16" t="s">
        <v>80</v>
      </c>
    </row>
    <row r="172" s="2" customFormat="1" ht="14.4" customHeight="1">
      <c r="A172" s="37"/>
      <c r="B172" s="38"/>
      <c r="C172" s="226" t="s">
        <v>260</v>
      </c>
      <c r="D172" s="226" t="s">
        <v>167</v>
      </c>
      <c r="E172" s="227" t="s">
        <v>335</v>
      </c>
      <c r="F172" s="228" t="s">
        <v>336</v>
      </c>
      <c r="G172" s="229" t="s">
        <v>192</v>
      </c>
      <c r="H172" s="230">
        <v>0.67700000000000005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309</v>
      </c>
      <c r="AT172" s="238" t="s">
        <v>167</v>
      </c>
      <c r="AU172" s="238" t="s">
        <v>80</v>
      </c>
      <c r="AY172" s="16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309</v>
      </c>
      <c r="BM172" s="238" t="s">
        <v>591</v>
      </c>
    </row>
    <row r="173" s="2" customFormat="1">
      <c r="A173" s="37"/>
      <c r="B173" s="38"/>
      <c r="C173" s="39"/>
      <c r="D173" s="240" t="s">
        <v>173</v>
      </c>
      <c r="E173" s="39"/>
      <c r="F173" s="241" t="s">
        <v>338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173</v>
      </c>
      <c r="AU173" s="16" t="s">
        <v>80</v>
      </c>
    </row>
    <row r="174" s="13" customFormat="1">
      <c r="A174" s="13"/>
      <c r="B174" s="245"/>
      <c r="C174" s="246"/>
      <c r="D174" s="240" t="s">
        <v>175</v>
      </c>
      <c r="E174" s="247" t="s">
        <v>1</v>
      </c>
      <c r="F174" s="248" t="s">
        <v>608</v>
      </c>
      <c r="G174" s="246"/>
      <c r="H174" s="249">
        <v>0.67700000000000005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175</v>
      </c>
      <c r="AU174" s="255" t="s">
        <v>80</v>
      </c>
      <c r="AV174" s="13" t="s">
        <v>82</v>
      </c>
      <c r="AW174" s="13" t="s">
        <v>30</v>
      </c>
      <c r="AX174" s="13" t="s">
        <v>80</v>
      </c>
      <c r="AY174" s="255" t="s">
        <v>164</v>
      </c>
    </row>
    <row r="175" s="2" customFormat="1" ht="24.15" customHeight="1">
      <c r="A175" s="37"/>
      <c r="B175" s="38"/>
      <c r="C175" s="226" t="s">
        <v>264</v>
      </c>
      <c r="D175" s="226" t="s">
        <v>167</v>
      </c>
      <c r="E175" s="227" t="s">
        <v>324</v>
      </c>
      <c r="F175" s="228" t="s">
        <v>325</v>
      </c>
      <c r="G175" s="229" t="s">
        <v>192</v>
      </c>
      <c r="H175" s="230">
        <v>4.9320000000000004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38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309</v>
      </c>
      <c r="AT175" s="238" t="s">
        <v>167</v>
      </c>
      <c r="AU175" s="238" t="s">
        <v>80</v>
      </c>
      <c r="AY175" s="16" t="s">
        <v>164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309</v>
      </c>
      <c r="BM175" s="238" t="s">
        <v>593</v>
      </c>
    </row>
    <row r="176" s="2" customFormat="1">
      <c r="A176" s="37"/>
      <c r="B176" s="38"/>
      <c r="C176" s="39"/>
      <c r="D176" s="240" t="s">
        <v>173</v>
      </c>
      <c r="E176" s="39"/>
      <c r="F176" s="241" t="s">
        <v>327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173</v>
      </c>
      <c r="AU176" s="16" t="s">
        <v>80</v>
      </c>
    </row>
    <row r="177" s="2" customFormat="1" ht="14.4" customHeight="1">
      <c r="A177" s="37"/>
      <c r="B177" s="38"/>
      <c r="C177" s="226" t="s">
        <v>269</v>
      </c>
      <c r="D177" s="226" t="s">
        <v>167</v>
      </c>
      <c r="E177" s="227" t="s">
        <v>351</v>
      </c>
      <c r="F177" s="228" t="s">
        <v>352</v>
      </c>
      <c r="G177" s="229" t="s">
        <v>192</v>
      </c>
      <c r="H177" s="230">
        <v>0.010999999999999999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38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309</v>
      </c>
      <c r="AT177" s="238" t="s">
        <v>167</v>
      </c>
      <c r="AU177" s="238" t="s">
        <v>80</v>
      </c>
      <c r="AY177" s="16" t="s">
        <v>164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309</v>
      </c>
      <c r="BM177" s="238" t="s">
        <v>574</v>
      </c>
    </row>
    <row r="178" s="2" customFormat="1">
      <c r="A178" s="37"/>
      <c r="B178" s="38"/>
      <c r="C178" s="39"/>
      <c r="D178" s="240" t="s">
        <v>173</v>
      </c>
      <c r="E178" s="39"/>
      <c r="F178" s="241" t="s">
        <v>354</v>
      </c>
      <c r="G178" s="39"/>
      <c r="H178" s="39"/>
      <c r="I178" s="242"/>
      <c r="J178" s="39"/>
      <c r="K178" s="39"/>
      <c r="L178" s="43"/>
      <c r="M178" s="281"/>
      <c r="N178" s="282"/>
      <c r="O178" s="283"/>
      <c r="P178" s="283"/>
      <c r="Q178" s="283"/>
      <c r="R178" s="283"/>
      <c r="S178" s="283"/>
      <c r="T178" s="2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173</v>
      </c>
      <c r="AU178" s="16" t="s">
        <v>80</v>
      </c>
    </row>
    <row r="179" s="2" customFormat="1" ht="6.96" customHeight="1">
      <c r="A179" s="37"/>
      <c r="B179" s="65"/>
      <c r="C179" s="66"/>
      <c r="D179" s="66"/>
      <c r="E179" s="66"/>
      <c r="F179" s="66"/>
      <c r="G179" s="66"/>
      <c r="H179" s="66"/>
      <c r="I179" s="66"/>
      <c r="J179" s="66"/>
      <c r="K179" s="66"/>
      <c r="L179" s="43"/>
      <c r="M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</row>
  </sheetData>
  <sheetProtection sheet="1" autoFilter="0" formatColumns="0" formatRows="0" objects="1" scenarios="1" spinCount="100000" saltValue="3fk5wujKxbYhA2PNndyNtAI6J2k8YhJreMbhsQV62saYdWqlNtAGPU5ssGlEGTP88NhVrXQUrUUYWdcGlZgc/w==" hashValue="kpfK7a9mwC6tPRVbk+aDtWM7P5MGtjJz1sd1e6/2ZWukWLJFrVhnVrGaNOtbOpyn7RVRTWuvtq9ZCQB+5G+s7Q==" algorithmName="SHA-512" password="CAD0"/>
  <autoFilter ref="C122:K1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510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609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ROUND((SUM(BE123:BE178)),  2)</f>
        <v>0</v>
      </c>
      <c r="G35" s="37"/>
      <c r="H35" s="37"/>
      <c r="I35" s="163">
        <v>0.20999999999999999</v>
      </c>
      <c r="J35" s="162">
        <f>ROUND(((SUM(BE123:BE178))*I35),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ROUND((SUM(BF123:BF178)),  2)</f>
        <v>0</v>
      </c>
      <c r="G36" s="37"/>
      <c r="H36" s="37"/>
      <c r="I36" s="163">
        <v>0.14999999999999999</v>
      </c>
      <c r="J36" s="162">
        <f>ROUND(((SUM(BF123:BF178))*I36),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ROUND((SUM(BG123:BG178)),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ROUND((SUM(BH123:BH178)),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ROUND((SUM(BI123:BI178)),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510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02-4 - v.č. 117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J158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510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02-4 - v.č. 117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P124+P158</f>
        <v>0</v>
      </c>
      <c r="Q123" s="103"/>
      <c r="R123" s="207">
        <f>R124+R158</f>
        <v>3.5201999999999996</v>
      </c>
      <c r="S123" s="103"/>
      <c r="T123" s="208">
        <f>T124+T158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BK124+BK158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3.5201999999999996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SUM(P126:P157)</f>
        <v>0</v>
      </c>
      <c r="Q125" s="218"/>
      <c r="R125" s="219">
        <f>SUM(R126:R157)</f>
        <v>3.5201999999999996</v>
      </c>
      <c r="S125" s="218"/>
      <c r="T125" s="220">
        <f>SUM(T126:T157)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SUM(BK126:BK157)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25.222000000000001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610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25.222000000000001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611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597</v>
      </c>
      <c r="G130" s="246"/>
      <c r="H130" s="249">
        <v>25.222000000000001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25.222000000000001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1.766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612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599</v>
      </c>
      <c r="G134" s="246"/>
      <c r="H134" s="249">
        <v>1.766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3.1789999999999998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3.1789999999999998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613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601</v>
      </c>
      <c r="G137" s="246"/>
      <c r="H137" s="249">
        <v>3.1789999999999998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519</v>
      </c>
      <c r="F138" s="228" t="s">
        <v>520</v>
      </c>
      <c r="G138" s="229" t="s">
        <v>223</v>
      </c>
      <c r="H138" s="230">
        <v>8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521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522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523</v>
      </c>
      <c r="F140" s="228" t="s">
        <v>524</v>
      </c>
      <c r="G140" s="229" t="s">
        <v>223</v>
      </c>
      <c r="H140" s="230">
        <v>19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525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526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2" customFormat="1" ht="24.15" customHeight="1">
      <c r="A142" s="37"/>
      <c r="B142" s="38"/>
      <c r="C142" s="226" t="s">
        <v>206</v>
      </c>
      <c r="D142" s="226" t="s">
        <v>167</v>
      </c>
      <c r="E142" s="227" t="s">
        <v>527</v>
      </c>
      <c r="F142" s="228" t="s">
        <v>528</v>
      </c>
      <c r="G142" s="229" t="s">
        <v>223</v>
      </c>
      <c r="H142" s="230">
        <v>13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38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171</v>
      </c>
      <c r="AT142" s="238" t="s">
        <v>167</v>
      </c>
      <c r="AU142" s="238" t="s">
        <v>82</v>
      </c>
      <c r="AY142" s="16" t="s">
        <v>164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171</v>
      </c>
      <c r="BM142" s="238" t="s">
        <v>529</v>
      </c>
    </row>
    <row r="143" s="2" customFormat="1">
      <c r="A143" s="37"/>
      <c r="B143" s="38"/>
      <c r="C143" s="39"/>
      <c r="D143" s="240" t="s">
        <v>173</v>
      </c>
      <c r="E143" s="39"/>
      <c r="F143" s="241" t="s">
        <v>530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173</v>
      </c>
      <c r="AU143" s="16" t="s">
        <v>82</v>
      </c>
    </row>
    <row r="144" s="2" customFormat="1" ht="14.4" customHeight="1">
      <c r="A144" s="37"/>
      <c r="B144" s="38"/>
      <c r="C144" s="267" t="s">
        <v>193</v>
      </c>
      <c r="D144" s="267" t="s">
        <v>189</v>
      </c>
      <c r="E144" s="268" t="s">
        <v>252</v>
      </c>
      <c r="F144" s="269" t="s">
        <v>253</v>
      </c>
      <c r="G144" s="270" t="s">
        <v>223</v>
      </c>
      <c r="H144" s="271">
        <v>36</v>
      </c>
      <c r="I144" s="272"/>
      <c r="J144" s="273">
        <f>ROUND(I144*H144,2)</f>
        <v>0</v>
      </c>
      <c r="K144" s="274"/>
      <c r="L144" s="275"/>
      <c r="M144" s="276" t="s">
        <v>1</v>
      </c>
      <c r="N144" s="277" t="s">
        <v>38</v>
      </c>
      <c r="O144" s="90"/>
      <c r="P144" s="236">
        <f>O144*H144</f>
        <v>0</v>
      </c>
      <c r="Q144" s="236">
        <v>0.00018000000000000001</v>
      </c>
      <c r="R144" s="236">
        <f>Q144*H144</f>
        <v>0.0064800000000000005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193</v>
      </c>
      <c r="AT144" s="238" t="s">
        <v>189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531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253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67" t="s">
        <v>215</v>
      </c>
      <c r="D146" s="267" t="s">
        <v>189</v>
      </c>
      <c r="E146" s="268" t="s">
        <v>532</v>
      </c>
      <c r="F146" s="269" t="s">
        <v>533</v>
      </c>
      <c r="G146" s="270" t="s">
        <v>223</v>
      </c>
      <c r="H146" s="271">
        <v>492</v>
      </c>
      <c r="I146" s="272"/>
      <c r="J146" s="273">
        <f>ROUND(I146*H146,2)</f>
        <v>0</v>
      </c>
      <c r="K146" s="274"/>
      <c r="L146" s="275"/>
      <c r="M146" s="276" t="s">
        <v>1</v>
      </c>
      <c r="N146" s="277" t="s">
        <v>38</v>
      </c>
      <c r="O146" s="90"/>
      <c r="P146" s="236">
        <f>O146*H146</f>
        <v>0</v>
      </c>
      <c r="Q146" s="236">
        <v>0.00056999999999999998</v>
      </c>
      <c r="R146" s="236">
        <f>Q146*H146</f>
        <v>0.28043999999999997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193</v>
      </c>
      <c r="AT146" s="238" t="s">
        <v>189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614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533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14.4" customHeight="1">
      <c r="A148" s="37"/>
      <c r="B148" s="38"/>
      <c r="C148" s="267" t="s">
        <v>220</v>
      </c>
      <c r="D148" s="267" t="s">
        <v>189</v>
      </c>
      <c r="E148" s="268" t="s">
        <v>261</v>
      </c>
      <c r="F148" s="269" t="s">
        <v>262</v>
      </c>
      <c r="G148" s="270" t="s">
        <v>223</v>
      </c>
      <c r="H148" s="271">
        <v>492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38</v>
      </c>
      <c r="O148" s="90"/>
      <c r="P148" s="236">
        <f>O148*H148</f>
        <v>0</v>
      </c>
      <c r="Q148" s="236">
        <v>9.0000000000000006E-05</v>
      </c>
      <c r="R148" s="236">
        <f>Q148*H148</f>
        <v>0.04428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193</v>
      </c>
      <c r="AT148" s="238" t="s">
        <v>189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535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262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2" customFormat="1" ht="24.15" customHeight="1">
      <c r="A150" s="37"/>
      <c r="B150" s="38"/>
      <c r="C150" s="226" t="s">
        <v>226</v>
      </c>
      <c r="D150" s="226" t="s">
        <v>167</v>
      </c>
      <c r="E150" s="227" t="s">
        <v>540</v>
      </c>
      <c r="F150" s="228" t="s">
        <v>541</v>
      </c>
      <c r="G150" s="229" t="s">
        <v>542</v>
      </c>
      <c r="H150" s="230">
        <v>36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38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171</v>
      </c>
      <c r="AT150" s="238" t="s">
        <v>167</v>
      </c>
      <c r="AU150" s="238" t="s">
        <v>82</v>
      </c>
      <c r="AY150" s="16" t="s">
        <v>164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171</v>
      </c>
      <c r="BM150" s="238" t="s">
        <v>543</v>
      </c>
    </row>
    <row r="151" s="2" customFormat="1">
      <c r="A151" s="37"/>
      <c r="B151" s="38"/>
      <c r="C151" s="39"/>
      <c r="D151" s="240" t="s">
        <v>173</v>
      </c>
      <c r="E151" s="39"/>
      <c r="F151" s="241" t="s">
        <v>544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173</v>
      </c>
      <c r="AU151" s="16" t="s">
        <v>82</v>
      </c>
    </row>
    <row r="152" s="2" customFormat="1" ht="24.15" customHeight="1">
      <c r="A152" s="37"/>
      <c r="B152" s="38"/>
      <c r="C152" s="226" t="s">
        <v>232</v>
      </c>
      <c r="D152" s="226" t="s">
        <v>167</v>
      </c>
      <c r="E152" s="227" t="s">
        <v>545</v>
      </c>
      <c r="F152" s="228" t="s">
        <v>546</v>
      </c>
      <c r="G152" s="229" t="s">
        <v>240</v>
      </c>
      <c r="H152" s="230">
        <v>37.829999999999998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38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171</v>
      </c>
      <c r="AT152" s="238" t="s">
        <v>167</v>
      </c>
      <c r="AU152" s="238" t="s">
        <v>82</v>
      </c>
      <c r="AY152" s="16" t="s">
        <v>164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171</v>
      </c>
      <c r="BM152" s="238" t="s">
        <v>615</v>
      </c>
    </row>
    <row r="153" s="2" customFormat="1">
      <c r="A153" s="37"/>
      <c r="B153" s="38"/>
      <c r="C153" s="39"/>
      <c r="D153" s="240" t="s">
        <v>173</v>
      </c>
      <c r="E153" s="39"/>
      <c r="F153" s="241" t="s">
        <v>548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173</v>
      </c>
      <c r="AU153" s="16" t="s">
        <v>82</v>
      </c>
    </row>
    <row r="154" s="2" customFormat="1" ht="24.15" customHeight="1">
      <c r="A154" s="37"/>
      <c r="B154" s="38"/>
      <c r="C154" s="226" t="s">
        <v>237</v>
      </c>
      <c r="D154" s="226" t="s">
        <v>167</v>
      </c>
      <c r="E154" s="227" t="s">
        <v>582</v>
      </c>
      <c r="F154" s="228" t="s">
        <v>583</v>
      </c>
      <c r="G154" s="229" t="s">
        <v>192</v>
      </c>
      <c r="H154" s="230">
        <v>0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38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171</v>
      </c>
      <c r="AT154" s="238" t="s">
        <v>167</v>
      </c>
      <c r="AU154" s="238" t="s">
        <v>82</v>
      </c>
      <c r="AY154" s="16" t="s">
        <v>164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171</v>
      </c>
      <c r="BM154" s="238" t="s">
        <v>551</v>
      </c>
    </row>
    <row r="155" s="2" customFormat="1">
      <c r="A155" s="37"/>
      <c r="B155" s="38"/>
      <c r="C155" s="39"/>
      <c r="D155" s="240" t="s">
        <v>173</v>
      </c>
      <c r="E155" s="39"/>
      <c r="F155" s="241" t="s">
        <v>552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173</v>
      </c>
      <c r="AU155" s="16" t="s">
        <v>82</v>
      </c>
    </row>
    <row r="156" s="2" customFormat="1" ht="14.4" customHeight="1">
      <c r="A156" s="37"/>
      <c r="B156" s="38"/>
      <c r="C156" s="267" t="s">
        <v>243</v>
      </c>
      <c r="D156" s="267" t="s">
        <v>189</v>
      </c>
      <c r="E156" s="268" t="s">
        <v>553</v>
      </c>
      <c r="F156" s="269" t="s">
        <v>554</v>
      </c>
      <c r="G156" s="270" t="s">
        <v>170</v>
      </c>
      <c r="H156" s="271">
        <v>10</v>
      </c>
      <c r="I156" s="272"/>
      <c r="J156" s="273">
        <f>ROUND(I156*H156,2)</f>
        <v>0</v>
      </c>
      <c r="K156" s="274"/>
      <c r="L156" s="275"/>
      <c r="M156" s="276" t="s">
        <v>1</v>
      </c>
      <c r="N156" s="277" t="s">
        <v>38</v>
      </c>
      <c r="O156" s="90"/>
      <c r="P156" s="236">
        <f>O156*H156</f>
        <v>0</v>
      </c>
      <c r="Q156" s="236">
        <v>0.001</v>
      </c>
      <c r="R156" s="236">
        <f>Q156*H156</f>
        <v>0.01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193</v>
      </c>
      <c r="AT156" s="238" t="s">
        <v>189</v>
      </c>
      <c r="AU156" s="238" t="s">
        <v>82</v>
      </c>
      <c r="AY156" s="16" t="s">
        <v>164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171</v>
      </c>
      <c r="BM156" s="238" t="s">
        <v>555</v>
      </c>
    </row>
    <row r="157" s="2" customFormat="1">
      <c r="A157" s="37"/>
      <c r="B157" s="38"/>
      <c r="C157" s="39"/>
      <c r="D157" s="240" t="s">
        <v>173</v>
      </c>
      <c r="E157" s="39"/>
      <c r="F157" s="241" t="s">
        <v>554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173</v>
      </c>
      <c r="AU157" s="16" t="s">
        <v>82</v>
      </c>
    </row>
    <row r="158" s="12" customFormat="1" ht="25.92" customHeight="1">
      <c r="A158" s="12"/>
      <c r="B158" s="210"/>
      <c r="C158" s="211"/>
      <c r="D158" s="212" t="s">
        <v>72</v>
      </c>
      <c r="E158" s="213" t="s">
        <v>304</v>
      </c>
      <c r="F158" s="213" t="s">
        <v>305</v>
      </c>
      <c r="G158" s="211"/>
      <c r="H158" s="211"/>
      <c r="I158" s="214"/>
      <c r="J158" s="215">
        <f>BK158</f>
        <v>0</v>
      </c>
      <c r="K158" s="211"/>
      <c r="L158" s="216"/>
      <c r="M158" s="217"/>
      <c r="N158" s="218"/>
      <c r="O158" s="218"/>
      <c r="P158" s="219">
        <f>SUM(P159:P178)</f>
        <v>0</v>
      </c>
      <c r="Q158" s="218"/>
      <c r="R158" s="219">
        <f>SUM(R159:R178)</f>
        <v>0</v>
      </c>
      <c r="S158" s="218"/>
      <c r="T158" s="220">
        <f>SUM(T159:T178)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171</v>
      </c>
      <c r="AT158" s="222" t="s">
        <v>72</v>
      </c>
      <c r="AU158" s="222" t="s">
        <v>73</v>
      </c>
      <c r="AY158" s="221" t="s">
        <v>164</v>
      </c>
      <c r="BK158" s="223">
        <f>SUM(BK159:BK178)</f>
        <v>0</v>
      </c>
    </row>
    <row r="159" s="2" customFormat="1" ht="49.05" customHeight="1">
      <c r="A159" s="37"/>
      <c r="B159" s="38"/>
      <c r="C159" s="226" t="s">
        <v>8</v>
      </c>
      <c r="D159" s="226" t="s">
        <v>167</v>
      </c>
      <c r="E159" s="227" t="s">
        <v>556</v>
      </c>
      <c r="F159" s="228" t="s">
        <v>557</v>
      </c>
      <c r="G159" s="229" t="s">
        <v>192</v>
      </c>
      <c r="H159" s="230">
        <v>0.34000000000000002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38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309</v>
      </c>
      <c r="AT159" s="238" t="s">
        <v>167</v>
      </c>
      <c r="AU159" s="238" t="s">
        <v>80</v>
      </c>
      <c r="AY159" s="16" t="s">
        <v>164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309</v>
      </c>
      <c r="BM159" s="238" t="s">
        <v>584</v>
      </c>
    </row>
    <row r="160" s="2" customFormat="1">
      <c r="A160" s="37"/>
      <c r="B160" s="38"/>
      <c r="C160" s="39"/>
      <c r="D160" s="240" t="s">
        <v>173</v>
      </c>
      <c r="E160" s="39"/>
      <c r="F160" s="241" t="s">
        <v>559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173</v>
      </c>
      <c r="AU160" s="16" t="s">
        <v>80</v>
      </c>
    </row>
    <row r="161" s="13" customFormat="1">
      <c r="A161" s="13"/>
      <c r="B161" s="245"/>
      <c r="C161" s="246"/>
      <c r="D161" s="240" t="s">
        <v>175</v>
      </c>
      <c r="E161" s="247" t="s">
        <v>1</v>
      </c>
      <c r="F161" s="248" t="s">
        <v>560</v>
      </c>
      <c r="G161" s="246"/>
      <c r="H161" s="249">
        <v>0.0060000000000000001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5" t="s">
        <v>175</v>
      </c>
      <c r="AU161" s="255" t="s">
        <v>80</v>
      </c>
      <c r="AV161" s="13" t="s">
        <v>82</v>
      </c>
      <c r="AW161" s="13" t="s">
        <v>30</v>
      </c>
      <c r="AX161" s="13" t="s">
        <v>73</v>
      </c>
      <c r="AY161" s="255" t="s">
        <v>164</v>
      </c>
    </row>
    <row r="162" s="13" customFormat="1">
      <c r="A162" s="13"/>
      <c r="B162" s="245"/>
      <c r="C162" s="246"/>
      <c r="D162" s="240" t="s">
        <v>175</v>
      </c>
      <c r="E162" s="247" t="s">
        <v>1</v>
      </c>
      <c r="F162" s="248" t="s">
        <v>586</v>
      </c>
      <c r="G162" s="246"/>
      <c r="H162" s="249">
        <v>0.01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175</v>
      </c>
      <c r="AU162" s="255" t="s">
        <v>80</v>
      </c>
      <c r="AV162" s="13" t="s">
        <v>82</v>
      </c>
      <c r="AW162" s="13" t="s">
        <v>30</v>
      </c>
      <c r="AX162" s="13" t="s">
        <v>73</v>
      </c>
      <c r="AY162" s="255" t="s">
        <v>164</v>
      </c>
    </row>
    <row r="163" s="13" customFormat="1">
      <c r="A163" s="13"/>
      <c r="B163" s="245"/>
      <c r="C163" s="246"/>
      <c r="D163" s="240" t="s">
        <v>175</v>
      </c>
      <c r="E163" s="247" t="s">
        <v>1</v>
      </c>
      <c r="F163" s="248" t="s">
        <v>616</v>
      </c>
      <c r="G163" s="246"/>
      <c r="H163" s="249">
        <v>0.043999999999999997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5" t="s">
        <v>175</v>
      </c>
      <c r="AU163" s="255" t="s">
        <v>80</v>
      </c>
      <c r="AV163" s="13" t="s">
        <v>82</v>
      </c>
      <c r="AW163" s="13" t="s">
        <v>30</v>
      </c>
      <c r="AX163" s="13" t="s">
        <v>73</v>
      </c>
      <c r="AY163" s="255" t="s">
        <v>164</v>
      </c>
    </row>
    <row r="164" s="13" customFormat="1">
      <c r="A164" s="13"/>
      <c r="B164" s="245"/>
      <c r="C164" s="246"/>
      <c r="D164" s="240" t="s">
        <v>175</v>
      </c>
      <c r="E164" s="247" t="s">
        <v>1</v>
      </c>
      <c r="F164" s="248" t="s">
        <v>617</v>
      </c>
      <c r="G164" s="246"/>
      <c r="H164" s="249">
        <v>0.28000000000000003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175</v>
      </c>
      <c r="AU164" s="255" t="s">
        <v>80</v>
      </c>
      <c r="AV164" s="13" t="s">
        <v>82</v>
      </c>
      <c r="AW164" s="13" t="s">
        <v>30</v>
      </c>
      <c r="AX164" s="13" t="s">
        <v>73</v>
      </c>
      <c r="AY164" s="255" t="s">
        <v>164</v>
      </c>
    </row>
    <row r="165" s="14" customFormat="1">
      <c r="A165" s="14"/>
      <c r="B165" s="256"/>
      <c r="C165" s="257"/>
      <c r="D165" s="240" t="s">
        <v>175</v>
      </c>
      <c r="E165" s="258" t="s">
        <v>1</v>
      </c>
      <c r="F165" s="259" t="s">
        <v>181</v>
      </c>
      <c r="G165" s="257"/>
      <c r="H165" s="260">
        <v>0.34000000000000002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6" t="s">
        <v>175</v>
      </c>
      <c r="AU165" s="266" t="s">
        <v>80</v>
      </c>
      <c r="AV165" s="14" t="s">
        <v>171</v>
      </c>
      <c r="AW165" s="14" t="s">
        <v>30</v>
      </c>
      <c r="AX165" s="14" t="s">
        <v>80</v>
      </c>
      <c r="AY165" s="266" t="s">
        <v>164</v>
      </c>
    </row>
    <row r="166" s="2" customFormat="1" ht="62.7" customHeight="1">
      <c r="A166" s="37"/>
      <c r="B166" s="38"/>
      <c r="C166" s="226" t="s">
        <v>251</v>
      </c>
      <c r="D166" s="226" t="s">
        <v>167</v>
      </c>
      <c r="E166" s="227" t="s">
        <v>565</v>
      </c>
      <c r="F166" s="228" t="s">
        <v>566</v>
      </c>
      <c r="G166" s="229" t="s">
        <v>192</v>
      </c>
      <c r="H166" s="230">
        <v>5.508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38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309</v>
      </c>
      <c r="AT166" s="238" t="s">
        <v>167</v>
      </c>
      <c r="AU166" s="238" t="s">
        <v>80</v>
      </c>
      <c r="AY166" s="16" t="s">
        <v>164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309</v>
      </c>
      <c r="BM166" s="238" t="s">
        <v>567</v>
      </c>
    </row>
    <row r="167" s="2" customFormat="1">
      <c r="A167" s="37"/>
      <c r="B167" s="38"/>
      <c r="C167" s="39"/>
      <c r="D167" s="240" t="s">
        <v>173</v>
      </c>
      <c r="E167" s="39"/>
      <c r="F167" s="241" t="s">
        <v>568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173</v>
      </c>
      <c r="AU167" s="16" t="s">
        <v>80</v>
      </c>
    </row>
    <row r="168" s="13" customFormat="1">
      <c r="A168" s="13"/>
      <c r="B168" s="245"/>
      <c r="C168" s="246"/>
      <c r="D168" s="240" t="s">
        <v>175</v>
      </c>
      <c r="E168" s="247" t="s">
        <v>1</v>
      </c>
      <c r="F168" s="248" t="s">
        <v>618</v>
      </c>
      <c r="G168" s="246"/>
      <c r="H168" s="249">
        <v>5.508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175</v>
      </c>
      <c r="AU168" s="255" t="s">
        <v>80</v>
      </c>
      <c r="AV168" s="13" t="s">
        <v>82</v>
      </c>
      <c r="AW168" s="13" t="s">
        <v>30</v>
      </c>
      <c r="AX168" s="13" t="s">
        <v>73</v>
      </c>
      <c r="AY168" s="255" t="s">
        <v>164</v>
      </c>
    </row>
    <row r="169" s="14" customFormat="1">
      <c r="A169" s="14"/>
      <c r="B169" s="256"/>
      <c r="C169" s="257"/>
      <c r="D169" s="240" t="s">
        <v>175</v>
      </c>
      <c r="E169" s="258" t="s">
        <v>1</v>
      </c>
      <c r="F169" s="259" t="s">
        <v>181</v>
      </c>
      <c r="G169" s="257"/>
      <c r="H169" s="260">
        <v>5.508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175</v>
      </c>
      <c r="AU169" s="266" t="s">
        <v>80</v>
      </c>
      <c r="AV169" s="14" t="s">
        <v>171</v>
      </c>
      <c r="AW169" s="14" t="s">
        <v>30</v>
      </c>
      <c r="AX169" s="14" t="s">
        <v>80</v>
      </c>
      <c r="AY169" s="266" t="s">
        <v>164</v>
      </c>
    </row>
    <row r="170" s="2" customFormat="1" ht="49.05" customHeight="1">
      <c r="A170" s="37"/>
      <c r="B170" s="38"/>
      <c r="C170" s="226" t="s">
        <v>256</v>
      </c>
      <c r="D170" s="226" t="s">
        <v>167</v>
      </c>
      <c r="E170" s="227" t="s">
        <v>307</v>
      </c>
      <c r="F170" s="228" t="s">
        <v>308</v>
      </c>
      <c r="G170" s="229" t="s">
        <v>192</v>
      </c>
      <c r="H170" s="230">
        <v>0.016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309</v>
      </c>
      <c r="AT170" s="238" t="s">
        <v>167</v>
      </c>
      <c r="AU170" s="238" t="s">
        <v>80</v>
      </c>
      <c r="AY170" s="16" t="s">
        <v>164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309</v>
      </c>
      <c r="BM170" s="238" t="s">
        <v>590</v>
      </c>
    </row>
    <row r="171" s="2" customFormat="1">
      <c r="A171" s="37"/>
      <c r="B171" s="38"/>
      <c r="C171" s="39"/>
      <c r="D171" s="240" t="s">
        <v>173</v>
      </c>
      <c r="E171" s="39"/>
      <c r="F171" s="241" t="s">
        <v>311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173</v>
      </c>
      <c r="AU171" s="16" t="s">
        <v>80</v>
      </c>
    </row>
    <row r="172" s="2" customFormat="1" ht="14.4" customHeight="1">
      <c r="A172" s="37"/>
      <c r="B172" s="38"/>
      <c r="C172" s="226" t="s">
        <v>260</v>
      </c>
      <c r="D172" s="226" t="s">
        <v>167</v>
      </c>
      <c r="E172" s="227" t="s">
        <v>335</v>
      </c>
      <c r="F172" s="228" t="s">
        <v>336</v>
      </c>
      <c r="G172" s="229" t="s">
        <v>192</v>
      </c>
      <c r="H172" s="230">
        <v>0.64800000000000002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309</v>
      </c>
      <c r="AT172" s="238" t="s">
        <v>167</v>
      </c>
      <c r="AU172" s="238" t="s">
        <v>80</v>
      </c>
      <c r="AY172" s="16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309</v>
      </c>
      <c r="BM172" s="238" t="s">
        <v>591</v>
      </c>
    </row>
    <row r="173" s="2" customFormat="1">
      <c r="A173" s="37"/>
      <c r="B173" s="38"/>
      <c r="C173" s="39"/>
      <c r="D173" s="240" t="s">
        <v>173</v>
      </c>
      <c r="E173" s="39"/>
      <c r="F173" s="241" t="s">
        <v>338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173</v>
      </c>
      <c r="AU173" s="16" t="s">
        <v>80</v>
      </c>
    </row>
    <row r="174" s="13" customFormat="1">
      <c r="A174" s="13"/>
      <c r="B174" s="245"/>
      <c r="C174" s="246"/>
      <c r="D174" s="240" t="s">
        <v>175</v>
      </c>
      <c r="E174" s="247" t="s">
        <v>1</v>
      </c>
      <c r="F174" s="248" t="s">
        <v>619</v>
      </c>
      <c r="G174" s="246"/>
      <c r="H174" s="249">
        <v>0.64800000000000002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175</v>
      </c>
      <c r="AU174" s="255" t="s">
        <v>80</v>
      </c>
      <c r="AV174" s="13" t="s">
        <v>82</v>
      </c>
      <c r="AW174" s="13" t="s">
        <v>30</v>
      </c>
      <c r="AX174" s="13" t="s">
        <v>80</v>
      </c>
      <c r="AY174" s="255" t="s">
        <v>164</v>
      </c>
    </row>
    <row r="175" s="2" customFormat="1" ht="24.15" customHeight="1">
      <c r="A175" s="37"/>
      <c r="B175" s="38"/>
      <c r="C175" s="226" t="s">
        <v>264</v>
      </c>
      <c r="D175" s="226" t="s">
        <v>167</v>
      </c>
      <c r="E175" s="227" t="s">
        <v>324</v>
      </c>
      <c r="F175" s="228" t="s">
        <v>325</v>
      </c>
      <c r="G175" s="229" t="s">
        <v>192</v>
      </c>
      <c r="H175" s="230">
        <v>5.508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38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309</v>
      </c>
      <c r="AT175" s="238" t="s">
        <v>167</v>
      </c>
      <c r="AU175" s="238" t="s">
        <v>80</v>
      </c>
      <c r="AY175" s="16" t="s">
        <v>164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309</v>
      </c>
      <c r="BM175" s="238" t="s">
        <v>593</v>
      </c>
    </row>
    <row r="176" s="2" customFormat="1">
      <c r="A176" s="37"/>
      <c r="B176" s="38"/>
      <c r="C176" s="39"/>
      <c r="D176" s="240" t="s">
        <v>173</v>
      </c>
      <c r="E176" s="39"/>
      <c r="F176" s="241" t="s">
        <v>327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173</v>
      </c>
      <c r="AU176" s="16" t="s">
        <v>80</v>
      </c>
    </row>
    <row r="177" s="2" customFormat="1" ht="14.4" customHeight="1">
      <c r="A177" s="37"/>
      <c r="B177" s="38"/>
      <c r="C177" s="226" t="s">
        <v>269</v>
      </c>
      <c r="D177" s="226" t="s">
        <v>167</v>
      </c>
      <c r="E177" s="227" t="s">
        <v>351</v>
      </c>
      <c r="F177" s="228" t="s">
        <v>352</v>
      </c>
      <c r="G177" s="229" t="s">
        <v>192</v>
      </c>
      <c r="H177" s="230">
        <v>0.016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38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309</v>
      </c>
      <c r="AT177" s="238" t="s">
        <v>167</v>
      </c>
      <c r="AU177" s="238" t="s">
        <v>80</v>
      </c>
      <c r="AY177" s="16" t="s">
        <v>164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309</v>
      </c>
      <c r="BM177" s="238" t="s">
        <v>574</v>
      </c>
    </row>
    <row r="178" s="2" customFormat="1">
      <c r="A178" s="37"/>
      <c r="B178" s="38"/>
      <c r="C178" s="39"/>
      <c r="D178" s="240" t="s">
        <v>173</v>
      </c>
      <c r="E178" s="39"/>
      <c r="F178" s="241" t="s">
        <v>354</v>
      </c>
      <c r="G178" s="39"/>
      <c r="H178" s="39"/>
      <c r="I178" s="242"/>
      <c r="J178" s="39"/>
      <c r="K178" s="39"/>
      <c r="L178" s="43"/>
      <c r="M178" s="281"/>
      <c r="N178" s="282"/>
      <c r="O178" s="283"/>
      <c r="P178" s="283"/>
      <c r="Q178" s="283"/>
      <c r="R178" s="283"/>
      <c r="S178" s="283"/>
      <c r="T178" s="2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173</v>
      </c>
      <c r="AU178" s="16" t="s">
        <v>80</v>
      </c>
    </row>
    <row r="179" s="2" customFormat="1" ht="6.96" customHeight="1">
      <c r="A179" s="37"/>
      <c r="B179" s="65"/>
      <c r="C179" s="66"/>
      <c r="D179" s="66"/>
      <c r="E179" s="66"/>
      <c r="F179" s="66"/>
      <c r="G179" s="66"/>
      <c r="H179" s="66"/>
      <c r="I179" s="66"/>
      <c r="J179" s="66"/>
      <c r="K179" s="66"/>
      <c r="L179" s="43"/>
      <c r="M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</row>
  </sheetData>
  <sheetProtection sheet="1" autoFilter="0" formatColumns="0" formatRows="0" objects="1" scenarios="1" spinCount="100000" saltValue="Q/AMhdehMsZ1znfV1NuQ49vllX0uHOmQTyYkK8K5p5lKfsYMVpLaWpsiuIsf+3E09t2pUEas2PvepPmJchurcQ==" hashValue="wYBCQqC3EVi0Okub5eC/GHG8oRzyYI1zG9TaANI3PsfjLUF37/BEvpiBWP2GskqhEfCKRio73egme1GedTGEKw==" algorithmName="SHA-512" password="CAD0"/>
  <autoFilter ref="C122:K1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510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620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ROUND((SUM(BE123:BE177)),  2)</f>
        <v>0</v>
      </c>
      <c r="G35" s="37"/>
      <c r="H35" s="37"/>
      <c r="I35" s="163">
        <v>0.20999999999999999</v>
      </c>
      <c r="J35" s="162">
        <f>ROUND(((SUM(BE123:BE177))*I35),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ROUND((SUM(BF123:BF177)),  2)</f>
        <v>0</v>
      </c>
      <c r="G36" s="37"/>
      <c r="H36" s="37"/>
      <c r="I36" s="163">
        <v>0.14999999999999999</v>
      </c>
      <c r="J36" s="162">
        <f>ROUND(((SUM(BF123:BF177))*I36),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ROUND((SUM(BG123:BG177)),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ROUND((SUM(BH123:BH177)),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ROUND((SUM(BI123:BI177)),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510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02-5 - v.č. 107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J156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510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02-5 - v.č. 107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P124+P156</f>
        <v>0</v>
      </c>
      <c r="Q123" s="103"/>
      <c r="R123" s="207">
        <f>R124+R156</f>
        <v>2.87012</v>
      </c>
      <c r="S123" s="103"/>
      <c r="T123" s="208">
        <f>T124+T156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BK124+BK156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2.87012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SUM(P126:P155)</f>
        <v>0</v>
      </c>
      <c r="Q125" s="218"/>
      <c r="R125" s="219">
        <f>SUM(R126:R155)</f>
        <v>2.87012</v>
      </c>
      <c r="S125" s="218"/>
      <c r="T125" s="220">
        <f>SUM(T126:T155)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SUM(BK126:BK155)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21.277999999999999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621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21.277999999999999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622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623</v>
      </c>
      <c r="G130" s="246"/>
      <c r="H130" s="249">
        <v>21.277999999999999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21.277999999999999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1.4890000000000001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624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625</v>
      </c>
      <c r="G134" s="246"/>
      <c r="H134" s="249">
        <v>1.4890000000000001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2.6800000000000002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2.6800000000000002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626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627</v>
      </c>
      <c r="G137" s="246"/>
      <c r="H137" s="249">
        <v>2.6800000000000002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519</v>
      </c>
      <c r="F138" s="228" t="s">
        <v>520</v>
      </c>
      <c r="G138" s="229" t="s">
        <v>223</v>
      </c>
      <c r="H138" s="230">
        <v>23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521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522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523</v>
      </c>
      <c r="F140" s="228" t="s">
        <v>524</v>
      </c>
      <c r="G140" s="229" t="s">
        <v>223</v>
      </c>
      <c r="H140" s="230">
        <v>7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525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526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2" customFormat="1" ht="14.4" customHeight="1">
      <c r="A142" s="37"/>
      <c r="B142" s="38"/>
      <c r="C142" s="267" t="s">
        <v>206</v>
      </c>
      <c r="D142" s="267" t="s">
        <v>189</v>
      </c>
      <c r="E142" s="268" t="s">
        <v>252</v>
      </c>
      <c r="F142" s="269" t="s">
        <v>253</v>
      </c>
      <c r="G142" s="270" t="s">
        <v>223</v>
      </c>
      <c r="H142" s="271">
        <v>18</v>
      </c>
      <c r="I142" s="272"/>
      <c r="J142" s="273">
        <f>ROUND(I142*H142,2)</f>
        <v>0</v>
      </c>
      <c r="K142" s="274"/>
      <c r="L142" s="275"/>
      <c r="M142" s="276" t="s">
        <v>1</v>
      </c>
      <c r="N142" s="277" t="s">
        <v>38</v>
      </c>
      <c r="O142" s="90"/>
      <c r="P142" s="236">
        <f>O142*H142</f>
        <v>0</v>
      </c>
      <c r="Q142" s="236">
        <v>0.00018000000000000001</v>
      </c>
      <c r="R142" s="236">
        <f>Q142*H142</f>
        <v>0.0032400000000000003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193</v>
      </c>
      <c r="AT142" s="238" t="s">
        <v>189</v>
      </c>
      <c r="AU142" s="238" t="s">
        <v>82</v>
      </c>
      <c r="AY142" s="16" t="s">
        <v>164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171</v>
      </c>
      <c r="BM142" s="238" t="s">
        <v>531</v>
      </c>
    </row>
    <row r="143" s="2" customFormat="1">
      <c r="A143" s="37"/>
      <c r="B143" s="38"/>
      <c r="C143" s="39"/>
      <c r="D143" s="240" t="s">
        <v>173</v>
      </c>
      <c r="E143" s="39"/>
      <c r="F143" s="241" t="s">
        <v>253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173</v>
      </c>
      <c r="AU143" s="16" t="s">
        <v>82</v>
      </c>
    </row>
    <row r="144" s="2" customFormat="1" ht="14.4" customHeight="1">
      <c r="A144" s="37"/>
      <c r="B144" s="38"/>
      <c r="C144" s="267" t="s">
        <v>193</v>
      </c>
      <c r="D144" s="267" t="s">
        <v>189</v>
      </c>
      <c r="E144" s="268" t="s">
        <v>532</v>
      </c>
      <c r="F144" s="269" t="s">
        <v>533</v>
      </c>
      <c r="G144" s="270" t="s">
        <v>223</v>
      </c>
      <c r="H144" s="271">
        <v>268</v>
      </c>
      <c r="I144" s="272"/>
      <c r="J144" s="273">
        <f>ROUND(I144*H144,2)</f>
        <v>0</v>
      </c>
      <c r="K144" s="274"/>
      <c r="L144" s="275"/>
      <c r="M144" s="276" t="s">
        <v>1</v>
      </c>
      <c r="N144" s="277" t="s">
        <v>38</v>
      </c>
      <c r="O144" s="90"/>
      <c r="P144" s="236">
        <f>O144*H144</f>
        <v>0</v>
      </c>
      <c r="Q144" s="236">
        <v>0.00056999999999999998</v>
      </c>
      <c r="R144" s="236">
        <f>Q144*H144</f>
        <v>0.15276000000000001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193</v>
      </c>
      <c r="AT144" s="238" t="s">
        <v>189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602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533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67" t="s">
        <v>215</v>
      </c>
      <c r="D146" s="267" t="s">
        <v>189</v>
      </c>
      <c r="E146" s="268" t="s">
        <v>261</v>
      </c>
      <c r="F146" s="269" t="s">
        <v>262</v>
      </c>
      <c r="G146" s="270" t="s">
        <v>223</v>
      </c>
      <c r="H146" s="271">
        <v>268</v>
      </c>
      <c r="I146" s="272"/>
      <c r="J146" s="273">
        <f>ROUND(I146*H146,2)</f>
        <v>0</v>
      </c>
      <c r="K146" s="274"/>
      <c r="L146" s="275"/>
      <c r="M146" s="276" t="s">
        <v>1</v>
      </c>
      <c r="N146" s="277" t="s">
        <v>38</v>
      </c>
      <c r="O146" s="90"/>
      <c r="P146" s="236">
        <f>O146*H146</f>
        <v>0</v>
      </c>
      <c r="Q146" s="236">
        <v>9.0000000000000006E-05</v>
      </c>
      <c r="R146" s="236">
        <f>Q146*H146</f>
        <v>0.024120000000000003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193</v>
      </c>
      <c r="AT146" s="238" t="s">
        <v>189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535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262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24.15" customHeight="1">
      <c r="A148" s="37"/>
      <c r="B148" s="38"/>
      <c r="C148" s="226" t="s">
        <v>220</v>
      </c>
      <c r="D148" s="226" t="s">
        <v>167</v>
      </c>
      <c r="E148" s="227" t="s">
        <v>540</v>
      </c>
      <c r="F148" s="228" t="s">
        <v>541</v>
      </c>
      <c r="G148" s="229" t="s">
        <v>542</v>
      </c>
      <c r="H148" s="230">
        <v>18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38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171</v>
      </c>
      <c r="AT148" s="238" t="s">
        <v>167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543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544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2" customFormat="1" ht="24.15" customHeight="1">
      <c r="A150" s="37"/>
      <c r="B150" s="38"/>
      <c r="C150" s="226" t="s">
        <v>226</v>
      </c>
      <c r="D150" s="226" t="s">
        <v>167</v>
      </c>
      <c r="E150" s="227" t="s">
        <v>545</v>
      </c>
      <c r="F150" s="228" t="s">
        <v>546</v>
      </c>
      <c r="G150" s="229" t="s">
        <v>240</v>
      </c>
      <c r="H150" s="230">
        <v>43.75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38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171</v>
      </c>
      <c r="AT150" s="238" t="s">
        <v>167</v>
      </c>
      <c r="AU150" s="238" t="s">
        <v>82</v>
      </c>
      <c r="AY150" s="16" t="s">
        <v>164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171</v>
      </c>
      <c r="BM150" s="238" t="s">
        <v>603</v>
      </c>
    </row>
    <row r="151" s="2" customFormat="1">
      <c r="A151" s="37"/>
      <c r="B151" s="38"/>
      <c r="C151" s="39"/>
      <c r="D151" s="240" t="s">
        <v>173</v>
      </c>
      <c r="E151" s="39"/>
      <c r="F151" s="241" t="s">
        <v>548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173</v>
      </c>
      <c r="AU151" s="16" t="s">
        <v>82</v>
      </c>
    </row>
    <row r="152" s="2" customFormat="1" ht="14.4" customHeight="1">
      <c r="A152" s="37"/>
      <c r="B152" s="38"/>
      <c r="C152" s="226" t="s">
        <v>232</v>
      </c>
      <c r="D152" s="226" t="s">
        <v>167</v>
      </c>
      <c r="E152" s="227" t="s">
        <v>549</v>
      </c>
      <c r="F152" s="228" t="s">
        <v>550</v>
      </c>
      <c r="G152" s="229" t="s">
        <v>192</v>
      </c>
      <c r="H152" s="230">
        <v>40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38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171</v>
      </c>
      <c r="AT152" s="238" t="s">
        <v>167</v>
      </c>
      <c r="AU152" s="238" t="s">
        <v>82</v>
      </c>
      <c r="AY152" s="16" t="s">
        <v>164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171</v>
      </c>
      <c r="BM152" s="238" t="s">
        <v>551</v>
      </c>
    </row>
    <row r="153" s="2" customFormat="1">
      <c r="A153" s="37"/>
      <c r="B153" s="38"/>
      <c r="C153" s="39"/>
      <c r="D153" s="240" t="s">
        <v>173</v>
      </c>
      <c r="E153" s="39"/>
      <c r="F153" s="241" t="s">
        <v>552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173</v>
      </c>
      <c r="AU153" s="16" t="s">
        <v>82</v>
      </c>
    </row>
    <row r="154" s="2" customFormat="1" ht="14.4" customHeight="1">
      <c r="A154" s="37"/>
      <c r="B154" s="38"/>
      <c r="C154" s="267" t="s">
        <v>237</v>
      </c>
      <c r="D154" s="267" t="s">
        <v>189</v>
      </c>
      <c r="E154" s="268" t="s">
        <v>553</v>
      </c>
      <c r="F154" s="269" t="s">
        <v>554</v>
      </c>
      <c r="G154" s="270" t="s">
        <v>170</v>
      </c>
      <c r="H154" s="271">
        <v>10</v>
      </c>
      <c r="I154" s="272"/>
      <c r="J154" s="273">
        <f>ROUND(I154*H154,2)</f>
        <v>0</v>
      </c>
      <c r="K154" s="274"/>
      <c r="L154" s="275"/>
      <c r="M154" s="276" t="s">
        <v>1</v>
      </c>
      <c r="N154" s="277" t="s">
        <v>38</v>
      </c>
      <c r="O154" s="90"/>
      <c r="P154" s="236">
        <f>O154*H154</f>
        <v>0</v>
      </c>
      <c r="Q154" s="236">
        <v>0.001</v>
      </c>
      <c r="R154" s="236">
        <f>Q154*H154</f>
        <v>0.01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193</v>
      </c>
      <c r="AT154" s="238" t="s">
        <v>189</v>
      </c>
      <c r="AU154" s="238" t="s">
        <v>82</v>
      </c>
      <c r="AY154" s="16" t="s">
        <v>164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171</v>
      </c>
      <c r="BM154" s="238" t="s">
        <v>555</v>
      </c>
    </row>
    <row r="155" s="2" customFormat="1">
      <c r="A155" s="37"/>
      <c r="B155" s="38"/>
      <c r="C155" s="39"/>
      <c r="D155" s="240" t="s">
        <v>173</v>
      </c>
      <c r="E155" s="39"/>
      <c r="F155" s="241" t="s">
        <v>554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173</v>
      </c>
      <c r="AU155" s="16" t="s">
        <v>82</v>
      </c>
    </row>
    <row r="156" s="12" customFormat="1" ht="25.92" customHeight="1">
      <c r="A156" s="12"/>
      <c r="B156" s="210"/>
      <c r="C156" s="211"/>
      <c r="D156" s="212" t="s">
        <v>72</v>
      </c>
      <c r="E156" s="213" t="s">
        <v>304</v>
      </c>
      <c r="F156" s="213" t="s">
        <v>305</v>
      </c>
      <c r="G156" s="211"/>
      <c r="H156" s="211"/>
      <c r="I156" s="214"/>
      <c r="J156" s="215">
        <f>BK156</f>
        <v>0</v>
      </c>
      <c r="K156" s="211"/>
      <c r="L156" s="216"/>
      <c r="M156" s="217"/>
      <c r="N156" s="218"/>
      <c r="O156" s="218"/>
      <c r="P156" s="219">
        <f>SUM(P157:P177)</f>
        <v>0</v>
      </c>
      <c r="Q156" s="218"/>
      <c r="R156" s="219">
        <f>SUM(R157:R177)</f>
        <v>0</v>
      </c>
      <c r="S156" s="218"/>
      <c r="T156" s="220">
        <f>SUM(T157:T177)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171</v>
      </c>
      <c r="AT156" s="222" t="s">
        <v>72</v>
      </c>
      <c r="AU156" s="222" t="s">
        <v>73</v>
      </c>
      <c r="AY156" s="221" t="s">
        <v>164</v>
      </c>
      <c r="BK156" s="223">
        <f>SUM(BK157:BK177)</f>
        <v>0</v>
      </c>
    </row>
    <row r="157" s="2" customFormat="1" ht="49.05" customHeight="1">
      <c r="A157" s="37"/>
      <c r="B157" s="38"/>
      <c r="C157" s="226" t="s">
        <v>243</v>
      </c>
      <c r="D157" s="226" t="s">
        <v>167</v>
      </c>
      <c r="E157" s="227" t="s">
        <v>556</v>
      </c>
      <c r="F157" s="228" t="s">
        <v>557</v>
      </c>
      <c r="G157" s="229" t="s">
        <v>192</v>
      </c>
      <c r="H157" s="230">
        <v>0.19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38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309</v>
      </c>
      <c r="AT157" s="238" t="s">
        <v>167</v>
      </c>
      <c r="AU157" s="238" t="s">
        <v>80</v>
      </c>
      <c r="AY157" s="16" t="s">
        <v>164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309</v>
      </c>
      <c r="BM157" s="238" t="s">
        <v>584</v>
      </c>
    </row>
    <row r="158" s="2" customFormat="1">
      <c r="A158" s="37"/>
      <c r="B158" s="38"/>
      <c r="C158" s="39"/>
      <c r="D158" s="240" t="s">
        <v>173</v>
      </c>
      <c r="E158" s="39"/>
      <c r="F158" s="241" t="s">
        <v>559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173</v>
      </c>
      <c r="AU158" s="16" t="s">
        <v>80</v>
      </c>
    </row>
    <row r="159" s="13" customFormat="1">
      <c r="A159" s="13"/>
      <c r="B159" s="245"/>
      <c r="C159" s="246"/>
      <c r="D159" s="240" t="s">
        <v>175</v>
      </c>
      <c r="E159" s="247" t="s">
        <v>1</v>
      </c>
      <c r="F159" s="248" t="s">
        <v>628</v>
      </c>
      <c r="G159" s="246"/>
      <c r="H159" s="249">
        <v>0.0030000000000000001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175</v>
      </c>
      <c r="AU159" s="255" t="s">
        <v>80</v>
      </c>
      <c r="AV159" s="13" t="s">
        <v>82</v>
      </c>
      <c r="AW159" s="13" t="s">
        <v>30</v>
      </c>
      <c r="AX159" s="13" t="s">
        <v>73</v>
      </c>
      <c r="AY159" s="255" t="s">
        <v>164</v>
      </c>
    </row>
    <row r="160" s="13" customFormat="1">
      <c r="A160" s="13"/>
      <c r="B160" s="245"/>
      <c r="C160" s="246"/>
      <c r="D160" s="240" t="s">
        <v>175</v>
      </c>
      <c r="E160" s="247" t="s">
        <v>1</v>
      </c>
      <c r="F160" s="248" t="s">
        <v>586</v>
      </c>
      <c r="G160" s="246"/>
      <c r="H160" s="249">
        <v>0.01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5" t="s">
        <v>175</v>
      </c>
      <c r="AU160" s="255" t="s">
        <v>80</v>
      </c>
      <c r="AV160" s="13" t="s">
        <v>82</v>
      </c>
      <c r="AW160" s="13" t="s">
        <v>30</v>
      </c>
      <c r="AX160" s="13" t="s">
        <v>73</v>
      </c>
      <c r="AY160" s="255" t="s">
        <v>164</v>
      </c>
    </row>
    <row r="161" s="13" customFormat="1">
      <c r="A161" s="13"/>
      <c r="B161" s="245"/>
      <c r="C161" s="246"/>
      <c r="D161" s="240" t="s">
        <v>175</v>
      </c>
      <c r="E161" s="247" t="s">
        <v>1</v>
      </c>
      <c r="F161" s="248" t="s">
        <v>629</v>
      </c>
      <c r="G161" s="246"/>
      <c r="H161" s="249">
        <v>0.024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5" t="s">
        <v>175</v>
      </c>
      <c r="AU161" s="255" t="s">
        <v>80</v>
      </c>
      <c r="AV161" s="13" t="s">
        <v>82</v>
      </c>
      <c r="AW161" s="13" t="s">
        <v>30</v>
      </c>
      <c r="AX161" s="13" t="s">
        <v>73</v>
      </c>
      <c r="AY161" s="255" t="s">
        <v>164</v>
      </c>
    </row>
    <row r="162" s="13" customFormat="1">
      <c r="A162" s="13"/>
      <c r="B162" s="245"/>
      <c r="C162" s="246"/>
      <c r="D162" s="240" t="s">
        <v>175</v>
      </c>
      <c r="E162" s="247" t="s">
        <v>1</v>
      </c>
      <c r="F162" s="248" t="s">
        <v>630</v>
      </c>
      <c r="G162" s="246"/>
      <c r="H162" s="249">
        <v>0.153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175</v>
      </c>
      <c r="AU162" s="255" t="s">
        <v>80</v>
      </c>
      <c r="AV162" s="13" t="s">
        <v>82</v>
      </c>
      <c r="AW162" s="13" t="s">
        <v>30</v>
      </c>
      <c r="AX162" s="13" t="s">
        <v>73</v>
      </c>
      <c r="AY162" s="255" t="s">
        <v>164</v>
      </c>
    </row>
    <row r="163" s="14" customFormat="1">
      <c r="A163" s="14"/>
      <c r="B163" s="256"/>
      <c r="C163" s="257"/>
      <c r="D163" s="240" t="s">
        <v>175</v>
      </c>
      <c r="E163" s="258" t="s">
        <v>1</v>
      </c>
      <c r="F163" s="259" t="s">
        <v>181</v>
      </c>
      <c r="G163" s="257"/>
      <c r="H163" s="260">
        <v>0.19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6" t="s">
        <v>175</v>
      </c>
      <c r="AU163" s="266" t="s">
        <v>80</v>
      </c>
      <c r="AV163" s="14" t="s">
        <v>171</v>
      </c>
      <c r="AW163" s="14" t="s">
        <v>30</v>
      </c>
      <c r="AX163" s="14" t="s">
        <v>80</v>
      </c>
      <c r="AY163" s="266" t="s">
        <v>164</v>
      </c>
    </row>
    <row r="164" s="2" customFormat="1" ht="62.7" customHeight="1">
      <c r="A164" s="37"/>
      <c r="B164" s="38"/>
      <c r="C164" s="226" t="s">
        <v>8</v>
      </c>
      <c r="D164" s="226" t="s">
        <v>167</v>
      </c>
      <c r="E164" s="227" t="s">
        <v>565</v>
      </c>
      <c r="F164" s="228" t="s">
        <v>566</v>
      </c>
      <c r="G164" s="229" t="s">
        <v>192</v>
      </c>
      <c r="H164" s="230">
        <v>3.1669999999999998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38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309</v>
      </c>
      <c r="AT164" s="238" t="s">
        <v>167</v>
      </c>
      <c r="AU164" s="238" t="s">
        <v>80</v>
      </c>
      <c r="AY164" s="16" t="s">
        <v>164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309</v>
      </c>
      <c r="BM164" s="238" t="s">
        <v>567</v>
      </c>
    </row>
    <row r="165" s="2" customFormat="1">
      <c r="A165" s="37"/>
      <c r="B165" s="38"/>
      <c r="C165" s="39"/>
      <c r="D165" s="240" t="s">
        <v>173</v>
      </c>
      <c r="E165" s="39"/>
      <c r="F165" s="241" t="s">
        <v>568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173</v>
      </c>
      <c r="AU165" s="16" t="s">
        <v>80</v>
      </c>
    </row>
    <row r="166" s="13" customFormat="1">
      <c r="A166" s="13"/>
      <c r="B166" s="245"/>
      <c r="C166" s="246"/>
      <c r="D166" s="240" t="s">
        <v>175</v>
      </c>
      <c r="E166" s="247" t="s">
        <v>1</v>
      </c>
      <c r="F166" s="248" t="s">
        <v>631</v>
      </c>
      <c r="G166" s="246"/>
      <c r="H166" s="249">
        <v>3.1669999999999998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175</v>
      </c>
      <c r="AU166" s="255" t="s">
        <v>80</v>
      </c>
      <c r="AV166" s="13" t="s">
        <v>82</v>
      </c>
      <c r="AW166" s="13" t="s">
        <v>30</v>
      </c>
      <c r="AX166" s="13" t="s">
        <v>73</v>
      </c>
      <c r="AY166" s="255" t="s">
        <v>164</v>
      </c>
    </row>
    <row r="167" s="14" customFormat="1">
      <c r="A167" s="14"/>
      <c r="B167" s="256"/>
      <c r="C167" s="257"/>
      <c r="D167" s="240" t="s">
        <v>175</v>
      </c>
      <c r="E167" s="258" t="s">
        <v>1</v>
      </c>
      <c r="F167" s="259" t="s">
        <v>181</v>
      </c>
      <c r="G167" s="257"/>
      <c r="H167" s="260">
        <v>3.1669999999999998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6" t="s">
        <v>175</v>
      </c>
      <c r="AU167" s="266" t="s">
        <v>80</v>
      </c>
      <c r="AV167" s="14" t="s">
        <v>171</v>
      </c>
      <c r="AW167" s="14" t="s">
        <v>30</v>
      </c>
      <c r="AX167" s="14" t="s">
        <v>80</v>
      </c>
      <c r="AY167" s="266" t="s">
        <v>164</v>
      </c>
    </row>
    <row r="168" s="2" customFormat="1" ht="49.05" customHeight="1">
      <c r="A168" s="37"/>
      <c r="B168" s="38"/>
      <c r="C168" s="226" t="s">
        <v>251</v>
      </c>
      <c r="D168" s="226" t="s">
        <v>167</v>
      </c>
      <c r="E168" s="227" t="s">
        <v>307</v>
      </c>
      <c r="F168" s="228" t="s">
        <v>308</v>
      </c>
      <c r="G168" s="229" t="s">
        <v>192</v>
      </c>
      <c r="H168" s="230">
        <v>0.012999999999999999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38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309</v>
      </c>
      <c r="AT168" s="238" t="s">
        <v>167</v>
      </c>
      <c r="AU168" s="238" t="s">
        <v>80</v>
      </c>
      <c r="AY168" s="16" t="s">
        <v>164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309</v>
      </c>
      <c r="BM168" s="238" t="s">
        <v>590</v>
      </c>
    </row>
    <row r="169" s="2" customFormat="1">
      <c r="A169" s="37"/>
      <c r="B169" s="38"/>
      <c r="C169" s="39"/>
      <c r="D169" s="240" t="s">
        <v>173</v>
      </c>
      <c r="E169" s="39"/>
      <c r="F169" s="241" t="s">
        <v>311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173</v>
      </c>
      <c r="AU169" s="16" t="s">
        <v>80</v>
      </c>
    </row>
    <row r="170" s="2" customFormat="1" ht="14.4" customHeight="1">
      <c r="A170" s="37"/>
      <c r="B170" s="38"/>
      <c r="C170" s="226" t="s">
        <v>256</v>
      </c>
      <c r="D170" s="226" t="s">
        <v>167</v>
      </c>
      <c r="E170" s="227" t="s">
        <v>335</v>
      </c>
      <c r="F170" s="228" t="s">
        <v>336</v>
      </c>
      <c r="G170" s="229" t="s">
        <v>192</v>
      </c>
      <c r="H170" s="230">
        <v>0.19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309</v>
      </c>
      <c r="AT170" s="238" t="s">
        <v>167</v>
      </c>
      <c r="AU170" s="238" t="s">
        <v>80</v>
      </c>
      <c r="AY170" s="16" t="s">
        <v>164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309</v>
      </c>
      <c r="BM170" s="238" t="s">
        <v>591</v>
      </c>
    </row>
    <row r="171" s="2" customFormat="1">
      <c r="A171" s="37"/>
      <c r="B171" s="38"/>
      <c r="C171" s="39"/>
      <c r="D171" s="240" t="s">
        <v>173</v>
      </c>
      <c r="E171" s="39"/>
      <c r="F171" s="241" t="s">
        <v>338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173</v>
      </c>
      <c r="AU171" s="16" t="s">
        <v>80</v>
      </c>
    </row>
    <row r="172" s="2" customFormat="1" ht="24.15" customHeight="1">
      <c r="A172" s="37"/>
      <c r="B172" s="38"/>
      <c r="C172" s="226" t="s">
        <v>260</v>
      </c>
      <c r="D172" s="226" t="s">
        <v>167</v>
      </c>
      <c r="E172" s="227" t="s">
        <v>324</v>
      </c>
      <c r="F172" s="228" t="s">
        <v>325</v>
      </c>
      <c r="G172" s="229" t="s">
        <v>192</v>
      </c>
      <c r="H172" s="230">
        <v>3.1669999999999998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309</v>
      </c>
      <c r="AT172" s="238" t="s">
        <v>167</v>
      </c>
      <c r="AU172" s="238" t="s">
        <v>80</v>
      </c>
      <c r="AY172" s="16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309</v>
      </c>
      <c r="BM172" s="238" t="s">
        <v>593</v>
      </c>
    </row>
    <row r="173" s="2" customFormat="1">
      <c r="A173" s="37"/>
      <c r="B173" s="38"/>
      <c r="C173" s="39"/>
      <c r="D173" s="240" t="s">
        <v>173</v>
      </c>
      <c r="E173" s="39"/>
      <c r="F173" s="241" t="s">
        <v>327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173</v>
      </c>
      <c r="AU173" s="16" t="s">
        <v>80</v>
      </c>
    </row>
    <row r="174" s="2" customFormat="1" ht="24.15" customHeight="1">
      <c r="A174" s="37"/>
      <c r="B174" s="38"/>
      <c r="C174" s="226" t="s">
        <v>264</v>
      </c>
      <c r="D174" s="226" t="s">
        <v>167</v>
      </c>
      <c r="E174" s="227" t="s">
        <v>340</v>
      </c>
      <c r="F174" s="228" t="s">
        <v>341</v>
      </c>
      <c r="G174" s="229" t="s">
        <v>223</v>
      </c>
      <c r="H174" s="230">
        <v>2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38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309</v>
      </c>
      <c r="AT174" s="238" t="s">
        <v>167</v>
      </c>
      <c r="AU174" s="238" t="s">
        <v>80</v>
      </c>
      <c r="AY174" s="16" t="s">
        <v>164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309</v>
      </c>
      <c r="BM174" s="238" t="s">
        <v>632</v>
      </c>
    </row>
    <row r="175" s="2" customFormat="1">
      <c r="A175" s="37"/>
      <c r="B175" s="38"/>
      <c r="C175" s="39"/>
      <c r="D175" s="240" t="s">
        <v>173</v>
      </c>
      <c r="E175" s="39"/>
      <c r="F175" s="241" t="s">
        <v>343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173</v>
      </c>
      <c r="AU175" s="16" t="s">
        <v>80</v>
      </c>
    </row>
    <row r="176" s="2" customFormat="1" ht="14.4" customHeight="1">
      <c r="A176" s="37"/>
      <c r="B176" s="38"/>
      <c r="C176" s="226" t="s">
        <v>269</v>
      </c>
      <c r="D176" s="226" t="s">
        <v>167</v>
      </c>
      <c r="E176" s="227" t="s">
        <v>351</v>
      </c>
      <c r="F176" s="228" t="s">
        <v>352</v>
      </c>
      <c r="G176" s="229" t="s">
        <v>192</v>
      </c>
      <c r="H176" s="230">
        <v>0.012999999999999999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38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309</v>
      </c>
      <c r="AT176" s="238" t="s">
        <v>167</v>
      </c>
      <c r="AU176" s="238" t="s">
        <v>80</v>
      </c>
      <c r="AY176" s="16" t="s">
        <v>164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309</v>
      </c>
      <c r="BM176" s="238" t="s">
        <v>574</v>
      </c>
    </row>
    <row r="177" s="2" customFormat="1">
      <c r="A177" s="37"/>
      <c r="B177" s="38"/>
      <c r="C177" s="39"/>
      <c r="D177" s="240" t="s">
        <v>173</v>
      </c>
      <c r="E177" s="39"/>
      <c r="F177" s="241" t="s">
        <v>354</v>
      </c>
      <c r="G177" s="39"/>
      <c r="H177" s="39"/>
      <c r="I177" s="242"/>
      <c r="J177" s="39"/>
      <c r="K177" s="39"/>
      <c r="L177" s="43"/>
      <c r="M177" s="281"/>
      <c r="N177" s="282"/>
      <c r="O177" s="283"/>
      <c r="P177" s="283"/>
      <c r="Q177" s="283"/>
      <c r="R177" s="283"/>
      <c r="S177" s="283"/>
      <c r="T177" s="2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173</v>
      </c>
      <c r="AU177" s="16" t="s">
        <v>80</v>
      </c>
    </row>
    <row r="178" s="2" customFormat="1" ht="6.96" customHeight="1">
      <c r="A178" s="37"/>
      <c r="B178" s="65"/>
      <c r="C178" s="66"/>
      <c r="D178" s="66"/>
      <c r="E178" s="66"/>
      <c r="F178" s="66"/>
      <c r="G178" s="66"/>
      <c r="H178" s="66"/>
      <c r="I178" s="66"/>
      <c r="J178" s="66"/>
      <c r="K178" s="66"/>
      <c r="L178" s="43"/>
      <c r="M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</row>
  </sheetData>
  <sheetProtection sheet="1" autoFilter="0" formatColumns="0" formatRows="0" objects="1" scenarios="1" spinCount="100000" saltValue="a/t02ZI8IyumPHDbhxtx+62Iqeq+eD5ke3p0itU/LLUpiJpZyIcOvYWE9eXTZFsLz3o8jDTyPQYn5AyiGOp1Bw==" hashValue="pmMJFMg83RLM7JpXtVQgjYH8rgPa8KMpOaAR2qWPKGC4CDz6JkEU0rWy7/ChNYShZIcWNTsY8YzSQNRL8gwx5Q==" algorithmName="SHA-512" password="CAD0"/>
  <autoFilter ref="C122:K1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510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633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ROUND((SUM(BE123:BE173)),  2)</f>
        <v>0</v>
      </c>
      <c r="G35" s="37"/>
      <c r="H35" s="37"/>
      <c r="I35" s="163">
        <v>0.20999999999999999</v>
      </c>
      <c r="J35" s="162">
        <f>ROUND(((SUM(BE123:BE173))*I35),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ROUND((SUM(BF123:BF173)),  2)</f>
        <v>0</v>
      </c>
      <c r="G36" s="37"/>
      <c r="H36" s="37"/>
      <c r="I36" s="163">
        <v>0.14999999999999999</v>
      </c>
      <c r="J36" s="162">
        <f>ROUND(((SUM(BF123:BF173))*I36),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ROUND((SUM(BG123:BG173)),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ROUND((SUM(BH123:BH173)),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ROUND((SUM(BI123:BI173)),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510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02-6 - v.č. 112ab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J154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510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02-6 - v.č. 112ab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P124+P154</f>
        <v>0</v>
      </c>
      <c r="Q123" s="103"/>
      <c r="R123" s="207">
        <f>R124+R154</f>
        <v>3.5267999999999997</v>
      </c>
      <c r="S123" s="103"/>
      <c r="T123" s="208">
        <f>T124+T154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BK124+BK154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3.5267999999999997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SUM(P126:P153)</f>
        <v>0</v>
      </c>
      <c r="Q125" s="218"/>
      <c r="R125" s="219">
        <f>SUM(R126:R153)</f>
        <v>3.5267999999999997</v>
      </c>
      <c r="S125" s="218"/>
      <c r="T125" s="220">
        <f>SUM(T126:T153)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SUM(BK126:BK153)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25.353999999999999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634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25.353999999999999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635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636</v>
      </c>
      <c r="G130" s="246"/>
      <c r="H130" s="249">
        <v>25.353999999999999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25.353999999999999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1.7749999999999999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637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638</v>
      </c>
      <c r="G134" s="246"/>
      <c r="H134" s="249">
        <v>1.7749999999999999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3.1949999999999998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3.1949999999999998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639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640</v>
      </c>
      <c r="G137" s="246"/>
      <c r="H137" s="249">
        <v>3.1949999999999998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519</v>
      </c>
      <c r="F138" s="228" t="s">
        <v>520</v>
      </c>
      <c r="G138" s="229" t="s">
        <v>223</v>
      </c>
      <c r="H138" s="230">
        <v>1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521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522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523</v>
      </c>
      <c r="F140" s="228" t="s">
        <v>524</v>
      </c>
      <c r="G140" s="229" t="s">
        <v>223</v>
      </c>
      <c r="H140" s="230">
        <v>18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525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526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2" customFormat="1" ht="24.15" customHeight="1">
      <c r="A142" s="37"/>
      <c r="B142" s="38"/>
      <c r="C142" s="226" t="s">
        <v>206</v>
      </c>
      <c r="D142" s="226" t="s">
        <v>167</v>
      </c>
      <c r="E142" s="227" t="s">
        <v>527</v>
      </c>
      <c r="F142" s="228" t="s">
        <v>528</v>
      </c>
      <c r="G142" s="229" t="s">
        <v>223</v>
      </c>
      <c r="H142" s="230">
        <v>10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38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171</v>
      </c>
      <c r="AT142" s="238" t="s">
        <v>167</v>
      </c>
      <c r="AU142" s="238" t="s">
        <v>82</v>
      </c>
      <c r="AY142" s="16" t="s">
        <v>164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171</v>
      </c>
      <c r="BM142" s="238" t="s">
        <v>529</v>
      </c>
    </row>
    <row r="143" s="2" customFormat="1">
      <c r="A143" s="37"/>
      <c r="B143" s="38"/>
      <c r="C143" s="39"/>
      <c r="D143" s="240" t="s">
        <v>173</v>
      </c>
      <c r="E143" s="39"/>
      <c r="F143" s="241" t="s">
        <v>530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173</v>
      </c>
      <c r="AU143" s="16" t="s">
        <v>82</v>
      </c>
    </row>
    <row r="144" s="2" customFormat="1" ht="14.4" customHeight="1">
      <c r="A144" s="37"/>
      <c r="B144" s="38"/>
      <c r="C144" s="267" t="s">
        <v>193</v>
      </c>
      <c r="D144" s="267" t="s">
        <v>189</v>
      </c>
      <c r="E144" s="268" t="s">
        <v>532</v>
      </c>
      <c r="F144" s="269" t="s">
        <v>533</v>
      </c>
      <c r="G144" s="270" t="s">
        <v>223</v>
      </c>
      <c r="H144" s="271">
        <v>480</v>
      </c>
      <c r="I144" s="272"/>
      <c r="J144" s="273">
        <f>ROUND(I144*H144,2)</f>
        <v>0</v>
      </c>
      <c r="K144" s="274"/>
      <c r="L144" s="275"/>
      <c r="M144" s="276" t="s">
        <v>1</v>
      </c>
      <c r="N144" s="277" t="s">
        <v>38</v>
      </c>
      <c r="O144" s="90"/>
      <c r="P144" s="236">
        <f>O144*H144</f>
        <v>0</v>
      </c>
      <c r="Q144" s="236">
        <v>0.00056999999999999998</v>
      </c>
      <c r="R144" s="236">
        <f>Q144*H144</f>
        <v>0.27360000000000001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193</v>
      </c>
      <c r="AT144" s="238" t="s">
        <v>189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602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533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67" t="s">
        <v>215</v>
      </c>
      <c r="D146" s="267" t="s">
        <v>189</v>
      </c>
      <c r="E146" s="268" t="s">
        <v>261</v>
      </c>
      <c r="F146" s="269" t="s">
        <v>262</v>
      </c>
      <c r="G146" s="270" t="s">
        <v>223</v>
      </c>
      <c r="H146" s="271">
        <v>480</v>
      </c>
      <c r="I146" s="272"/>
      <c r="J146" s="273">
        <f>ROUND(I146*H146,2)</f>
        <v>0</v>
      </c>
      <c r="K146" s="274"/>
      <c r="L146" s="275"/>
      <c r="M146" s="276" t="s">
        <v>1</v>
      </c>
      <c r="N146" s="277" t="s">
        <v>38</v>
      </c>
      <c r="O146" s="90"/>
      <c r="P146" s="236">
        <f>O146*H146</f>
        <v>0</v>
      </c>
      <c r="Q146" s="236">
        <v>9.0000000000000006E-05</v>
      </c>
      <c r="R146" s="236">
        <f>Q146*H146</f>
        <v>0.043200000000000002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193</v>
      </c>
      <c r="AT146" s="238" t="s">
        <v>189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535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262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24.15" customHeight="1">
      <c r="A148" s="37"/>
      <c r="B148" s="38"/>
      <c r="C148" s="226" t="s">
        <v>220</v>
      </c>
      <c r="D148" s="226" t="s">
        <v>167</v>
      </c>
      <c r="E148" s="227" t="s">
        <v>545</v>
      </c>
      <c r="F148" s="228" t="s">
        <v>546</v>
      </c>
      <c r="G148" s="229" t="s">
        <v>240</v>
      </c>
      <c r="H148" s="230">
        <v>48.619999999999997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38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171</v>
      </c>
      <c r="AT148" s="238" t="s">
        <v>167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603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548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2" customFormat="1" ht="24.15" customHeight="1">
      <c r="A150" s="37"/>
      <c r="B150" s="38"/>
      <c r="C150" s="226" t="s">
        <v>226</v>
      </c>
      <c r="D150" s="226" t="s">
        <v>167</v>
      </c>
      <c r="E150" s="227" t="s">
        <v>582</v>
      </c>
      <c r="F150" s="228" t="s">
        <v>641</v>
      </c>
      <c r="G150" s="229" t="s">
        <v>192</v>
      </c>
      <c r="H150" s="230">
        <v>0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38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171</v>
      </c>
      <c r="AT150" s="238" t="s">
        <v>167</v>
      </c>
      <c r="AU150" s="238" t="s">
        <v>82</v>
      </c>
      <c r="AY150" s="16" t="s">
        <v>164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171</v>
      </c>
      <c r="BM150" s="238" t="s">
        <v>551</v>
      </c>
    </row>
    <row r="151" s="2" customFormat="1">
      <c r="A151" s="37"/>
      <c r="B151" s="38"/>
      <c r="C151" s="39"/>
      <c r="D151" s="240" t="s">
        <v>173</v>
      </c>
      <c r="E151" s="39"/>
      <c r="F151" s="241" t="s">
        <v>552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173</v>
      </c>
      <c r="AU151" s="16" t="s">
        <v>82</v>
      </c>
    </row>
    <row r="152" s="2" customFormat="1" ht="14.4" customHeight="1">
      <c r="A152" s="37"/>
      <c r="B152" s="38"/>
      <c r="C152" s="267" t="s">
        <v>232</v>
      </c>
      <c r="D152" s="267" t="s">
        <v>189</v>
      </c>
      <c r="E152" s="268" t="s">
        <v>553</v>
      </c>
      <c r="F152" s="269" t="s">
        <v>554</v>
      </c>
      <c r="G152" s="270" t="s">
        <v>170</v>
      </c>
      <c r="H152" s="271">
        <v>15</v>
      </c>
      <c r="I152" s="272"/>
      <c r="J152" s="273">
        <f>ROUND(I152*H152,2)</f>
        <v>0</v>
      </c>
      <c r="K152" s="274"/>
      <c r="L152" s="275"/>
      <c r="M152" s="276" t="s">
        <v>1</v>
      </c>
      <c r="N152" s="277" t="s">
        <v>38</v>
      </c>
      <c r="O152" s="90"/>
      <c r="P152" s="236">
        <f>O152*H152</f>
        <v>0</v>
      </c>
      <c r="Q152" s="236">
        <v>0.001</v>
      </c>
      <c r="R152" s="236">
        <f>Q152*H152</f>
        <v>0.014999999999999999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193</v>
      </c>
      <c r="AT152" s="238" t="s">
        <v>189</v>
      </c>
      <c r="AU152" s="238" t="s">
        <v>82</v>
      </c>
      <c r="AY152" s="16" t="s">
        <v>164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171</v>
      </c>
      <c r="BM152" s="238" t="s">
        <v>555</v>
      </c>
    </row>
    <row r="153" s="2" customFormat="1">
      <c r="A153" s="37"/>
      <c r="B153" s="38"/>
      <c r="C153" s="39"/>
      <c r="D153" s="240" t="s">
        <v>173</v>
      </c>
      <c r="E153" s="39"/>
      <c r="F153" s="241" t="s">
        <v>554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173</v>
      </c>
      <c r="AU153" s="16" t="s">
        <v>82</v>
      </c>
    </row>
    <row r="154" s="12" customFormat="1" ht="25.92" customHeight="1">
      <c r="A154" s="12"/>
      <c r="B154" s="210"/>
      <c r="C154" s="211"/>
      <c r="D154" s="212" t="s">
        <v>72</v>
      </c>
      <c r="E154" s="213" t="s">
        <v>304</v>
      </c>
      <c r="F154" s="213" t="s">
        <v>305</v>
      </c>
      <c r="G154" s="211"/>
      <c r="H154" s="211"/>
      <c r="I154" s="214"/>
      <c r="J154" s="215">
        <f>BK154</f>
        <v>0</v>
      </c>
      <c r="K154" s="211"/>
      <c r="L154" s="216"/>
      <c r="M154" s="217"/>
      <c r="N154" s="218"/>
      <c r="O154" s="218"/>
      <c r="P154" s="219">
        <f>SUM(P155:P173)</f>
        <v>0</v>
      </c>
      <c r="Q154" s="218"/>
      <c r="R154" s="219">
        <f>SUM(R155:R173)</f>
        <v>0</v>
      </c>
      <c r="S154" s="218"/>
      <c r="T154" s="220">
        <f>SUM(T155:T173)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171</v>
      </c>
      <c r="AT154" s="222" t="s">
        <v>72</v>
      </c>
      <c r="AU154" s="222" t="s">
        <v>73</v>
      </c>
      <c r="AY154" s="221" t="s">
        <v>164</v>
      </c>
      <c r="BK154" s="223">
        <f>SUM(BK155:BK173)</f>
        <v>0</v>
      </c>
    </row>
    <row r="155" s="2" customFormat="1" ht="49.05" customHeight="1">
      <c r="A155" s="37"/>
      <c r="B155" s="38"/>
      <c r="C155" s="226" t="s">
        <v>237</v>
      </c>
      <c r="D155" s="226" t="s">
        <v>167</v>
      </c>
      <c r="E155" s="227" t="s">
        <v>556</v>
      </c>
      <c r="F155" s="228" t="s">
        <v>557</v>
      </c>
      <c r="G155" s="229" t="s">
        <v>192</v>
      </c>
      <c r="H155" s="230">
        <v>0.33200000000000002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309</v>
      </c>
      <c r="AT155" s="238" t="s">
        <v>167</v>
      </c>
      <c r="AU155" s="238" t="s">
        <v>80</v>
      </c>
      <c r="AY155" s="16" t="s">
        <v>164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309</v>
      </c>
      <c r="BM155" s="238" t="s">
        <v>584</v>
      </c>
    </row>
    <row r="156" s="2" customFormat="1">
      <c r="A156" s="37"/>
      <c r="B156" s="38"/>
      <c r="C156" s="39"/>
      <c r="D156" s="240" t="s">
        <v>173</v>
      </c>
      <c r="E156" s="39"/>
      <c r="F156" s="241" t="s">
        <v>559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173</v>
      </c>
      <c r="AU156" s="16" t="s">
        <v>80</v>
      </c>
    </row>
    <row r="157" s="13" customFormat="1">
      <c r="A157" s="13"/>
      <c r="B157" s="245"/>
      <c r="C157" s="246"/>
      <c r="D157" s="240" t="s">
        <v>175</v>
      </c>
      <c r="E157" s="247" t="s">
        <v>1</v>
      </c>
      <c r="F157" s="248" t="s">
        <v>642</v>
      </c>
      <c r="G157" s="246"/>
      <c r="H157" s="249">
        <v>0.014999999999999999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175</v>
      </c>
      <c r="AU157" s="255" t="s">
        <v>80</v>
      </c>
      <c r="AV157" s="13" t="s">
        <v>82</v>
      </c>
      <c r="AW157" s="13" t="s">
        <v>30</v>
      </c>
      <c r="AX157" s="13" t="s">
        <v>73</v>
      </c>
      <c r="AY157" s="255" t="s">
        <v>164</v>
      </c>
    </row>
    <row r="158" s="13" customFormat="1">
      <c r="A158" s="13"/>
      <c r="B158" s="245"/>
      <c r="C158" s="246"/>
      <c r="D158" s="240" t="s">
        <v>175</v>
      </c>
      <c r="E158" s="247" t="s">
        <v>1</v>
      </c>
      <c r="F158" s="248" t="s">
        <v>643</v>
      </c>
      <c r="G158" s="246"/>
      <c r="H158" s="249">
        <v>0.042999999999999997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175</v>
      </c>
      <c r="AU158" s="255" t="s">
        <v>80</v>
      </c>
      <c r="AV158" s="13" t="s">
        <v>82</v>
      </c>
      <c r="AW158" s="13" t="s">
        <v>30</v>
      </c>
      <c r="AX158" s="13" t="s">
        <v>73</v>
      </c>
      <c r="AY158" s="255" t="s">
        <v>164</v>
      </c>
    </row>
    <row r="159" s="13" customFormat="1">
      <c r="A159" s="13"/>
      <c r="B159" s="245"/>
      <c r="C159" s="246"/>
      <c r="D159" s="240" t="s">
        <v>175</v>
      </c>
      <c r="E159" s="247" t="s">
        <v>1</v>
      </c>
      <c r="F159" s="248" t="s">
        <v>644</v>
      </c>
      <c r="G159" s="246"/>
      <c r="H159" s="249">
        <v>0.27400000000000002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175</v>
      </c>
      <c r="AU159" s="255" t="s">
        <v>80</v>
      </c>
      <c r="AV159" s="13" t="s">
        <v>82</v>
      </c>
      <c r="AW159" s="13" t="s">
        <v>30</v>
      </c>
      <c r="AX159" s="13" t="s">
        <v>73</v>
      </c>
      <c r="AY159" s="255" t="s">
        <v>164</v>
      </c>
    </row>
    <row r="160" s="14" customFormat="1">
      <c r="A160" s="14"/>
      <c r="B160" s="256"/>
      <c r="C160" s="257"/>
      <c r="D160" s="240" t="s">
        <v>175</v>
      </c>
      <c r="E160" s="258" t="s">
        <v>1</v>
      </c>
      <c r="F160" s="259" t="s">
        <v>181</v>
      </c>
      <c r="G160" s="257"/>
      <c r="H160" s="260">
        <v>0.33200000000000002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175</v>
      </c>
      <c r="AU160" s="266" t="s">
        <v>80</v>
      </c>
      <c r="AV160" s="14" t="s">
        <v>171</v>
      </c>
      <c r="AW160" s="14" t="s">
        <v>30</v>
      </c>
      <c r="AX160" s="14" t="s">
        <v>80</v>
      </c>
      <c r="AY160" s="266" t="s">
        <v>164</v>
      </c>
    </row>
    <row r="161" s="2" customFormat="1" ht="62.7" customHeight="1">
      <c r="A161" s="37"/>
      <c r="B161" s="38"/>
      <c r="C161" s="226" t="s">
        <v>243</v>
      </c>
      <c r="D161" s="226" t="s">
        <v>167</v>
      </c>
      <c r="E161" s="227" t="s">
        <v>565</v>
      </c>
      <c r="F161" s="228" t="s">
        <v>566</v>
      </c>
      <c r="G161" s="229" t="s">
        <v>192</v>
      </c>
      <c r="H161" s="230">
        <v>4.5350000000000001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309</v>
      </c>
      <c r="AT161" s="238" t="s">
        <v>167</v>
      </c>
      <c r="AU161" s="238" t="s">
        <v>80</v>
      </c>
      <c r="AY161" s="16" t="s">
        <v>164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309</v>
      </c>
      <c r="BM161" s="238" t="s">
        <v>567</v>
      </c>
    </row>
    <row r="162" s="2" customFormat="1">
      <c r="A162" s="37"/>
      <c r="B162" s="38"/>
      <c r="C162" s="39"/>
      <c r="D162" s="240" t="s">
        <v>173</v>
      </c>
      <c r="E162" s="39"/>
      <c r="F162" s="241" t="s">
        <v>568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173</v>
      </c>
      <c r="AU162" s="16" t="s">
        <v>80</v>
      </c>
    </row>
    <row r="163" s="13" customFormat="1">
      <c r="A163" s="13"/>
      <c r="B163" s="245"/>
      <c r="C163" s="246"/>
      <c r="D163" s="240" t="s">
        <v>175</v>
      </c>
      <c r="E163" s="247" t="s">
        <v>1</v>
      </c>
      <c r="F163" s="248" t="s">
        <v>645</v>
      </c>
      <c r="G163" s="246"/>
      <c r="H163" s="249">
        <v>4.5350000000000001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5" t="s">
        <v>175</v>
      </c>
      <c r="AU163" s="255" t="s">
        <v>80</v>
      </c>
      <c r="AV163" s="13" t="s">
        <v>82</v>
      </c>
      <c r="AW163" s="13" t="s">
        <v>30</v>
      </c>
      <c r="AX163" s="13" t="s">
        <v>73</v>
      </c>
      <c r="AY163" s="255" t="s">
        <v>164</v>
      </c>
    </row>
    <row r="164" s="14" customFormat="1">
      <c r="A164" s="14"/>
      <c r="B164" s="256"/>
      <c r="C164" s="257"/>
      <c r="D164" s="240" t="s">
        <v>175</v>
      </c>
      <c r="E164" s="258" t="s">
        <v>1</v>
      </c>
      <c r="F164" s="259" t="s">
        <v>181</v>
      </c>
      <c r="G164" s="257"/>
      <c r="H164" s="260">
        <v>4.5350000000000001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6" t="s">
        <v>175</v>
      </c>
      <c r="AU164" s="266" t="s">
        <v>80</v>
      </c>
      <c r="AV164" s="14" t="s">
        <v>171</v>
      </c>
      <c r="AW164" s="14" t="s">
        <v>30</v>
      </c>
      <c r="AX164" s="14" t="s">
        <v>80</v>
      </c>
      <c r="AY164" s="266" t="s">
        <v>164</v>
      </c>
    </row>
    <row r="165" s="2" customFormat="1" ht="49.05" customHeight="1">
      <c r="A165" s="37"/>
      <c r="B165" s="38"/>
      <c r="C165" s="226" t="s">
        <v>8</v>
      </c>
      <c r="D165" s="226" t="s">
        <v>167</v>
      </c>
      <c r="E165" s="227" t="s">
        <v>307</v>
      </c>
      <c r="F165" s="228" t="s">
        <v>308</v>
      </c>
      <c r="G165" s="229" t="s">
        <v>192</v>
      </c>
      <c r="H165" s="230">
        <v>0.014999999999999999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38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309</v>
      </c>
      <c r="AT165" s="238" t="s">
        <v>167</v>
      </c>
      <c r="AU165" s="238" t="s">
        <v>80</v>
      </c>
      <c r="AY165" s="16" t="s">
        <v>164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309</v>
      </c>
      <c r="BM165" s="238" t="s">
        <v>590</v>
      </c>
    </row>
    <row r="166" s="2" customFormat="1">
      <c r="A166" s="37"/>
      <c r="B166" s="38"/>
      <c r="C166" s="39"/>
      <c r="D166" s="240" t="s">
        <v>173</v>
      </c>
      <c r="E166" s="39"/>
      <c r="F166" s="241" t="s">
        <v>311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173</v>
      </c>
      <c r="AU166" s="16" t="s">
        <v>80</v>
      </c>
    </row>
    <row r="167" s="2" customFormat="1" ht="14.4" customHeight="1">
      <c r="A167" s="37"/>
      <c r="B167" s="38"/>
      <c r="C167" s="226" t="s">
        <v>251</v>
      </c>
      <c r="D167" s="226" t="s">
        <v>167</v>
      </c>
      <c r="E167" s="227" t="s">
        <v>335</v>
      </c>
      <c r="F167" s="228" t="s">
        <v>336</v>
      </c>
      <c r="G167" s="229" t="s">
        <v>192</v>
      </c>
      <c r="H167" s="230">
        <v>0.67900000000000005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38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309</v>
      </c>
      <c r="AT167" s="238" t="s">
        <v>167</v>
      </c>
      <c r="AU167" s="238" t="s">
        <v>80</v>
      </c>
      <c r="AY167" s="16" t="s">
        <v>164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309</v>
      </c>
      <c r="BM167" s="238" t="s">
        <v>591</v>
      </c>
    </row>
    <row r="168" s="2" customFormat="1">
      <c r="A168" s="37"/>
      <c r="B168" s="38"/>
      <c r="C168" s="39"/>
      <c r="D168" s="240" t="s">
        <v>173</v>
      </c>
      <c r="E168" s="39"/>
      <c r="F168" s="241" t="s">
        <v>338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173</v>
      </c>
      <c r="AU168" s="16" t="s">
        <v>80</v>
      </c>
    </row>
    <row r="169" s="13" customFormat="1">
      <c r="A169" s="13"/>
      <c r="B169" s="245"/>
      <c r="C169" s="246"/>
      <c r="D169" s="240" t="s">
        <v>175</v>
      </c>
      <c r="E169" s="247" t="s">
        <v>1</v>
      </c>
      <c r="F169" s="248" t="s">
        <v>646</v>
      </c>
      <c r="G169" s="246"/>
      <c r="H169" s="249">
        <v>0.67900000000000005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175</v>
      </c>
      <c r="AU169" s="255" t="s">
        <v>80</v>
      </c>
      <c r="AV169" s="13" t="s">
        <v>82</v>
      </c>
      <c r="AW169" s="13" t="s">
        <v>30</v>
      </c>
      <c r="AX169" s="13" t="s">
        <v>80</v>
      </c>
      <c r="AY169" s="255" t="s">
        <v>164</v>
      </c>
    </row>
    <row r="170" s="2" customFormat="1" ht="24.15" customHeight="1">
      <c r="A170" s="37"/>
      <c r="B170" s="38"/>
      <c r="C170" s="226" t="s">
        <v>256</v>
      </c>
      <c r="D170" s="226" t="s">
        <v>167</v>
      </c>
      <c r="E170" s="227" t="s">
        <v>324</v>
      </c>
      <c r="F170" s="228" t="s">
        <v>325</v>
      </c>
      <c r="G170" s="229" t="s">
        <v>192</v>
      </c>
      <c r="H170" s="230">
        <v>4.5350000000000001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309</v>
      </c>
      <c r="AT170" s="238" t="s">
        <v>167</v>
      </c>
      <c r="AU170" s="238" t="s">
        <v>80</v>
      </c>
      <c r="AY170" s="16" t="s">
        <v>164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309</v>
      </c>
      <c r="BM170" s="238" t="s">
        <v>593</v>
      </c>
    </row>
    <row r="171" s="2" customFormat="1">
      <c r="A171" s="37"/>
      <c r="B171" s="38"/>
      <c r="C171" s="39"/>
      <c r="D171" s="240" t="s">
        <v>173</v>
      </c>
      <c r="E171" s="39"/>
      <c r="F171" s="241" t="s">
        <v>327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173</v>
      </c>
      <c r="AU171" s="16" t="s">
        <v>80</v>
      </c>
    </row>
    <row r="172" s="2" customFormat="1" ht="14.4" customHeight="1">
      <c r="A172" s="37"/>
      <c r="B172" s="38"/>
      <c r="C172" s="226" t="s">
        <v>260</v>
      </c>
      <c r="D172" s="226" t="s">
        <v>167</v>
      </c>
      <c r="E172" s="227" t="s">
        <v>351</v>
      </c>
      <c r="F172" s="228" t="s">
        <v>352</v>
      </c>
      <c r="G172" s="229" t="s">
        <v>192</v>
      </c>
      <c r="H172" s="230">
        <v>0.014999999999999999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309</v>
      </c>
      <c r="AT172" s="238" t="s">
        <v>167</v>
      </c>
      <c r="AU172" s="238" t="s">
        <v>80</v>
      </c>
      <c r="AY172" s="16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309</v>
      </c>
      <c r="BM172" s="238" t="s">
        <v>574</v>
      </c>
    </row>
    <row r="173" s="2" customFormat="1">
      <c r="A173" s="37"/>
      <c r="B173" s="38"/>
      <c r="C173" s="39"/>
      <c r="D173" s="240" t="s">
        <v>173</v>
      </c>
      <c r="E173" s="39"/>
      <c r="F173" s="241" t="s">
        <v>354</v>
      </c>
      <c r="G173" s="39"/>
      <c r="H173" s="39"/>
      <c r="I173" s="242"/>
      <c r="J173" s="39"/>
      <c r="K173" s="39"/>
      <c r="L173" s="43"/>
      <c r="M173" s="281"/>
      <c r="N173" s="282"/>
      <c r="O173" s="283"/>
      <c r="P173" s="283"/>
      <c r="Q173" s="283"/>
      <c r="R173" s="283"/>
      <c r="S173" s="283"/>
      <c r="T173" s="2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173</v>
      </c>
      <c r="AU173" s="16" t="s">
        <v>80</v>
      </c>
    </row>
    <row r="174" s="2" customFormat="1" ht="6.96" customHeight="1">
      <c r="A174" s="37"/>
      <c r="B174" s="65"/>
      <c r="C174" s="66"/>
      <c r="D174" s="66"/>
      <c r="E174" s="66"/>
      <c r="F174" s="66"/>
      <c r="G174" s="66"/>
      <c r="H174" s="66"/>
      <c r="I174" s="66"/>
      <c r="J174" s="66"/>
      <c r="K174" s="66"/>
      <c r="L174" s="43"/>
      <c r="M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</row>
  </sheetData>
  <sheetProtection sheet="1" autoFilter="0" formatColumns="0" formatRows="0" objects="1" scenarios="1" spinCount="100000" saltValue="en8pbeIYO+7JKIOheIH21NonYEjkKguh+ZBWafJTKPZ460bmIwJiq/lNs4tr3msk+cKoloTzfLKcqZAOjF1FEg==" hashValue="eJam/OE4l6EZSLv8xH4RJ8qvxS0AjvBtnZ5hrVah4PsMP6/tlPg3yBRgzcMJpGC2MB09a9Q2LXbFxTWR3DcrFQ==" algorithmName="SHA-512" password="CAD0"/>
  <autoFilter ref="C122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510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647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ROUND((SUM(BE123:BE172)),  2)</f>
        <v>0</v>
      </c>
      <c r="G35" s="37"/>
      <c r="H35" s="37"/>
      <c r="I35" s="163">
        <v>0.20999999999999999</v>
      </c>
      <c r="J35" s="162">
        <f>ROUND(((SUM(BE123:BE172))*I35),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ROUND((SUM(BF123:BF172)),  2)</f>
        <v>0</v>
      </c>
      <c r="G36" s="37"/>
      <c r="H36" s="37"/>
      <c r="I36" s="163">
        <v>0.14999999999999999</v>
      </c>
      <c r="J36" s="162">
        <f>ROUND(((SUM(BF123:BF172))*I36),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ROUND((SUM(BG123:BG172)),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ROUND((SUM(BH123:BH172)),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ROUND((SUM(BI123:BI172)),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510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02-12 - v.č. 116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J154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510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02-12 - v.č. 116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P124+P154</f>
        <v>0</v>
      </c>
      <c r="Q123" s="103"/>
      <c r="R123" s="207">
        <f>R124+R154</f>
        <v>4.30288</v>
      </c>
      <c r="S123" s="103"/>
      <c r="T123" s="208">
        <f>T124+T154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BK124+BK154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4.30288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SUM(P126:P153)</f>
        <v>0</v>
      </c>
      <c r="Q125" s="218"/>
      <c r="R125" s="219">
        <f>SUM(R126:R153)</f>
        <v>4.30288</v>
      </c>
      <c r="S125" s="218"/>
      <c r="T125" s="220">
        <f>SUM(T126:T153)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SUM(BK126:BK153)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33.231000000000002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648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33.231000000000002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649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650</v>
      </c>
      <c r="G130" s="246"/>
      <c r="H130" s="249">
        <v>33.231000000000002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33.231000000000002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2.3260000000000001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651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652</v>
      </c>
      <c r="G134" s="246"/>
      <c r="H134" s="249">
        <v>2.3260000000000001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4.1870000000000003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4.1870000000000003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653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654</v>
      </c>
      <c r="G137" s="246"/>
      <c r="H137" s="249">
        <v>4.1870000000000003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519</v>
      </c>
      <c r="F138" s="228" t="s">
        <v>520</v>
      </c>
      <c r="G138" s="229" t="s">
        <v>223</v>
      </c>
      <c r="H138" s="230">
        <v>12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521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522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527</v>
      </c>
      <c r="F140" s="228" t="s">
        <v>528</v>
      </c>
      <c r="G140" s="229" t="s">
        <v>223</v>
      </c>
      <c r="H140" s="230">
        <v>6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529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530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2" customFormat="1" ht="14.4" customHeight="1">
      <c r="A142" s="37"/>
      <c r="B142" s="38"/>
      <c r="C142" s="267" t="s">
        <v>206</v>
      </c>
      <c r="D142" s="267" t="s">
        <v>189</v>
      </c>
      <c r="E142" s="268" t="s">
        <v>532</v>
      </c>
      <c r="F142" s="269" t="s">
        <v>533</v>
      </c>
      <c r="G142" s="270" t="s">
        <v>223</v>
      </c>
      <c r="H142" s="271">
        <v>168</v>
      </c>
      <c r="I142" s="272"/>
      <c r="J142" s="273">
        <f>ROUND(I142*H142,2)</f>
        <v>0</v>
      </c>
      <c r="K142" s="274"/>
      <c r="L142" s="275"/>
      <c r="M142" s="276" t="s">
        <v>1</v>
      </c>
      <c r="N142" s="277" t="s">
        <v>38</v>
      </c>
      <c r="O142" s="90"/>
      <c r="P142" s="236">
        <f>O142*H142</f>
        <v>0</v>
      </c>
      <c r="Q142" s="236">
        <v>0.00056999999999999998</v>
      </c>
      <c r="R142" s="236">
        <f>Q142*H142</f>
        <v>0.095759999999999998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193</v>
      </c>
      <c r="AT142" s="238" t="s">
        <v>189</v>
      </c>
      <c r="AU142" s="238" t="s">
        <v>82</v>
      </c>
      <c r="AY142" s="16" t="s">
        <v>164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171</v>
      </c>
      <c r="BM142" s="238" t="s">
        <v>655</v>
      </c>
    </row>
    <row r="143" s="2" customFormat="1">
      <c r="A143" s="37"/>
      <c r="B143" s="38"/>
      <c r="C143" s="39"/>
      <c r="D143" s="240" t="s">
        <v>173</v>
      </c>
      <c r="E143" s="39"/>
      <c r="F143" s="241" t="s">
        <v>533</v>
      </c>
      <c r="G143" s="39"/>
      <c r="H143" s="39"/>
      <c r="I143" s="242"/>
      <c r="J143" s="39"/>
      <c r="K143" s="39"/>
      <c r="L143" s="43"/>
      <c r="M143" s="243"/>
      <c r="N143" s="24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173</v>
      </c>
      <c r="AU143" s="16" t="s">
        <v>82</v>
      </c>
    </row>
    <row r="144" s="2" customFormat="1" ht="14.4" customHeight="1">
      <c r="A144" s="37"/>
      <c r="B144" s="38"/>
      <c r="C144" s="267" t="s">
        <v>193</v>
      </c>
      <c r="D144" s="267" t="s">
        <v>189</v>
      </c>
      <c r="E144" s="268" t="s">
        <v>261</v>
      </c>
      <c r="F144" s="269" t="s">
        <v>262</v>
      </c>
      <c r="G144" s="270" t="s">
        <v>223</v>
      </c>
      <c r="H144" s="271">
        <v>168</v>
      </c>
      <c r="I144" s="272"/>
      <c r="J144" s="273">
        <f>ROUND(I144*H144,2)</f>
        <v>0</v>
      </c>
      <c r="K144" s="274"/>
      <c r="L144" s="275"/>
      <c r="M144" s="276" t="s">
        <v>1</v>
      </c>
      <c r="N144" s="277" t="s">
        <v>38</v>
      </c>
      <c r="O144" s="90"/>
      <c r="P144" s="236">
        <f>O144*H144</f>
        <v>0</v>
      </c>
      <c r="Q144" s="236">
        <v>9.0000000000000006E-05</v>
      </c>
      <c r="R144" s="236">
        <f>Q144*H144</f>
        <v>0.015120000000000002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193</v>
      </c>
      <c r="AT144" s="238" t="s">
        <v>189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535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262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24.15" customHeight="1">
      <c r="A146" s="37"/>
      <c r="B146" s="38"/>
      <c r="C146" s="226" t="s">
        <v>215</v>
      </c>
      <c r="D146" s="226" t="s">
        <v>167</v>
      </c>
      <c r="E146" s="227" t="s">
        <v>540</v>
      </c>
      <c r="F146" s="228" t="s">
        <v>541</v>
      </c>
      <c r="G146" s="229" t="s">
        <v>542</v>
      </c>
      <c r="H146" s="230">
        <v>42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38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171</v>
      </c>
      <c r="AT146" s="238" t="s">
        <v>167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543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544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24.15" customHeight="1">
      <c r="A148" s="37"/>
      <c r="B148" s="38"/>
      <c r="C148" s="226" t="s">
        <v>220</v>
      </c>
      <c r="D148" s="226" t="s">
        <v>167</v>
      </c>
      <c r="E148" s="227" t="s">
        <v>545</v>
      </c>
      <c r="F148" s="228" t="s">
        <v>546</v>
      </c>
      <c r="G148" s="229" t="s">
        <v>240</v>
      </c>
      <c r="H148" s="230">
        <v>49.850000000000001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38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171</v>
      </c>
      <c r="AT148" s="238" t="s">
        <v>167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656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548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2" customFormat="1" ht="24.15" customHeight="1">
      <c r="A150" s="37"/>
      <c r="B150" s="38"/>
      <c r="C150" s="226" t="s">
        <v>226</v>
      </c>
      <c r="D150" s="226" t="s">
        <v>167</v>
      </c>
      <c r="E150" s="227" t="s">
        <v>582</v>
      </c>
      <c r="F150" s="228" t="s">
        <v>641</v>
      </c>
      <c r="G150" s="229" t="s">
        <v>192</v>
      </c>
      <c r="H150" s="230">
        <v>0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38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171</v>
      </c>
      <c r="AT150" s="238" t="s">
        <v>167</v>
      </c>
      <c r="AU150" s="238" t="s">
        <v>82</v>
      </c>
      <c r="AY150" s="16" t="s">
        <v>164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171</v>
      </c>
      <c r="BM150" s="238" t="s">
        <v>551</v>
      </c>
    </row>
    <row r="151" s="2" customFormat="1">
      <c r="A151" s="37"/>
      <c r="B151" s="38"/>
      <c r="C151" s="39"/>
      <c r="D151" s="240" t="s">
        <v>173</v>
      </c>
      <c r="E151" s="39"/>
      <c r="F151" s="241" t="s">
        <v>552</v>
      </c>
      <c r="G151" s="39"/>
      <c r="H151" s="39"/>
      <c r="I151" s="242"/>
      <c r="J151" s="39"/>
      <c r="K151" s="39"/>
      <c r="L151" s="43"/>
      <c r="M151" s="243"/>
      <c r="N151" s="24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173</v>
      </c>
      <c r="AU151" s="16" t="s">
        <v>82</v>
      </c>
    </row>
    <row r="152" s="2" customFormat="1" ht="14.4" customHeight="1">
      <c r="A152" s="37"/>
      <c r="B152" s="38"/>
      <c r="C152" s="267" t="s">
        <v>232</v>
      </c>
      <c r="D152" s="267" t="s">
        <v>189</v>
      </c>
      <c r="E152" s="268" t="s">
        <v>553</v>
      </c>
      <c r="F152" s="269" t="s">
        <v>554</v>
      </c>
      <c r="G152" s="270" t="s">
        <v>170</v>
      </c>
      <c r="H152" s="271">
        <v>5</v>
      </c>
      <c r="I152" s="272"/>
      <c r="J152" s="273">
        <f>ROUND(I152*H152,2)</f>
        <v>0</v>
      </c>
      <c r="K152" s="274"/>
      <c r="L152" s="275"/>
      <c r="M152" s="276" t="s">
        <v>1</v>
      </c>
      <c r="N152" s="277" t="s">
        <v>38</v>
      </c>
      <c r="O152" s="90"/>
      <c r="P152" s="236">
        <f>O152*H152</f>
        <v>0</v>
      </c>
      <c r="Q152" s="236">
        <v>0.001</v>
      </c>
      <c r="R152" s="236">
        <f>Q152*H152</f>
        <v>0.0050000000000000001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193</v>
      </c>
      <c r="AT152" s="238" t="s">
        <v>189</v>
      </c>
      <c r="AU152" s="238" t="s">
        <v>82</v>
      </c>
      <c r="AY152" s="16" t="s">
        <v>164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171</v>
      </c>
      <c r="BM152" s="238" t="s">
        <v>555</v>
      </c>
    </row>
    <row r="153" s="2" customFormat="1">
      <c r="A153" s="37"/>
      <c r="B153" s="38"/>
      <c r="C153" s="39"/>
      <c r="D153" s="240" t="s">
        <v>173</v>
      </c>
      <c r="E153" s="39"/>
      <c r="F153" s="241" t="s">
        <v>554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173</v>
      </c>
      <c r="AU153" s="16" t="s">
        <v>82</v>
      </c>
    </row>
    <row r="154" s="12" customFormat="1" ht="25.92" customHeight="1">
      <c r="A154" s="12"/>
      <c r="B154" s="210"/>
      <c r="C154" s="211"/>
      <c r="D154" s="212" t="s">
        <v>72</v>
      </c>
      <c r="E154" s="213" t="s">
        <v>304</v>
      </c>
      <c r="F154" s="213" t="s">
        <v>305</v>
      </c>
      <c r="G154" s="211"/>
      <c r="H154" s="211"/>
      <c r="I154" s="214"/>
      <c r="J154" s="215">
        <f>BK154</f>
        <v>0</v>
      </c>
      <c r="K154" s="211"/>
      <c r="L154" s="216"/>
      <c r="M154" s="217"/>
      <c r="N154" s="218"/>
      <c r="O154" s="218"/>
      <c r="P154" s="219">
        <f>SUM(P155:P172)</f>
        <v>0</v>
      </c>
      <c r="Q154" s="218"/>
      <c r="R154" s="219">
        <f>SUM(R155:R172)</f>
        <v>0</v>
      </c>
      <c r="S154" s="218"/>
      <c r="T154" s="220">
        <f>SUM(T155:T172)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171</v>
      </c>
      <c r="AT154" s="222" t="s">
        <v>72</v>
      </c>
      <c r="AU154" s="222" t="s">
        <v>73</v>
      </c>
      <c r="AY154" s="221" t="s">
        <v>164</v>
      </c>
      <c r="BK154" s="223">
        <f>SUM(BK155:BK172)</f>
        <v>0</v>
      </c>
    </row>
    <row r="155" s="2" customFormat="1" ht="49.05" customHeight="1">
      <c r="A155" s="37"/>
      <c r="B155" s="38"/>
      <c r="C155" s="226" t="s">
        <v>237</v>
      </c>
      <c r="D155" s="226" t="s">
        <v>167</v>
      </c>
      <c r="E155" s="227" t="s">
        <v>556</v>
      </c>
      <c r="F155" s="228" t="s">
        <v>557</v>
      </c>
      <c r="G155" s="229" t="s">
        <v>192</v>
      </c>
      <c r="H155" s="230">
        <v>0.11600000000000001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309</v>
      </c>
      <c r="AT155" s="238" t="s">
        <v>167</v>
      </c>
      <c r="AU155" s="238" t="s">
        <v>80</v>
      </c>
      <c r="AY155" s="16" t="s">
        <v>164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309</v>
      </c>
      <c r="BM155" s="238" t="s">
        <v>584</v>
      </c>
    </row>
    <row r="156" s="2" customFormat="1">
      <c r="A156" s="37"/>
      <c r="B156" s="38"/>
      <c r="C156" s="39"/>
      <c r="D156" s="240" t="s">
        <v>173</v>
      </c>
      <c r="E156" s="39"/>
      <c r="F156" s="241" t="s">
        <v>559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173</v>
      </c>
      <c r="AU156" s="16" t="s">
        <v>80</v>
      </c>
    </row>
    <row r="157" s="13" customFormat="1">
      <c r="A157" s="13"/>
      <c r="B157" s="245"/>
      <c r="C157" s="246"/>
      <c r="D157" s="240" t="s">
        <v>175</v>
      </c>
      <c r="E157" s="247" t="s">
        <v>1</v>
      </c>
      <c r="F157" s="248" t="s">
        <v>561</v>
      </c>
      <c r="G157" s="246"/>
      <c r="H157" s="249">
        <v>0.0050000000000000001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175</v>
      </c>
      <c r="AU157" s="255" t="s">
        <v>80</v>
      </c>
      <c r="AV157" s="13" t="s">
        <v>82</v>
      </c>
      <c r="AW157" s="13" t="s">
        <v>30</v>
      </c>
      <c r="AX157" s="13" t="s">
        <v>73</v>
      </c>
      <c r="AY157" s="255" t="s">
        <v>164</v>
      </c>
    </row>
    <row r="158" s="13" customFormat="1">
      <c r="A158" s="13"/>
      <c r="B158" s="245"/>
      <c r="C158" s="246"/>
      <c r="D158" s="240" t="s">
        <v>175</v>
      </c>
      <c r="E158" s="247" t="s">
        <v>1</v>
      </c>
      <c r="F158" s="248" t="s">
        <v>657</v>
      </c>
      <c r="G158" s="246"/>
      <c r="H158" s="249">
        <v>0.014999999999999999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175</v>
      </c>
      <c r="AU158" s="255" t="s">
        <v>80</v>
      </c>
      <c r="AV158" s="13" t="s">
        <v>82</v>
      </c>
      <c r="AW158" s="13" t="s">
        <v>30</v>
      </c>
      <c r="AX158" s="13" t="s">
        <v>73</v>
      </c>
      <c r="AY158" s="255" t="s">
        <v>164</v>
      </c>
    </row>
    <row r="159" s="13" customFormat="1">
      <c r="A159" s="13"/>
      <c r="B159" s="245"/>
      <c r="C159" s="246"/>
      <c r="D159" s="240" t="s">
        <v>175</v>
      </c>
      <c r="E159" s="247" t="s">
        <v>1</v>
      </c>
      <c r="F159" s="248" t="s">
        <v>658</v>
      </c>
      <c r="G159" s="246"/>
      <c r="H159" s="249">
        <v>0.096000000000000002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175</v>
      </c>
      <c r="AU159" s="255" t="s">
        <v>80</v>
      </c>
      <c r="AV159" s="13" t="s">
        <v>82</v>
      </c>
      <c r="AW159" s="13" t="s">
        <v>30</v>
      </c>
      <c r="AX159" s="13" t="s">
        <v>73</v>
      </c>
      <c r="AY159" s="255" t="s">
        <v>164</v>
      </c>
    </row>
    <row r="160" s="14" customFormat="1">
      <c r="A160" s="14"/>
      <c r="B160" s="256"/>
      <c r="C160" s="257"/>
      <c r="D160" s="240" t="s">
        <v>175</v>
      </c>
      <c r="E160" s="258" t="s">
        <v>1</v>
      </c>
      <c r="F160" s="259" t="s">
        <v>181</v>
      </c>
      <c r="G160" s="257"/>
      <c r="H160" s="260">
        <v>0.11600000000000001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175</v>
      </c>
      <c r="AU160" s="266" t="s">
        <v>80</v>
      </c>
      <c r="AV160" s="14" t="s">
        <v>171</v>
      </c>
      <c r="AW160" s="14" t="s">
        <v>30</v>
      </c>
      <c r="AX160" s="14" t="s">
        <v>80</v>
      </c>
      <c r="AY160" s="266" t="s">
        <v>164</v>
      </c>
    </row>
    <row r="161" s="2" customFormat="1" ht="62.7" customHeight="1">
      <c r="A161" s="37"/>
      <c r="B161" s="38"/>
      <c r="C161" s="226" t="s">
        <v>243</v>
      </c>
      <c r="D161" s="226" t="s">
        <v>167</v>
      </c>
      <c r="E161" s="227" t="s">
        <v>565</v>
      </c>
      <c r="F161" s="228" t="s">
        <v>566</v>
      </c>
      <c r="G161" s="229" t="s">
        <v>192</v>
      </c>
      <c r="H161" s="230">
        <v>2.214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309</v>
      </c>
      <c r="AT161" s="238" t="s">
        <v>167</v>
      </c>
      <c r="AU161" s="238" t="s">
        <v>80</v>
      </c>
      <c r="AY161" s="16" t="s">
        <v>164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309</v>
      </c>
      <c r="BM161" s="238" t="s">
        <v>567</v>
      </c>
    </row>
    <row r="162" s="2" customFormat="1">
      <c r="A162" s="37"/>
      <c r="B162" s="38"/>
      <c r="C162" s="39"/>
      <c r="D162" s="240" t="s">
        <v>173</v>
      </c>
      <c r="E162" s="39"/>
      <c r="F162" s="241" t="s">
        <v>568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173</v>
      </c>
      <c r="AU162" s="16" t="s">
        <v>80</v>
      </c>
    </row>
    <row r="163" s="13" customFormat="1">
      <c r="A163" s="13"/>
      <c r="B163" s="245"/>
      <c r="C163" s="246"/>
      <c r="D163" s="240" t="s">
        <v>175</v>
      </c>
      <c r="E163" s="247" t="s">
        <v>1</v>
      </c>
      <c r="F163" s="248" t="s">
        <v>659</v>
      </c>
      <c r="G163" s="246"/>
      <c r="H163" s="249">
        <v>2.214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5" t="s">
        <v>175</v>
      </c>
      <c r="AU163" s="255" t="s">
        <v>80</v>
      </c>
      <c r="AV163" s="13" t="s">
        <v>82</v>
      </c>
      <c r="AW163" s="13" t="s">
        <v>30</v>
      </c>
      <c r="AX163" s="13" t="s">
        <v>73</v>
      </c>
      <c r="AY163" s="255" t="s">
        <v>164</v>
      </c>
    </row>
    <row r="164" s="14" customFormat="1">
      <c r="A164" s="14"/>
      <c r="B164" s="256"/>
      <c r="C164" s="257"/>
      <c r="D164" s="240" t="s">
        <v>175</v>
      </c>
      <c r="E164" s="258" t="s">
        <v>1</v>
      </c>
      <c r="F164" s="259" t="s">
        <v>181</v>
      </c>
      <c r="G164" s="257"/>
      <c r="H164" s="260">
        <v>2.214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6" t="s">
        <v>175</v>
      </c>
      <c r="AU164" s="266" t="s">
        <v>80</v>
      </c>
      <c r="AV164" s="14" t="s">
        <v>171</v>
      </c>
      <c r="AW164" s="14" t="s">
        <v>30</v>
      </c>
      <c r="AX164" s="14" t="s">
        <v>80</v>
      </c>
      <c r="AY164" s="266" t="s">
        <v>164</v>
      </c>
    </row>
    <row r="165" s="2" customFormat="1" ht="49.05" customHeight="1">
      <c r="A165" s="37"/>
      <c r="B165" s="38"/>
      <c r="C165" s="226" t="s">
        <v>8</v>
      </c>
      <c r="D165" s="226" t="s">
        <v>167</v>
      </c>
      <c r="E165" s="227" t="s">
        <v>307</v>
      </c>
      <c r="F165" s="228" t="s">
        <v>308</v>
      </c>
      <c r="G165" s="229" t="s">
        <v>192</v>
      </c>
      <c r="H165" s="230">
        <v>0.0050000000000000001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38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309</v>
      </c>
      <c r="AT165" s="238" t="s">
        <v>167</v>
      </c>
      <c r="AU165" s="238" t="s">
        <v>80</v>
      </c>
      <c r="AY165" s="16" t="s">
        <v>164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309</v>
      </c>
      <c r="BM165" s="238" t="s">
        <v>590</v>
      </c>
    </row>
    <row r="166" s="2" customFormat="1">
      <c r="A166" s="37"/>
      <c r="B166" s="38"/>
      <c r="C166" s="39"/>
      <c r="D166" s="240" t="s">
        <v>173</v>
      </c>
      <c r="E166" s="39"/>
      <c r="F166" s="241" t="s">
        <v>311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173</v>
      </c>
      <c r="AU166" s="16" t="s">
        <v>80</v>
      </c>
    </row>
    <row r="167" s="2" customFormat="1" ht="14.4" customHeight="1">
      <c r="A167" s="37"/>
      <c r="B167" s="38"/>
      <c r="C167" s="226" t="s">
        <v>251</v>
      </c>
      <c r="D167" s="226" t="s">
        <v>167</v>
      </c>
      <c r="E167" s="227" t="s">
        <v>335</v>
      </c>
      <c r="F167" s="228" t="s">
        <v>336</v>
      </c>
      <c r="G167" s="229" t="s">
        <v>192</v>
      </c>
      <c r="H167" s="230">
        <v>0.107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38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309</v>
      </c>
      <c r="AT167" s="238" t="s">
        <v>167</v>
      </c>
      <c r="AU167" s="238" t="s">
        <v>80</v>
      </c>
      <c r="AY167" s="16" t="s">
        <v>164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309</v>
      </c>
      <c r="BM167" s="238" t="s">
        <v>591</v>
      </c>
    </row>
    <row r="168" s="2" customFormat="1">
      <c r="A168" s="37"/>
      <c r="B168" s="38"/>
      <c r="C168" s="39"/>
      <c r="D168" s="240" t="s">
        <v>173</v>
      </c>
      <c r="E168" s="39"/>
      <c r="F168" s="241" t="s">
        <v>338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173</v>
      </c>
      <c r="AU168" s="16" t="s">
        <v>80</v>
      </c>
    </row>
    <row r="169" s="2" customFormat="1" ht="24.15" customHeight="1">
      <c r="A169" s="37"/>
      <c r="B169" s="38"/>
      <c r="C169" s="226" t="s">
        <v>256</v>
      </c>
      <c r="D169" s="226" t="s">
        <v>167</v>
      </c>
      <c r="E169" s="227" t="s">
        <v>324</v>
      </c>
      <c r="F169" s="228" t="s">
        <v>325</v>
      </c>
      <c r="G169" s="229" t="s">
        <v>192</v>
      </c>
      <c r="H169" s="230">
        <v>2.214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38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309</v>
      </c>
      <c r="AT169" s="238" t="s">
        <v>167</v>
      </c>
      <c r="AU169" s="238" t="s">
        <v>80</v>
      </c>
      <c r="AY169" s="16" t="s">
        <v>164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309</v>
      </c>
      <c r="BM169" s="238" t="s">
        <v>593</v>
      </c>
    </row>
    <row r="170" s="2" customFormat="1">
      <c r="A170" s="37"/>
      <c r="B170" s="38"/>
      <c r="C170" s="39"/>
      <c r="D170" s="240" t="s">
        <v>173</v>
      </c>
      <c r="E170" s="39"/>
      <c r="F170" s="241" t="s">
        <v>327</v>
      </c>
      <c r="G170" s="39"/>
      <c r="H170" s="39"/>
      <c r="I170" s="242"/>
      <c r="J170" s="39"/>
      <c r="K170" s="39"/>
      <c r="L170" s="43"/>
      <c r="M170" s="243"/>
      <c r="N170" s="24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173</v>
      </c>
      <c r="AU170" s="16" t="s">
        <v>80</v>
      </c>
    </row>
    <row r="171" s="2" customFormat="1" ht="14.4" customHeight="1">
      <c r="A171" s="37"/>
      <c r="B171" s="38"/>
      <c r="C171" s="226" t="s">
        <v>260</v>
      </c>
      <c r="D171" s="226" t="s">
        <v>167</v>
      </c>
      <c r="E171" s="227" t="s">
        <v>351</v>
      </c>
      <c r="F171" s="228" t="s">
        <v>352</v>
      </c>
      <c r="G171" s="229" t="s">
        <v>192</v>
      </c>
      <c r="H171" s="230">
        <v>0.0050000000000000001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38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309</v>
      </c>
      <c r="AT171" s="238" t="s">
        <v>167</v>
      </c>
      <c r="AU171" s="238" t="s">
        <v>80</v>
      </c>
      <c r="AY171" s="16" t="s">
        <v>164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309</v>
      </c>
      <c r="BM171" s="238" t="s">
        <v>574</v>
      </c>
    </row>
    <row r="172" s="2" customFormat="1">
      <c r="A172" s="37"/>
      <c r="B172" s="38"/>
      <c r="C172" s="39"/>
      <c r="D172" s="240" t="s">
        <v>173</v>
      </c>
      <c r="E172" s="39"/>
      <c r="F172" s="241" t="s">
        <v>354</v>
      </c>
      <c r="G172" s="39"/>
      <c r="H172" s="39"/>
      <c r="I172" s="242"/>
      <c r="J172" s="39"/>
      <c r="K172" s="39"/>
      <c r="L172" s="43"/>
      <c r="M172" s="281"/>
      <c r="N172" s="282"/>
      <c r="O172" s="283"/>
      <c r="P172" s="283"/>
      <c r="Q172" s="283"/>
      <c r="R172" s="283"/>
      <c r="S172" s="283"/>
      <c r="T172" s="2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173</v>
      </c>
      <c r="AU172" s="16" t="s">
        <v>80</v>
      </c>
    </row>
    <row r="173" s="2" customFormat="1" ht="6.96" customHeight="1">
      <c r="A173" s="37"/>
      <c r="B173" s="65"/>
      <c r="C173" s="66"/>
      <c r="D173" s="66"/>
      <c r="E173" s="66"/>
      <c r="F173" s="66"/>
      <c r="G173" s="66"/>
      <c r="H173" s="66"/>
      <c r="I173" s="66"/>
      <c r="J173" s="66"/>
      <c r="K173" s="66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PyCx7o1kH5U+QdDE4WEZjVfglZWgTheikOFTEYdCz7yj3lWgXeCqbIwEJBCLtlRrJnn2egdfT1J8L234g2Siow==" hashValue="KtV/8GbzawUUC7HxTtvwnWEP4JrvMGYOwuAlIphU6027T8LuwyTM2TKHxZ5ynIlgb4BM+nZecGMkKblH6sMaYw==" algorithmName="SHA-512" password="CAD0"/>
  <autoFilter ref="C122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137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660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25. 8. 2020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49" t="s">
        <v>26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tr">
        <f>IF('Rekapitulace stavby'!E20="","",'Rekapitulace stavby'!E20)</f>
        <v xml:space="preserve"> </v>
      </c>
      <c r="F24" s="37"/>
      <c r="G24" s="37"/>
      <c r="H24" s="37"/>
      <c r="I24" s="149" t="s">
        <v>26</v>
      </c>
      <c r="J24" s="140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33</v>
      </c>
      <c r="E30" s="37"/>
      <c r="F30" s="37"/>
      <c r="G30" s="37"/>
      <c r="H30" s="37"/>
      <c r="I30" s="37"/>
      <c r="J30" s="159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35</v>
      </c>
      <c r="G32" s="37"/>
      <c r="H32" s="37"/>
      <c r="I32" s="160" t="s">
        <v>34</v>
      </c>
      <c r="J32" s="160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37</v>
      </c>
      <c r="E33" s="149" t="s">
        <v>38</v>
      </c>
      <c r="F33" s="162">
        <f>ROUND((SUM(BE119:BE132)),  2)</f>
        <v>0</v>
      </c>
      <c r="G33" s="37"/>
      <c r="H33" s="37"/>
      <c r="I33" s="163">
        <v>0.20999999999999999</v>
      </c>
      <c r="J33" s="162">
        <f>ROUND(((SUM(BE119:BE132))*I33),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39</v>
      </c>
      <c r="F34" s="162">
        <f>ROUND((SUM(BF119:BF132)),  2)</f>
        <v>0</v>
      </c>
      <c r="G34" s="37"/>
      <c r="H34" s="37"/>
      <c r="I34" s="163">
        <v>0.14999999999999999</v>
      </c>
      <c r="J34" s="162">
        <f>ROUND(((SUM(BF119:BF132))*I34),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40</v>
      </c>
      <c r="F35" s="162">
        <f>ROUND((SUM(BG119:BG132)),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41</v>
      </c>
      <c r="F36" s="162">
        <f>ROUND((SUM(BH119:BH132)),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42</v>
      </c>
      <c r="F37" s="162">
        <f>ROUND((SUM(BI119:BI132)),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43</v>
      </c>
      <c r="E39" s="166"/>
      <c r="F39" s="166"/>
      <c r="G39" s="167" t="s">
        <v>44</v>
      </c>
      <c r="H39" s="168" t="s">
        <v>45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137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03 -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25. 8. 2020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142</v>
      </c>
      <c r="D94" s="184"/>
      <c r="E94" s="184"/>
      <c r="F94" s="184"/>
      <c r="G94" s="184"/>
      <c r="H94" s="184"/>
      <c r="I94" s="184"/>
      <c r="J94" s="185" t="s">
        <v>143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144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145</v>
      </c>
    </row>
    <row r="97" s="9" customFormat="1" ht="24.96" customHeight="1">
      <c r="A97" s="9"/>
      <c r="B97" s="187"/>
      <c r="C97" s="188"/>
      <c r="D97" s="189" t="s">
        <v>146</v>
      </c>
      <c r="E97" s="190"/>
      <c r="F97" s="190"/>
      <c r="G97" s="190"/>
      <c r="H97" s="190"/>
      <c r="I97" s="190"/>
      <c r="J97" s="191">
        <f>J120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147</v>
      </c>
      <c r="E98" s="195"/>
      <c r="F98" s="195"/>
      <c r="G98" s="195"/>
      <c r="H98" s="195"/>
      <c r="I98" s="195"/>
      <c r="J98" s="196">
        <f>J121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7"/>
      <c r="C99" s="188"/>
      <c r="D99" s="189" t="s">
        <v>661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149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Oprava kolejí a výhybek v žst. Havlíčkův Brod bez mat.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137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03 - VRN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25. 8. 2020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 xml:space="preserve"> </v>
      </c>
      <c r="G115" s="39"/>
      <c r="H115" s="39"/>
      <c r="I115" s="31" t="s">
        <v>29</v>
      </c>
      <c r="J115" s="35" t="str">
        <f>E21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9"/>
      <c r="E116" s="39"/>
      <c r="F116" s="26" t="str">
        <f>IF(E18="","",E18)</f>
        <v>Vyplň údaj</v>
      </c>
      <c r="G116" s="39"/>
      <c r="H116" s="39"/>
      <c r="I116" s="31" t="s">
        <v>31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8"/>
      <c r="B118" s="199"/>
      <c r="C118" s="200" t="s">
        <v>150</v>
      </c>
      <c r="D118" s="201" t="s">
        <v>58</v>
      </c>
      <c r="E118" s="201" t="s">
        <v>54</v>
      </c>
      <c r="F118" s="201" t="s">
        <v>55</v>
      </c>
      <c r="G118" s="201" t="s">
        <v>151</v>
      </c>
      <c r="H118" s="201" t="s">
        <v>152</v>
      </c>
      <c r="I118" s="201" t="s">
        <v>153</v>
      </c>
      <c r="J118" s="202" t="s">
        <v>143</v>
      </c>
      <c r="K118" s="203" t="s">
        <v>154</v>
      </c>
      <c r="L118" s="204"/>
      <c r="M118" s="99" t="s">
        <v>1</v>
      </c>
      <c r="N118" s="100" t="s">
        <v>37</v>
      </c>
      <c r="O118" s="100" t="s">
        <v>155</v>
      </c>
      <c r="P118" s="100" t="s">
        <v>156</v>
      </c>
      <c r="Q118" s="100" t="s">
        <v>157</v>
      </c>
      <c r="R118" s="100" t="s">
        <v>158</v>
      </c>
      <c r="S118" s="100" t="s">
        <v>159</v>
      </c>
      <c r="T118" s="101" t="s">
        <v>160</v>
      </c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</row>
    <row r="119" s="2" customFormat="1" ht="22.8" customHeight="1">
      <c r="A119" s="37"/>
      <c r="B119" s="38"/>
      <c r="C119" s="106" t="s">
        <v>161</v>
      </c>
      <c r="D119" s="39"/>
      <c r="E119" s="39"/>
      <c r="F119" s="39"/>
      <c r="G119" s="39"/>
      <c r="H119" s="39"/>
      <c r="I119" s="39"/>
      <c r="J119" s="205">
        <f>BK119</f>
        <v>0</v>
      </c>
      <c r="K119" s="39"/>
      <c r="L119" s="43"/>
      <c r="M119" s="102"/>
      <c r="N119" s="206"/>
      <c r="O119" s="103"/>
      <c r="P119" s="207">
        <f>P120+P124</f>
        <v>0</v>
      </c>
      <c r="Q119" s="103"/>
      <c r="R119" s="207">
        <f>R120+R124</f>
        <v>0</v>
      </c>
      <c r="S119" s="103"/>
      <c r="T119" s="208">
        <f>T120+T124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72</v>
      </c>
      <c r="AU119" s="16" t="s">
        <v>145</v>
      </c>
      <c r="BK119" s="209">
        <f>BK120+BK124</f>
        <v>0</v>
      </c>
    </row>
    <row r="120" s="12" customFormat="1" ht="25.92" customHeight="1">
      <c r="A120" s="12"/>
      <c r="B120" s="210"/>
      <c r="C120" s="211"/>
      <c r="D120" s="212" t="s">
        <v>72</v>
      </c>
      <c r="E120" s="213" t="s">
        <v>162</v>
      </c>
      <c r="F120" s="213" t="s">
        <v>163</v>
      </c>
      <c r="G120" s="211"/>
      <c r="H120" s="211"/>
      <c r="I120" s="214"/>
      <c r="J120" s="215">
        <f>BK120</f>
        <v>0</v>
      </c>
      <c r="K120" s="211"/>
      <c r="L120" s="216"/>
      <c r="M120" s="217"/>
      <c r="N120" s="218"/>
      <c r="O120" s="218"/>
      <c r="P120" s="219">
        <f>P121</f>
        <v>0</v>
      </c>
      <c r="Q120" s="218"/>
      <c r="R120" s="219">
        <f>R121</f>
        <v>0</v>
      </c>
      <c r="S120" s="218"/>
      <c r="T120" s="22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1" t="s">
        <v>80</v>
      </c>
      <c r="AT120" s="222" t="s">
        <v>72</v>
      </c>
      <c r="AU120" s="222" t="s">
        <v>73</v>
      </c>
      <c r="AY120" s="221" t="s">
        <v>164</v>
      </c>
      <c r="BK120" s="223">
        <f>BK121</f>
        <v>0</v>
      </c>
    </row>
    <row r="121" s="12" customFormat="1" ht="22.8" customHeight="1">
      <c r="A121" s="12"/>
      <c r="B121" s="210"/>
      <c r="C121" s="211"/>
      <c r="D121" s="212" t="s">
        <v>72</v>
      </c>
      <c r="E121" s="224" t="s">
        <v>165</v>
      </c>
      <c r="F121" s="224" t="s">
        <v>166</v>
      </c>
      <c r="G121" s="211"/>
      <c r="H121" s="211"/>
      <c r="I121" s="214"/>
      <c r="J121" s="225">
        <f>BK121</f>
        <v>0</v>
      </c>
      <c r="K121" s="211"/>
      <c r="L121" s="216"/>
      <c r="M121" s="217"/>
      <c r="N121" s="218"/>
      <c r="O121" s="218"/>
      <c r="P121" s="219">
        <f>SUM(P122:P123)</f>
        <v>0</v>
      </c>
      <c r="Q121" s="218"/>
      <c r="R121" s="219">
        <f>SUM(R122:R123)</f>
        <v>0</v>
      </c>
      <c r="S121" s="218"/>
      <c r="T121" s="220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80</v>
      </c>
      <c r="AT121" s="222" t="s">
        <v>72</v>
      </c>
      <c r="AU121" s="222" t="s">
        <v>80</v>
      </c>
      <c r="AY121" s="221" t="s">
        <v>164</v>
      </c>
      <c r="BK121" s="223">
        <f>SUM(BK122:BK123)</f>
        <v>0</v>
      </c>
    </row>
    <row r="122" s="2" customFormat="1" ht="24.15" customHeight="1">
      <c r="A122" s="37"/>
      <c r="B122" s="38"/>
      <c r="C122" s="226" t="s">
        <v>80</v>
      </c>
      <c r="D122" s="226" t="s">
        <v>167</v>
      </c>
      <c r="E122" s="227" t="s">
        <v>662</v>
      </c>
      <c r="F122" s="228" t="s">
        <v>663</v>
      </c>
      <c r="G122" s="229" t="s">
        <v>1</v>
      </c>
      <c r="H122" s="230">
        <v>1</v>
      </c>
      <c r="I122" s="231"/>
      <c r="J122" s="232">
        <f>ROUND(I122*H122,2)</f>
        <v>0</v>
      </c>
      <c r="K122" s="233"/>
      <c r="L122" s="43"/>
      <c r="M122" s="234" t="s">
        <v>1</v>
      </c>
      <c r="N122" s="235" t="s">
        <v>38</v>
      </c>
      <c r="O122" s="90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8" t="s">
        <v>171</v>
      </c>
      <c r="AT122" s="238" t="s">
        <v>167</v>
      </c>
      <c r="AU122" s="238" t="s">
        <v>82</v>
      </c>
      <c r="AY122" s="16" t="s">
        <v>164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6" t="s">
        <v>80</v>
      </c>
      <c r="BK122" s="239">
        <f>ROUND(I122*H122,2)</f>
        <v>0</v>
      </c>
      <c r="BL122" s="16" t="s">
        <v>171</v>
      </c>
      <c r="BM122" s="238" t="s">
        <v>664</v>
      </c>
    </row>
    <row r="123" s="2" customFormat="1">
      <c r="A123" s="37"/>
      <c r="B123" s="38"/>
      <c r="C123" s="39"/>
      <c r="D123" s="240" t="s">
        <v>173</v>
      </c>
      <c r="E123" s="39"/>
      <c r="F123" s="241" t="s">
        <v>663</v>
      </c>
      <c r="G123" s="39"/>
      <c r="H123" s="39"/>
      <c r="I123" s="242"/>
      <c r="J123" s="39"/>
      <c r="K123" s="39"/>
      <c r="L123" s="43"/>
      <c r="M123" s="243"/>
      <c r="N123" s="244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173</v>
      </c>
      <c r="AU123" s="16" t="s">
        <v>82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134</v>
      </c>
      <c r="F124" s="213" t="s">
        <v>665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SUM(P125:P132)</f>
        <v>0</v>
      </c>
      <c r="Q124" s="218"/>
      <c r="R124" s="219">
        <f>SUM(R125:R132)</f>
        <v>0</v>
      </c>
      <c r="S124" s="218"/>
      <c r="T124" s="220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165</v>
      </c>
      <c r="AT124" s="222" t="s">
        <v>72</v>
      </c>
      <c r="AU124" s="222" t="s">
        <v>73</v>
      </c>
      <c r="AY124" s="221" t="s">
        <v>164</v>
      </c>
      <c r="BK124" s="223">
        <f>SUM(BK125:BK132)</f>
        <v>0</v>
      </c>
    </row>
    <row r="125" s="2" customFormat="1" ht="14.4" customHeight="1">
      <c r="A125" s="37"/>
      <c r="B125" s="38"/>
      <c r="C125" s="226" t="s">
        <v>171</v>
      </c>
      <c r="D125" s="226" t="s">
        <v>167</v>
      </c>
      <c r="E125" s="227" t="s">
        <v>666</v>
      </c>
      <c r="F125" s="228" t="s">
        <v>667</v>
      </c>
      <c r="G125" s="229" t="s">
        <v>668</v>
      </c>
      <c r="H125" s="230">
        <v>1</v>
      </c>
      <c r="I125" s="231"/>
      <c r="J125" s="232">
        <f>ROUND(I125*H125,2)</f>
        <v>0</v>
      </c>
      <c r="K125" s="233"/>
      <c r="L125" s="43"/>
      <c r="M125" s="234" t="s">
        <v>1</v>
      </c>
      <c r="N125" s="235" t="s">
        <v>38</v>
      </c>
      <c r="O125" s="90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8" t="s">
        <v>171</v>
      </c>
      <c r="AT125" s="238" t="s">
        <v>167</v>
      </c>
      <c r="AU125" s="238" t="s">
        <v>80</v>
      </c>
      <c r="AY125" s="16" t="s">
        <v>164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6" t="s">
        <v>80</v>
      </c>
      <c r="BK125" s="239">
        <f>ROUND(I125*H125,2)</f>
        <v>0</v>
      </c>
      <c r="BL125" s="16" t="s">
        <v>171</v>
      </c>
      <c r="BM125" s="238" t="s">
        <v>669</v>
      </c>
    </row>
    <row r="126" s="2" customFormat="1">
      <c r="A126" s="37"/>
      <c r="B126" s="38"/>
      <c r="C126" s="39"/>
      <c r="D126" s="240" t="s">
        <v>173</v>
      </c>
      <c r="E126" s="39"/>
      <c r="F126" s="241" t="s">
        <v>667</v>
      </c>
      <c r="G126" s="39"/>
      <c r="H126" s="39"/>
      <c r="I126" s="242"/>
      <c r="J126" s="39"/>
      <c r="K126" s="39"/>
      <c r="L126" s="43"/>
      <c r="M126" s="243"/>
      <c r="N126" s="24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173</v>
      </c>
      <c r="AU126" s="16" t="s">
        <v>80</v>
      </c>
    </row>
    <row r="127" s="2" customFormat="1" ht="14.4" customHeight="1">
      <c r="A127" s="37"/>
      <c r="B127" s="38"/>
      <c r="C127" s="226" t="s">
        <v>182</v>
      </c>
      <c r="D127" s="226" t="s">
        <v>167</v>
      </c>
      <c r="E127" s="227" t="s">
        <v>670</v>
      </c>
      <c r="F127" s="228" t="s">
        <v>671</v>
      </c>
      <c r="G127" s="229" t="s">
        <v>668</v>
      </c>
      <c r="H127" s="230">
        <v>1</v>
      </c>
      <c r="I127" s="231"/>
      <c r="J127" s="232">
        <f>ROUND(I127*H127,2)</f>
        <v>0</v>
      </c>
      <c r="K127" s="233"/>
      <c r="L127" s="43"/>
      <c r="M127" s="234" t="s">
        <v>1</v>
      </c>
      <c r="N127" s="235" t="s">
        <v>38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171</v>
      </c>
      <c r="AT127" s="238" t="s">
        <v>167</v>
      </c>
      <c r="AU127" s="238" t="s">
        <v>80</v>
      </c>
      <c r="AY127" s="16" t="s">
        <v>164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80</v>
      </c>
      <c r="BK127" s="239">
        <f>ROUND(I127*H127,2)</f>
        <v>0</v>
      </c>
      <c r="BL127" s="16" t="s">
        <v>171</v>
      </c>
      <c r="BM127" s="238" t="s">
        <v>672</v>
      </c>
    </row>
    <row r="128" s="2" customFormat="1">
      <c r="A128" s="37"/>
      <c r="B128" s="38"/>
      <c r="C128" s="39"/>
      <c r="D128" s="240" t="s">
        <v>173</v>
      </c>
      <c r="E128" s="39"/>
      <c r="F128" s="241" t="s">
        <v>671</v>
      </c>
      <c r="G128" s="39"/>
      <c r="H128" s="39"/>
      <c r="I128" s="242"/>
      <c r="J128" s="39"/>
      <c r="K128" s="39"/>
      <c r="L128" s="43"/>
      <c r="M128" s="243"/>
      <c r="N128" s="24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173</v>
      </c>
      <c r="AU128" s="16" t="s">
        <v>80</v>
      </c>
    </row>
    <row r="129" s="2" customFormat="1" ht="24.15" customHeight="1">
      <c r="A129" s="37"/>
      <c r="B129" s="38"/>
      <c r="C129" s="226" t="s">
        <v>82</v>
      </c>
      <c r="D129" s="226" t="s">
        <v>167</v>
      </c>
      <c r="E129" s="227" t="s">
        <v>673</v>
      </c>
      <c r="F129" s="228" t="s">
        <v>674</v>
      </c>
      <c r="G129" s="229" t="s">
        <v>668</v>
      </c>
      <c r="H129" s="230">
        <v>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38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171</v>
      </c>
      <c r="AT129" s="238" t="s">
        <v>167</v>
      </c>
      <c r="AU129" s="238" t="s">
        <v>80</v>
      </c>
      <c r="AY129" s="16" t="s">
        <v>164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171</v>
      </c>
      <c r="BM129" s="238" t="s">
        <v>675</v>
      </c>
    </row>
    <row r="130" s="2" customFormat="1">
      <c r="A130" s="37"/>
      <c r="B130" s="38"/>
      <c r="C130" s="39"/>
      <c r="D130" s="240" t="s">
        <v>173</v>
      </c>
      <c r="E130" s="39"/>
      <c r="F130" s="241" t="s">
        <v>676</v>
      </c>
      <c r="G130" s="39"/>
      <c r="H130" s="39"/>
      <c r="I130" s="242"/>
      <c r="J130" s="39"/>
      <c r="K130" s="39"/>
      <c r="L130" s="43"/>
      <c r="M130" s="243"/>
      <c r="N130" s="24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173</v>
      </c>
      <c r="AU130" s="16" t="s">
        <v>80</v>
      </c>
    </row>
    <row r="131" s="2" customFormat="1" ht="24.15" customHeight="1">
      <c r="A131" s="37"/>
      <c r="B131" s="38"/>
      <c r="C131" s="226" t="s">
        <v>165</v>
      </c>
      <c r="D131" s="226" t="s">
        <v>167</v>
      </c>
      <c r="E131" s="227" t="s">
        <v>677</v>
      </c>
      <c r="F131" s="228" t="s">
        <v>678</v>
      </c>
      <c r="G131" s="229" t="s">
        <v>668</v>
      </c>
      <c r="H131" s="230">
        <v>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38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171</v>
      </c>
      <c r="AT131" s="238" t="s">
        <v>167</v>
      </c>
      <c r="AU131" s="238" t="s">
        <v>80</v>
      </c>
      <c r="AY131" s="16" t="s">
        <v>164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171</v>
      </c>
      <c r="BM131" s="238" t="s">
        <v>679</v>
      </c>
    </row>
    <row r="132" s="2" customFormat="1">
      <c r="A132" s="37"/>
      <c r="B132" s="38"/>
      <c r="C132" s="39"/>
      <c r="D132" s="240" t="s">
        <v>173</v>
      </c>
      <c r="E132" s="39"/>
      <c r="F132" s="241" t="s">
        <v>680</v>
      </c>
      <c r="G132" s="39"/>
      <c r="H132" s="39"/>
      <c r="I132" s="242"/>
      <c r="J132" s="39"/>
      <c r="K132" s="39"/>
      <c r="L132" s="43"/>
      <c r="M132" s="281"/>
      <c r="N132" s="282"/>
      <c r="O132" s="283"/>
      <c r="P132" s="283"/>
      <c r="Q132" s="283"/>
      <c r="R132" s="283"/>
      <c r="S132" s="283"/>
      <c r="T132" s="2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173</v>
      </c>
      <c r="AU132" s="16" t="s">
        <v>80</v>
      </c>
    </row>
    <row r="133" s="2" customFormat="1" ht="6.96" customHeight="1">
      <c r="A133" s="37"/>
      <c r="B133" s="65"/>
      <c r="C133" s="66"/>
      <c r="D133" s="66"/>
      <c r="E133" s="66"/>
      <c r="F133" s="66"/>
      <c r="G133" s="66"/>
      <c r="H133" s="66"/>
      <c r="I133" s="66"/>
      <c r="J133" s="66"/>
      <c r="K133" s="66"/>
      <c r="L133" s="43"/>
      <c r="M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</sheetData>
  <sheetProtection sheet="1" autoFilter="0" formatColumns="0" formatRows="0" objects="1" scenarios="1" spinCount="100000" saltValue="1TZIF72znbb3y1FQQJo2Y+7stJ+h9+PGoX9Z6kDuUmyquxyh0wMdVnXT6fTN7cXdiRXUU+ZUwXOF+DoL0rA1lg==" hashValue="375RZARP4IKmKWlBx4UM/AvTr4XY3lhcFs4P/FHrkYQoHS7Af0L2ULwu7ozrEqmgkkwcCqfYWbU6AnozZOtpEQ==" algorithmName="SHA-512" password="CAD0"/>
  <autoFilter ref="C118:K13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138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140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ROUND((SUM(BE123:BE215)),  2)</f>
        <v>0</v>
      </c>
      <c r="G35" s="37"/>
      <c r="H35" s="37"/>
      <c r="I35" s="163">
        <v>0.20999999999999999</v>
      </c>
      <c r="J35" s="162">
        <f>ROUND(((SUM(BE123:BE215))*I35),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ROUND((SUM(BF123:BF215)),  2)</f>
        <v>0</v>
      </c>
      <c r="G36" s="37"/>
      <c r="H36" s="37"/>
      <c r="I36" s="163">
        <v>0.14999999999999999</v>
      </c>
      <c r="J36" s="162">
        <f>ROUND(((SUM(BF123:BF215))*I36),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ROUND((SUM(BG123:BG215)),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ROUND((SUM(BH123:BH215)),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ROUND((SUM(BI123:BI215)),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01-1 - k.č. 26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J187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138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01-1 - k.č. 26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P124+P187</f>
        <v>0</v>
      </c>
      <c r="Q123" s="103"/>
      <c r="R123" s="207">
        <f>R124+R187</f>
        <v>196.08651999999998</v>
      </c>
      <c r="S123" s="103"/>
      <c r="T123" s="208">
        <f>T124+T187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BK124+BK187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196.08651999999998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SUM(P126:P186)</f>
        <v>0</v>
      </c>
      <c r="Q125" s="218"/>
      <c r="R125" s="219">
        <f>SUM(R126:R186)</f>
        <v>196.08651999999998</v>
      </c>
      <c r="S125" s="218"/>
      <c r="T125" s="220">
        <f>SUM(T126:T186)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SUM(BK126:BK186)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142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172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13" customFormat="1">
      <c r="A128" s="13"/>
      <c r="B128" s="245"/>
      <c r="C128" s="246"/>
      <c r="D128" s="240" t="s">
        <v>175</v>
      </c>
      <c r="E128" s="247" t="s">
        <v>1</v>
      </c>
      <c r="F128" s="248" t="s">
        <v>176</v>
      </c>
      <c r="G128" s="246"/>
      <c r="H128" s="249">
        <v>142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175</v>
      </c>
      <c r="AU128" s="255" t="s">
        <v>82</v>
      </c>
      <c r="AV128" s="13" t="s">
        <v>82</v>
      </c>
      <c r="AW128" s="13" t="s">
        <v>30</v>
      </c>
      <c r="AX128" s="13" t="s">
        <v>80</v>
      </c>
      <c r="AY128" s="255" t="s">
        <v>164</v>
      </c>
    </row>
    <row r="129" s="2" customFormat="1" ht="24.15" customHeight="1">
      <c r="A129" s="37"/>
      <c r="B129" s="38"/>
      <c r="C129" s="226" t="s">
        <v>82</v>
      </c>
      <c r="D129" s="226" t="s">
        <v>167</v>
      </c>
      <c r="E129" s="227" t="s">
        <v>177</v>
      </c>
      <c r="F129" s="228" t="s">
        <v>178</v>
      </c>
      <c r="G129" s="229" t="s">
        <v>170</v>
      </c>
      <c r="H129" s="230">
        <v>142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38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171</v>
      </c>
      <c r="AT129" s="238" t="s">
        <v>167</v>
      </c>
      <c r="AU129" s="238" t="s">
        <v>82</v>
      </c>
      <c r="AY129" s="16" t="s">
        <v>164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171</v>
      </c>
      <c r="BM129" s="238" t="s">
        <v>179</v>
      </c>
    </row>
    <row r="130" s="2" customFormat="1">
      <c r="A130" s="37"/>
      <c r="B130" s="38"/>
      <c r="C130" s="39"/>
      <c r="D130" s="240" t="s">
        <v>173</v>
      </c>
      <c r="E130" s="39"/>
      <c r="F130" s="241" t="s">
        <v>180</v>
      </c>
      <c r="G130" s="39"/>
      <c r="H130" s="39"/>
      <c r="I130" s="242"/>
      <c r="J130" s="39"/>
      <c r="K130" s="39"/>
      <c r="L130" s="43"/>
      <c r="M130" s="243"/>
      <c r="N130" s="24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173</v>
      </c>
      <c r="AU130" s="16" t="s">
        <v>82</v>
      </c>
    </row>
    <row r="131" s="13" customFormat="1">
      <c r="A131" s="13"/>
      <c r="B131" s="245"/>
      <c r="C131" s="246"/>
      <c r="D131" s="240" t="s">
        <v>175</v>
      </c>
      <c r="E131" s="247" t="s">
        <v>1</v>
      </c>
      <c r="F131" s="248" t="s">
        <v>176</v>
      </c>
      <c r="G131" s="246"/>
      <c r="H131" s="249">
        <v>142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5" t="s">
        <v>175</v>
      </c>
      <c r="AU131" s="255" t="s">
        <v>82</v>
      </c>
      <c r="AV131" s="13" t="s">
        <v>82</v>
      </c>
      <c r="AW131" s="13" t="s">
        <v>30</v>
      </c>
      <c r="AX131" s="13" t="s">
        <v>73</v>
      </c>
      <c r="AY131" s="255" t="s">
        <v>164</v>
      </c>
    </row>
    <row r="132" s="14" customFormat="1">
      <c r="A132" s="14"/>
      <c r="B132" s="256"/>
      <c r="C132" s="257"/>
      <c r="D132" s="240" t="s">
        <v>175</v>
      </c>
      <c r="E132" s="258" t="s">
        <v>1</v>
      </c>
      <c r="F132" s="259" t="s">
        <v>181</v>
      </c>
      <c r="G132" s="257"/>
      <c r="H132" s="260">
        <v>142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6" t="s">
        <v>175</v>
      </c>
      <c r="AU132" s="266" t="s">
        <v>82</v>
      </c>
      <c r="AV132" s="14" t="s">
        <v>171</v>
      </c>
      <c r="AW132" s="14" t="s">
        <v>30</v>
      </c>
      <c r="AX132" s="14" t="s">
        <v>80</v>
      </c>
      <c r="AY132" s="266" t="s">
        <v>164</v>
      </c>
    </row>
    <row r="133" s="2" customFormat="1" ht="14.4" customHeight="1">
      <c r="A133" s="37"/>
      <c r="B133" s="38"/>
      <c r="C133" s="226" t="s">
        <v>182</v>
      </c>
      <c r="D133" s="226" t="s">
        <v>167</v>
      </c>
      <c r="E133" s="227" t="s">
        <v>183</v>
      </c>
      <c r="F133" s="228" t="s">
        <v>184</v>
      </c>
      <c r="G133" s="229" t="s">
        <v>185</v>
      </c>
      <c r="H133" s="230">
        <v>9.9399999999999995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38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171</v>
      </c>
      <c r="AT133" s="238" t="s">
        <v>167</v>
      </c>
      <c r="AU133" s="238" t="s">
        <v>82</v>
      </c>
      <c r="AY133" s="16" t="s">
        <v>164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171</v>
      </c>
      <c r="BM133" s="238" t="s">
        <v>186</v>
      </c>
    </row>
    <row r="134" s="2" customFormat="1">
      <c r="A134" s="37"/>
      <c r="B134" s="38"/>
      <c r="C134" s="39"/>
      <c r="D134" s="240" t="s">
        <v>173</v>
      </c>
      <c r="E134" s="39"/>
      <c r="F134" s="241" t="s">
        <v>187</v>
      </c>
      <c r="G134" s="39"/>
      <c r="H134" s="39"/>
      <c r="I134" s="242"/>
      <c r="J134" s="39"/>
      <c r="K134" s="39"/>
      <c r="L134" s="43"/>
      <c r="M134" s="243"/>
      <c r="N134" s="24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173</v>
      </c>
      <c r="AU134" s="16" t="s">
        <v>82</v>
      </c>
    </row>
    <row r="135" s="13" customFormat="1">
      <c r="A135" s="13"/>
      <c r="B135" s="245"/>
      <c r="C135" s="246"/>
      <c r="D135" s="240" t="s">
        <v>175</v>
      </c>
      <c r="E135" s="247" t="s">
        <v>1</v>
      </c>
      <c r="F135" s="248" t="s">
        <v>188</v>
      </c>
      <c r="G135" s="246"/>
      <c r="H135" s="249">
        <v>9.9399999999999995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175</v>
      </c>
      <c r="AU135" s="255" t="s">
        <v>82</v>
      </c>
      <c r="AV135" s="13" t="s">
        <v>82</v>
      </c>
      <c r="AW135" s="13" t="s">
        <v>30</v>
      </c>
      <c r="AX135" s="13" t="s">
        <v>80</v>
      </c>
      <c r="AY135" s="255" t="s">
        <v>164</v>
      </c>
    </row>
    <row r="136" s="2" customFormat="1" ht="14.4" customHeight="1">
      <c r="A136" s="37"/>
      <c r="B136" s="38"/>
      <c r="C136" s="267" t="s">
        <v>171</v>
      </c>
      <c r="D136" s="267" t="s">
        <v>189</v>
      </c>
      <c r="E136" s="268" t="s">
        <v>190</v>
      </c>
      <c r="F136" s="269" t="s">
        <v>191</v>
      </c>
      <c r="G136" s="270" t="s">
        <v>192</v>
      </c>
      <c r="H136" s="271">
        <v>17.891999999999999</v>
      </c>
      <c r="I136" s="272"/>
      <c r="J136" s="273">
        <f>ROUND(I136*H136,2)</f>
        <v>0</v>
      </c>
      <c r="K136" s="274"/>
      <c r="L136" s="275"/>
      <c r="M136" s="276" t="s">
        <v>1</v>
      </c>
      <c r="N136" s="277" t="s">
        <v>38</v>
      </c>
      <c r="O136" s="90"/>
      <c r="P136" s="236">
        <f>O136*H136</f>
        <v>0</v>
      </c>
      <c r="Q136" s="236">
        <v>1</v>
      </c>
      <c r="R136" s="236">
        <f>Q136*H136</f>
        <v>17.891999999999999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193</v>
      </c>
      <c r="AT136" s="238" t="s">
        <v>189</v>
      </c>
      <c r="AU136" s="238" t="s">
        <v>82</v>
      </c>
      <c r="AY136" s="16" t="s">
        <v>164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171</v>
      </c>
      <c r="BM136" s="238" t="s">
        <v>194</v>
      </c>
    </row>
    <row r="137" s="2" customFormat="1">
      <c r="A137" s="37"/>
      <c r="B137" s="38"/>
      <c r="C137" s="39"/>
      <c r="D137" s="240" t="s">
        <v>173</v>
      </c>
      <c r="E137" s="39"/>
      <c r="F137" s="241" t="s">
        <v>191</v>
      </c>
      <c r="G137" s="39"/>
      <c r="H137" s="39"/>
      <c r="I137" s="242"/>
      <c r="J137" s="39"/>
      <c r="K137" s="39"/>
      <c r="L137" s="43"/>
      <c r="M137" s="243"/>
      <c r="N137" s="24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173</v>
      </c>
      <c r="AU137" s="16" t="s">
        <v>82</v>
      </c>
    </row>
    <row r="138" s="13" customFormat="1">
      <c r="A138" s="13"/>
      <c r="B138" s="245"/>
      <c r="C138" s="246"/>
      <c r="D138" s="240" t="s">
        <v>175</v>
      </c>
      <c r="E138" s="246"/>
      <c r="F138" s="248" t="s">
        <v>195</v>
      </c>
      <c r="G138" s="246"/>
      <c r="H138" s="249">
        <v>17.891999999999999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175</v>
      </c>
      <c r="AU138" s="255" t="s">
        <v>82</v>
      </c>
      <c r="AV138" s="13" t="s">
        <v>82</v>
      </c>
      <c r="AW138" s="13" t="s">
        <v>4</v>
      </c>
      <c r="AX138" s="13" t="s">
        <v>80</v>
      </c>
      <c r="AY138" s="255" t="s">
        <v>164</v>
      </c>
    </row>
    <row r="139" s="2" customFormat="1" ht="24.15" customHeight="1">
      <c r="A139" s="37"/>
      <c r="B139" s="38"/>
      <c r="C139" s="226" t="s">
        <v>165</v>
      </c>
      <c r="D139" s="226" t="s">
        <v>167</v>
      </c>
      <c r="E139" s="227" t="s">
        <v>196</v>
      </c>
      <c r="F139" s="228" t="s">
        <v>197</v>
      </c>
      <c r="G139" s="229" t="s">
        <v>185</v>
      </c>
      <c r="H139" s="230">
        <v>98.665000000000006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38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171</v>
      </c>
      <c r="AT139" s="238" t="s">
        <v>167</v>
      </c>
      <c r="AU139" s="238" t="s">
        <v>82</v>
      </c>
      <c r="AY139" s="16" t="s">
        <v>164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171</v>
      </c>
      <c r="BM139" s="238" t="s">
        <v>198</v>
      </c>
    </row>
    <row r="140" s="2" customFormat="1">
      <c r="A140" s="37"/>
      <c r="B140" s="38"/>
      <c r="C140" s="39"/>
      <c r="D140" s="240" t="s">
        <v>173</v>
      </c>
      <c r="E140" s="39"/>
      <c r="F140" s="241" t="s">
        <v>199</v>
      </c>
      <c r="G140" s="39"/>
      <c r="H140" s="39"/>
      <c r="I140" s="242"/>
      <c r="J140" s="39"/>
      <c r="K140" s="39"/>
      <c r="L140" s="43"/>
      <c r="M140" s="243"/>
      <c r="N140" s="24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173</v>
      </c>
      <c r="AU140" s="16" t="s">
        <v>82</v>
      </c>
    </row>
    <row r="141" s="2" customFormat="1" ht="24.15" customHeight="1">
      <c r="A141" s="37"/>
      <c r="B141" s="38"/>
      <c r="C141" s="226" t="s">
        <v>200</v>
      </c>
      <c r="D141" s="226" t="s">
        <v>167</v>
      </c>
      <c r="E141" s="227" t="s">
        <v>201</v>
      </c>
      <c r="F141" s="228" t="s">
        <v>202</v>
      </c>
      <c r="G141" s="229" t="s">
        <v>170</v>
      </c>
      <c r="H141" s="230">
        <v>355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38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171</v>
      </c>
      <c r="AT141" s="238" t="s">
        <v>167</v>
      </c>
      <c r="AU141" s="238" t="s">
        <v>82</v>
      </c>
      <c r="AY141" s="16" t="s">
        <v>164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171</v>
      </c>
      <c r="BM141" s="238" t="s">
        <v>203</v>
      </c>
    </row>
    <row r="142" s="2" customFormat="1">
      <c r="A142" s="37"/>
      <c r="B142" s="38"/>
      <c r="C142" s="39"/>
      <c r="D142" s="240" t="s">
        <v>173</v>
      </c>
      <c r="E142" s="39"/>
      <c r="F142" s="241" t="s">
        <v>204</v>
      </c>
      <c r="G142" s="39"/>
      <c r="H142" s="39"/>
      <c r="I142" s="242"/>
      <c r="J142" s="39"/>
      <c r="K142" s="39"/>
      <c r="L142" s="43"/>
      <c r="M142" s="243"/>
      <c r="N142" s="24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173</v>
      </c>
      <c r="AU142" s="16" t="s">
        <v>82</v>
      </c>
    </row>
    <row r="143" s="13" customFormat="1">
      <c r="A143" s="13"/>
      <c r="B143" s="245"/>
      <c r="C143" s="246"/>
      <c r="D143" s="240" t="s">
        <v>175</v>
      </c>
      <c r="E143" s="247" t="s">
        <v>1</v>
      </c>
      <c r="F143" s="248" t="s">
        <v>205</v>
      </c>
      <c r="G143" s="246"/>
      <c r="H143" s="249">
        <v>355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175</v>
      </c>
      <c r="AU143" s="255" t="s">
        <v>82</v>
      </c>
      <c r="AV143" s="13" t="s">
        <v>82</v>
      </c>
      <c r="AW143" s="13" t="s">
        <v>30</v>
      </c>
      <c r="AX143" s="13" t="s">
        <v>73</v>
      </c>
      <c r="AY143" s="255" t="s">
        <v>164</v>
      </c>
    </row>
    <row r="144" s="14" customFormat="1">
      <c r="A144" s="14"/>
      <c r="B144" s="256"/>
      <c r="C144" s="257"/>
      <c r="D144" s="240" t="s">
        <v>175</v>
      </c>
      <c r="E144" s="258" t="s">
        <v>1</v>
      </c>
      <c r="F144" s="259" t="s">
        <v>181</v>
      </c>
      <c r="G144" s="257"/>
      <c r="H144" s="260">
        <v>355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175</v>
      </c>
      <c r="AU144" s="266" t="s">
        <v>82</v>
      </c>
      <c r="AV144" s="14" t="s">
        <v>171</v>
      </c>
      <c r="AW144" s="14" t="s">
        <v>30</v>
      </c>
      <c r="AX144" s="14" t="s">
        <v>80</v>
      </c>
      <c r="AY144" s="266" t="s">
        <v>164</v>
      </c>
    </row>
    <row r="145" s="2" customFormat="1" ht="14.4" customHeight="1">
      <c r="A145" s="37"/>
      <c r="B145" s="38"/>
      <c r="C145" s="226" t="s">
        <v>206</v>
      </c>
      <c r="D145" s="226" t="s">
        <v>167</v>
      </c>
      <c r="E145" s="227" t="s">
        <v>207</v>
      </c>
      <c r="F145" s="228" t="s">
        <v>208</v>
      </c>
      <c r="G145" s="229" t="s">
        <v>185</v>
      </c>
      <c r="H145" s="230">
        <v>98.665000000000006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38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171</v>
      </c>
      <c r="AT145" s="238" t="s">
        <v>167</v>
      </c>
      <c r="AU145" s="238" t="s">
        <v>82</v>
      </c>
      <c r="AY145" s="16" t="s">
        <v>164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171</v>
      </c>
      <c r="BM145" s="238" t="s">
        <v>209</v>
      </c>
    </row>
    <row r="146" s="2" customFormat="1">
      <c r="A146" s="37"/>
      <c r="B146" s="38"/>
      <c r="C146" s="39"/>
      <c r="D146" s="240" t="s">
        <v>173</v>
      </c>
      <c r="E146" s="39"/>
      <c r="F146" s="241" t="s">
        <v>210</v>
      </c>
      <c r="G146" s="39"/>
      <c r="H146" s="39"/>
      <c r="I146" s="242"/>
      <c r="J146" s="39"/>
      <c r="K146" s="39"/>
      <c r="L146" s="43"/>
      <c r="M146" s="243"/>
      <c r="N146" s="24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173</v>
      </c>
      <c r="AU146" s="16" t="s">
        <v>82</v>
      </c>
    </row>
    <row r="147" s="2" customFormat="1" ht="14.4" customHeight="1">
      <c r="A147" s="37"/>
      <c r="B147" s="38"/>
      <c r="C147" s="226" t="s">
        <v>193</v>
      </c>
      <c r="D147" s="226" t="s">
        <v>167</v>
      </c>
      <c r="E147" s="227" t="s">
        <v>211</v>
      </c>
      <c r="F147" s="228" t="s">
        <v>212</v>
      </c>
      <c r="G147" s="229" t="s">
        <v>185</v>
      </c>
      <c r="H147" s="230">
        <v>98.665000000000006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38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171</v>
      </c>
      <c r="AT147" s="238" t="s">
        <v>167</v>
      </c>
      <c r="AU147" s="238" t="s">
        <v>82</v>
      </c>
      <c r="AY147" s="16" t="s">
        <v>164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171</v>
      </c>
      <c r="BM147" s="238" t="s">
        <v>213</v>
      </c>
    </row>
    <row r="148" s="2" customFormat="1">
      <c r="A148" s="37"/>
      <c r="B148" s="38"/>
      <c r="C148" s="39"/>
      <c r="D148" s="240" t="s">
        <v>173</v>
      </c>
      <c r="E148" s="39"/>
      <c r="F148" s="241" t="s">
        <v>214</v>
      </c>
      <c r="G148" s="39"/>
      <c r="H148" s="39"/>
      <c r="I148" s="242"/>
      <c r="J148" s="39"/>
      <c r="K148" s="39"/>
      <c r="L148" s="43"/>
      <c r="M148" s="243"/>
      <c r="N148" s="24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173</v>
      </c>
      <c r="AU148" s="16" t="s">
        <v>82</v>
      </c>
    </row>
    <row r="149" s="2" customFormat="1" ht="14.4" customHeight="1">
      <c r="A149" s="37"/>
      <c r="B149" s="38"/>
      <c r="C149" s="267" t="s">
        <v>215</v>
      </c>
      <c r="D149" s="267" t="s">
        <v>189</v>
      </c>
      <c r="E149" s="268" t="s">
        <v>216</v>
      </c>
      <c r="F149" s="269" t="s">
        <v>217</v>
      </c>
      <c r="G149" s="270" t="s">
        <v>192</v>
      </c>
      <c r="H149" s="271">
        <v>177.59700000000001</v>
      </c>
      <c r="I149" s="272"/>
      <c r="J149" s="273">
        <f>ROUND(I149*H149,2)</f>
        <v>0</v>
      </c>
      <c r="K149" s="274"/>
      <c r="L149" s="275"/>
      <c r="M149" s="276" t="s">
        <v>1</v>
      </c>
      <c r="N149" s="277" t="s">
        <v>38</v>
      </c>
      <c r="O149" s="90"/>
      <c r="P149" s="236">
        <f>O149*H149</f>
        <v>0</v>
      </c>
      <c r="Q149" s="236">
        <v>1</v>
      </c>
      <c r="R149" s="236">
        <f>Q149*H149</f>
        <v>177.59700000000001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193</v>
      </c>
      <c r="AT149" s="238" t="s">
        <v>189</v>
      </c>
      <c r="AU149" s="238" t="s">
        <v>82</v>
      </c>
      <c r="AY149" s="16" t="s">
        <v>164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171</v>
      </c>
      <c r="BM149" s="238" t="s">
        <v>218</v>
      </c>
    </row>
    <row r="150" s="2" customFormat="1">
      <c r="A150" s="37"/>
      <c r="B150" s="38"/>
      <c r="C150" s="39"/>
      <c r="D150" s="240" t="s">
        <v>173</v>
      </c>
      <c r="E150" s="39"/>
      <c r="F150" s="241" t="s">
        <v>217</v>
      </c>
      <c r="G150" s="39"/>
      <c r="H150" s="39"/>
      <c r="I150" s="242"/>
      <c r="J150" s="39"/>
      <c r="K150" s="39"/>
      <c r="L150" s="43"/>
      <c r="M150" s="243"/>
      <c r="N150" s="24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173</v>
      </c>
      <c r="AU150" s="16" t="s">
        <v>82</v>
      </c>
    </row>
    <row r="151" s="13" customFormat="1">
      <c r="A151" s="13"/>
      <c r="B151" s="245"/>
      <c r="C151" s="246"/>
      <c r="D151" s="240" t="s">
        <v>175</v>
      </c>
      <c r="E151" s="246"/>
      <c r="F151" s="248" t="s">
        <v>219</v>
      </c>
      <c r="G151" s="246"/>
      <c r="H151" s="249">
        <v>177.59700000000001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175</v>
      </c>
      <c r="AU151" s="255" t="s">
        <v>82</v>
      </c>
      <c r="AV151" s="13" t="s">
        <v>82</v>
      </c>
      <c r="AW151" s="13" t="s">
        <v>4</v>
      </c>
      <c r="AX151" s="13" t="s">
        <v>80</v>
      </c>
      <c r="AY151" s="255" t="s">
        <v>164</v>
      </c>
    </row>
    <row r="152" s="2" customFormat="1" ht="14.4" customHeight="1">
      <c r="A152" s="37"/>
      <c r="B152" s="38"/>
      <c r="C152" s="226" t="s">
        <v>220</v>
      </c>
      <c r="D152" s="226" t="s">
        <v>167</v>
      </c>
      <c r="E152" s="227" t="s">
        <v>221</v>
      </c>
      <c r="F152" s="228" t="s">
        <v>222</v>
      </c>
      <c r="G152" s="229" t="s">
        <v>223</v>
      </c>
      <c r="H152" s="230">
        <v>226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38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171</v>
      </c>
      <c r="AT152" s="238" t="s">
        <v>167</v>
      </c>
      <c r="AU152" s="238" t="s">
        <v>82</v>
      </c>
      <c r="AY152" s="16" t="s">
        <v>164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171</v>
      </c>
      <c r="BM152" s="238" t="s">
        <v>224</v>
      </c>
    </row>
    <row r="153" s="2" customFormat="1">
      <c r="A153" s="37"/>
      <c r="B153" s="38"/>
      <c r="C153" s="39"/>
      <c r="D153" s="240" t="s">
        <v>173</v>
      </c>
      <c r="E153" s="39"/>
      <c r="F153" s="241" t="s">
        <v>225</v>
      </c>
      <c r="G153" s="39"/>
      <c r="H153" s="39"/>
      <c r="I153" s="242"/>
      <c r="J153" s="39"/>
      <c r="K153" s="39"/>
      <c r="L153" s="43"/>
      <c r="M153" s="243"/>
      <c r="N153" s="24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173</v>
      </c>
      <c r="AU153" s="16" t="s">
        <v>82</v>
      </c>
    </row>
    <row r="154" s="2" customFormat="1" ht="24.15" customHeight="1">
      <c r="A154" s="37"/>
      <c r="B154" s="38"/>
      <c r="C154" s="226" t="s">
        <v>226</v>
      </c>
      <c r="D154" s="226" t="s">
        <v>167</v>
      </c>
      <c r="E154" s="227" t="s">
        <v>227</v>
      </c>
      <c r="F154" s="228" t="s">
        <v>228</v>
      </c>
      <c r="G154" s="229" t="s">
        <v>229</v>
      </c>
      <c r="H154" s="230">
        <v>0.14199999999999999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38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171</v>
      </c>
      <c r="AT154" s="238" t="s">
        <v>167</v>
      </c>
      <c r="AU154" s="238" t="s">
        <v>82</v>
      </c>
      <c r="AY154" s="16" t="s">
        <v>164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171</v>
      </c>
      <c r="BM154" s="238" t="s">
        <v>230</v>
      </c>
    </row>
    <row r="155" s="2" customFormat="1">
      <c r="A155" s="37"/>
      <c r="B155" s="38"/>
      <c r="C155" s="39"/>
      <c r="D155" s="240" t="s">
        <v>173</v>
      </c>
      <c r="E155" s="39"/>
      <c r="F155" s="241" t="s">
        <v>231</v>
      </c>
      <c r="G155" s="39"/>
      <c r="H155" s="39"/>
      <c r="I155" s="242"/>
      <c r="J155" s="39"/>
      <c r="K155" s="39"/>
      <c r="L155" s="43"/>
      <c r="M155" s="243"/>
      <c r="N155" s="24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173</v>
      </c>
      <c r="AU155" s="16" t="s">
        <v>82</v>
      </c>
    </row>
    <row r="156" s="2" customFormat="1" ht="24.15" customHeight="1">
      <c r="A156" s="37"/>
      <c r="B156" s="38"/>
      <c r="C156" s="226" t="s">
        <v>232</v>
      </c>
      <c r="D156" s="226" t="s">
        <v>167</v>
      </c>
      <c r="E156" s="227" t="s">
        <v>233</v>
      </c>
      <c r="F156" s="228" t="s">
        <v>234</v>
      </c>
      <c r="G156" s="229" t="s">
        <v>229</v>
      </c>
      <c r="H156" s="230">
        <v>0.14199999999999999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38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171</v>
      </c>
      <c r="AT156" s="238" t="s">
        <v>167</v>
      </c>
      <c r="AU156" s="238" t="s">
        <v>82</v>
      </c>
      <c r="AY156" s="16" t="s">
        <v>164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171</v>
      </c>
      <c r="BM156" s="238" t="s">
        <v>235</v>
      </c>
    </row>
    <row r="157" s="2" customFormat="1">
      <c r="A157" s="37"/>
      <c r="B157" s="38"/>
      <c r="C157" s="39"/>
      <c r="D157" s="240" t="s">
        <v>173</v>
      </c>
      <c r="E157" s="39"/>
      <c r="F157" s="241" t="s">
        <v>236</v>
      </c>
      <c r="G157" s="39"/>
      <c r="H157" s="39"/>
      <c r="I157" s="242"/>
      <c r="J157" s="39"/>
      <c r="K157" s="39"/>
      <c r="L157" s="43"/>
      <c r="M157" s="243"/>
      <c r="N157" s="24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173</v>
      </c>
      <c r="AU157" s="16" t="s">
        <v>82</v>
      </c>
    </row>
    <row r="158" s="2" customFormat="1" ht="14.4" customHeight="1">
      <c r="A158" s="37"/>
      <c r="B158" s="38"/>
      <c r="C158" s="226" t="s">
        <v>237</v>
      </c>
      <c r="D158" s="226" t="s">
        <v>167</v>
      </c>
      <c r="E158" s="227" t="s">
        <v>238</v>
      </c>
      <c r="F158" s="228" t="s">
        <v>239</v>
      </c>
      <c r="G158" s="229" t="s">
        <v>240</v>
      </c>
      <c r="H158" s="230">
        <v>7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38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171</v>
      </c>
      <c r="AT158" s="238" t="s">
        <v>167</v>
      </c>
      <c r="AU158" s="238" t="s">
        <v>82</v>
      </c>
      <c r="AY158" s="16" t="s">
        <v>164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171</v>
      </c>
      <c r="BM158" s="238" t="s">
        <v>241</v>
      </c>
    </row>
    <row r="159" s="2" customFormat="1">
      <c r="A159" s="37"/>
      <c r="B159" s="38"/>
      <c r="C159" s="39"/>
      <c r="D159" s="240" t="s">
        <v>173</v>
      </c>
      <c r="E159" s="39"/>
      <c r="F159" s="241" t="s">
        <v>242</v>
      </c>
      <c r="G159" s="39"/>
      <c r="H159" s="39"/>
      <c r="I159" s="242"/>
      <c r="J159" s="39"/>
      <c r="K159" s="39"/>
      <c r="L159" s="43"/>
      <c r="M159" s="243"/>
      <c r="N159" s="24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173</v>
      </c>
      <c r="AU159" s="16" t="s">
        <v>82</v>
      </c>
    </row>
    <row r="160" s="2" customFormat="1" ht="14.4" customHeight="1">
      <c r="A160" s="37"/>
      <c r="B160" s="38"/>
      <c r="C160" s="267" t="s">
        <v>243</v>
      </c>
      <c r="D160" s="267" t="s">
        <v>189</v>
      </c>
      <c r="E160" s="268" t="s">
        <v>244</v>
      </c>
      <c r="F160" s="269" t="s">
        <v>245</v>
      </c>
      <c r="G160" s="270" t="s">
        <v>223</v>
      </c>
      <c r="H160" s="271">
        <v>2</v>
      </c>
      <c r="I160" s="272"/>
      <c r="J160" s="273">
        <f>ROUND(I160*H160,2)</f>
        <v>0</v>
      </c>
      <c r="K160" s="274"/>
      <c r="L160" s="275"/>
      <c r="M160" s="276" t="s">
        <v>1</v>
      </c>
      <c r="N160" s="277" t="s">
        <v>38</v>
      </c>
      <c r="O160" s="90"/>
      <c r="P160" s="236">
        <f>O160*H160</f>
        <v>0</v>
      </c>
      <c r="Q160" s="236">
        <v>0.2195</v>
      </c>
      <c r="R160" s="236">
        <f>Q160*H160</f>
        <v>0.439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193</v>
      </c>
      <c r="AT160" s="238" t="s">
        <v>189</v>
      </c>
      <c r="AU160" s="238" t="s">
        <v>82</v>
      </c>
      <c r="AY160" s="16" t="s">
        <v>164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171</v>
      </c>
      <c r="BM160" s="238" t="s">
        <v>246</v>
      </c>
    </row>
    <row r="161" s="2" customFormat="1">
      <c r="A161" s="37"/>
      <c r="B161" s="38"/>
      <c r="C161" s="39"/>
      <c r="D161" s="240" t="s">
        <v>173</v>
      </c>
      <c r="E161" s="39"/>
      <c r="F161" s="241" t="s">
        <v>245</v>
      </c>
      <c r="G161" s="39"/>
      <c r="H161" s="39"/>
      <c r="I161" s="242"/>
      <c r="J161" s="39"/>
      <c r="K161" s="39"/>
      <c r="L161" s="43"/>
      <c r="M161" s="243"/>
      <c r="N161" s="24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173</v>
      </c>
      <c r="AU161" s="16" t="s">
        <v>82</v>
      </c>
    </row>
    <row r="162" s="2" customFormat="1" ht="24.15" customHeight="1">
      <c r="A162" s="37"/>
      <c r="B162" s="38"/>
      <c r="C162" s="226" t="s">
        <v>8</v>
      </c>
      <c r="D162" s="226" t="s">
        <v>167</v>
      </c>
      <c r="E162" s="227" t="s">
        <v>247</v>
      </c>
      <c r="F162" s="228" t="s">
        <v>248</v>
      </c>
      <c r="G162" s="229" t="s">
        <v>240</v>
      </c>
      <c r="H162" s="230">
        <v>50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38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171</v>
      </c>
      <c r="AT162" s="238" t="s">
        <v>167</v>
      </c>
      <c r="AU162" s="238" t="s">
        <v>82</v>
      </c>
      <c r="AY162" s="16" t="s">
        <v>164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171</v>
      </c>
      <c r="BM162" s="238" t="s">
        <v>249</v>
      </c>
    </row>
    <row r="163" s="2" customFormat="1">
      <c r="A163" s="37"/>
      <c r="B163" s="38"/>
      <c r="C163" s="39"/>
      <c r="D163" s="240" t="s">
        <v>173</v>
      </c>
      <c r="E163" s="39"/>
      <c r="F163" s="241" t="s">
        <v>250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173</v>
      </c>
      <c r="AU163" s="16" t="s">
        <v>82</v>
      </c>
    </row>
    <row r="164" s="2" customFormat="1" ht="14.4" customHeight="1">
      <c r="A164" s="37"/>
      <c r="B164" s="38"/>
      <c r="C164" s="267" t="s">
        <v>251</v>
      </c>
      <c r="D164" s="267" t="s">
        <v>189</v>
      </c>
      <c r="E164" s="268" t="s">
        <v>252</v>
      </c>
      <c r="F164" s="269" t="s">
        <v>253</v>
      </c>
      <c r="G164" s="270" t="s">
        <v>223</v>
      </c>
      <c r="H164" s="271">
        <v>474</v>
      </c>
      <c r="I164" s="272"/>
      <c r="J164" s="273">
        <f>ROUND(I164*H164,2)</f>
        <v>0</v>
      </c>
      <c r="K164" s="274"/>
      <c r="L164" s="275"/>
      <c r="M164" s="276" t="s">
        <v>1</v>
      </c>
      <c r="N164" s="277" t="s">
        <v>38</v>
      </c>
      <c r="O164" s="90"/>
      <c r="P164" s="236">
        <f>O164*H164</f>
        <v>0</v>
      </c>
      <c r="Q164" s="236">
        <v>0.00018000000000000001</v>
      </c>
      <c r="R164" s="236">
        <f>Q164*H164</f>
        <v>0.085320000000000007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193</v>
      </c>
      <c r="AT164" s="238" t="s">
        <v>189</v>
      </c>
      <c r="AU164" s="238" t="s">
        <v>82</v>
      </c>
      <c r="AY164" s="16" t="s">
        <v>164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171</v>
      </c>
      <c r="BM164" s="238" t="s">
        <v>254</v>
      </c>
    </row>
    <row r="165" s="2" customFormat="1">
      <c r="A165" s="37"/>
      <c r="B165" s="38"/>
      <c r="C165" s="39"/>
      <c r="D165" s="240" t="s">
        <v>173</v>
      </c>
      <c r="E165" s="39"/>
      <c r="F165" s="241" t="s">
        <v>253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173</v>
      </c>
      <c r="AU165" s="16" t="s">
        <v>82</v>
      </c>
    </row>
    <row r="166" s="13" customFormat="1">
      <c r="A166" s="13"/>
      <c r="B166" s="245"/>
      <c r="C166" s="246"/>
      <c r="D166" s="240" t="s">
        <v>175</v>
      </c>
      <c r="E166" s="247" t="s">
        <v>1</v>
      </c>
      <c r="F166" s="248" t="s">
        <v>255</v>
      </c>
      <c r="G166" s="246"/>
      <c r="H166" s="249">
        <v>474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175</v>
      </c>
      <c r="AU166" s="255" t="s">
        <v>82</v>
      </c>
      <c r="AV166" s="13" t="s">
        <v>82</v>
      </c>
      <c r="AW166" s="13" t="s">
        <v>30</v>
      </c>
      <c r="AX166" s="13" t="s">
        <v>80</v>
      </c>
      <c r="AY166" s="255" t="s">
        <v>164</v>
      </c>
    </row>
    <row r="167" s="2" customFormat="1" ht="14.4" customHeight="1">
      <c r="A167" s="37"/>
      <c r="B167" s="38"/>
      <c r="C167" s="267" t="s">
        <v>256</v>
      </c>
      <c r="D167" s="267" t="s">
        <v>189</v>
      </c>
      <c r="E167" s="268" t="s">
        <v>257</v>
      </c>
      <c r="F167" s="269" t="s">
        <v>258</v>
      </c>
      <c r="G167" s="270" t="s">
        <v>223</v>
      </c>
      <c r="H167" s="271">
        <v>120</v>
      </c>
      <c r="I167" s="272"/>
      <c r="J167" s="273">
        <f>ROUND(I167*H167,2)</f>
        <v>0</v>
      </c>
      <c r="K167" s="274"/>
      <c r="L167" s="275"/>
      <c r="M167" s="276" t="s">
        <v>1</v>
      </c>
      <c r="N167" s="277" t="s">
        <v>38</v>
      </c>
      <c r="O167" s="90"/>
      <c r="P167" s="236">
        <f>O167*H167</f>
        <v>0</v>
      </c>
      <c r="Q167" s="236">
        <v>0.00051999999999999995</v>
      </c>
      <c r="R167" s="236">
        <f>Q167*H167</f>
        <v>0.062399999999999997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193</v>
      </c>
      <c r="AT167" s="238" t="s">
        <v>189</v>
      </c>
      <c r="AU167" s="238" t="s">
        <v>82</v>
      </c>
      <c r="AY167" s="16" t="s">
        <v>164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171</v>
      </c>
      <c r="BM167" s="238" t="s">
        <v>259</v>
      </c>
    </row>
    <row r="168" s="2" customFormat="1">
      <c r="A168" s="37"/>
      <c r="B168" s="38"/>
      <c r="C168" s="39"/>
      <c r="D168" s="240" t="s">
        <v>173</v>
      </c>
      <c r="E168" s="39"/>
      <c r="F168" s="241" t="s">
        <v>258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173</v>
      </c>
      <c r="AU168" s="16" t="s">
        <v>82</v>
      </c>
    </row>
    <row r="169" s="2" customFormat="1" ht="14.4" customHeight="1">
      <c r="A169" s="37"/>
      <c r="B169" s="38"/>
      <c r="C169" s="267" t="s">
        <v>260</v>
      </c>
      <c r="D169" s="267" t="s">
        <v>189</v>
      </c>
      <c r="E169" s="268" t="s">
        <v>261</v>
      </c>
      <c r="F169" s="269" t="s">
        <v>262</v>
      </c>
      <c r="G169" s="270" t="s">
        <v>223</v>
      </c>
      <c r="H169" s="271">
        <v>120</v>
      </c>
      <c r="I169" s="272"/>
      <c r="J169" s="273">
        <f>ROUND(I169*H169,2)</f>
        <v>0</v>
      </c>
      <c r="K169" s="274"/>
      <c r="L169" s="275"/>
      <c r="M169" s="276" t="s">
        <v>1</v>
      </c>
      <c r="N169" s="277" t="s">
        <v>38</v>
      </c>
      <c r="O169" s="90"/>
      <c r="P169" s="236">
        <f>O169*H169</f>
        <v>0</v>
      </c>
      <c r="Q169" s="236">
        <v>9.0000000000000006E-05</v>
      </c>
      <c r="R169" s="236">
        <f>Q169*H169</f>
        <v>0.010800000000000001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193</v>
      </c>
      <c r="AT169" s="238" t="s">
        <v>189</v>
      </c>
      <c r="AU169" s="238" t="s">
        <v>82</v>
      </c>
      <c r="AY169" s="16" t="s">
        <v>164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171</v>
      </c>
      <c r="BM169" s="238" t="s">
        <v>263</v>
      </c>
    </row>
    <row r="170" s="2" customFormat="1">
      <c r="A170" s="37"/>
      <c r="B170" s="38"/>
      <c r="C170" s="39"/>
      <c r="D170" s="240" t="s">
        <v>173</v>
      </c>
      <c r="E170" s="39"/>
      <c r="F170" s="241" t="s">
        <v>262</v>
      </c>
      <c r="G170" s="39"/>
      <c r="H170" s="39"/>
      <c r="I170" s="242"/>
      <c r="J170" s="39"/>
      <c r="K170" s="39"/>
      <c r="L170" s="43"/>
      <c r="M170" s="243"/>
      <c r="N170" s="24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173</v>
      </c>
      <c r="AU170" s="16" t="s">
        <v>82</v>
      </c>
    </row>
    <row r="171" s="2" customFormat="1" ht="14.4" customHeight="1">
      <c r="A171" s="37"/>
      <c r="B171" s="38"/>
      <c r="C171" s="226" t="s">
        <v>264</v>
      </c>
      <c r="D171" s="226" t="s">
        <v>167</v>
      </c>
      <c r="E171" s="227" t="s">
        <v>265</v>
      </c>
      <c r="F171" s="228" t="s">
        <v>266</v>
      </c>
      <c r="G171" s="229" t="s">
        <v>223</v>
      </c>
      <c r="H171" s="230">
        <v>16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38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171</v>
      </c>
      <c r="AT171" s="238" t="s">
        <v>167</v>
      </c>
      <c r="AU171" s="238" t="s">
        <v>82</v>
      </c>
      <c r="AY171" s="16" t="s">
        <v>164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171</v>
      </c>
      <c r="BM171" s="238" t="s">
        <v>267</v>
      </c>
    </row>
    <row r="172" s="2" customFormat="1">
      <c r="A172" s="37"/>
      <c r="B172" s="38"/>
      <c r="C172" s="39"/>
      <c r="D172" s="240" t="s">
        <v>173</v>
      </c>
      <c r="E172" s="39"/>
      <c r="F172" s="241" t="s">
        <v>268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173</v>
      </c>
      <c r="AU172" s="16" t="s">
        <v>82</v>
      </c>
    </row>
    <row r="173" s="2" customFormat="1" ht="14.4" customHeight="1">
      <c r="A173" s="37"/>
      <c r="B173" s="38"/>
      <c r="C173" s="226" t="s">
        <v>269</v>
      </c>
      <c r="D173" s="226" t="s">
        <v>167</v>
      </c>
      <c r="E173" s="227" t="s">
        <v>270</v>
      </c>
      <c r="F173" s="228" t="s">
        <v>271</v>
      </c>
      <c r="G173" s="229" t="s">
        <v>223</v>
      </c>
      <c r="H173" s="230">
        <v>8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38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171</v>
      </c>
      <c r="AT173" s="238" t="s">
        <v>167</v>
      </c>
      <c r="AU173" s="238" t="s">
        <v>82</v>
      </c>
      <c r="AY173" s="16" t="s">
        <v>164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171</v>
      </c>
      <c r="BM173" s="238" t="s">
        <v>272</v>
      </c>
    </row>
    <row r="174" s="2" customFormat="1">
      <c r="A174" s="37"/>
      <c r="B174" s="38"/>
      <c r="C174" s="39"/>
      <c r="D174" s="240" t="s">
        <v>173</v>
      </c>
      <c r="E174" s="39"/>
      <c r="F174" s="241" t="s">
        <v>273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173</v>
      </c>
      <c r="AU174" s="16" t="s">
        <v>82</v>
      </c>
    </row>
    <row r="175" s="2" customFormat="1" ht="24.15" customHeight="1">
      <c r="A175" s="37"/>
      <c r="B175" s="38"/>
      <c r="C175" s="226" t="s">
        <v>7</v>
      </c>
      <c r="D175" s="226" t="s">
        <v>167</v>
      </c>
      <c r="E175" s="227" t="s">
        <v>274</v>
      </c>
      <c r="F175" s="228" t="s">
        <v>275</v>
      </c>
      <c r="G175" s="229" t="s">
        <v>229</v>
      </c>
      <c r="H175" s="230">
        <v>0.14199999999999999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38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171</v>
      </c>
      <c r="AT175" s="238" t="s">
        <v>167</v>
      </c>
      <c r="AU175" s="238" t="s">
        <v>82</v>
      </c>
      <c r="AY175" s="16" t="s">
        <v>164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171</v>
      </c>
      <c r="BM175" s="238" t="s">
        <v>276</v>
      </c>
    </row>
    <row r="176" s="2" customFormat="1">
      <c r="A176" s="37"/>
      <c r="B176" s="38"/>
      <c r="C176" s="39"/>
      <c r="D176" s="240" t="s">
        <v>173</v>
      </c>
      <c r="E176" s="39"/>
      <c r="F176" s="241" t="s">
        <v>277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173</v>
      </c>
      <c r="AU176" s="16" t="s">
        <v>82</v>
      </c>
    </row>
    <row r="177" s="2" customFormat="1" ht="24.15" customHeight="1">
      <c r="A177" s="37"/>
      <c r="B177" s="38"/>
      <c r="C177" s="226" t="s">
        <v>278</v>
      </c>
      <c r="D177" s="226" t="s">
        <v>167</v>
      </c>
      <c r="E177" s="227" t="s">
        <v>279</v>
      </c>
      <c r="F177" s="228" t="s">
        <v>280</v>
      </c>
      <c r="G177" s="229" t="s">
        <v>281</v>
      </c>
      <c r="H177" s="230">
        <v>15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38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171</v>
      </c>
      <c r="AT177" s="238" t="s">
        <v>167</v>
      </c>
      <c r="AU177" s="238" t="s">
        <v>82</v>
      </c>
      <c r="AY177" s="16" t="s">
        <v>164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171</v>
      </c>
      <c r="BM177" s="238" t="s">
        <v>282</v>
      </c>
    </row>
    <row r="178" s="2" customFormat="1">
      <c r="A178" s="37"/>
      <c r="B178" s="38"/>
      <c r="C178" s="39"/>
      <c r="D178" s="240" t="s">
        <v>173</v>
      </c>
      <c r="E178" s="39"/>
      <c r="F178" s="241" t="s">
        <v>283</v>
      </c>
      <c r="G178" s="39"/>
      <c r="H178" s="39"/>
      <c r="I178" s="242"/>
      <c r="J178" s="39"/>
      <c r="K178" s="39"/>
      <c r="L178" s="43"/>
      <c r="M178" s="243"/>
      <c r="N178" s="24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173</v>
      </c>
      <c r="AU178" s="16" t="s">
        <v>82</v>
      </c>
    </row>
    <row r="179" s="2" customFormat="1" ht="24.15" customHeight="1">
      <c r="A179" s="37"/>
      <c r="B179" s="38"/>
      <c r="C179" s="226" t="s">
        <v>284</v>
      </c>
      <c r="D179" s="226" t="s">
        <v>167</v>
      </c>
      <c r="E179" s="227" t="s">
        <v>285</v>
      </c>
      <c r="F179" s="228" t="s">
        <v>286</v>
      </c>
      <c r="G179" s="229" t="s">
        <v>281</v>
      </c>
      <c r="H179" s="230">
        <v>2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38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171</v>
      </c>
      <c r="AT179" s="238" t="s">
        <v>167</v>
      </c>
      <c r="AU179" s="238" t="s">
        <v>82</v>
      </c>
      <c r="AY179" s="16" t="s">
        <v>164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171</v>
      </c>
      <c r="BM179" s="238" t="s">
        <v>287</v>
      </c>
    </row>
    <row r="180" s="2" customFormat="1">
      <c r="A180" s="37"/>
      <c r="B180" s="38"/>
      <c r="C180" s="39"/>
      <c r="D180" s="240" t="s">
        <v>173</v>
      </c>
      <c r="E180" s="39"/>
      <c r="F180" s="241" t="s">
        <v>288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173</v>
      </c>
      <c r="AU180" s="16" t="s">
        <v>82</v>
      </c>
    </row>
    <row r="181" s="2" customFormat="1" ht="37.8" customHeight="1">
      <c r="A181" s="37"/>
      <c r="B181" s="38"/>
      <c r="C181" s="226" t="s">
        <v>289</v>
      </c>
      <c r="D181" s="226" t="s">
        <v>167</v>
      </c>
      <c r="E181" s="227" t="s">
        <v>290</v>
      </c>
      <c r="F181" s="228" t="s">
        <v>291</v>
      </c>
      <c r="G181" s="229" t="s">
        <v>240</v>
      </c>
      <c r="H181" s="230">
        <v>150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38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171</v>
      </c>
      <c r="AT181" s="238" t="s">
        <v>167</v>
      </c>
      <c r="AU181" s="238" t="s">
        <v>82</v>
      </c>
      <c r="AY181" s="16" t="s">
        <v>164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171</v>
      </c>
      <c r="BM181" s="238" t="s">
        <v>292</v>
      </c>
    </row>
    <row r="182" s="2" customFormat="1">
      <c r="A182" s="37"/>
      <c r="B182" s="38"/>
      <c r="C182" s="39"/>
      <c r="D182" s="240" t="s">
        <v>173</v>
      </c>
      <c r="E182" s="39"/>
      <c r="F182" s="241" t="s">
        <v>293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173</v>
      </c>
      <c r="AU182" s="16" t="s">
        <v>82</v>
      </c>
    </row>
    <row r="183" s="2" customFormat="1" ht="37.8" customHeight="1">
      <c r="A183" s="37"/>
      <c r="B183" s="38"/>
      <c r="C183" s="226" t="s">
        <v>294</v>
      </c>
      <c r="D183" s="226" t="s">
        <v>167</v>
      </c>
      <c r="E183" s="227" t="s">
        <v>295</v>
      </c>
      <c r="F183" s="228" t="s">
        <v>296</v>
      </c>
      <c r="G183" s="229" t="s">
        <v>240</v>
      </c>
      <c r="H183" s="230">
        <v>150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38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171</v>
      </c>
      <c r="AT183" s="238" t="s">
        <v>167</v>
      </c>
      <c r="AU183" s="238" t="s">
        <v>82</v>
      </c>
      <c r="AY183" s="16" t="s">
        <v>164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171</v>
      </c>
      <c r="BM183" s="238" t="s">
        <v>297</v>
      </c>
    </row>
    <row r="184" s="2" customFormat="1">
      <c r="A184" s="37"/>
      <c r="B184" s="38"/>
      <c r="C184" s="39"/>
      <c r="D184" s="240" t="s">
        <v>173</v>
      </c>
      <c r="E184" s="39"/>
      <c r="F184" s="241" t="s">
        <v>298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173</v>
      </c>
      <c r="AU184" s="16" t="s">
        <v>82</v>
      </c>
    </row>
    <row r="185" s="2" customFormat="1" ht="14.4" customHeight="1">
      <c r="A185" s="37"/>
      <c r="B185" s="38"/>
      <c r="C185" s="226" t="s">
        <v>299</v>
      </c>
      <c r="D185" s="226" t="s">
        <v>167</v>
      </c>
      <c r="E185" s="227" t="s">
        <v>300</v>
      </c>
      <c r="F185" s="228" t="s">
        <v>301</v>
      </c>
      <c r="G185" s="229" t="s">
        <v>192</v>
      </c>
      <c r="H185" s="230">
        <v>0.70499999999999996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38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171</v>
      </c>
      <c r="AT185" s="238" t="s">
        <v>167</v>
      </c>
      <c r="AU185" s="238" t="s">
        <v>82</v>
      </c>
      <c r="AY185" s="16" t="s">
        <v>164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171</v>
      </c>
      <c r="BM185" s="238" t="s">
        <v>302</v>
      </c>
    </row>
    <row r="186" s="2" customFormat="1">
      <c r="A186" s="37"/>
      <c r="B186" s="38"/>
      <c r="C186" s="39"/>
      <c r="D186" s="240" t="s">
        <v>173</v>
      </c>
      <c r="E186" s="39"/>
      <c r="F186" s="241" t="s">
        <v>303</v>
      </c>
      <c r="G186" s="39"/>
      <c r="H186" s="39"/>
      <c r="I186" s="242"/>
      <c r="J186" s="39"/>
      <c r="K186" s="39"/>
      <c r="L186" s="43"/>
      <c r="M186" s="243"/>
      <c r="N186" s="24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173</v>
      </c>
      <c r="AU186" s="16" t="s">
        <v>82</v>
      </c>
    </row>
    <row r="187" s="12" customFormat="1" ht="25.92" customHeight="1">
      <c r="A187" s="12"/>
      <c r="B187" s="210"/>
      <c r="C187" s="211"/>
      <c r="D187" s="212" t="s">
        <v>72</v>
      </c>
      <c r="E187" s="213" t="s">
        <v>304</v>
      </c>
      <c r="F187" s="213" t="s">
        <v>305</v>
      </c>
      <c r="G187" s="211"/>
      <c r="H187" s="211"/>
      <c r="I187" s="214"/>
      <c r="J187" s="215">
        <f>BK187</f>
        <v>0</v>
      </c>
      <c r="K187" s="211"/>
      <c r="L187" s="216"/>
      <c r="M187" s="217"/>
      <c r="N187" s="218"/>
      <c r="O187" s="218"/>
      <c r="P187" s="219">
        <f>SUM(P188:P215)</f>
        <v>0</v>
      </c>
      <c r="Q187" s="218"/>
      <c r="R187" s="219">
        <f>SUM(R188:R215)</f>
        <v>0</v>
      </c>
      <c r="S187" s="218"/>
      <c r="T187" s="220">
        <f>SUM(T188:T215)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1" t="s">
        <v>171</v>
      </c>
      <c r="AT187" s="222" t="s">
        <v>72</v>
      </c>
      <c r="AU187" s="222" t="s">
        <v>73</v>
      </c>
      <c r="AY187" s="221" t="s">
        <v>164</v>
      </c>
      <c r="BK187" s="223">
        <f>SUM(BK188:BK215)</f>
        <v>0</v>
      </c>
    </row>
    <row r="188" s="2" customFormat="1" ht="49.05" customHeight="1">
      <c r="A188" s="37"/>
      <c r="B188" s="38"/>
      <c r="C188" s="226" t="s">
        <v>306</v>
      </c>
      <c r="D188" s="226" t="s">
        <v>167</v>
      </c>
      <c r="E188" s="227" t="s">
        <v>307</v>
      </c>
      <c r="F188" s="228" t="s">
        <v>308</v>
      </c>
      <c r="G188" s="229" t="s">
        <v>192</v>
      </c>
      <c r="H188" s="230">
        <v>0.161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38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309</v>
      </c>
      <c r="AT188" s="238" t="s">
        <v>167</v>
      </c>
      <c r="AU188" s="238" t="s">
        <v>80</v>
      </c>
      <c r="AY188" s="16" t="s">
        <v>164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309</v>
      </c>
      <c r="BM188" s="238" t="s">
        <v>310</v>
      </c>
    </row>
    <row r="189" s="2" customFormat="1">
      <c r="A189" s="37"/>
      <c r="B189" s="38"/>
      <c r="C189" s="39"/>
      <c r="D189" s="240" t="s">
        <v>173</v>
      </c>
      <c r="E189" s="39"/>
      <c r="F189" s="241" t="s">
        <v>311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173</v>
      </c>
      <c r="AU189" s="16" t="s">
        <v>80</v>
      </c>
    </row>
    <row r="190" s="2" customFormat="1" ht="62.7" customHeight="1">
      <c r="A190" s="37"/>
      <c r="B190" s="38"/>
      <c r="C190" s="226" t="s">
        <v>312</v>
      </c>
      <c r="D190" s="226" t="s">
        <v>167</v>
      </c>
      <c r="E190" s="227" t="s">
        <v>313</v>
      </c>
      <c r="F190" s="228" t="s">
        <v>314</v>
      </c>
      <c r="G190" s="229" t="s">
        <v>192</v>
      </c>
      <c r="H190" s="230">
        <v>249.51499999999999</v>
      </c>
      <c r="I190" s="231"/>
      <c r="J190" s="232">
        <f>ROUND(I190*H190,2)</f>
        <v>0</v>
      </c>
      <c r="K190" s="233"/>
      <c r="L190" s="43"/>
      <c r="M190" s="234" t="s">
        <v>1</v>
      </c>
      <c r="N190" s="235" t="s">
        <v>38</v>
      </c>
      <c r="O190" s="90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309</v>
      </c>
      <c r="AT190" s="238" t="s">
        <v>167</v>
      </c>
      <c r="AU190" s="238" t="s">
        <v>80</v>
      </c>
      <c r="AY190" s="16" t="s">
        <v>164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309</v>
      </c>
      <c r="BM190" s="238" t="s">
        <v>315</v>
      </c>
    </row>
    <row r="191" s="2" customFormat="1">
      <c r="A191" s="37"/>
      <c r="B191" s="38"/>
      <c r="C191" s="39"/>
      <c r="D191" s="240" t="s">
        <v>173</v>
      </c>
      <c r="E191" s="39"/>
      <c r="F191" s="241" t="s">
        <v>316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173</v>
      </c>
      <c r="AU191" s="16" t="s">
        <v>80</v>
      </c>
    </row>
    <row r="192" s="13" customFormat="1">
      <c r="A192" s="13"/>
      <c r="B192" s="245"/>
      <c r="C192" s="246"/>
      <c r="D192" s="240" t="s">
        <v>175</v>
      </c>
      <c r="E192" s="247" t="s">
        <v>1</v>
      </c>
      <c r="F192" s="248" t="s">
        <v>317</v>
      </c>
      <c r="G192" s="246"/>
      <c r="H192" s="249">
        <v>180.80000000000001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175</v>
      </c>
      <c r="AU192" s="255" t="s">
        <v>80</v>
      </c>
      <c r="AV192" s="13" t="s">
        <v>82</v>
      </c>
      <c r="AW192" s="13" t="s">
        <v>30</v>
      </c>
      <c r="AX192" s="13" t="s">
        <v>73</v>
      </c>
      <c r="AY192" s="255" t="s">
        <v>164</v>
      </c>
    </row>
    <row r="193" s="13" customFormat="1">
      <c r="A193" s="13"/>
      <c r="B193" s="245"/>
      <c r="C193" s="246"/>
      <c r="D193" s="240" t="s">
        <v>175</v>
      </c>
      <c r="E193" s="247" t="s">
        <v>1</v>
      </c>
      <c r="F193" s="248" t="s">
        <v>318</v>
      </c>
      <c r="G193" s="246"/>
      <c r="H193" s="249">
        <v>64.379999999999995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175</v>
      </c>
      <c r="AU193" s="255" t="s">
        <v>80</v>
      </c>
      <c r="AV193" s="13" t="s">
        <v>82</v>
      </c>
      <c r="AW193" s="13" t="s">
        <v>30</v>
      </c>
      <c r="AX193" s="13" t="s">
        <v>73</v>
      </c>
      <c r="AY193" s="255" t="s">
        <v>164</v>
      </c>
    </row>
    <row r="194" s="13" customFormat="1">
      <c r="A194" s="13"/>
      <c r="B194" s="245"/>
      <c r="C194" s="246"/>
      <c r="D194" s="240" t="s">
        <v>175</v>
      </c>
      <c r="E194" s="247" t="s">
        <v>1</v>
      </c>
      <c r="F194" s="248" t="s">
        <v>319</v>
      </c>
      <c r="G194" s="246"/>
      <c r="H194" s="249">
        <v>0.745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175</v>
      </c>
      <c r="AU194" s="255" t="s">
        <v>80</v>
      </c>
      <c r="AV194" s="13" t="s">
        <v>82</v>
      </c>
      <c r="AW194" s="13" t="s">
        <v>30</v>
      </c>
      <c r="AX194" s="13" t="s">
        <v>73</v>
      </c>
      <c r="AY194" s="255" t="s">
        <v>164</v>
      </c>
    </row>
    <row r="195" s="13" customFormat="1">
      <c r="A195" s="13"/>
      <c r="B195" s="245"/>
      <c r="C195" s="246"/>
      <c r="D195" s="240" t="s">
        <v>175</v>
      </c>
      <c r="E195" s="247" t="s">
        <v>1</v>
      </c>
      <c r="F195" s="248" t="s">
        <v>320</v>
      </c>
      <c r="G195" s="246"/>
      <c r="H195" s="249">
        <v>0.67900000000000005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5" t="s">
        <v>175</v>
      </c>
      <c r="AU195" s="255" t="s">
        <v>80</v>
      </c>
      <c r="AV195" s="13" t="s">
        <v>82</v>
      </c>
      <c r="AW195" s="13" t="s">
        <v>30</v>
      </c>
      <c r="AX195" s="13" t="s">
        <v>73</v>
      </c>
      <c r="AY195" s="255" t="s">
        <v>164</v>
      </c>
    </row>
    <row r="196" s="13" customFormat="1">
      <c r="A196" s="13"/>
      <c r="B196" s="245"/>
      <c r="C196" s="246"/>
      <c r="D196" s="240" t="s">
        <v>175</v>
      </c>
      <c r="E196" s="247" t="s">
        <v>1</v>
      </c>
      <c r="F196" s="248" t="s">
        <v>321</v>
      </c>
      <c r="G196" s="246"/>
      <c r="H196" s="249">
        <v>0.439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5" t="s">
        <v>175</v>
      </c>
      <c r="AU196" s="255" t="s">
        <v>80</v>
      </c>
      <c r="AV196" s="13" t="s">
        <v>82</v>
      </c>
      <c r="AW196" s="13" t="s">
        <v>30</v>
      </c>
      <c r="AX196" s="13" t="s">
        <v>73</v>
      </c>
      <c r="AY196" s="255" t="s">
        <v>164</v>
      </c>
    </row>
    <row r="197" s="13" customFormat="1">
      <c r="A197" s="13"/>
      <c r="B197" s="245"/>
      <c r="C197" s="246"/>
      <c r="D197" s="240" t="s">
        <v>175</v>
      </c>
      <c r="E197" s="247" t="s">
        <v>1</v>
      </c>
      <c r="F197" s="248" t="s">
        <v>322</v>
      </c>
      <c r="G197" s="246"/>
      <c r="H197" s="249">
        <v>2.472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5" t="s">
        <v>175</v>
      </c>
      <c r="AU197" s="255" t="s">
        <v>80</v>
      </c>
      <c r="AV197" s="13" t="s">
        <v>82</v>
      </c>
      <c r="AW197" s="13" t="s">
        <v>30</v>
      </c>
      <c r="AX197" s="13" t="s">
        <v>73</v>
      </c>
      <c r="AY197" s="255" t="s">
        <v>164</v>
      </c>
    </row>
    <row r="198" s="14" customFormat="1">
      <c r="A198" s="14"/>
      <c r="B198" s="256"/>
      <c r="C198" s="257"/>
      <c r="D198" s="240" t="s">
        <v>175</v>
      </c>
      <c r="E198" s="258" t="s">
        <v>1</v>
      </c>
      <c r="F198" s="259" t="s">
        <v>181</v>
      </c>
      <c r="G198" s="257"/>
      <c r="H198" s="260">
        <v>249.51500000000002</v>
      </c>
      <c r="I198" s="261"/>
      <c r="J198" s="257"/>
      <c r="K198" s="257"/>
      <c r="L198" s="262"/>
      <c r="M198" s="263"/>
      <c r="N198" s="264"/>
      <c r="O198" s="264"/>
      <c r="P198" s="264"/>
      <c r="Q198" s="264"/>
      <c r="R198" s="264"/>
      <c r="S198" s="264"/>
      <c r="T198" s="26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6" t="s">
        <v>175</v>
      </c>
      <c r="AU198" s="266" t="s">
        <v>80</v>
      </c>
      <c r="AV198" s="14" t="s">
        <v>171</v>
      </c>
      <c r="AW198" s="14" t="s">
        <v>30</v>
      </c>
      <c r="AX198" s="14" t="s">
        <v>80</v>
      </c>
      <c r="AY198" s="266" t="s">
        <v>164</v>
      </c>
    </row>
    <row r="199" s="2" customFormat="1" ht="24.15" customHeight="1">
      <c r="A199" s="37"/>
      <c r="B199" s="38"/>
      <c r="C199" s="226" t="s">
        <v>323</v>
      </c>
      <c r="D199" s="226" t="s">
        <v>167</v>
      </c>
      <c r="E199" s="227" t="s">
        <v>324</v>
      </c>
      <c r="F199" s="228" t="s">
        <v>325</v>
      </c>
      <c r="G199" s="229" t="s">
        <v>192</v>
      </c>
      <c r="H199" s="230">
        <v>249.51499999999999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38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309</v>
      </c>
      <c r="AT199" s="238" t="s">
        <v>167</v>
      </c>
      <c r="AU199" s="238" t="s">
        <v>80</v>
      </c>
      <c r="AY199" s="16" t="s">
        <v>164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309</v>
      </c>
      <c r="BM199" s="238" t="s">
        <v>326</v>
      </c>
    </row>
    <row r="200" s="2" customFormat="1">
      <c r="A200" s="37"/>
      <c r="B200" s="38"/>
      <c r="C200" s="39"/>
      <c r="D200" s="240" t="s">
        <v>173</v>
      </c>
      <c r="E200" s="39"/>
      <c r="F200" s="241" t="s">
        <v>327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173</v>
      </c>
      <c r="AU200" s="16" t="s">
        <v>80</v>
      </c>
    </row>
    <row r="201" s="2" customFormat="1" ht="49.05" customHeight="1">
      <c r="A201" s="37"/>
      <c r="B201" s="38"/>
      <c r="C201" s="226" t="s">
        <v>328</v>
      </c>
      <c r="D201" s="226" t="s">
        <v>167</v>
      </c>
      <c r="E201" s="227" t="s">
        <v>329</v>
      </c>
      <c r="F201" s="228" t="s">
        <v>330</v>
      </c>
      <c r="G201" s="229" t="s">
        <v>192</v>
      </c>
      <c r="H201" s="230">
        <v>196.279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38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309</v>
      </c>
      <c r="AT201" s="238" t="s">
        <v>167</v>
      </c>
      <c r="AU201" s="238" t="s">
        <v>80</v>
      </c>
      <c r="AY201" s="16" t="s">
        <v>164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80</v>
      </c>
      <c r="BK201" s="239">
        <f>ROUND(I201*H201,2)</f>
        <v>0</v>
      </c>
      <c r="BL201" s="16" t="s">
        <v>309</v>
      </c>
      <c r="BM201" s="238" t="s">
        <v>331</v>
      </c>
    </row>
    <row r="202" s="2" customFormat="1">
      <c r="A202" s="37"/>
      <c r="B202" s="38"/>
      <c r="C202" s="39"/>
      <c r="D202" s="240" t="s">
        <v>173</v>
      </c>
      <c r="E202" s="39"/>
      <c r="F202" s="241" t="s">
        <v>332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173</v>
      </c>
      <c r="AU202" s="16" t="s">
        <v>80</v>
      </c>
    </row>
    <row r="203" s="13" customFormat="1">
      <c r="A203" s="13"/>
      <c r="B203" s="245"/>
      <c r="C203" s="246"/>
      <c r="D203" s="240" t="s">
        <v>175</v>
      </c>
      <c r="E203" s="247" t="s">
        <v>1</v>
      </c>
      <c r="F203" s="248" t="s">
        <v>333</v>
      </c>
      <c r="G203" s="246"/>
      <c r="H203" s="249">
        <v>196.279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175</v>
      </c>
      <c r="AU203" s="255" t="s">
        <v>80</v>
      </c>
      <c r="AV203" s="13" t="s">
        <v>82</v>
      </c>
      <c r="AW203" s="13" t="s">
        <v>30</v>
      </c>
      <c r="AX203" s="13" t="s">
        <v>80</v>
      </c>
      <c r="AY203" s="255" t="s">
        <v>164</v>
      </c>
    </row>
    <row r="204" s="2" customFormat="1" ht="14.4" customHeight="1">
      <c r="A204" s="37"/>
      <c r="B204" s="38"/>
      <c r="C204" s="226" t="s">
        <v>334</v>
      </c>
      <c r="D204" s="226" t="s">
        <v>167</v>
      </c>
      <c r="E204" s="227" t="s">
        <v>335</v>
      </c>
      <c r="F204" s="228" t="s">
        <v>336</v>
      </c>
      <c r="G204" s="229" t="s">
        <v>192</v>
      </c>
      <c r="H204" s="230">
        <v>196.279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38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309</v>
      </c>
      <c r="AT204" s="238" t="s">
        <v>167</v>
      </c>
      <c r="AU204" s="238" t="s">
        <v>80</v>
      </c>
      <c r="AY204" s="16" t="s">
        <v>164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80</v>
      </c>
      <c r="BK204" s="239">
        <f>ROUND(I204*H204,2)</f>
        <v>0</v>
      </c>
      <c r="BL204" s="16" t="s">
        <v>309</v>
      </c>
      <c r="BM204" s="238" t="s">
        <v>337</v>
      </c>
    </row>
    <row r="205" s="2" customFormat="1">
      <c r="A205" s="37"/>
      <c r="B205" s="38"/>
      <c r="C205" s="39"/>
      <c r="D205" s="240" t="s">
        <v>173</v>
      </c>
      <c r="E205" s="39"/>
      <c r="F205" s="241" t="s">
        <v>338</v>
      </c>
      <c r="G205" s="39"/>
      <c r="H205" s="39"/>
      <c r="I205" s="242"/>
      <c r="J205" s="39"/>
      <c r="K205" s="39"/>
      <c r="L205" s="43"/>
      <c r="M205" s="243"/>
      <c r="N205" s="24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173</v>
      </c>
      <c r="AU205" s="16" t="s">
        <v>80</v>
      </c>
    </row>
    <row r="206" s="2" customFormat="1" ht="24.15" customHeight="1">
      <c r="A206" s="37"/>
      <c r="B206" s="38"/>
      <c r="C206" s="226" t="s">
        <v>339</v>
      </c>
      <c r="D206" s="226" t="s">
        <v>167</v>
      </c>
      <c r="E206" s="227" t="s">
        <v>340</v>
      </c>
      <c r="F206" s="228" t="s">
        <v>341</v>
      </c>
      <c r="G206" s="229" t="s">
        <v>223</v>
      </c>
      <c r="H206" s="230">
        <v>2</v>
      </c>
      <c r="I206" s="231"/>
      <c r="J206" s="232">
        <f>ROUND(I206*H206,2)</f>
        <v>0</v>
      </c>
      <c r="K206" s="233"/>
      <c r="L206" s="43"/>
      <c r="M206" s="234" t="s">
        <v>1</v>
      </c>
      <c r="N206" s="235" t="s">
        <v>38</v>
      </c>
      <c r="O206" s="90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8" t="s">
        <v>309</v>
      </c>
      <c r="AT206" s="238" t="s">
        <v>167</v>
      </c>
      <c r="AU206" s="238" t="s">
        <v>80</v>
      </c>
      <c r="AY206" s="16" t="s">
        <v>164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6" t="s">
        <v>80</v>
      </c>
      <c r="BK206" s="239">
        <f>ROUND(I206*H206,2)</f>
        <v>0</v>
      </c>
      <c r="BL206" s="16" t="s">
        <v>309</v>
      </c>
      <c r="BM206" s="238" t="s">
        <v>342</v>
      </c>
    </row>
    <row r="207" s="2" customFormat="1">
      <c r="A207" s="37"/>
      <c r="B207" s="38"/>
      <c r="C207" s="39"/>
      <c r="D207" s="240" t="s">
        <v>173</v>
      </c>
      <c r="E207" s="39"/>
      <c r="F207" s="241" t="s">
        <v>343</v>
      </c>
      <c r="G207" s="39"/>
      <c r="H207" s="39"/>
      <c r="I207" s="242"/>
      <c r="J207" s="39"/>
      <c r="K207" s="39"/>
      <c r="L207" s="43"/>
      <c r="M207" s="243"/>
      <c r="N207" s="24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173</v>
      </c>
      <c r="AU207" s="16" t="s">
        <v>80</v>
      </c>
    </row>
    <row r="208" s="2" customFormat="1" ht="14.4" customHeight="1">
      <c r="A208" s="37"/>
      <c r="B208" s="38"/>
      <c r="C208" s="226" t="s">
        <v>344</v>
      </c>
      <c r="D208" s="226" t="s">
        <v>167</v>
      </c>
      <c r="E208" s="227" t="s">
        <v>345</v>
      </c>
      <c r="F208" s="228" t="s">
        <v>346</v>
      </c>
      <c r="G208" s="229" t="s">
        <v>192</v>
      </c>
      <c r="H208" s="230">
        <v>195.489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38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309</v>
      </c>
      <c r="AT208" s="238" t="s">
        <v>167</v>
      </c>
      <c r="AU208" s="238" t="s">
        <v>80</v>
      </c>
      <c r="AY208" s="16" t="s">
        <v>164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309</v>
      </c>
      <c r="BM208" s="238" t="s">
        <v>347</v>
      </c>
    </row>
    <row r="209" s="2" customFormat="1">
      <c r="A209" s="37"/>
      <c r="B209" s="38"/>
      <c r="C209" s="39"/>
      <c r="D209" s="240" t="s">
        <v>173</v>
      </c>
      <c r="E209" s="39"/>
      <c r="F209" s="241" t="s">
        <v>348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173</v>
      </c>
      <c r="AU209" s="16" t="s">
        <v>80</v>
      </c>
    </row>
    <row r="210" s="13" customFormat="1">
      <c r="A210" s="13"/>
      <c r="B210" s="245"/>
      <c r="C210" s="246"/>
      <c r="D210" s="240" t="s">
        <v>175</v>
      </c>
      <c r="E210" s="247" t="s">
        <v>1</v>
      </c>
      <c r="F210" s="248" t="s">
        <v>349</v>
      </c>
      <c r="G210" s="246"/>
      <c r="H210" s="249">
        <v>195.489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5" t="s">
        <v>175</v>
      </c>
      <c r="AU210" s="255" t="s">
        <v>80</v>
      </c>
      <c r="AV210" s="13" t="s">
        <v>82</v>
      </c>
      <c r="AW210" s="13" t="s">
        <v>30</v>
      </c>
      <c r="AX210" s="13" t="s">
        <v>80</v>
      </c>
      <c r="AY210" s="255" t="s">
        <v>164</v>
      </c>
    </row>
    <row r="211" s="2" customFormat="1" ht="14.4" customHeight="1">
      <c r="A211" s="37"/>
      <c r="B211" s="38"/>
      <c r="C211" s="226" t="s">
        <v>350</v>
      </c>
      <c r="D211" s="226" t="s">
        <v>167</v>
      </c>
      <c r="E211" s="227" t="s">
        <v>351</v>
      </c>
      <c r="F211" s="228" t="s">
        <v>352</v>
      </c>
      <c r="G211" s="229" t="s">
        <v>192</v>
      </c>
      <c r="H211" s="230">
        <v>0.161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38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309</v>
      </c>
      <c r="AT211" s="238" t="s">
        <v>167</v>
      </c>
      <c r="AU211" s="238" t="s">
        <v>80</v>
      </c>
      <c r="AY211" s="16" t="s">
        <v>164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309</v>
      </c>
      <c r="BM211" s="238" t="s">
        <v>353</v>
      </c>
    </row>
    <row r="212" s="2" customFormat="1">
      <c r="A212" s="37"/>
      <c r="B212" s="38"/>
      <c r="C212" s="39"/>
      <c r="D212" s="240" t="s">
        <v>173</v>
      </c>
      <c r="E212" s="39"/>
      <c r="F212" s="241" t="s">
        <v>354</v>
      </c>
      <c r="G212" s="39"/>
      <c r="H212" s="39"/>
      <c r="I212" s="242"/>
      <c r="J212" s="39"/>
      <c r="K212" s="39"/>
      <c r="L212" s="43"/>
      <c r="M212" s="243"/>
      <c r="N212" s="24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173</v>
      </c>
      <c r="AU212" s="16" t="s">
        <v>80</v>
      </c>
    </row>
    <row r="213" s="13" customFormat="1">
      <c r="A213" s="13"/>
      <c r="B213" s="245"/>
      <c r="C213" s="246"/>
      <c r="D213" s="240" t="s">
        <v>175</v>
      </c>
      <c r="E213" s="247" t="s">
        <v>1</v>
      </c>
      <c r="F213" s="248" t="s">
        <v>355</v>
      </c>
      <c r="G213" s="246"/>
      <c r="H213" s="249">
        <v>0.085000000000000006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5" t="s">
        <v>175</v>
      </c>
      <c r="AU213" s="255" t="s">
        <v>80</v>
      </c>
      <c r="AV213" s="13" t="s">
        <v>82</v>
      </c>
      <c r="AW213" s="13" t="s">
        <v>30</v>
      </c>
      <c r="AX213" s="13" t="s">
        <v>73</v>
      </c>
      <c r="AY213" s="255" t="s">
        <v>164</v>
      </c>
    </row>
    <row r="214" s="13" customFormat="1">
      <c r="A214" s="13"/>
      <c r="B214" s="245"/>
      <c r="C214" s="246"/>
      <c r="D214" s="240" t="s">
        <v>175</v>
      </c>
      <c r="E214" s="247" t="s">
        <v>1</v>
      </c>
      <c r="F214" s="248" t="s">
        <v>356</v>
      </c>
      <c r="G214" s="246"/>
      <c r="H214" s="249">
        <v>0.075999999999999998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175</v>
      </c>
      <c r="AU214" s="255" t="s">
        <v>80</v>
      </c>
      <c r="AV214" s="13" t="s">
        <v>82</v>
      </c>
      <c r="AW214" s="13" t="s">
        <v>30</v>
      </c>
      <c r="AX214" s="13" t="s">
        <v>73</v>
      </c>
      <c r="AY214" s="255" t="s">
        <v>164</v>
      </c>
    </row>
    <row r="215" s="14" customFormat="1">
      <c r="A215" s="14"/>
      <c r="B215" s="256"/>
      <c r="C215" s="257"/>
      <c r="D215" s="240" t="s">
        <v>175</v>
      </c>
      <c r="E215" s="258" t="s">
        <v>1</v>
      </c>
      <c r="F215" s="259" t="s">
        <v>181</v>
      </c>
      <c r="G215" s="257"/>
      <c r="H215" s="260">
        <v>0.161</v>
      </c>
      <c r="I215" s="261"/>
      <c r="J215" s="257"/>
      <c r="K215" s="257"/>
      <c r="L215" s="262"/>
      <c r="M215" s="278"/>
      <c r="N215" s="279"/>
      <c r="O215" s="279"/>
      <c r="P215" s="279"/>
      <c r="Q215" s="279"/>
      <c r="R215" s="279"/>
      <c r="S215" s="279"/>
      <c r="T215" s="28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6" t="s">
        <v>175</v>
      </c>
      <c r="AU215" s="266" t="s">
        <v>80</v>
      </c>
      <c r="AV215" s="14" t="s">
        <v>171</v>
      </c>
      <c r="AW215" s="14" t="s">
        <v>30</v>
      </c>
      <c r="AX215" s="14" t="s">
        <v>80</v>
      </c>
      <c r="AY215" s="266" t="s">
        <v>164</v>
      </c>
    </row>
    <row r="216" s="2" customFormat="1" ht="6.96" customHeight="1">
      <c r="A216" s="37"/>
      <c r="B216" s="65"/>
      <c r="C216" s="66"/>
      <c r="D216" s="66"/>
      <c r="E216" s="66"/>
      <c r="F216" s="66"/>
      <c r="G216" s="66"/>
      <c r="H216" s="66"/>
      <c r="I216" s="66"/>
      <c r="J216" s="66"/>
      <c r="K216" s="66"/>
      <c r="L216" s="43"/>
      <c r="M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</row>
  </sheetData>
  <sheetProtection sheet="1" autoFilter="0" formatColumns="0" formatRows="0" objects="1" scenarios="1" spinCount="100000" saltValue="E9cOPu0kjebT8Eq1vXxV57ZuE2yv//+CN51nOnAuGBaLLxIi2NApFk+1Al2c1e2Rn9COnONwUAy1G6/szTWvjQ==" hashValue="QaJ8S/pFAoitsdzkVfxmUZYK3wrc5scLcHMLyGHLybRfh3xKwtG4iF/JT7RRE9Hydhs5XE/lP9Am+VOzthsCXg==" algorithmName="SHA-512" password="CAD0"/>
  <autoFilter ref="C122:K21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138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357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ROUND((SUM(BE123:BE212)),  2)</f>
        <v>0</v>
      </c>
      <c r="G35" s="37"/>
      <c r="H35" s="37"/>
      <c r="I35" s="163">
        <v>0.20999999999999999</v>
      </c>
      <c r="J35" s="162">
        <f>ROUND(((SUM(BE123:BE212))*I35),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ROUND((SUM(BF123:BF212)),  2)</f>
        <v>0</v>
      </c>
      <c r="G36" s="37"/>
      <c r="H36" s="37"/>
      <c r="I36" s="163">
        <v>0.14999999999999999</v>
      </c>
      <c r="J36" s="162">
        <f>ROUND(((SUM(BF123:BF212))*I36),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ROUND((SUM(BG123:BG212)),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ROUND((SUM(BH123:BH212)),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ROUND((SUM(BI123:BI212)),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01-2 - k.č. 27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J186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138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01-2 - k.č. 27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P124+P186</f>
        <v>0</v>
      </c>
      <c r="Q123" s="103"/>
      <c r="R123" s="207">
        <f>R124+R186</f>
        <v>213.88034000000002</v>
      </c>
      <c r="S123" s="103"/>
      <c r="T123" s="208">
        <f>T124+T186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BK124+BK186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213.88034000000002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SUM(P126:P185)</f>
        <v>0</v>
      </c>
      <c r="Q125" s="218"/>
      <c r="R125" s="219">
        <f>SUM(R126:R185)</f>
        <v>213.88034000000002</v>
      </c>
      <c r="S125" s="218"/>
      <c r="T125" s="220">
        <f>SUM(T126:T185)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SUM(BK126:BK185)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153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358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153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179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359</v>
      </c>
      <c r="G130" s="246"/>
      <c r="H130" s="249">
        <v>153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153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10.710000000000001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186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360</v>
      </c>
      <c r="G134" s="246"/>
      <c r="H134" s="249">
        <v>10.710000000000001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19.277999999999999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19.277999999999999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194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361</v>
      </c>
      <c r="G137" s="246"/>
      <c r="H137" s="249">
        <v>19.277999999999999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196</v>
      </c>
      <c r="F138" s="228" t="s">
        <v>197</v>
      </c>
      <c r="G138" s="229" t="s">
        <v>185</v>
      </c>
      <c r="H138" s="230">
        <v>107.91800000000001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198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199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201</v>
      </c>
      <c r="F140" s="228" t="s">
        <v>202</v>
      </c>
      <c r="G140" s="229" t="s">
        <v>170</v>
      </c>
      <c r="H140" s="230">
        <v>382.5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203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204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13" customFormat="1">
      <c r="A142" s="13"/>
      <c r="B142" s="245"/>
      <c r="C142" s="246"/>
      <c r="D142" s="240" t="s">
        <v>175</v>
      </c>
      <c r="E142" s="247" t="s">
        <v>1</v>
      </c>
      <c r="F142" s="248" t="s">
        <v>362</v>
      </c>
      <c r="G142" s="246"/>
      <c r="H142" s="249">
        <v>382.5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175</v>
      </c>
      <c r="AU142" s="255" t="s">
        <v>82</v>
      </c>
      <c r="AV142" s="13" t="s">
        <v>82</v>
      </c>
      <c r="AW142" s="13" t="s">
        <v>30</v>
      </c>
      <c r="AX142" s="13" t="s">
        <v>73</v>
      </c>
      <c r="AY142" s="255" t="s">
        <v>164</v>
      </c>
    </row>
    <row r="143" s="14" customFormat="1">
      <c r="A143" s="14"/>
      <c r="B143" s="256"/>
      <c r="C143" s="257"/>
      <c r="D143" s="240" t="s">
        <v>175</v>
      </c>
      <c r="E143" s="258" t="s">
        <v>1</v>
      </c>
      <c r="F143" s="259" t="s">
        <v>181</v>
      </c>
      <c r="G143" s="257"/>
      <c r="H143" s="260">
        <v>382.5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175</v>
      </c>
      <c r="AU143" s="266" t="s">
        <v>82</v>
      </c>
      <c r="AV143" s="14" t="s">
        <v>171</v>
      </c>
      <c r="AW143" s="14" t="s">
        <v>30</v>
      </c>
      <c r="AX143" s="14" t="s">
        <v>80</v>
      </c>
      <c r="AY143" s="266" t="s">
        <v>164</v>
      </c>
    </row>
    <row r="144" s="2" customFormat="1" ht="14.4" customHeight="1">
      <c r="A144" s="37"/>
      <c r="B144" s="38"/>
      <c r="C144" s="226" t="s">
        <v>206</v>
      </c>
      <c r="D144" s="226" t="s">
        <v>167</v>
      </c>
      <c r="E144" s="227" t="s">
        <v>207</v>
      </c>
      <c r="F144" s="228" t="s">
        <v>208</v>
      </c>
      <c r="G144" s="229" t="s">
        <v>185</v>
      </c>
      <c r="H144" s="230">
        <v>107.91800000000001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38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171</v>
      </c>
      <c r="AT144" s="238" t="s">
        <v>167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209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210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26" t="s">
        <v>193</v>
      </c>
      <c r="D146" s="226" t="s">
        <v>167</v>
      </c>
      <c r="E146" s="227" t="s">
        <v>211</v>
      </c>
      <c r="F146" s="228" t="s">
        <v>212</v>
      </c>
      <c r="G146" s="229" t="s">
        <v>185</v>
      </c>
      <c r="H146" s="230">
        <v>107.91800000000001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38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171</v>
      </c>
      <c r="AT146" s="238" t="s">
        <v>167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213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214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14.4" customHeight="1">
      <c r="A148" s="37"/>
      <c r="B148" s="38"/>
      <c r="C148" s="267" t="s">
        <v>215</v>
      </c>
      <c r="D148" s="267" t="s">
        <v>189</v>
      </c>
      <c r="E148" s="268" t="s">
        <v>216</v>
      </c>
      <c r="F148" s="269" t="s">
        <v>217</v>
      </c>
      <c r="G148" s="270" t="s">
        <v>192</v>
      </c>
      <c r="H148" s="271">
        <v>194.25200000000001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38</v>
      </c>
      <c r="O148" s="90"/>
      <c r="P148" s="236">
        <f>O148*H148</f>
        <v>0</v>
      </c>
      <c r="Q148" s="236">
        <v>1</v>
      </c>
      <c r="R148" s="236">
        <f>Q148*H148</f>
        <v>194.25200000000001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193</v>
      </c>
      <c r="AT148" s="238" t="s">
        <v>189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218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217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13" customFormat="1">
      <c r="A150" s="13"/>
      <c r="B150" s="245"/>
      <c r="C150" s="246"/>
      <c r="D150" s="240" t="s">
        <v>175</v>
      </c>
      <c r="E150" s="246"/>
      <c r="F150" s="248" t="s">
        <v>363</v>
      </c>
      <c r="G150" s="246"/>
      <c r="H150" s="249">
        <v>194.25200000000001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175</v>
      </c>
      <c r="AU150" s="255" t="s">
        <v>82</v>
      </c>
      <c r="AV150" s="13" t="s">
        <v>82</v>
      </c>
      <c r="AW150" s="13" t="s">
        <v>4</v>
      </c>
      <c r="AX150" s="13" t="s">
        <v>80</v>
      </c>
      <c r="AY150" s="255" t="s">
        <v>164</v>
      </c>
    </row>
    <row r="151" s="2" customFormat="1" ht="14.4" customHeight="1">
      <c r="A151" s="37"/>
      <c r="B151" s="38"/>
      <c r="C151" s="226" t="s">
        <v>220</v>
      </c>
      <c r="D151" s="226" t="s">
        <v>167</v>
      </c>
      <c r="E151" s="227" t="s">
        <v>221</v>
      </c>
      <c r="F151" s="228" t="s">
        <v>222</v>
      </c>
      <c r="G151" s="229" t="s">
        <v>223</v>
      </c>
      <c r="H151" s="230">
        <v>227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38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171</v>
      </c>
      <c r="AT151" s="238" t="s">
        <v>167</v>
      </c>
      <c r="AU151" s="238" t="s">
        <v>82</v>
      </c>
      <c r="AY151" s="16" t="s">
        <v>164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171</v>
      </c>
      <c r="BM151" s="238" t="s">
        <v>224</v>
      </c>
    </row>
    <row r="152" s="2" customFormat="1">
      <c r="A152" s="37"/>
      <c r="B152" s="38"/>
      <c r="C152" s="39"/>
      <c r="D152" s="240" t="s">
        <v>173</v>
      </c>
      <c r="E152" s="39"/>
      <c r="F152" s="241" t="s">
        <v>225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173</v>
      </c>
      <c r="AU152" s="16" t="s">
        <v>82</v>
      </c>
    </row>
    <row r="153" s="2" customFormat="1" ht="24.15" customHeight="1">
      <c r="A153" s="37"/>
      <c r="B153" s="38"/>
      <c r="C153" s="226" t="s">
        <v>226</v>
      </c>
      <c r="D153" s="226" t="s">
        <v>167</v>
      </c>
      <c r="E153" s="227" t="s">
        <v>227</v>
      </c>
      <c r="F153" s="228" t="s">
        <v>228</v>
      </c>
      <c r="G153" s="229" t="s">
        <v>229</v>
      </c>
      <c r="H153" s="230">
        <v>0.153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171</v>
      </c>
      <c r="AT153" s="238" t="s">
        <v>167</v>
      </c>
      <c r="AU153" s="238" t="s">
        <v>82</v>
      </c>
      <c r="AY153" s="16" t="s">
        <v>164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171</v>
      </c>
      <c r="BM153" s="238" t="s">
        <v>364</v>
      </c>
    </row>
    <row r="154" s="2" customFormat="1">
      <c r="A154" s="37"/>
      <c r="B154" s="38"/>
      <c r="C154" s="39"/>
      <c r="D154" s="240" t="s">
        <v>173</v>
      </c>
      <c r="E154" s="39"/>
      <c r="F154" s="241" t="s">
        <v>231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173</v>
      </c>
      <c r="AU154" s="16" t="s">
        <v>82</v>
      </c>
    </row>
    <row r="155" s="2" customFormat="1" ht="24.15" customHeight="1">
      <c r="A155" s="37"/>
      <c r="B155" s="38"/>
      <c r="C155" s="226" t="s">
        <v>232</v>
      </c>
      <c r="D155" s="226" t="s">
        <v>167</v>
      </c>
      <c r="E155" s="227" t="s">
        <v>233</v>
      </c>
      <c r="F155" s="228" t="s">
        <v>234</v>
      </c>
      <c r="G155" s="229" t="s">
        <v>229</v>
      </c>
      <c r="H155" s="230">
        <v>0.153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171</v>
      </c>
      <c r="AT155" s="238" t="s">
        <v>167</v>
      </c>
      <c r="AU155" s="238" t="s">
        <v>82</v>
      </c>
      <c r="AY155" s="16" t="s">
        <v>164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171</v>
      </c>
      <c r="BM155" s="238" t="s">
        <v>235</v>
      </c>
    </row>
    <row r="156" s="2" customFormat="1">
      <c r="A156" s="37"/>
      <c r="B156" s="38"/>
      <c r="C156" s="39"/>
      <c r="D156" s="240" t="s">
        <v>173</v>
      </c>
      <c r="E156" s="39"/>
      <c r="F156" s="241" t="s">
        <v>236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173</v>
      </c>
      <c r="AU156" s="16" t="s">
        <v>82</v>
      </c>
    </row>
    <row r="157" s="2" customFormat="1" ht="14.4" customHeight="1">
      <c r="A157" s="37"/>
      <c r="B157" s="38"/>
      <c r="C157" s="226" t="s">
        <v>237</v>
      </c>
      <c r="D157" s="226" t="s">
        <v>167</v>
      </c>
      <c r="E157" s="227" t="s">
        <v>238</v>
      </c>
      <c r="F157" s="228" t="s">
        <v>239</v>
      </c>
      <c r="G157" s="229" t="s">
        <v>240</v>
      </c>
      <c r="H157" s="230">
        <v>3.5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38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171</v>
      </c>
      <c r="AT157" s="238" t="s">
        <v>167</v>
      </c>
      <c r="AU157" s="238" t="s">
        <v>82</v>
      </c>
      <c r="AY157" s="16" t="s">
        <v>164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171</v>
      </c>
      <c r="BM157" s="238" t="s">
        <v>241</v>
      </c>
    </row>
    <row r="158" s="2" customFormat="1">
      <c r="A158" s="37"/>
      <c r="B158" s="38"/>
      <c r="C158" s="39"/>
      <c r="D158" s="240" t="s">
        <v>173</v>
      </c>
      <c r="E158" s="39"/>
      <c r="F158" s="241" t="s">
        <v>242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173</v>
      </c>
      <c r="AU158" s="16" t="s">
        <v>82</v>
      </c>
    </row>
    <row r="159" s="2" customFormat="1" ht="14.4" customHeight="1">
      <c r="A159" s="37"/>
      <c r="B159" s="38"/>
      <c r="C159" s="267" t="s">
        <v>243</v>
      </c>
      <c r="D159" s="267" t="s">
        <v>189</v>
      </c>
      <c r="E159" s="268" t="s">
        <v>244</v>
      </c>
      <c r="F159" s="269" t="s">
        <v>245</v>
      </c>
      <c r="G159" s="270" t="s">
        <v>223</v>
      </c>
      <c r="H159" s="271">
        <v>1</v>
      </c>
      <c r="I159" s="272"/>
      <c r="J159" s="273">
        <f>ROUND(I159*H159,2)</f>
        <v>0</v>
      </c>
      <c r="K159" s="274"/>
      <c r="L159" s="275"/>
      <c r="M159" s="276" t="s">
        <v>1</v>
      </c>
      <c r="N159" s="277" t="s">
        <v>38</v>
      </c>
      <c r="O159" s="90"/>
      <c r="P159" s="236">
        <f>O159*H159</f>
        <v>0</v>
      </c>
      <c r="Q159" s="236">
        <v>0.2195</v>
      </c>
      <c r="R159" s="236">
        <f>Q159*H159</f>
        <v>0.2195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193</v>
      </c>
      <c r="AT159" s="238" t="s">
        <v>189</v>
      </c>
      <c r="AU159" s="238" t="s">
        <v>82</v>
      </c>
      <c r="AY159" s="16" t="s">
        <v>164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171</v>
      </c>
      <c r="BM159" s="238" t="s">
        <v>246</v>
      </c>
    </row>
    <row r="160" s="2" customFormat="1">
      <c r="A160" s="37"/>
      <c r="B160" s="38"/>
      <c r="C160" s="39"/>
      <c r="D160" s="240" t="s">
        <v>173</v>
      </c>
      <c r="E160" s="39"/>
      <c r="F160" s="241" t="s">
        <v>245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173</v>
      </c>
      <c r="AU160" s="16" t="s">
        <v>82</v>
      </c>
    </row>
    <row r="161" s="2" customFormat="1" ht="24.15" customHeight="1">
      <c r="A161" s="37"/>
      <c r="B161" s="38"/>
      <c r="C161" s="226" t="s">
        <v>8</v>
      </c>
      <c r="D161" s="226" t="s">
        <v>167</v>
      </c>
      <c r="E161" s="227" t="s">
        <v>247</v>
      </c>
      <c r="F161" s="228" t="s">
        <v>248</v>
      </c>
      <c r="G161" s="229" t="s">
        <v>240</v>
      </c>
      <c r="H161" s="230">
        <v>50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171</v>
      </c>
      <c r="AT161" s="238" t="s">
        <v>167</v>
      </c>
      <c r="AU161" s="238" t="s">
        <v>82</v>
      </c>
      <c r="AY161" s="16" t="s">
        <v>164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171</v>
      </c>
      <c r="BM161" s="238" t="s">
        <v>249</v>
      </c>
    </row>
    <row r="162" s="2" customFormat="1">
      <c r="A162" s="37"/>
      <c r="B162" s="38"/>
      <c r="C162" s="39"/>
      <c r="D162" s="240" t="s">
        <v>173</v>
      </c>
      <c r="E162" s="39"/>
      <c r="F162" s="241" t="s">
        <v>250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173</v>
      </c>
      <c r="AU162" s="16" t="s">
        <v>82</v>
      </c>
    </row>
    <row r="163" s="2" customFormat="1" ht="14.4" customHeight="1">
      <c r="A163" s="37"/>
      <c r="B163" s="38"/>
      <c r="C163" s="267" t="s">
        <v>251</v>
      </c>
      <c r="D163" s="267" t="s">
        <v>189</v>
      </c>
      <c r="E163" s="268" t="s">
        <v>252</v>
      </c>
      <c r="F163" s="269" t="s">
        <v>253</v>
      </c>
      <c r="G163" s="270" t="s">
        <v>223</v>
      </c>
      <c r="H163" s="271">
        <v>510</v>
      </c>
      <c r="I163" s="272"/>
      <c r="J163" s="273">
        <f>ROUND(I163*H163,2)</f>
        <v>0</v>
      </c>
      <c r="K163" s="274"/>
      <c r="L163" s="275"/>
      <c r="M163" s="276" t="s">
        <v>1</v>
      </c>
      <c r="N163" s="277" t="s">
        <v>38</v>
      </c>
      <c r="O163" s="90"/>
      <c r="P163" s="236">
        <f>O163*H163</f>
        <v>0</v>
      </c>
      <c r="Q163" s="236">
        <v>0.00018000000000000001</v>
      </c>
      <c r="R163" s="236">
        <f>Q163*H163</f>
        <v>0.091800000000000007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193</v>
      </c>
      <c r="AT163" s="238" t="s">
        <v>189</v>
      </c>
      <c r="AU163" s="238" t="s">
        <v>82</v>
      </c>
      <c r="AY163" s="16" t="s">
        <v>164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171</v>
      </c>
      <c r="BM163" s="238" t="s">
        <v>254</v>
      </c>
    </row>
    <row r="164" s="2" customFormat="1">
      <c r="A164" s="37"/>
      <c r="B164" s="38"/>
      <c r="C164" s="39"/>
      <c r="D164" s="240" t="s">
        <v>173</v>
      </c>
      <c r="E164" s="39"/>
      <c r="F164" s="241" t="s">
        <v>253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173</v>
      </c>
      <c r="AU164" s="16" t="s">
        <v>82</v>
      </c>
    </row>
    <row r="165" s="13" customFormat="1">
      <c r="A165" s="13"/>
      <c r="B165" s="245"/>
      <c r="C165" s="246"/>
      <c r="D165" s="240" t="s">
        <v>175</v>
      </c>
      <c r="E165" s="247" t="s">
        <v>1</v>
      </c>
      <c r="F165" s="248" t="s">
        <v>365</v>
      </c>
      <c r="G165" s="246"/>
      <c r="H165" s="249">
        <v>510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175</v>
      </c>
      <c r="AU165" s="255" t="s">
        <v>82</v>
      </c>
      <c r="AV165" s="13" t="s">
        <v>82</v>
      </c>
      <c r="AW165" s="13" t="s">
        <v>30</v>
      </c>
      <c r="AX165" s="13" t="s">
        <v>80</v>
      </c>
      <c r="AY165" s="255" t="s">
        <v>164</v>
      </c>
    </row>
    <row r="166" s="2" customFormat="1" ht="14.4" customHeight="1">
      <c r="A166" s="37"/>
      <c r="B166" s="38"/>
      <c r="C166" s="267" t="s">
        <v>256</v>
      </c>
      <c r="D166" s="267" t="s">
        <v>189</v>
      </c>
      <c r="E166" s="268" t="s">
        <v>257</v>
      </c>
      <c r="F166" s="269" t="s">
        <v>258</v>
      </c>
      <c r="G166" s="270" t="s">
        <v>223</v>
      </c>
      <c r="H166" s="271">
        <v>64</v>
      </c>
      <c r="I166" s="272"/>
      <c r="J166" s="273">
        <f>ROUND(I166*H166,2)</f>
        <v>0</v>
      </c>
      <c r="K166" s="274"/>
      <c r="L166" s="275"/>
      <c r="M166" s="276" t="s">
        <v>1</v>
      </c>
      <c r="N166" s="277" t="s">
        <v>38</v>
      </c>
      <c r="O166" s="90"/>
      <c r="P166" s="236">
        <f>O166*H166</f>
        <v>0</v>
      </c>
      <c r="Q166" s="236">
        <v>0.00051999999999999995</v>
      </c>
      <c r="R166" s="236">
        <f>Q166*H166</f>
        <v>0.033279999999999997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193</v>
      </c>
      <c r="AT166" s="238" t="s">
        <v>189</v>
      </c>
      <c r="AU166" s="238" t="s">
        <v>82</v>
      </c>
      <c r="AY166" s="16" t="s">
        <v>164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171</v>
      </c>
      <c r="BM166" s="238" t="s">
        <v>366</v>
      </c>
    </row>
    <row r="167" s="2" customFormat="1">
      <c r="A167" s="37"/>
      <c r="B167" s="38"/>
      <c r="C167" s="39"/>
      <c r="D167" s="240" t="s">
        <v>173</v>
      </c>
      <c r="E167" s="39"/>
      <c r="F167" s="241" t="s">
        <v>258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173</v>
      </c>
      <c r="AU167" s="16" t="s">
        <v>82</v>
      </c>
    </row>
    <row r="168" s="2" customFormat="1" ht="14.4" customHeight="1">
      <c r="A168" s="37"/>
      <c r="B168" s="38"/>
      <c r="C168" s="267" t="s">
        <v>260</v>
      </c>
      <c r="D168" s="267" t="s">
        <v>189</v>
      </c>
      <c r="E168" s="268" t="s">
        <v>261</v>
      </c>
      <c r="F168" s="269" t="s">
        <v>262</v>
      </c>
      <c r="G168" s="270" t="s">
        <v>223</v>
      </c>
      <c r="H168" s="271">
        <v>64</v>
      </c>
      <c r="I168" s="272"/>
      <c r="J168" s="273">
        <f>ROUND(I168*H168,2)</f>
        <v>0</v>
      </c>
      <c r="K168" s="274"/>
      <c r="L168" s="275"/>
      <c r="M168" s="276" t="s">
        <v>1</v>
      </c>
      <c r="N168" s="277" t="s">
        <v>38</v>
      </c>
      <c r="O168" s="90"/>
      <c r="P168" s="236">
        <f>O168*H168</f>
        <v>0</v>
      </c>
      <c r="Q168" s="236">
        <v>9.0000000000000006E-05</v>
      </c>
      <c r="R168" s="236">
        <f>Q168*H168</f>
        <v>0.0057600000000000004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193</v>
      </c>
      <c r="AT168" s="238" t="s">
        <v>189</v>
      </c>
      <c r="AU168" s="238" t="s">
        <v>82</v>
      </c>
      <c r="AY168" s="16" t="s">
        <v>164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171</v>
      </c>
      <c r="BM168" s="238" t="s">
        <v>367</v>
      </c>
    </row>
    <row r="169" s="2" customFormat="1">
      <c r="A169" s="37"/>
      <c r="B169" s="38"/>
      <c r="C169" s="39"/>
      <c r="D169" s="240" t="s">
        <v>173</v>
      </c>
      <c r="E169" s="39"/>
      <c r="F169" s="241" t="s">
        <v>262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173</v>
      </c>
      <c r="AU169" s="16" t="s">
        <v>82</v>
      </c>
    </row>
    <row r="170" s="2" customFormat="1" ht="14.4" customHeight="1">
      <c r="A170" s="37"/>
      <c r="B170" s="38"/>
      <c r="C170" s="226" t="s">
        <v>264</v>
      </c>
      <c r="D170" s="226" t="s">
        <v>167</v>
      </c>
      <c r="E170" s="227" t="s">
        <v>265</v>
      </c>
      <c r="F170" s="228" t="s">
        <v>266</v>
      </c>
      <c r="G170" s="229" t="s">
        <v>223</v>
      </c>
      <c r="H170" s="230">
        <v>28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171</v>
      </c>
      <c r="AT170" s="238" t="s">
        <v>167</v>
      </c>
      <c r="AU170" s="238" t="s">
        <v>82</v>
      </c>
      <c r="AY170" s="16" t="s">
        <v>164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171</v>
      </c>
      <c r="BM170" s="238" t="s">
        <v>267</v>
      </c>
    </row>
    <row r="171" s="2" customFormat="1">
      <c r="A171" s="37"/>
      <c r="B171" s="38"/>
      <c r="C171" s="39"/>
      <c r="D171" s="240" t="s">
        <v>173</v>
      </c>
      <c r="E171" s="39"/>
      <c r="F171" s="241" t="s">
        <v>268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173</v>
      </c>
      <c r="AU171" s="16" t="s">
        <v>82</v>
      </c>
    </row>
    <row r="172" s="2" customFormat="1" ht="14.4" customHeight="1">
      <c r="A172" s="37"/>
      <c r="B172" s="38"/>
      <c r="C172" s="226" t="s">
        <v>269</v>
      </c>
      <c r="D172" s="226" t="s">
        <v>167</v>
      </c>
      <c r="E172" s="227" t="s">
        <v>270</v>
      </c>
      <c r="F172" s="228" t="s">
        <v>271</v>
      </c>
      <c r="G172" s="229" t="s">
        <v>223</v>
      </c>
      <c r="H172" s="230">
        <v>8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171</v>
      </c>
      <c r="AT172" s="238" t="s">
        <v>167</v>
      </c>
      <c r="AU172" s="238" t="s">
        <v>82</v>
      </c>
      <c r="AY172" s="16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171</v>
      </c>
      <c r="BM172" s="238" t="s">
        <v>272</v>
      </c>
    </row>
    <row r="173" s="2" customFormat="1">
      <c r="A173" s="37"/>
      <c r="B173" s="38"/>
      <c r="C173" s="39"/>
      <c r="D173" s="240" t="s">
        <v>173</v>
      </c>
      <c r="E173" s="39"/>
      <c r="F173" s="241" t="s">
        <v>273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173</v>
      </c>
      <c r="AU173" s="16" t="s">
        <v>82</v>
      </c>
    </row>
    <row r="174" s="2" customFormat="1" ht="24.15" customHeight="1">
      <c r="A174" s="37"/>
      <c r="B174" s="38"/>
      <c r="C174" s="226" t="s">
        <v>7</v>
      </c>
      <c r="D174" s="226" t="s">
        <v>167</v>
      </c>
      <c r="E174" s="227" t="s">
        <v>274</v>
      </c>
      <c r="F174" s="228" t="s">
        <v>275</v>
      </c>
      <c r="G174" s="229" t="s">
        <v>229</v>
      </c>
      <c r="H174" s="230">
        <v>0.153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38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171</v>
      </c>
      <c r="AT174" s="238" t="s">
        <v>167</v>
      </c>
      <c r="AU174" s="238" t="s">
        <v>82</v>
      </c>
      <c r="AY174" s="16" t="s">
        <v>164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171</v>
      </c>
      <c r="BM174" s="238" t="s">
        <v>276</v>
      </c>
    </row>
    <row r="175" s="2" customFormat="1">
      <c r="A175" s="37"/>
      <c r="B175" s="38"/>
      <c r="C175" s="39"/>
      <c r="D175" s="240" t="s">
        <v>173</v>
      </c>
      <c r="E175" s="39"/>
      <c r="F175" s="241" t="s">
        <v>277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173</v>
      </c>
      <c r="AU175" s="16" t="s">
        <v>82</v>
      </c>
    </row>
    <row r="176" s="2" customFormat="1" ht="24.15" customHeight="1">
      <c r="A176" s="37"/>
      <c r="B176" s="38"/>
      <c r="C176" s="226" t="s">
        <v>278</v>
      </c>
      <c r="D176" s="226" t="s">
        <v>167</v>
      </c>
      <c r="E176" s="227" t="s">
        <v>279</v>
      </c>
      <c r="F176" s="228" t="s">
        <v>280</v>
      </c>
      <c r="G176" s="229" t="s">
        <v>281</v>
      </c>
      <c r="H176" s="230">
        <v>14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38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171</v>
      </c>
      <c r="AT176" s="238" t="s">
        <v>167</v>
      </c>
      <c r="AU176" s="238" t="s">
        <v>82</v>
      </c>
      <c r="AY176" s="16" t="s">
        <v>164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171</v>
      </c>
      <c r="BM176" s="238" t="s">
        <v>282</v>
      </c>
    </row>
    <row r="177" s="2" customFormat="1">
      <c r="A177" s="37"/>
      <c r="B177" s="38"/>
      <c r="C177" s="39"/>
      <c r="D177" s="240" t="s">
        <v>173</v>
      </c>
      <c r="E177" s="39"/>
      <c r="F177" s="241" t="s">
        <v>283</v>
      </c>
      <c r="G177" s="39"/>
      <c r="H177" s="39"/>
      <c r="I177" s="242"/>
      <c r="J177" s="39"/>
      <c r="K177" s="39"/>
      <c r="L177" s="43"/>
      <c r="M177" s="243"/>
      <c r="N177" s="24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173</v>
      </c>
      <c r="AU177" s="16" t="s">
        <v>82</v>
      </c>
    </row>
    <row r="178" s="2" customFormat="1" ht="24.15" customHeight="1">
      <c r="A178" s="37"/>
      <c r="B178" s="38"/>
      <c r="C178" s="226" t="s">
        <v>284</v>
      </c>
      <c r="D178" s="226" t="s">
        <v>167</v>
      </c>
      <c r="E178" s="227" t="s">
        <v>285</v>
      </c>
      <c r="F178" s="228" t="s">
        <v>286</v>
      </c>
      <c r="G178" s="229" t="s">
        <v>281</v>
      </c>
      <c r="H178" s="230">
        <v>2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38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171</v>
      </c>
      <c r="AT178" s="238" t="s">
        <v>167</v>
      </c>
      <c r="AU178" s="238" t="s">
        <v>82</v>
      </c>
      <c r="AY178" s="16" t="s">
        <v>164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171</v>
      </c>
      <c r="BM178" s="238" t="s">
        <v>287</v>
      </c>
    </row>
    <row r="179" s="2" customFormat="1">
      <c r="A179" s="37"/>
      <c r="B179" s="38"/>
      <c r="C179" s="39"/>
      <c r="D179" s="240" t="s">
        <v>173</v>
      </c>
      <c r="E179" s="39"/>
      <c r="F179" s="241" t="s">
        <v>288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173</v>
      </c>
      <c r="AU179" s="16" t="s">
        <v>82</v>
      </c>
    </row>
    <row r="180" s="2" customFormat="1" ht="37.8" customHeight="1">
      <c r="A180" s="37"/>
      <c r="B180" s="38"/>
      <c r="C180" s="226" t="s">
        <v>289</v>
      </c>
      <c r="D180" s="226" t="s">
        <v>167</v>
      </c>
      <c r="E180" s="227" t="s">
        <v>290</v>
      </c>
      <c r="F180" s="228" t="s">
        <v>291</v>
      </c>
      <c r="G180" s="229" t="s">
        <v>240</v>
      </c>
      <c r="H180" s="230">
        <v>160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38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171</v>
      </c>
      <c r="AT180" s="238" t="s">
        <v>167</v>
      </c>
      <c r="AU180" s="238" t="s">
        <v>82</v>
      </c>
      <c r="AY180" s="16" t="s">
        <v>164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171</v>
      </c>
      <c r="BM180" s="238" t="s">
        <v>292</v>
      </c>
    </row>
    <row r="181" s="2" customFormat="1">
      <c r="A181" s="37"/>
      <c r="B181" s="38"/>
      <c r="C181" s="39"/>
      <c r="D181" s="240" t="s">
        <v>173</v>
      </c>
      <c r="E181" s="39"/>
      <c r="F181" s="241" t="s">
        <v>293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173</v>
      </c>
      <c r="AU181" s="16" t="s">
        <v>82</v>
      </c>
    </row>
    <row r="182" s="2" customFormat="1" ht="37.8" customHeight="1">
      <c r="A182" s="37"/>
      <c r="B182" s="38"/>
      <c r="C182" s="226" t="s">
        <v>294</v>
      </c>
      <c r="D182" s="226" t="s">
        <v>167</v>
      </c>
      <c r="E182" s="227" t="s">
        <v>295</v>
      </c>
      <c r="F182" s="228" t="s">
        <v>296</v>
      </c>
      <c r="G182" s="229" t="s">
        <v>240</v>
      </c>
      <c r="H182" s="230">
        <v>160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38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171</v>
      </c>
      <c r="AT182" s="238" t="s">
        <v>167</v>
      </c>
      <c r="AU182" s="238" t="s">
        <v>82</v>
      </c>
      <c r="AY182" s="16" t="s">
        <v>164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171</v>
      </c>
      <c r="BM182" s="238" t="s">
        <v>297</v>
      </c>
    </row>
    <row r="183" s="2" customFormat="1">
      <c r="A183" s="37"/>
      <c r="B183" s="38"/>
      <c r="C183" s="39"/>
      <c r="D183" s="240" t="s">
        <v>173</v>
      </c>
      <c r="E183" s="39"/>
      <c r="F183" s="241" t="s">
        <v>298</v>
      </c>
      <c r="G183" s="39"/>
      <c r="H183" s="39"/>
      <c r="I183" s="242"/>
      <c r="J183" s="39"/>
      <c r="K183" s="39"/>
      <c r="L183" s="43"/>
      <c r="M183" s="243"/>
      <c r="N183" s="24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173</v>
      </c>
      <c r="AU183" s="16" t="s">
        <v>82</v>
      </c>
    </row>
    <row r="184" s="2" customFormat="1" ht="14.4" customHeight="1">
      <c r="A184" s="37"/>
      <c r="B184" s="38"/>
      <c r="C184" s="226" t="s">
        <v>299</v>
      </c>
      <c r="D184" s="226" t="s">
        <v>167</v>
      </c>
      <c r="E184" s="227" t="s">
        <v>300</v>
      </c>
      <c r="F184" s="228" t="s">
        <v>301</v>
      </c>
      <c r="G184" s="229" t="s">
        <v>192</v>
      </c>
      <c r="H184" s="230">
        <v>0.94399999999999995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38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171</v>
      </c>
      <c r="AT184" s="238" t="s">
        <v>167</v>
      </c>
      <c r="AU184" s="238" t="s">
        <v>82</v>
      </c>
      <c r="AY184" s="16" t="s">
        <v>164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171</v>
      </c>
      <c r="BM184" s="238" t="s">
        <v>368</v>
      </c>
    </row>
    <row r="185" s="2" customFormat="1">
      <c r="A185" s="37"/>
      <c r="B185" s="38"/>
      <c r="C185" s="39"/>
      <c r="D185" s="240" t="s">
        <v>173</v>
      </c>
      <c r="E185" s="39"/>
      <c r="F185" s="241" t="s">
        <v>303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173</v>
      </c>
      <c r="AU185" s="16" t="s">
        <v>82</v>
      </c>
    </row>
    <row r="186" s="12" customFormat="1" ht="25.92" customHeight="1">
      <c r="A186" s="12"/>
      <c r="B186" s="210"/>
      <c r="C186" s="211"/>
      <c r="D186" s="212" t="s">
        <v>72</v>
      </c>
      <c r="E186" s="213" t="s">
        <v>304</v>
      </c>
      <c r="F186" s="213" t="s">
        <v>305</v>
      </c>
      <c r="G186" s="211"/>
      <c r="H186" s="211"/>
      <c r="I186" s="214"/>
      <c r="J186" s="215">
        <f>BK186</f>
        <v>0</v>
      </c>
      <c r="K186" s="211"/>
      <c r="L186" s="216"/>
      <c r="M186" s="217"/>
      <c r="N186" s="218"/>
      <c r="O186" s="218"/>
      <c r="P186" s="219">
        <f>SUM(P187:P212)</f>
        <v>0</v>
      </c>
      <c r="Q186" s="218"/>
      <c r="R186" s="219">
        <f>SUM(R187:R212)</f>
        <v>0</v>
      </c>
      <c r="S186" s="218"/>
      <c r="T186" s="220">
        <f>SUM(T187:T212)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171</v>
      </c>
      <c r="AT186" s="222" t="s">
        <v>72</v>
      </c>
      <c r="AU186" s="222" t="s">
        <v>73</v>
      </c>
      <c r="AY186" s="221" t="s">
        <v>164</v>
      </c>
      <c r="BK186" s="223">
        <f>SUM(BK187:BK212)</f>
        <v>0</v>
      </c>
    </row>
    <row r="187" s="2" customFormat="1" ht="49.05" customHeight="1">
      <c r="A187" s="37"/>
      <c r="B187" s="38"/>
      <c r="C187" s="226" t="s">
        <v>306</v>
      </c>
      <c r="D187" s="226" t="s">
        <v>167</v>
      </c>
      <c r="E187" s="227" t="s">
        <v>307</v>
      </c>
      <c r="F187" s="228" t="s">
        <v>308</v>
      </c>
      <c r="G187" s="229" t="s">
        <v>192</v>
      </c>
      <c r="H187" s="230">
        <v>0.17699999999999999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38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309</v>
      </c>
      <c r="AT187" s="238" t="s">
        <v>167</v>
      </c>
      <c r="AU187" s="238" t="s">
        <v>80</v>
      </c>
      <c r="AY187" s="16" t="s">
        <v>164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309</v>
      </c>
      <c r="BM187" s="238" t="s">
        <v>310</v>
      </c>
    </row>
    <row r="188" s="2" customFormat="1">
      <c r="A188" s="37"/>
      <c r="B188" s="38"/>
      <c r="C188" s="39"/>
      <c r="D188" s="240" t="s">
        <v>173</v>
      </c>
      <c r="E188" s="39"/>
      <c r="F188" s="241" t="s">
        <v>311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173</v>
      </c>
      <c r="AU188" s="16" t="s">
        <v>80</v>
      </c>
    </row>
    <row r="189" s="2" customFormat="1" ht="62.7" customHeight="1">
      <c r="A189" s="37"/>
      <c r="B189" s="38"/>
      <c r="C189" s="226" t="s">
        <v>312</v>
      </c>
      <c r="D189" s="226" t="s">
        <v>167</v>
      </c>
      <c r="E189" s="227" t="s">
        <v>313</v>
      </c>
      <c r="F189" s="228" t="s">
        <v>314</v>
      </c>
      <c r="G189" s="229" t="s">
        <v>192</v>
      </c>
      <c r="H189" s="230">
        <v>256.62099999999998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38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309</v>
      </c>
      <c r="AT189" s="238" t="s">
        <v>167</v>
      </c>
      <c r="AU189" s="238" t="s">
        <v>80</v>
      </c>
      <c r="AY189" s="16" t="s">
        <v>164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309</v>
      </c>
      <c r="BM189" s="238" t="s">
        <v>315</v>
      </c>
    </row>
    <row r="190" s="2" customFormat="1">
      <c r="A190" s="37"/>
      <c r="B190" s="38"/>
      <c r="C190" s="39"/>
      <c r="D190" s="240" t="s">
        <v>173</v>
      </c>
      <c r="E190" s="39"/>
      <c r="F190" s="241" t="s">
        <v>316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173</v>
      </c>
      <c r="AU190" s="16" t="s">
        <v>80</v>
      </c>
    </row>
    <row r="191" s="13" customFormat="1">
      <c r="A191" s="13"/>
      <c r="B191" s="245"/>
      <c r="C191" s="246"/>
      <c r="D191" s="240" t="s">
        <v>175</v>
      </c>
      <c r="E191" s="247" t="s">
        <v>1</v>
      </c>
      <c r="F191" s="248" t="s">
        <v>369</v>
      </c>
      <c r="G191" s="246"/>
      <c r="H191" s="249">
        <v>181.59999999999999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5" t="s">
        <v>175</v>
      </c>
      <c r="AU191" s="255" t="s">
        <v>80</v>
      </c>
      <c r="AV191" s="13" t="s">
        <v>82</v>
      </c>
      <c r="AW191" s="13" t="s">
        <v>30</v>
      </c>
      <c r="AX191" s="13" t="s">
        <v>73</v>
      </c>
      <c r="AY191" s="255" t="s">
        <v>164</v>
      </c>
    </row>
    <row r="192" s="13" customFormat="1">
      <c r="A192" s="13"/>
      <c r="B192" s="245"/>
      <c r="C192" s="246"/>
      <c r="D192" s="240" t="s">
        <v>175</v>
      </c>
      <c r="E192" s="247" t="s">
        <v>1</v>
      </c>
      <c r="F192" s="248" t="s">
        <v>370</v>
      </c>
      <c r="G192" s="246"/>
      <c r="H192" s="249">
        <v>71.629999999999995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175</v>
      </c>
      <c r="AU192" s="255" t="s">
        <v>80</v>
      </c>
      <c r="AV192" s="13" t="s">
        <v>82</v>
      </c>
      <c r="AW192" s="13" t="s">
        <v>30</v>
      </c>
      <c r="AX192" s="13" t="s">
        <v>73</v>
      </c>
      <c r="AY192" s="255" t="s">
        <v>164</v>
      </c>
    </row>
    <row r="193" s="13" customFormat="1">
      <c r="A193" s="13"/>
      <c r="B193" s="245"/>
      <c r="C193" s="246"/>
      <c r="D193" s="240" t="s">
        <v>175</v>
      </c>
      <c r="E193" s="247" t="s">
        <v>1</v>
      </c>
      <c r="F193" s="248" t="s">
        <v>371</v>
      </c>
      <c r="G193" s="246"/>
      <c r="H193" s="249">
        <v>0.22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175</v>
      </c>
      <c r="AU193" s="255" t="s">
        <v>80</v>
      </c>
      <c r="AV193" s="13" t="s">
        <v>82</v>
      </c>
      <c r="AW193" s="13" t="s">
        <v>30</v>
      </c>
      <c r="AX193" s="13" t="s">
        <v>73</v>
      </c>
      <c r="AY193" s="255" t="s">
        <v>164</v>
      </c>
    </row>
    <row r="194" s="13" customFormat="1">
      <c r="A194" s="13"/>
      <c r="B194" s="245"/>
      <c r="C194" s="246"/>
      <c r="D194" s="240" t="s">
        <v>175</v>
      </c>
      <c r="E194" s="247" t="s">
        <v>1</v>
      </c>
      <c r="F194" s="248" t="s">
        <v>372</v>
      </c>
      <c r="G194" s="246"/>
      <c r="H194" s="249">
        <v>0.69899999999999995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175</v>
      </c>
      <c r="AU194" s="255" t="s">
        <v>80</v>
      </c>
      <c r="AV194" s="13" t="s">
        <v>82</v>
      </c>
      <c r="AW194" s="13" t="s">
        <v>30</v>
      </c>
      <c r="AX194" s="13" t="s">
        <v>73</v>
      </c>
      <c r="AY194" s="255" t="s">
        <v>164</v>
      </c>
    </row>
    <row r="195" s="13" customFormat="1">
      <c r="A195" s="13"/>
      <c r="B195" s="245"/>
      <c r="C195" s="246"/>
      <c r="D195" s="240" t="s">
        <v>175</v>
      </c>
      <c r="E195" s="247" t="s">
        <v>1</v>
      </c>
      <c r="F195" s="248" t="s">
        <v>322</v>
      </c>
      <c r="G195" s="246"/>
      <c r="H195" s="249">
        <v>2.472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5" t="s">
        <v>175</v>
      </c>
      <c r="AU195" s="255" t="s">
        <v>80</v>
      </c>
      <c r="AV195" s="13" t="s">
        <v>82</v>
      </c>
      <c r="AW195" s="13" t="s">
        <v>30</v>
      </c>
      <c r="AX195" s="13" t="s">
        <v>73</v>
      </c>
      <c r="AY195" s="255" t="s">
        <v>164</v>
      </c>
    </row>
    <row r="196" s="14" customFormat="1">
      <c r="A196" s="14"/>
      <c r="B196" s="256"/>
      <c r="C196" s="257"/>
      <c r="D196" s="240" t="s">
        <v>175</v>
      </c>
      <c r="E196" s="258" t="s">
        <v>1</v>
      </c>
      <c r="F196" s="259" t="s">
        <v>181</v>
      </c>
      <c r="G196" s="257"/>
      <c r="H196" s="260">
        <v>256.62099999999998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6" t="s">
        <v>175</v>
      </c>
      <c r="AU196" s="266" t="s">
        <v>80</v>
      </c>
      <c r="AV196" s="14" t="s">
        <v>171</v>
      </c>
      <c r="AW196" s="14" t="s">
        <v>30</v>
      </c>
      <c r="AX196" s="14" t="s">
        <v>80</v>
      </c>
      <c r="AY196" s="266" t="s">
        <v>164</v>
      </c>
    </row>
    <row r="197" s="2" customFormat="1" ht="24.15" customHeight="1">
      <c r="A197" s="37"/>
      <c r="B197" s="38"/>
      <c r="C197" s="226" t="s">
        <v>323</v>
      </c>
      <c r="D197" s="226" t="s">
        <v>167</v>
      </c>
      <c r="E197" s="227" t="s">
        <v>324</v>
      </c>
      <c r="F197" s="228" t="s">
        <v>325</v>
      </c>
      <c r="G197" s="229" t="s">
        <v>192</v>
      </c>
      <c r="H197" s="230">
        <v>256.62099999999998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38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309</v>
      </c>
      <c r="AT197" s="238" t="s">
        <v>167</v>
      </c>
      <c r="AU197" s="238" t="s">
        <v>80</v>
      </c>
      <c r="AY197" s="16" t="s">
        <v>164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309</v>
      </c>
      <c r="BM197" s="238" t="s">
        <v>326</v>
      </c>
    </row>
    <row r="198" s="2" customFormat="1">
      <c r="A198" s="37"/>
      <c r="B198" s="38"/>
      <c r="C198" s="39"/>
      <c r="D198" s="240" t="s">
        <v>173</v>
      </c>
      <c r="E198" s="39"/>
      <c r="F198" s="241" t="s">
        <v>327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173</v>
      </c>
      <c r="AU198" s="16" t="s">
        <v>80</v>
      </c>
    </row>
    <row r="199" s="2" customFormat="1" ht="49.05" customHeight="1">
      <c r="A199" s="37"/>
      <c r="B199" s="38"/>
      <c r="C199" s="226" t="s">
        <v>328</v>
      </c>
      <c r="D199" s="226" t="s">
        <v>167</v>
      </c>
      <c r="E199" s="227" t="s">
        <v>329</v>
      </c>
      <c r="F199" s="228" t="s">
        <v>330</v>
      </c>
      <c r="G199" s="229" t="s">
        <v>192</v>
      </c>
      <c r="H199" s="230">
        <v>214.566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38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309</v>
      </c>
      <c r="AT199" s="238" t="s">
        <v>167</v>
      </c>
      <c r="AU199" s="238" t="s">
        <v>80</v>
      </c>
      <c r="AY199" s="16" t="s">
        <v>164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309</v>
      </c>
      <c r="BM199" s="238" t="s">
        <v>331</v>
      </c>
    </row>
    <row r="200" s="2" customFormat="1">
      <c r="A200" s="37"/>
      <c r="B200" s="38"/>
      <c r="C200" s="39"/>
      <c r="D200" s="240" t="s">
        <v>173</v>
      </c>
      <c r="E200" s="39"/>
      <c r="F200" s="241" t="s">
        <v>332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173</v>
      </c>
      <c r="AU200" s="16" t="s">
        <v>80</v>
      </c>
    </row>
    <row r="201" s="2" customFormat="1" ht="14.4" customHeight="1">
      <c r="A201" s="37"/>
      <c r="B201" s="38"/>
      <c r="C201" s="226" t="s">
        <v>334</v>
      </c>
      <c r="D201" s="226" t="s">
        <v>167</v>
      </c>
      <c r="E201" s="227" t="s">
        <v>335</v>
      </c>
      <c r="F201" s="228" t="s">
        <v>336</v>
      </c>
      <c r="G201" s="229" t="s">
        <v>192</v>
      </c>
      <c r="H201" s="230">
        <v>214.566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38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309</v>
      </c>
      <c r="AT201" s="238" t="s">
        <v>167</v>
      </c>
      <c r="AU201" s="238" t="s">
        <v>80</v>
      </c>
      <c r="AY201" s="16" t="s">
        <v>164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80</v>
      </c>
      <c r="BK201" s="239">
        <f>ROUND(I201*H201,2)</f>
        <v>0</v>
      </c>
      <c r="BL201" s="16" t="s">
        <v>309</v>
      </c>
      <c r="BM201" s="238" t="s">
        <v>337</v>
      </c>
    </row>
    <row r="202" s="2" customFormat="1">
      <c r="A202" s="37"/>
      <c r="B202" s="38"/>
      <c r="C202" s="39"/>
      <c r="D202" s="240" t="s">
        <v>173</v>
      </c>
      <c r="E202" s="39"/>
      <c r="F202" s="241" t="s">
        <v>338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173</v>
      </c>
      <c r="AU202" s="16" t="s">
        <v>80</v>
      </c>
    </row>
    <row r="203" s="13" customFormat="1">
      <c r="A203" s="13"/>
      <c r="B203" s="245"/>
      <c r="C203" s="246"/>
      <c r="D203" s="240" t="s">
        <v>175</v>
      </c>
      <c r="E203" s="247" t="s">
        <v>1</v>
      </c>
      <c r="F203" s="248" t="s">
        <v>373</v>
      </c>
      <c r="G203" s="246"/>
      <c r="H203" s="249">
        <v>214.566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175</v>
      </c>
      <c r="AU203" s="255" t="s">
        <v>80</v>
      </c>
      <c r="AV203" s="13" t="s">
        <v>82</v>
      </c>
      <c r="AW203" s="13" t="s">
        <v>30</v>
      </c>
      <c r="AX203" s="13" t="s">
        <v>73</v>
      </c>
      <c r="AY203" s="255" t="s">
        <v>164</v>
      </c>
    </row>
    <row r="204" s="14" customFormat="1">
      <c r="A204" s="14"/>
      <c r="B204" s="256"/>
      <c r="C204" s="257"/>
      <c r="D204" s="240" t="s">
        <v>175</v>
      </c>
      <c r="E204" s="258" t="s">
        <v>1</v>
      </c>
      <c r="F204" s="259" t="s">
        <v>181</v>
      </c>
      <c r="G204" s="257"/>
      <c r="H204" s="260">
        <v>214.566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175</v>
      </c>
      <c r="AU204" s="266" t="s">
        <v>80</v>
      </c>
      <c r="AV204" s="14" t="s">
        <v>171</v>
      </c>
      <c r="AW204" s="14" t="s">
        <v>30</v>
      </c>
      <c r="AX204" s="14" t="s">
        <v>80</v>
      </c>
      <c r="AY204" s="266" t="s">
        <v>164</v>
      </c>
    </row>
    <row r="205" s="2" customFormat="1" ht="14.4" customHeight="1">
      <c r="A205" s="37"/>
      <c r="B205" s="38"/>
      <c r="C205" s="226" t="s">
        <v>339</v>
      </c>
      <c r="D205" s="226" t="s">
        <v>167</v>
      </c>
      <c r="E205" s="227" t="s">
        <v>345</v>
      </c>
      <c r="F205" s="228" t="s">
        <v>346</v>
      </c>
      <c r="G205" s="229" t="s">
        <v>192</v>
      </c>
      <c r="H205" s="230">
        <v>213.53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38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309</v>
      </c>
      <c r="AT205" s="238" t="s">
        <v>167</v>
      </c>
      <c r="AU205" s="238" t="s">
        <v>80</v>
      </c>
      <c r="AY205" s="16" t="s">
        <v>164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309</v>
      </c>
      <c r="BM205" s="238" t="s">
        <v>347</v>
      </c>
    </row>
    <row r="206" s="2" customFormat="1">
      <c r="A206" s="37"/>
      <c r="B206" s="38"/>
      <c r="C206" s="39"/>
      <c r="D206" s="240" t="s">
        <v>173</v>
      </c>
      <c r="E206" s="39"/>
      <c r="F206" s="241" t="s">
        <v>348</v>
      </c>
      <c r="G206" s="39"/>
      <c r="H206" s="39"/>
      <c r="I206" s="242"/>
      <c r="J206" s="39"/>
      <c r="K206" s="39"/>
      <c r="L206" s="43"/>
      <c r="M206" s="243"/>
      <c r="N206" s="244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173</v>
      </c>
      <c r="AU206" s="16" t="s">
        <v>80</v>
      </c>
    </row>
    <row r="207" s="13" customFormat="1">
      <c r="A207" s="13"/>
      <c r="B207" s="245"/>
      <c r="C207" s="246"/>
      <c r="D207" s="240" t="s">
        <v>175</v>
      </c>
      <c r="E207" s="247" t="s">
        <v>1</v>
      </c>
      <c r="F207" s="248" t="s">
        <v>374</v>
      </c>
      <c r="G207" s="246"/>
      <c r="H207" s="249">
        <v>213.53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175</v>
      </c>
      <c r="AU207" s="255" t="s">
        <v>80</v>
      </c>
      <c r="AV207" s="13" t="s">
        <v>82</v>
      </c>
      <c r="AW207" s="13" t="s">
        <v>30</v>
      </c>
      <c r="AX207" s="13" t="s">
        <v>80</v>
      </c>
      <c r="AY207" s="255" t="s">
        <v>164</v>
      </c>
    </row>
    <row r="208" s="2" customFormat="1" ht="14.4" customHeight="1">
      <c r="A208" s="37"/>
      <c r="B208" s="38"/>
      <c r="C208" s="226" t="s">
        <v>344</v>
      </c>
      <c r="D208" s="226" t="s">
        <v>167</v>
      </c>
      <c r="E208" s="227" t="s">
        <v>351</v>
      </c>
      <c r="F208" s="228" t="s">
        <v>352</v>
      </c>
      <c r="G208" s="229" t="s">
        <v>192</v>
      </c>
      <c r="H208" s="230">
        <v>0.17399999999999999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38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309</v>
      </c>
      <c r="AT208" s="238" t="s">
        <v>167</v>
      </c>
      <c r="AU208" s="238" t="s">
        <v>80</v>
      </c>
      <c r="AY208" s="16" t="s">
        <v>164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309</v>
      </c>
      <c r="BM208" s="238" t="s">
        <v>353</v>
      </c>
    </row>
    <row r="209" s="2" customFormat="1">
      <c r="A209" s="37"/>
      <c r="B209" s="38"/>
      <c r="C209" s="39"/>
      <c r="D209" s="240" t="s">
        <v>173</v>
      </c>
      <c r="E209" s="39"/>
      <c r="F209" s="241" t="s">
        <v>354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173</v>
      </c>
      <c r="AU209" s="16" t="s">
        <v>80</v>
      </c>
    </row>
    <row r="210" s="13" customFormat="1">
      <c r="A210" s="13"/>
      <c r="B210" s="245"/>
      <c r="C210" s="246"/>
      <c r="D210" s="240" t="s">
        <v>175</v>
      </c>
      <c r="E210" s="247" t="s">
        <v>1</v>
      </c>
      <c r="F210" s="248" t="s">
        <v>375</v>
      </c>
      <c r="G210" s="246"/>
      <c r="H210" s="249">
        <v>0.091999999999999998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5" t="s">
        <v>175</v>
      </c>
      <c r="AU210" s="255" t="s">
        <v>80</v>
      </c>
      <c r="AV210" s="13" t="s">
        <v>82</v>
      </c>
      <c r="AW210" s="13" t="s">
        <v>30</v>
      </c>
      <c r="AX210" s="13" t="s">
        <v>73</v>
      </c>
      <c r="AY210" s="255" t="s">
        <v>164</v>
      </c>
    </row>
    <row r="211" s="13" customFormat="1">
      <c r="A211" s="13"/>
      <c r="B211" s="245"/>
      <c r="C211" s="246"/>
      <c r="D211" s="240" t="s">
        <v>175</v>
      </c>
      <c r="E211" s="247" t="s">
        <v>1</v>
      </c>
      <c r="F211" s="248" t="s">
        <v>376</v>
      </c>
      <c r="G211" s="246"/>
      <c r="H211" s="249">
        <v>0.082000000000000003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5" t="s">
        <v>175</v>
      </c>
      <c r="AU211" s="255" t="s">
        <v>80</v>
      </c>
      <c r="AV211" s="13" t="s">
        <v>82</v>
      </c>
      <c r="AW211" s="13" t="s">
        <v>30</v>
      </c>
      <c r="AX211" s="13" t="s">
        <v>73</v>
      </c>
      <c r="AY211" s="255" t="s">
        <v>164</v>
      </c>
    </row>
    <row r="212" s="14" customFormat="1">
      <c r="A212" s="14"/>
      <c r="B212" s="256"/>
      <c r="C212" s="257"/>
      <c r="D212" s="240" t="s">
        <v>175</v>
      </c>
      <c r="E212" s="258" t="s">
        <v>1</v>
      </c>
      <c r="F212" s="259" t="s">
        <v>181</v>
      </c>
      <c r="G212" s="257"/>
      <c r="H212" s="260">
        <v>0.17399999999999999</v>
      </c>
      <c r="I212" s="261"/>
      <c r="J212" s="257"/>
      <c r="K212" s="257"/>
      <c r="L212" s="262"/>
      <c r="M212" s="278"/>
      <c r="N212" s="279"/>
      <c r="O212" s="279"/>
      <c r="P212" s="279"/>
      <c r="Q212" s="279"/>
      <c r="R212" s="279"/>
      <c r="S212" s="279"/>
      <c r="T212" s="28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6" t="s">
        <v>175</v>
      </c>
      <c r="AU212" s="266" t="s">
        <v>80</v>
      </c>
      <c r="AV212" s="14" t="s">
        <v>171</v>
      </c>
      <c r="AW212" s="14" t="s">
        <v>30</v>
      </c>
      <c r="AX212" s="14" t="s">
        <v>80</v>
      </c>
      <c r="AY212" s="266" t="s">
        <v>164</v>
      </c>
    </row>
    <row r="213" s="2" customFormat="1" ht="6.96" customHeight="1">
      <c r="A213" s="37"/>
      <c r="B213" s="65"/>
      <c r="C213" s="66"/>
      <c r="D213" s="66"/>
      <c r="E213" s="66"/>
      <c r="F213" s="66"/>
      <c r="G213" s="66"/>
      <c r="H213" s="66"/>
      <c r="I213" s="66"/>
      <c r="J213" s="66"/>
      <c r="K213" s="66"/>
      <c r="L213" s="43"/>
      <c r="M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</row>
  </sheetData>
  <sheetProtection sheet="1" autoFilter="0" formatColumns="0" formatRows="0" objects="1" scenarios="1" spinCount="100000" saltValue="rU8M5K1W9Ath/Acyv89a0FPsPvdKtL6rpJrq76htzCNbYynSbEGUIo9nXw16eF8DBC9+1CyjlA1F6E4lDTDgKA==" hashValue="X7R0An/z4NmwkWE3Ms3osFA5B0+WMo+uSAV9KsqYFSd5YT1y9ECduSnOoAYA6FshmuA8XAgKbaV5JkQJWuVB7A==" algorithmName="SHA-512" password="CAD0"/>
  <autoFilter ref="C122:K21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138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377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ROUND((SUM(BE123:BE206)),  2)</f>
        <v>0</v>
      </c>
      <c r="G35" s="37"/>
      <c r="H35" s="37"/>
      <c r="I35" s="163">
        <v>0.20999999999999999</v>
      </c>
      <c r="J35" s="162">
        <f>ROUND(((SUM(BE123:BE206))*I35),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ROUND((SUM(BF123:BF206)),  2)</f>
        <v>0</v>
      </c>
      <c r="G36" s="37"/>
      <c r="H36" s="37"/>
      <c r="I36" s="163">
        <v>0.14999999999999999</v>
      </c>
      <c r="J36" s="162">
        <f>ROUND(((SUM(BF123:BF206))*I36),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ROUND((SUM(BG123:BG206)),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ROUND((SUM(BH123:BH206)),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ROUND((SUM(BI123:BI206)),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01-3 - k.č. 28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J180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138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01-3 - k.č. 28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P124+P180</f>
        <v>0</v>
      </c>
      <c r="Q123" s="103"/>
      <c r="R123" s="207">
        <f>R124+R180</f>
        <v>164.29888</v>
      </c>
      <c r="S123" s="103"/>
      <c r="T123" s="208">
        <f>T124+T180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BK124+BK180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164.29888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SUM(P126:P179)</f>
        <v>0</v>
      </c>
      <c r="Q125" s="218"/>
      <c r="R125" s="219">
        <f>SUM(R126:R179)</f>
        <v>164.29888</v>
      </c>
      <c r="S125" s="218"/>
      <c r="T125" s="220">
        <f>SUM(T126:T179)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SUM(BK126:BK179)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120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378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120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179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379</v>
      </c>
      <c r="G130" s="246"/>
      <c r="H130" s="249">
        <v>120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120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8.4000000000000004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186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380</v>
      </c>
      <c r="G134" s="246"/>
      <c r="H134" s="249">
        <v>8.4000000000000004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15.119999999999999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15.119999999999999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194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381</v>
      </c>
      <c r="G137" s="246"/>
      <c r="H137" s="249">
        <v>15.119999999999999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196</v>
      </c>
      <c r="F138" s="228" t="s">
        <v>197</v>
      </c>
      <c r="G138" s="229" t="s">
        <v>185</v>
      </c>
      <c r="H138" s="230">
        <v>82.793000000000006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198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199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201</v>
      </c>
      <c r="F140" s="228" t="s">
        <v>202</v>
      </c>
      <c r="G140" s="229" t="s">
        <v>170</v>
      </c>
      <c r="H140" s="230">
        <v>300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203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204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13" customFormat="1">
      <c r="A142" s="13"/>
      <c r="B142" s="245"/>
      <c r="C142" s="246"/>
      <c r="D142" s="240" t="s">
        <v>175</v>
      </c>
      <c r="E142" s="247" t="s">
        <v>1</v>
      </c>
      <c r="F142" s="248" t="s">
        <v>382</v>
      </c>
      <c r="G142" s="246"/>
      <c r="H142" s="249">
        <v>300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175</v>
      </c>
      <c r="AU142" s="255" t="s">
        <v>82</v>
      </c>
      <c r="AV142" s="13" t="s">
        <v>82</v>
      </c>
      <c r="AW142" s="13" t="s">
        <v>30</v>
      </c>
      <c r="AX142" s="13" t="s">
        <v>73</v>
      </c>
      <c r="AY142" s="255" t="s">
        <v>164</v>
      </c>
    </row>
    <row r="143" s="14" customFormat="1">
      <c r="A143" s="14"/>
      <c r="B143" s="256"/>
      <c r="C143" s="257"/>
      <c r="D143" s="240" t="s">
        <v>175</v>
      </c>
      <c r="E143" s="258" t="s">
        <v>1</v>
      </c>
      <c r="F143" s="259" t="s">
        <v>181</v>
      </c>
      <c r="G143" s="257"/>
      <c r="H143" s="260">
        <v>300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175</v>
      </c>
      <c r="AU143" s="266" t="s">
        <v>82</v>
      </c>
      <c r="AV143" s="14" t="s">
        <v>171</v>
      </c>
      <c r="AW143" s="14" t="s">
        <v>30</v>
      </c>
      <c r="AX143" s="14" t="s">
        <v>80</v>
      </c>
      <c r="AY143" s="266" t="s">
        <v>164</v>
      </c>
    </row>
    <row r="144" s="2" customFormat="1" ht="14.4" customHeight="1">
      <c r="A144" s="37"/>
      <c r="B144" s="38"/>
      <c r="C144" s="226" t="s">
        <v>206</v>
      </c>
      <c r="D144" s="226" t="s">
        <v>167</v>
      </c>
      <c r="E144" s="227" t="s">
        <v>207</v>
      </c>
      <c r="F144" s="228" t="s">
        <v>208</v>
      </c>
      <c r="G144" s="229" t="s">
        <v>185</v>
      </c>
      <c r="H144" s="230">
        <v>82.793000000000006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38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171</v>
      </c>
      <c r="AT144" s="238" t="s">
        <v>167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209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210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26" t="s">
        <v>193</v>
      </c>
      <c r="D146" s="226" t="s">
        <v>167</v>
      </c>
      <c r="E146" s="227" t="s">
        <v>211</v>
      </c>
      <c r="F146" s="228" t="s">
        <v>212</v>
      </c>
      <c r="G146" s="229" t="s">
        <v>185</v>
      </c>
      <c r="H146" s="230">
        <v>82.793000000000006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38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171</v>
      </c>
      <c r="AT146" s="238" t="s">
        <v>167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213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214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14.4" customHeight="1">
      <c r="A148" s="37"/>
      <c r="B148" s="38"/>
      <c r="C148" s="267" t="s">
        <v>215</v>
      </c>
      <c r="D148" s="267" t="s">
        <v>189</v>
      </c>
      <c r="E148" s="268" t="s">
        <v>216</v>
      </c>
      <c r="F148" s="269" t="s">
        <v>217</v>
      </c>
      <c r="G148" s="270" t="s">
        <v>192</v>
      </c>
      <c r="H148" s="271">
        <v>149.02699999999999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38</v>
      </c>
      <c r="O148" s="90"/>
      <c r="P148" s="236">
        <f>O148*H148</f>
        <v>0</v>
      </c>
      <c r="Q148" s="236">
        <v>1</v>
      </c>
      <c r="R148" s="236">
        <f>Q148*H148</f>
        <v>149.02699999999999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193</v>
      </c>
      <c r="AT148" s="238" t="s">
        <v>189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218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217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13" customFormat="1">
      <c r="A150" s="13"/>
      <c r="B150" s="245"/>
      <c r="C150" s="246"/>
      <c r="D150" s="240" t="s">
        <v>175</v>
      </c>
      <c r="E150" s="246"/>
      <c r="F150" s="248" t="s">
        <v>383</v>
      </c>
      <c r="G150" s="246"/>
      <c r="H150" s="249">
        <v>149.02699999999999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175</v>
      </c>
      <c r="AU150" s="255" t="s">
        <v>82</v>
      </c>
      <c r="AV150" s="13" t="s">
        <v>82</v>
      </c>
      <c r="AW150" s="13" t="s">
        <v>4</v>
      </c>
      <c r="AX150" s="13" t="s">
        <v>80</v>
      </c>
      <c r="AY150" s="255" t="s">
        <v>164</v>
      </c>
    </row>
    <row r="151" s="2" customFormat="1" ht="14.4" customHeight="1">
      <c r="A151" s="37"/>
      <c r="B151" s="38"/>
      <c r="C151" s="226" t="s">
        <v>220</v>
      </c>
      <c r="D151" s="226" t="s">
        <v>167</v>
      </c>
      <c r="E151" s="227" t="s">
        <v>221</v>
      </c>
      <c r="F151" s="228" t="s">
        <v>222</v>
      </c>
      <c r="G151" s="229" t="s">
        <v>223</v>
      </c>
      <c r="H151" s="230">
        <v>178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38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171</v>
      </c>
      <c r="AT151" s="238" t="s">
        <v>167</v>
      </c>
      <c r="AU151" s="238" t="s">
        <v>82</v>
      </c>
      <c r="AY151" s="16" t="s">
        <v>164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171</v>
      </c>
      <c r="BM151" s="238" t="s">
        <v>224</v>
      </c>
    </row>
    <row r="152" s="2" customFormat="1">
      <c r="A152" s="37"/>
      <c r="B152" s="38"/>
      <c r="C152" s="39"/>
      <c r="D152" s="240" t="s">
        <v>173</v>
      </c>
      <c r="E152" s="39"/>
      <c r="F152" s="241" t="s">
        <v>225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173</v>
      </c>
      <c r="AU152" s="16" t="s">
        <v>82</v>
      </c>
    </row>
    <row r="153" s="2" customFormat="1" ht="24.15" customHeight="1">
      <c r="A153" s="37"/>
      <c r="B153" s="38"/>
      <c r="C153" s="226" t="s">
        <v>226</v>
      </c>
      <c r="D153" s="226" t="s">
        <v>167</v>
      </c>
      <c r="E153" s="227" t="s">
        <v>227</v>
      </c>
      <c r="F153" s="228" t="s">
        <v>228</v>
      </c>
      <c r="G153" s="229" t="s">
        <v>229</v>
      </c>
      <c r="H153" s="230">
        <v>0.12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171</v>
      </c>
      <c r="AT153" s="238" t="s">
        <v>167</v>
      </c>
      <c r="AU153" s="238" t="s">
        <v>82</v>
      </c>
      <c r="AY153" s="16" t="s">
        <v>164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171</v>
      </c>
      <c r="BM153" s="238" t="s">
        <v>384</v>
      </c>
    </row>
    <row r="154" s="2" customFormat="1">
      <c r="A154" s="37"/>
      <c r="B154" s="38"/>
      <c r="C154" s="39"/>
      <c r="D154" s="240" t="s">
        <v>173</v>
      </c>
      <c r="E154" s="39"/>
      <c r="F154" s="241" t="s">
        <v>231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173</v>
      </c>
      <c r="AU154" s="16" t="s">
        <v>82</v>
      </c>
    </row>
    <row r="155" s="2" customFormat="1" ht="24.15" customHeight="1">
      <c r="A155" s="37"/>
      <c r="B155" s="38"/>
      <c r="C155" s="226" t="s">
        <v>232</v>
      </c>
      <c r="D155" s="226" t="s">
        <v>167</v>
      </c>
      <c r="E155" s="227" t="s">
        <v>233</v>
      </c>
      <c r="F155" s="228" t="s">
        <v>234</v>
      </c>
      <c r="G155" s="229" t="s">
        <v>229</v>
      </c>
      <c r="H155" s="230">
        <v>0.12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171</v>
      </c>
      <c r="AT155" s="238" t="s">
        <v>167</v>
      </c>
      <c r="AU155" s="238" t="s">
        <v>82</v>
      </c>
      <c r="AY155" s="16" t="s">
        <v>164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171</v>
      </c>
      <c r="BM155" s="238" t="s">
        <v>235</v>
      </c>
    </row>
    <row r="156" s="2" customFormat="1">
      <c r="A156" s="37"/>
      <c r="B156" s="38"/>
      <c r="C156" s="39"/>
      <c r="D156" s="240" t="s">
        <v>173</v>
      </c>
      <c r="E156" s="39"/>
      <c r="F156" s="241" t="s">
        <v>236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173</v>
      </c>
      <c r="AU156" s="16" t="s">
        <v>82</v>
      </c>
    </row>
    <row r="157" s="2" customFormat="1" ht="24.15" customHeight="1">
      <c r="A157" s="37"/>
      <c r="B157" s="38"/>
      <c r="C157" s="226" t="s">
        <v>237</v>
      </c>
      <c r="D157" s="226" t="s">
        <v>167</v>
      </c>
      <c r="E157" s="227" t="s">
        <v>247</v>
      </c>
      <c r="F157" s="228" t="s">
        <v>248</v>
      </c>
      <c r="G157" s="229" t="s">
        <v>240</v>
      </c>
      <c r="H157" s="230">
        <v>50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38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171</v>
      </c>
      <c r="AT157" s="238" t="s">
        <v>167</v>
      </c>
      <c r="AU157" s="238" t="s">
        <v>82</v>
      </c>
      <c r="AY157" s="16" t="s">
        <v>164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171</v>
      </c>
      <c r="BM157" s="238" t="s">
        <v>249</v>
      </c>
    </row>
    <row r="158" s="2" customFormat="1">
      <c r="A158" s="37"/>
      <c r="B158" s="38"/>
      <c r="C158" s="39"/>
      <c r="D158" s="240" t="s">
        <v>173</v>
      </c>
      <c r="E158" s="39"/>
      <c r="F158" s="241" t="s">
        <v>250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173</v>
      </c>
      <c r="AU158" s="16" t="s">
        <v>82</v>
      </c>
    </row>
    <row r="159" s="2" customFormat="1" ht="14.4" customHeight="1">
      <c r="A159" s="37"/>
      <c r="B159" s="38"/>
      <c r="C159" s="267" t="s">
        <v>243</v>
      </c>
      <c r="D159" s="267" t="s">
        <v>189</v>
      </c>
      <c r="E159" s="268" t="s">
        <v>252</v>
      </c>
      <c r="F159" s="269" t="s">
        <v>253</v>
      </c>
      <c r="G159" s="270" t="s">
        <v>223</v>
      </c>
      <c r="H159" s="271">
        <v>410</v>
      </c>
      <c r="I159" s="272"/>
      <c r="J159" s="273">
        <f>ROUND(I159*H159,2)</f>
        <v>0</v>
      </c>
      <c r="K159" s="274"/>
      <c r="L159" s="275"/>
      <c r="M159" s="276" t="s">
        <v>1</v>
      </c>
      <c r="N159" s="277" t="s">
        <v>38</v>
      </c>
      <c r="O159" s="90"/>
      <c r="P159" s="236">
        <f>O159*H159</f>
        <v>0</v>
      </c>
      <c r="Q159" s="236">
        <v>0.00018000000000000001</v>
      </c>
      <c r="R159" s="236">
        <f>Q159*H159</f>
        <v>0.073800000000000004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193</v>
      </c>
      <c r="AT159" s="238" t="s">
        <v>189</v>
      </c>
      <c r="AU159" s="238" t="s">
        <v>82</v>
      </c>
      <c r="AY159" s="16" t="s">
        <v>164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171</v>
      </c>
      <c r="BM159" s="238" t="s">
        <v>254</v>
      </c>
    </row>
    <row r="160" s="2" customFormat="1">
      <c r="A160" s="37"/>
      <c r="B160" s="38"/>
      <c r="C160" s="39"/>
      <c r="D160" s="240" t="s">
        <v>173</v>
      </c>
      <c r="E160" s="39"/>
      <c r="F160" s="241" t="s">
        <v>253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173</v>
      </c>
      <c r="AU160" s="16" t="s">
        <v>82</v>
      </c>
    </row>
    <row r="161" s="13" customFormat="1">
      <c r="A161" s="13"/>
      <c r="B161" s="245"/>
      <c r="C161" s="246"/>
      <c r="D161" s="240" t="s">
        <v>175</v>
      </c>
      <c r="E161" s="247" t="s">
        <v>1</v>
      </c>
      <c r="F161" s="248" t="s">
        <v>385</v>
      </c>
      <c r="G161" s="246"/>
      <c r="H161" s="249">
        <v>410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5" t="s">
        <v>175</v>
      </c>
      <c r="AU161" s="255" t="s">
        <v>82</v>
      </c>
      <c r="AV161" s="13" t="s">
        <v>82</v>
      </c>
      <c r="AW161" s="13" t="s">
        <v>30</v>
      </c>
      <c r="AX161" s="13" t="s">
        <v>80</v>
      </c>
      <c r="AY161" s="255" t="s">
        <v>164</v>
      </c>
    </row>
    <row r="162" s="2" customFormat="1" ht="14.4" customHeight="1">
      <c r="A162" s="37"/>
      <c r="B162" s="38"/>
      <c r="C162" s="267" t="s">
        <v>8</v>
      </c>
      <c r="D162" s="267" t="s">
        <v>189</v>
      </c>
      <c r="E162" s="268" t="s">
        <v>257</v>
      </c>
      <c r="F162" s="269" t="s">
        <v>258</v>
      </c>
      <c r="G162" s="270" t="s">
        <v>223</v>
      </c>
      <c r="H162" s="271">
        <v>128</v>
      </c>
      <c r="I162" s="272"/>
      <c r="J162" s="273">
        <f>ROUND(I162*H162,2)</f>
        <v>0</v>
      </c>
      <c r="K162" s="274"/>
      <c r="L162" s="275"/>
      <c r="M162" s="276" t="s">
        <v>1</v>
      </c>
      <c r="N162" s="277" t="s">
        <v>38</v>
      </c>
      <c r="O162" s="90"/>
      <c r="P162" s="236">
        <f>O162*H162</f>
        <v>0</v>
      </c>
      <c r="Q162" s="236">
        <v>0.00051999999999999995</v>
      </c>
      <c r="R162" s="236">
        <f>Q162*H162</f>
        <v>0.066559999999999994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193</v>
      </c>
      <c r="AT162" s="238" t="s">
        <v>189</v>
      </c>
      <c r="AU162" s="238" t="s">
        <v>82</v>
      </c>
      <c r="AY162" s="16" t="s">
        <v>164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171</v>
      </c>
      <c r="BM162" s="238" t="s">
        <v>386</v>
      </c>
    </row>
    <row r="163" s="2" customFormat="1">
      <c r="A163" s="37"/>
      <c r="B163" s="38"/>
      <c r="C163" s="39"/>
      <c r="D163" s="240" t="s">
        <v>173</v>
      </c>
      <c r="E163" s="39"/>
      <c r="F163" s="241" t="s">
        <v>258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173</v>
      </c>
      <c r="AU163" s="16" t="s">
        <v>82</v>
      </c>
    </row>
    <row r="164" s="2" customFormat="1" ht="14.4" customHeight="1">
      <c r="A164" s="37"/>
      <c r="B164" s="38"/>
      <c r="C164" s="267" t="s">
        <v>251</v>
      </c>
      <c r="D164" s="267" t="s">
        <v>189</v>
      </c>
      <c r="E164" s="268" t="s">
        <v>261</v>
      </c>
      <c r="F164" s="269" t="s">
        <v>262</v>
      </c>
      <c r="G164" s="270" t="s">
        <v>223</v>
      </c>
      <c r="H164" s="271">
        <v>128</v>
      </c>
      <c r="I164" s="272"/>
      <c r="J164" s="273">
        <f>ROUND(I164*H164,2)</f>
        <v>0</v>
      </c>
      <c r="K164" s="274"/>
      <c r="L164" s="275"/>
      <c r="M164" s="276" t="s">
        <v>1</v>
      </c>
      <c r="N164" s="277" t="s">
        <v>38</v>
      </c>
      <c r="O164" s="90"/>
      <c r="P164" s="236">
        <f>O164*H164</f>
        <v>0</v>
      </c>
      <c r="Q164" s="236">
        <v>9.0000000000000006E-05</v>
      </c>
      <c r="R164" s="236">
        <f>Q164*H164</f>
        <v>0.011520000000000001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193</v>
      </c>
      <c r="AT164" s="238" t="s">
        <v>189</v>
      </c>
      <c r="AU164" s="238" t="s">
        <v>82</v>
      </c>
      <c r="AY164" s="16" t="s">
        <v>164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171</v>
      </c>
      <c r="BM164" s="238" t="s">
        <v>387</v>
      </c>
    </row>
    <row r="165" s="2" customFormat="1">
      <c r="A165" s="37"/>
      <c r="B165" s="38"/>
      <c r="C165" s="39"/>
      <c r="D165" s="240" t="s">
        <v>173</v>
      </c>
      <c r="E165" s="39"/>
      <c r="F165" s="241" t="s">
        <v>262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173</v>
      </c>
      <c r="AU165" s="16" t="s">
        <v>82</v>
      </c>
    </row>
    <row r="166" s="2" customFormat="1" ht="14.4" customHeight="1">
      <c r="A166" s="37"/>
      <c r="B166" s="38"/>
      <c r="C166" s="226" t="s">
        <v>256</v>
      </c>
      <c r="D166" s="226" t="s">
        <v>167</v>
      </c>
      <c r="E166" s="227" t="s">
        <v>265</v>
      </c>
      <c r="F166" s="228" t="s">
        <v>266</v>
      </c>
      <c r="G166" s="229" t="s">
        <v>223</v>
      </c>
      <c r="H166" s="230">
        <v>22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38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171</v>
      </c>
      <c r="AT166" s="238" t="s">
        <v>167</v>
      </c>
      <c r="AU166" s="238" t="s">
        <v>82</v>
      </c>
      <c r="AY166" s="16" t="s">
        <v>164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171</v>
      </c>
      <c r="BM166" s="238" t="s">
        <v>267</v>
      </c>
    </row>
    <row r="167" s="2" customFormat="1">
      <c r="A167" s="37"/>
      <c r="B167" s="38"/>
      <c r="C167" s="39"/>
      <c r="D167" s="240" t="s">
        <v>173</v>
      </c>
      <c r="E167" s="39"/>
      <c r="F167" s="241" t="s">
        <v>268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173</v>
      </c>
      <c r="AU167" s="16" t="s">
        <v>82</v>
      </c>
    </row>
    <row r="168" s="2" customFormat="1" ht="24.15" customHeight="1">
      <c r="A168" s="37"/>
      <c r="B168" s="38"/>
      <c r="C168" s="226" t="s">
        <v>260</v>
      </c>
      <c r="D168" s="226" t="s">
        <v>167</v>
      </c>
      <c r="E168" s="227" t="s">
        <v>274</v>
      </c>
      <c r="F168" s="228" t="s">
        <v>275</v>
      </c>
      <c r="G168" s="229" t="s">
        <v>229</v>
      </c>
      <c r="H168" s="230">
        <v>0.12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38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171</v>
      </c>
      <c r="AT168" s="238" t="s">
        <v>167</v>
      </c>
      <c r="AU168" s="238" t="s">
        <v>82</v>
      </c>
      <c r="AY168" s="16" t="s">
        <v>164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171</v>
      </c>
      <c r="BM168" s="238" t="s">
        <v>276</v>
      </c>
    </row>
    <row r="169" s="2" customFormat="1">
      <c r="A169" s="37"/>
      <c r="B169" s="38"/>
      <c r="C169" s="39"/>
      <c r="D169" s="240" t="s">
        <v>173</v>
      </c>
      <c r="E169" s="39"/>
      <c r="F169" s="241" t="s">
        <v>277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173</v>
      </c>
      <c r="AU169" s="16" t="s">
        <v>82</v>
      </c>
    </row>
    <row r="170" s="2" customFormat="1" ht="24.15" customHeight="1">
      <c r="A170" s="37"/>
      <c r="B170" s="38"/>
      <c r="C170" s="226" t="s">
        <v>264</v>
      </c>
      <c r="D170" s="226" t="s">
        <v>167</v>
      </c>
      <c r="E170" s="227" t="s">
        <v>279</v>
      </c>
      <c r="F170" s="228" t="s">
        <v>280</v>
      </c>
      <c r="G170" s="229" t="s">
        <v>281</v>
      </c>
      <c r="H170" s="230">
        <v>12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171</v>
      </c>
      <c r="AT170" s="238" t="s">
        <v>167</v>
      </c>
      <c r="AU170" s="238" t="s">
        <v>82</v>
      </c>
      <c r="AY170" s="16" t="s">
        <v>164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171</v>
      </c>
      <c r="BM170" s="238" t="s">
        <v>282</v>
      </c>
    </row>
    <row r="171" s="2" customFormat="1">
      <c r="A171" s="37"/>
      <c r="B171" s="38"/>
      <c r="C171" s="39"/>
      <c r="D171" s="240" t="s">
        <v>173</v>
      </c>
      <c r="E171" s="39"/>
      <c r="F171" s="241" t="s">
        <v>283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173</v>
      </c>
      <c r="AU171" s="16" t="s">
        <v>82</v>
      </c>
    </row>
    <row r="172" s="2" customFormat="1" ht="24.15" customHeight="1">
      <c r="A172" s="37"/>
      <c r="B172" s="38"/>
      <c r="C172" s="226" t="s">
        <v>269</v>
      </c>
      <c r="D172" s="226" t="s">
        <v>167</v>
      </c>
      <c r="E172" s="227" t="s">
        <v>285</v>
      </c>
      <c r="F172" s="228" t="s">
        <v>286</v>
      </c>
      <c r="G172" s="229" t="s">
        <v>281</v>
      </c>
      <c r="H172" s="230">
        <v>2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171</v>
      </c>
      <c r="AT172" s="238" t="s">
        <v>167</v>
      </c>
      <c r="AU172" s="238" t="s">
        <v>82</v>
      </c>
      <c r="AY172" s="16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171</v>
      </c>
      <c r="BM172" s="238" t="s">
        <v>287</v>
      </c>
    </row>
    <row r="173" s="2" customFormat="1">
      <c r="A173" s="37"/>
      <c r="B173" s="38"/>
      <c r="C173" s="39"/>
      <c r="D173" s="240" t="s">
        <v>173</v>
      </c>
      <c r="E173" s="39"/>
      <c r="F173" s="241" t="s">
        <v>288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173</v>
      </c>
      <c r="AU173" s="16" t="s">
        <v>82</v>
      </c>
    </row>
    <row r="174" s="2" customFormat="1" ht="37.8" customHeight="1">
      <c r="A174" s="37"/>
      <c r="B174" s="38"/>
      <c r="C174" s="226" t="s">
        <v>7</v>
      </c>
      <c r="D174" s="226" t="s">
        <v>167</v>
      </c>
      <c r="E174" s="227" t="s">
        <v>290</v>
      </c>
      <c r="F174" s="228" t="s">
        <v>291</v>
      </c>
      <c r="G174" s="229" t="s">
        <v>240</v>
      </c>
      <c r="H174" s="230">
        <v>120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38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171</v>
      </c>
      <c r="AT174" s="238" t="s">
        <v>167</v>
      </c>
      <c r="AU174" s="238" t="s">
        <v>82</v>
      </c>
      <c r="AY174" s="16" t="s">
        <v>164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171</v>
      </c>
      <c r="BM174" s="238" t="s">
        <v>292</v>
      </c>
    </row>
    <row r="175" s="2" customFormat="1">
      <c r="A175" s="37"/>
      <c r="B175" s="38"/>
      <c r="C175" s="39"/>
      <c r="D175" s="240" t="s">
        <v>173</v>
      </c>
      <c r="E175" s="39"/>
      <c r="F175" s="241" t="s">
        <v>293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173</v>
      </c>
      <c r="AU175" s="16" t="s">
        <v>82</v>
      </c>
    </row>
    <row r="176" s="2" customFormat="1" ht="37.8" customHeight="1">
      <c r="A176" s="37"/>
      <c r="B176" s="38"/>
      <c r="C176" s="226" t="s">
        <v>278</v>
      </c>
      <c r="D176" s="226" t="s">
        <v>167</v>
      </c>
      <c r="E176" s="227" t="s">
        <v>295</v>
      </c>
      <c r="F176" s="228" t="s">
        <v>296</v>
      </c>
      <c r="G176" s="229" t="s">
        <v>240</v>
      </c>
      <c r="H176" s="230">
        <v>120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38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171</v>
      </c>
      <c r="AT176" s="238" t="s">
        <v>167</v>
      </c>
      <c r="AU176" s="238" t="s">
        <v>82</v>
      </c>
      <c r="AY176" s="16" t="s">
        <v>164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171</v>
      </c>
      <c r="BM176" s="238" t="s">
        <v>297</v>
      </c>
    </row>
    <row r="177" s="2" customFormat="1">
      <c r="A177" s="37"/>
      <c r="B177" s="38"/>
      <c r="C177" s="39"/>
      <c r="D177" s="240" t="s">
        <v>173</v>
      </c>
      <c r="E177" s="39"/>
      <c r="F177" s="241" t="s">
        <v>298</v>
      </c>
      <c r="G177" s="39"/>
      <c r="H177" s="39"/>
      <c r="I177" s="242"/>
      <c r="J177" s="39"/>
      <c r="K177" s="39"/>
      <c r="L177" s="43"/>
      <c r="M177" s="243"/>
      <c r="N177" s="24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173</v>
      </c>
      <c r="AU177" s="16" t="s">
        <v>82</v>
      </c>
    </row>
    <row r="178" s="2" customFormat="1" ht="14.4" customHeight="1">
      <c r="A178" s="37"/>
      <c r="B178" s="38"/>
      <c r="C178" s="226" t="s">
        <v>284</v>
      </c>
      <c r="D178" s="226" t="s">
        <v>167</v>
      </c>
      <c r="E178" s="227" t="s">
        <v>300</v>
      </c>
      <c r="F178" s="228" t="s">
        <v>301</v>
      </c>
      <c r="G178" s="229" t="s">
        <v>192</v>
      </c>
      <c r="H178" s="230">
        <v>0.85299999999999998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38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171</v>
      </c>
      <c r="AT178" s="238" t="s">
        <v>167</v>
      </c>
      <c r="AU178" s="238" t="s">
        <v>82</v>
      </c>
      <c r="AY178" s="16" t="s">
        <v>164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171</v>
      </c>
      <c r="BM178" s="238" t="s">
        <v>388</v>
      </c>
    </row>
    <row r="179" s="2" customFormat="1">
      <c r="A179" s="37"/>
      <c r="B179" s="38"/>
      <c r="C179" s="39"/>
      <c r="D179" s="240" t="s">
        <v>173</v>
      </c>
      <c r="E179" s="39"/>
      <c r="F179" s="241" t="s">
        <v>303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173</v>
      </c>
      <c r="AU179" s="16" t="s">
        <v>82</v>
      </c>
    </row>
    <row r="180" s="12" customFormat="1" ht="25.92" customHeight="1">
      <c r="A180" s="12"/>
      <c r="B180" s="210"/>
      <c r="C180" s="211"/>
      <c r="D180" s="212" t="s">
        <v>72</v>
      </c>
      <c r="E180" s="213" t="s">
        <v>304</v>
      </c>
      <c r="F180" s="213" t="s">
        <v>305</v>
      </c>
      <c r="G180" s="211"/>
      <c r="H180" s="211"/>
      <c r="I180" s="214"/>
      <c r="J180" s="215">
        <f>BK180</f>
        <v>0</v>
      </c>
      <c r="K180" s="211"/>
      <c r="L180" s="216"/>
      <c r="M180" s="217"/>
      <c r="N180" s="218"/>
      <c r="O180" s="218"/>
      <c r="P180" s="219">
        <f>SUM(P181:P206)</f>
        <v>0</v>
      </c>
      <c r="Q180" s="218"/>
      <c r="R180" s="219">
        <f>SUM(R181:R206)</f>
        <v>0</v>
      </c>
      <c r="S180" s="218"/>
      <c r="T180" s="220">
        <f>SUM(T181:T206)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171</v>
      </c>
      <c r="AT180" s="222" t="s">
        <v>72</v>
      </c>
      <c r="AU180" s="222" t="s">
        <v>73</v>
      </c>
      <c r="AY180" s="221" t="s">
        <v>164</v>
      </c>
      <c r="BK180" s="223">
        <f>SUM(BK181:BK206)</f>
        <v>0</v>
      </c>
    </row>
    <row r="181" s="2" customFormat="1" ht="49.05" customHeight="1">
      <c r="A181" s="37"/>
      <c r="B181" s="38"/>
      <c r="C181" s="226" t="s">
        <v>289</v>
      </c>
      <c r="D181" s="226" t="s">
        <v>167</v>
      </c>
      <c r="E181" s="227" t="s">
        <v>307</v>
      </c>
      <c r="F181" s="228" t="s">
        <v>308</v>
      </c>
      <c r="G181" s="229" t="s">
        <v>192</v>
      </c>
      <c r="H181" s="230">
        <v>0.126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38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309</v>
      </c>
      <c r="AT181" s="238" t="s">
        <v>167</v>
      </c>
      <c r="AU181" s="238" t="s">
        <v>80</v>
      </c>
      <c r="AY181" s="16" t="s">
        <v>164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309</v>
      </c>
      <c r="BM181" s="238" t="s">
        <v>310</v>
      </c>
    </row>
    <row r="182" s="2" customFormat="1">
      <c r="A182" s="37"/>
      <c r="B182" s="38"/>
      <c r="C182" s="39"/>
      <c r="D182" s="240" t="s">
        <v>173</v>
      </c>
      <c r="E182" s="39"/>
      <c r="F182" s="241" t="s">
        <v>311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173</v>
      </c>
      <c r="AU182" s="16" t="s">
        <v>80</v>
      </c>
    </row>
    <row r="183" s="2" customFormat="1" ht="62.7" customHeight="1">
      <c r="A183" s="37"/>
      <c r="B183" s="38"/>
      <c r="C183" s="226" t="s">
        <v>294</v>
      </c>
      <c r="D183" s="226" t="s">
        <v>167</v>
      </c>
      <c r="E183" s="227" t="s">
        <v>313</v>
      </c>
      <c r="F183" s="228" t="s">
        <v>314</v>
      </c>
      <c r="G183" s="229" t="s">
        <v>192</v>
      </c>
      <c r="H183" s="230">
        <v>201.21799999999999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38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309</v>
      </c>
      <c r="AT183" s="238" t="s">
        <v>167</v>
      </c>
      <c r="AU183" s="238" t="s">
        <v>80</v>
      </c>
      <c r="AY183" s="16" t="s">
        <v>164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309</v>
      </c>
      <c r="BM183" s="238" t="s">
        <v>315</v>
      </c>
    </row>
    <row r="184" s="2" customFormat="1">
      <c r="A184" s="37"/>
      <c r="B184" s="38"/>
      <c r="C184" s="39"/>
      <c r="D184" s="240" t="s">
        <v>173</v>
      </c>
      <c r="E184" s="39"/>
      <c r="F184" s="241" t="s">
        <v>316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173</v>
      </c>
      <c r="AU184" s="16" t="s">
        <v>80</v>
      </c>
    </row>
    <row r="185" s="13" customFormat="1">
      <c r="A185" s="13"/>
      <c r="B185" s="245"/>
      <c r="C185" s="246"/>
      <c r="D185" s="240" t="s">
        <v>175</v>
      </c>
      <c r="E185" s="247" t="s">
        <v>1</v>
      </c>
      <c r="F185" s="248" t="s">
        <v>389</v>
      </c>
      <c r="G185" s="246"/>
      <c r="H185" s="249">
        <v>142.40000000000001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175</v>
      </c>
      <c r="AU185" s="255" t="s">
        <v>80</v>
      </c>
      <c r="AV185" s="13" t="s">
        <v>82</v>
      </c>
      <c r="AW185" s="13" t="s">
        <v>30</v>
      </c>
      <c r="AX185" s="13" t="s">
        <v>73</v>
      </c>
      <c r="AY185" s="255" t="s">
        <v>164</v>
      </c>
    </row>
    <row r="186" s="13" customFormat="1">
      <c r="A186" s="13"/>
      <c r="B186" s="245"/>
      <c r="C186" s="246"/>
      <c r="D186" s="240" t="s">
        <v>175</v>
      </c>
      <c r="E186" s="247" t="s">
        <v>1</v>
      </c>
      <c r="F186" s="248" t="s">
        <v>390</v>
      </c>
      <c r="G186" s="246"/>
      <c r="H186" s="249">
        <v>57.130000000000003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175</v>
      </c>
      <c r="AU186" s="255" t="s">
        <v>80</v>
      </c>
      <c r="AV186" s="13" t="s">
        <v>82</v>
      </c>
      <c r="AW186" s="13" t="s">
        <v>30</v>
      </c>
      <c r="AX186" s="13" t="s">
        <v>73</v>
      </c>
      <c r="AY186" s="255" t="s">
        <v>164</v>
      </c>
    </row>
    <row r="187" s="13" customFormat="1">
      <c r="A187" s="13"/>
      <c r="B187" s="245"/>
      <c r="C187" s="246"/>
      <c r="D187" s="240" t="s">
        <v>175</v>
      </c>
      <c r="E187" s="247" t="s">
        <v>1</v>
      </c>
      <c r="F187" s="248" t="s">
        <v>372</v>
      </c>
      <c r="G187" s="246"/>
      <c r="H187" s="249">
        <v>0.69899999999999995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5" t="s">
        <v>175</v>
      </c>
      <c r="AU187" s="255" t="s">
        <v>80</v>
      </c>
      <c r="AV187" s="13" t="s">
        <v>82</v>
      </c>
      <c r="AW187" s="13" t="s">
        <v>30</v>
      </c>
      <c r="AX187" s="13" t="s">
        <v>73</v>
      </c>
      <c r="AY187" s="255" t="s">
        <v>164</v>
      </c>
    </row>
    <row r="188" s="13" customFormat="1">
      <c r="A188" s="13"/>
      <c r="B188" s="245"/>
      <c r="C188" s="246"/>
      <c r="D188" s="240" t="s">
        <v>175</v>
      </c>
      <c r="E188" s="247" t="s">
        <v>1</v>
      </c>
      <c r="F188" s="248" t="s">
        <v>391</v>
      </c>
      <c r="G188" s="246"/>
      <c r="H188" s="249">
        <v>0.98899999999999999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5" t="s">
        <v>175</v>
      </c>
      <c r="AU188" s="255" t="s">
        <v>80</v>
      </c>
      <c r="AV188" s="13" t="s">
        <v>82</v>
      </c>
      <c r="AW188" s="13" t="s">
        <v>30</v>
      </c>
      <c r="AX188" s="13" t="s">
        <v>73</v>
      </c>
      <c r="AY188" s="255" t="s">
        <v>164</v>
      </c>
    </row>
    <row r="189" s="14" customFormat="1">
      <c r="A189" s="14"/>
      <c r="B189" s="256"/>
      <c r="C189" s="257"/>
      <c r="D189" s="240" t="s">
        <v>175</v>
      </c>
      <c r="E189" s="258" t="s">
        <v>1</v>
      </c>
      <c r="F189" s="259" t="s">
        <v>181</v>
      </c>
      <c r="G189" s="257"/>
      <c r="H189" s="260">
        <v>201.21800000000002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6" t="s">
        <v>175</v>
      </c>
      <c r="AU189" s="266" t="s">
        <v>80</v>
      </c>
      <c r="AV189" s="14" t="s">
        <v>171</v>
      </c>
      <c r="AW189" s="14" t="s">
        <v>30</v>
      </c>
      <c r="AX189" s="14" t="s">
        <v>80</v>
      </c>
      <c r="AY189" s="266" t="s">
        <v>164</v>
      </c>
    </row>
    <row r="190" s="2" customFormat="1" ht="24.15" customHeight="1">
      <c r="A190" s="37"/>
      <c r="B190" s="38"/>
      <c r="C190" s="226" t="s">
        <v>299</v>
      </c>
      <c r="D190" s="226" t="s">
        <v>167</v>
      </c>
      <c r="E190" s="227" t="s">
        <v>324</v>
      </c>
      <c r="F190" s="228" t="s">
        <v>325</v>
      </c>
      <c r="G190" s="229" t="s">
        <v>192</v>
      </c>
      <c r="H190" s="230">
        <v>201.21799999999999</v>
      </c>
      <c r="I190" s="231"/>
      <c r="J190" s="232">
        <f>ROUND(I190*H190,2)</f>
        <v>0</v>
      </c>
      <c r="K190" s="233"/>
      <c r="L190" s="43"/>
      <c r="M190" s="234" t="s">
        <v>1</v>
      </c>
      <c r="N190" s="235" t="s">
        <v>38</v>
      </c>
      <c r="O190" s="90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309</v>
      </c>
      <c r="AT190" s="238" t="s">
        <v>167</v>
      </c>
      <c r="AU190" s="238" t="s">
        <v>80</v>
      </c>
      <c r="AY190" s="16" t="s">
        <v>164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309</v>
      </c>
      <c r="BM190" s="238" t="s">
        <v>326</v>
      </c>
    </row>
    <row r="191" s="2" customFormat="1">
      <c r="A191" s="37"/>
      <c r="B191" s="38"/>
      <c r="C191" s="39"/>
      <c r="D191" s="240" t="s">
        <v>173</v>
      </c>
      <c r="E191" s="39"/>
      <c r="F191" s="241" t="s">
        <v>327</v>
      </c>
      <c r="G191" s="39"/>
      <c r="H191" s="39"/>
      <c r="I191" s="242"/>
      <c r="J191" s="39"/>
      <c r="K191" s="39"/>
      <c r="L191" s="43"/>
      <c r="M191" s="243"/>
      <c r="N191" s="24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173</v>
      </c>
      <c r="AU191" s="16" t="s">
        <v>80</v>
      </c>
    </row>
    <row r="192" s="2" customFormat="1" ht="49.05" customHeight="1">
      <c r="A192" s="37"/>
      <c r="B192" s="38"/>
      <c r="C192" s="226" t="s">
        <v>306</v>
      </c>
      <c r="D192" s="226" t="s">
        <v>167</v>
      </c>
      <c r="E192" s="227" t="s">
        <v>329</v>
      </c>
      <c r="F192" s="228" t="s">
        <v>330</v>
      </c>
      <c r="G192" s="229" t="s">
        <v>192</v>
      </c>
      <c r="H192" s="230">
        <v>165.14099999999999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38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309</v>
      </c>
      <c r="AT192" s="238" t="s">
        <v>167</v>
      </c>
      <c r="AU192" s="238" t="s">
        <v>80</v>
      </c>
      <c r="AY192" s="16" t="s">
        <v>164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309</v>
      </c>
      <c r="BM192" s="238" t="s">
        <v>331</v>
      </c>
    </row>
    <row r="193" s="2" customFormat="1">
      <c r="A193" s="37"/>
      <c r="B193" s="38"/>
      <c r="C193" s="39"/>
      <c r="D193" s="240" t="s">
        <v>173</v>
      </c>
      <c r="E193" s="39"/>
      <c r="F193" s="241" t="s">
        <v>332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173</v>
      </c>
      <c r="AU193" s="16" t="s">
        <v>80</v>
      </c>
    </row>
    <row r="194" s="13" customFormat="1">
      <c r="A194" s="13"/>
      <c r="B194" s="245"/>
      <c r="C194" s="246"/>
      <c r="D194" s="240" t="s">
        <v>175</v>
      </c>
      <c r="E194" s="247" t="s">
        <v>1</v>
      </c>
      <c r="F194" s="248" t="s">
        <v>392</v>
      </c>
      <c r="G194" s="246"/>
      <c r="H194" s="249">
        <v>165.14099999999999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175</v>
      </c>
      <c r="AU194" s="255" t="s">
        <v>80</v>
      </c>
      <c r="AV194" s="13" t="s">
        <v>82</v>
      </c>
      <c r="AW194" s="13" t="s">
        <v>30</v>
      </c>
      <c r="AX194" s="13" t="s">
        <v>80</v>
      </c>
      <c r="AY194" s="255" t="s">
        <v>164</v>
      </c>
    </row>
    <row r="195" s="2" customFormat="1" ht="14.4" customHeight="1">
      <c r="A195" s="37"/>
      <c r="B195" s="38"/>
      <c r="C195" s="226" t="s">
        <v>312</v>
      </c>
      <c r="D195" s="226" t="s">
        <v>167</v>
      </c>
      <c r="E195" s="227" t="s">
        <v>335</v>
      </c>
      <c r="F195" s="228" t="s">
        <v>336</v>
      </c>
      <c r="G195" s="229" t="s">
        <v>192</v>
      </c>
      <c r="H195" s="230">
        <v>165.14099999999999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38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309</v>
      </c>
      <c r="AT195" s="238" t="s">
        <v>167</v>
      </c>
      <c r="AU195" s="238" t="s">
        <v>80</v>
      </c>
      <c r="AY195" s="16" t="s">
        <v>164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309</v>
      </c>
      <c r="BM195" s="238" t="s">
        <v>337</v>
      </c>
    </row>
    <row r="196" s="2" customFormat="1">
      <c r="A196" s="37"/>
      <c r="B196" s="38"/>
      <c r="C196" s="39"/>
      <c r="D196" s="240" t="s">
        <v>173</v>
      </c>
      <c r="E196" s="39"/>
      <c r="F196" s="241" t="s">
        <v>338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173</v>
      </c>
      <c r="AU196" s="16" t="s">
        <v>80</v>
      </c>
    </row>
    <row r="197" s="2" customFormat="1" ht="24.15" customHeight="1">
      <c r="A197" s="37"/>
      <c r="B197" s="38"/>
      <c r="C197" s="226" t="s">
        <v>323</v>
      </c>
      <c r="D197" s="226" t="s">
        <v>167</v>
      </c>
      <c r="E197" s="227" t="s">
        <v>340</v>
      </c>
      <c r="F197" s="228" t="s">
        <v>341</v>
      </c>
      <c r="G197" s="229" t="s">
        <v>223</v>
      </c>
      <c r="H197" s="230">
        <v>2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38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309</v>
      </c>
      <c r="AT197" s="238" t="s">
        <v>167</v>
      </c>
      <c r="AU197" s="238" t="s">
        <v>80</v>
      </c>
      <c r="AY197" s="16" t="s">
        <v>164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309</v>
      </c>
      <c r="BM197" s="238" t="s">
        <v>393</v>
      </c>
    </row>
    <row r="198" s="2" customFormat="1">
      <c r="A198" s="37"/>
      <c r="B198" s="38"/>
      <c r="C198" s="39"/>
      <c r="D198" s="240" t="s">
        <v>173</v>
      </c>
      <c r="E198" s="39"/>
      <c r="F198" s="241" t="s">
        <v>343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173</v>
      </c>
      <c r="AU198" s="16" t="s">
        <v>80</v>
      </c>
    </row>
    <row r="199" s="2" customFormat="1" ht="14.4" customHeight="1">
      <c r="A199" s="37"/>
      <c r="B199" s="38"/>
      <c r="C199" s="226" t="s">
        <v>328</v>
      </c>
      <c r="D199" s="226" t="s">
        <v>167</v>
      </c>
      <c r="E199" s="227" t="s">
        <v>345</v>
      </c>
      <c r="F199" s="228" t="s">
        <v>346</v>
      </c>
      <c r="G199" s="229" t="s">
        <v>192</v>
      </c>
      <c r="H199" s="230">
        <v>164.15199999999999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38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309</v>
      </c>
      <c r="AT199" s="238" t="s">
        <v>167</v>
      </c>
      <c r="AU199" s="238" t="s">
        <v>80</v>
      </c>
      <c r="AY199" s="16" t="s">
        <v>164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309</v>
      </c>
      <c r="BM199" s="238" t="s">
        <v>347</v>
      </c>
    </row>
    <row r="200" s="2" customFormat="1">
      <c r="A200" s="37"/>
      <c r="B200" s="38"/>
      <c r="C200" s="39"/>
      <c r="D200" s="240" t="s">
        <v>173</v>
      </c>
      <c r="E200" s="39"/>
      <c r="F200" s="241" t="s">
        <v>348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173</v>
      </c>
      <c r="AU200" s="16" t="s">
        <v>80</v>
      </c>
    </row>
    <row r="201" s="13" customFormat="1">
      <c r="A201" s="13"/>
      <c r="B201" s="245"/>
      <c r="C201" s="246"/>
      <c r="D201" s="240" t="s">
        <v>175</v>
      </c>
      <c r="E201" s="247" t="s">
        <v>1</v>
      </c>
      <c r="F201" s="248" t="s">
        <v>394</v>
      </c>
      <c r="G201" s="246"/>
      <c r="H201" s="249">
        <v>164.15199999999999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5" t="s">
        <v>175</v>
      </c>
      <c r="AU201" s="255" t="s">
        <v>80</v>
      </c>
      <c r="AV201" s="13" t="s">
        <v>82</v>
      </c>
      <c r="AW201" s="13" t="s">
        <v>30</v>
      </c>
      <c r="AX201" s="13" t="s">
        <v>80</v>
      </c>
      <c r="AY201" s="255" t="s">
        <v>164</v>
      </c>
    </row>
    <row r="202" s="2" customFormat="1" ht="14.4" customHeight="1">
      <c r="A202" s="37"/>
      <c r="B202" s="38"/>
      <c r="C202" s="226" t="s">
        <v>334</v>
      </c>
      <c r="D202" s="226" t="s">
        <v>167</v>
      </c>
      <c r="E202" s="227" t="s">
        <v>351</v>
      </c>
      <c r="F202" s="228" t="s">
        <v>352</v>
      </c>
      <c r="G202" s="229" t="s">
        <v>192</v>
      </c>
      <c r="H202" s="230">
        <v>0.126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38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309</v>
      </c>
      <c r="AT202" s="238" t="s">
        <v>167</v>
      </c>
      <c r="AU202" s="238" t="s">
        <v>80</v>
      </c>
      <c r="AY202" s="16" t="s">
        <v>164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309</v>
      </c>
      <c r="BM202" s="238" t="s">
        <v>353</v>
      </c>
    </row>
    <row r="203" s="2" customFormat="1">
      <c r="A203" s="37"/>
      <c r="B203" s="38"/>
      <c r="C203" s="39"/>
      <c r="D203" s="240" t="s">
        <v>173</v>
      </c>
      <c r="E203" s="39"/>
      <c r="F203" s="241" t="s">
        <v>354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173</v>
      </c>
      <c r="AU203" s="16" t="s">
        <v>80</v>
      </c>
    </row>
    <row r="204" s="13" customFormat="1">
      <c r="A204" s="13"/>
      <c r="B204" s="245"/>
      <c r="C204" s="246"/>
      <c r="D204" s="240" t="s">
        <v>175</v>
      </c>
      <c r="E204" s="247" t="s">
        <v>1</v>
      </c>
      <c r="F204" s="248" t="s">
        <v>395</v>
      </c>
      <c r="G204" s="246"/>
      <c r="H204" s="249">
        <v>0.073999999999999996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5" t="s">
        <v>175</v>
      </c>
      <c r="AU204" s="255" t="s">
        <v>80</v>
      </c>
      <c r="AV204" s="13" t="s">
        <v>82</v>
      </c>
      <c r="AW204" s="13" t="s">
        <v>30</v>
      </c>
      <c r="AX204" s="13" t="s">
        <v>73</v>
      </c>
      <c r="AY204" s="255" t="s">
        <v>164</v>
      </c>
    </row>
    <row r="205" s="13" customFormat="1">
      <c r="A205" s="13"/>
      <c r="B205" s="245"/>
      <c r="C205" s="246"/>
      <c r="D205" s="240" t="s">
        <v>175</v>
      </c>
      <c r="E205" s="247" t="s">
        <v>1</v>
      </c>
      <c r="F205" s="248" t="s">
        <v>396</v>
      </c>
      <c r="G205" s="246"/>
      <c r="H205" s="249">
        <v>0.051999999999999998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5" t="s">
        <v>175</v>
      </c>
      <c r="AU205" s="255" t="s">
        <v>80</v>
      </c>
      <c r="AV205" s="13" t="s">
        <v>82</v>
      </c>
      <c r="AW205" s="13" t="s">
        <v>30</v>
      </c>
      <c r="AX205" s="13" t="s">
        <v>73</v>
      </c>
      <c r="AY205" s="255" t="s">
        <v>164</v>
      </c>
    </row>
    <row r="206" s="14" customFormat="1">
      <c r="A206" s="14"/>
      <c r="B206" s="256"/>
      <c r="C206" s="257"/>
      <c r="D206" s="240" t="s">
        <v>175</v>
      </c>
      <c r="E206" s="258" t="s">
        <v>1</v>
      </c>
      <c r="F206" s="259" t="s">
        <v>181</v>
      </c>
      <c r="G206" s="257"/>
      <c r="H206" s="260">
        <v>0.126</v>
      </c>
      <c r="I206" s="261"/>
      <c r="J206" s="257"/>
      <c r="K206" s="257"/>
      <c r="L206" s="262"/>
      <c r="M206" s="278"/>
      <c r="N206" s="279"/>
      <c r="O206" s="279"/>
      <c r="P206" s="279"/>
      <c r="Q206" s="279"/>
      <c r="R206" s="279"/>
      <c r="S206" s="279"/>
      <c r="T206" s="28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6" t="s">
        <v>175</v>
      </c>
      <c r="AU206" s="266" t="s">
        <v>80</v>
      </c>
      <c r="AV206" s="14" t="s">
        <v>171</v>
      </c>
      <c r="AW206" s="14" t="s">
        <v>30</v>
      </c>
      <c r="AX206" s="14" t="s">
        <v>80</v>
      </c>
      <c r="AY206" s="266" t="s">
        <v>164</v>
      </c>
    </row>
    <row r="207" s="2" customFormat="1" ht="6.96" customHeight="1">
      <c r="A207" s="37"/>
      <c r="B207" s="65"/>
      <c r="C207" s="66"/>
      <c r="D207" s="66"/>
      <c r="E207" s="66"/>
      <c r="F207" s="66"/>
      <c r="G207" s="66"/>
      <c r="H207" s="66"/>
      <c r="I207" s="66"/>
      <c r="J207" s="66"/>
      <c r="K207" s="66"/>
      <c r="L207" s="43"/>
      <c r="M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</row>
  </sheetData>
  <sheetProtection sheet="1" autoFilter="0" formatColumns="0" formatRows="0" objects="1" scenarios="1" spinCount="100000" saltValue="WTMacupPG0mzEpkz0pluYLiVTU/WYlsPpl1cOes7QTQLgCiWzounK5Z1h0KsaQgqHmSNdmqEr9FPrHpdmVQJkw==" hashValue="gcVBlsvFFLqrlvdqYjh2YFaoA1C/5LJoRvX7Ac/Tle+W3bkxoONgafYCeCpEt5jg8Pbk6O88RbkT+bCgjktuNA==" algorithmName="SHA-512" password="CAD0"/>
  <autoFilter ref="C122:K2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138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397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ROUND((SUM(BE123:BE214)),  2)</f>
        <v>0</v>
      </c>
      <c r="G35" s="37"/>
      <c r="H35" s="37"/>
      <c r="I35" s="163">
        <v>0.20999999999999999</v>
      </c>
      <c r="J35" s="162">
        <f>ROUND(((SUM(BE123:BE214))*I35),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ROUND((SUM(BF123:BF214)),  2)</f>
        <v>0</v>
      </c>
      <c r="G36" s="37"/>
      <c r="H36" s="37"/>
      <c r="I36" s="163">
        <v>0.14999999999999999</v>
      </c>
      <c r="J36" s="162">
        <f>ROUND(((SUM(BF123:BF214))*I36),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ROUND((SUM(BG123:BG214)),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ROUND((SUM(BH123:BH214)),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ROUND((SUM(BI123:BI214)),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01-4 - k.č. 34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J186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138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01-4 - k.č. 34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P124+P186</f>
        <v>0</v>
      </c>
      <c r="Q123" s="103"/>
      <c r="R123" s="207">
        <f>R124+R186</f>
        <v>313.57648</v>
      </c>
      <c r="S123" s="103"/>
      <c r="T123" s="208">
        <f>T124+T186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BK124+BK186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313.57648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SUM(P126:P185)</f>
        <v>0</v>
      </c>
      <c r="Q125" s="218"/>
      <c r="R125" s="219">
        <f>SUM(R126:R185)</f>
        <v>313.57648</v>
      </c>
      <c r="S125" s="218"/>
      <c r="T125" s="220">
        <f>SUM(T126:T185)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SUM(BK126:BK185)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225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398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225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179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399</v>
      </c>
      <c r="G130" s="246"/>
      <c r="H130" s="249">
        <v>225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225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15.75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186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400</v>
      </c>
      <c r="G134" s="246"/>
      <c r="H134" s="249">
        <v>15.75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28.350000000000001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28.350000000000001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194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401</v>
      </c>
      <c r="G137" s="246"/>
      <c r="H137" s="249">
        <v>28.350000000000001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196</v>
      </c>
      <c r="F138" s="228" t="s">
        <v>197</v>
      </c>
      <c r="G138" s="229" t="s">
        <v>185</v>
      </c>
      <c r="H138" s="230">
        <v>158.09999999999999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198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199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201</v>
      </c>
      <c r="F140" s="228" t="s">
        <v>202</v>
      </c>
      <c r="G140" s="229" t="s">
        <v>170</v>
      </c>
      <c r="H140" s="230">
        <v>562.5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203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204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13" customFormat="1">
      <c r="A142" s="13"/>
      <c r="B142" s="245"/>
      <c r="C142" s="246"/>
      <c r="D142" s="240" t="s">
        <v>175</v>
      </c>
      <c r="E142" s="247" t="s">
        <v>1</v>
      </c>
      <c r="F142" s="248" t="s">
        <v>402</v>
      </c>
      <c r="G142" s="246"/>
      <c r="H142" s="249">
        <v>562.5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175</v>
      </c>
      <c r="AU142" s="255" t="s">
        <v>82</v>
      </c>
      <c r="AV142" s="13" t="s">
        <v>82</v>
      </c>
      <c r="AW142" s="13" t="s">
        <v>30</v>
      </c>
      <c r="AX142" s="13" t="s">
        <v>73</v>
      </c>
      <c r="AY142" s="255" t="s">
        <v>164</v>
      </c>
    </row>
    <row r="143" s="14" customFormat="1">
      <c r="A143" s="14"/>
      <c r="B143" s="256"/>
      <c r="C143" s="257"/>
      <c r="D143" s="240" t="s">
        <v>175</v>
      </c>
      <c r="E143" s="258" t="s">
        <v>1</v>
      </c>
      <c r="F143" s="259" t="s">
        <v>181</v>
      </c>
      <c r="G143" s="257"/>
      <c r="H143" s="260">
        <v>562.5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175</v>
      </c>
      <c r="AU143" s="266" t="s">
        <v>82</v>
      </c>
      <c r="AV143" s="14" t="s">
        <v>171</v>
      </c>
      <c r="AW143" s="14" t="s">
        <v>30</v>
      </c>
      <c r="AX143" s="14" t="s">
        <v>80</v>
      </c>
      <c r="AY143" s="266" t="s">
        <v>164</v>
      </c>
    </row>
    <row r="144" s="2" customFormat="1" ht="14.4" customHeight="1">
      <c r="A144" s="37"/>
      <c r="B144" s="38"/>
      <c r="C144" s="226" t="s">
        <v>206</v>
      </c>
      <c r="D144" s="226" t="s">
        <v>167</v>
      </c>
      <c r="E144" s="227" t="s">
        <v>207</v>
      </c>
      <c r="F144" s="228" t="s">
        <v>208</v>
      </c>
      <c r="G144" s="229" t="s">
        <v>185</v>
      </c>
      <c r="H144" s="230">
        <v>158.09999999999999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38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171</v>
      </c>
      <c r="AT144" s="238" t="s">
        <v>167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209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210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26" t="s">
        <v>193</v>
      </c>
      <c r="D146" s="226" t="s">
        <v>167</v>
      </c>
      <c r="E146" s="227" t="s">
        <v>211</v>
      </c>
      <c r="F146" s="228" t="s">
        <v>212</v>
      </c>
      <c r="G146" s="229" t="s">
        <v>185</v>
      </c>
      <c r="H146" s="230">
        <v>158.09999999999999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38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171</v>
      </c>
      <c r="AT146" s="238" t="s">
        <v>167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213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214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14.4" customHeight="1">
      <c r="A148" s="37"/>
      <c r="B148" s="38"/>
      <c r="C148" s="267" t="s">
        <v>215</v>
      </c>
      <c r="D148" s="267" t="s">
        <v>189</v>
      </c>
      <c r="E148" s="268" t="s">
        <v>216</v>
      </c>
      <c r="F148" s="269" t="s">
        <v>217</v>
      </c>
      <c r="G148" s="270" t="s">
        <v>192</v>
      </c>
      <c r="H148" s="271">
        <v>284.57999999999998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38</v>
      </c>
      <c r="O148" s="90"/>
      <c r="P148" s="236">
        <f>O148*H148</f>
        <v>0</v>
      </c>
      <c r="Q148" s="236">
        <v>1</v>
      </c>
      <c r="R148" s="236">
        <f>Q148*H148</f>
        <v>284.57999999999998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193</v>
      </c>
      <c r="AT148" s="238" t="s">
        <v>189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218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217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13" customFormat="1">
      <c r="A150" s="13"/>
      <c r="B150" s="245"/>
      <c r="C150" s="246"/>
      <c r="D150" s="240" t="s">
        <v>175</v>
      </c>
      <c r="E150" s="246"/>
      <c r="F150" s="248" t="s">
        <v>403</v>
      </c>
      <c r="G150" s="246"/>
      <c r="H150" s="249">
        <v>284.57999999999998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175</v>
      </c>
      <c r="AU150" s="255" t="s">
        <v>82</v>
      </c>
      <c r="AV150" s="13" t="s">
        <v>82</v>
      </c>
      <c r="AW150" s="13" t="s">
        <v>4</v>
      </c>
      <c r="AX150" s="13" t="s">
        <v>80</v>
      </c>
      <c r="AY150" s="255" t="s">
        <v>164</v>
      </c>
    </row>
    <row r="151" s="2" customFormat="1" ht="14.4" customHeight="1">
      <c r="A151" s="37"/>
      <c r="B151" s="38"/>
      <c r="C151" s="226" t="s">
        <v>220</v>
      </c>
      <c r="D151" s="226" t="s">
        <v>167</v>
      </c>
      <c r="E151" s="227" t="s">
        <v>221</v>
      </c>
      <c r="F151" s="228" t="s">
        <v>222</v>
      </c>
      <c r="G151" s="229" t="s">
        <v>223</v>
      </c>
      <c r="H151" s="230">
        <v>340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38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171</v>
      </c>
      <c r="AT151" s="238" t="s">
        <v>167</v>
      </c>
      <c r="AU151" s="238" t="s">
        <v>82</v>
      </c>
      <c r="AY151" s="16" t="s">
        <v>164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171</v>
      </c>
      <c r="BM151" s="238" t="s">
        <v>224</v>
      </c>
    </row>
    <row r="152" s="2" customFormat="1">
      <c r="A152" s="37"/>
      <c r="B152" s="38"/>
      <c r="C152" s="39"/>
      <c r="D152" s="240" t="s">
        <v>173</v>
      </c>
      <c r="E152" s="39"/>
      <c r="F152" s="241" t="s">
        <v>225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173</v>
      </c>
      <c r="AU152" s="16" t="s">
        <v>82</v>
      </c>
    </row>
    <row r="153" s="2" customFormat="1" ht="24.15" customHeight="1">
      <c r="A153" s="37"/>
      <c r="B153" s="38"/>
      <c r="C153" s="226" t="s">
        <v>226</v>
      </c>
      <c r="D153" s="226" t="s">
        <v>167</v>
      </c>
      <c r="E153" s="227" t="s">
        <v>227</v>
      </c>
      <c r="F153" s="228" t="s">
        <v>228</v>
      </c>
      <c r="G153" s="229" t="s">
        <v>229</v>
      </c>
      <c r="H153" s="230">
        <v>0.22500000000000001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171</v>
      </c>
      <c r="AT153" s="238" t="s">
        <v>167</v>
      </c>
      <c r="AU153" s="238" t="s">
        <v>82</v>
      </c>
      <c r="AY153" s="16" t="s">
        <v>164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171</v>
      </c>
      <c r="BM153" s="238" t="s">
        <v>404</v>
      </c>
    </row>
    <row r="154" s="2" customFormat="1">
      <c r="A154" s="37"/>
      <c r="B154" s="38"/>
      <c r="C154" s="39"/>
      <c r="D154" s="240" t="s">
        <v>173</v>
      </c>
      <c r="E154" s="39"/>
      <c r="F154" s="241" t="s">
        <v>231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173</v>
      </c>
      <c r="AU154" s="16" t="s">
        <v>82</v>
      </c>
    </row>
    <row r="155" s="2" customFormat="1" ht="24.15" customHeight="1">
      <c r="A155" s="37"/>
      <c r="B155" s="38"/>
      <c r="C155" s="226" t="s">
        <v>232</v>
      </c>
      <c r="D155" s="226" t="s">
        <v>167</v>
      </c>
      <c r="E155" s="227" t="s">
        <v>233</v>
      </c>
      <c r="F155" s="228" t="s">
        <v>234</v>
      </c>
      <c r="G155" s="229" t="s">
        <v>229</v>
      </c>
      <c r="H155" s="230">
        <v>0.22500000000000001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171</v>
      </c>
      <c r="AT155" s="238" t="s">
        <v>167</v>
      </c>
      <c r="AU155" s="238" t="s">
        <v>82</v>
      </c>
      <c r="AY155" s="16" t="s">
        <v>164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171</v>
      </c>
      <c r="BM155" s="238" t="s">
        <v>235</v>
      </c>
    </row>
    <row r="156" s="2" customFormat="1">
      <c r="A156" s="37"/>
      <c r="B156" s="38"/>
      <c r="C156" s="39"/>
      <c r="D156" s="240" t="s">
        <v>173</v>
      </c>
      <c r="E156" s="39"/>
      <c r="F156" s="241" t="s">
        <v>236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173</v>
      </c>
      <c r="AU156" s="16" t="s">
        <v>82</v>
      </c>
    </row>
    <row r="157" s="2" customFormat="1" ht="14.4" customHeight="1">
      <c r="A157" s="37"/>
      <c r="B157" s="38"/>
      <c r="C157" s="226" t="s">
        <v>237</v>
      </c>
      <c r="D157" s="226" t="s">
        <v>167</v>
      </c>
      <c r="E157" s="227" t="s">
        <v>238</v>
      </c>
      <c r="F157" s="228" t="s">
        <v>239</v>
      </c>
      <c r="G157" s="229" t="s">
        <v>240</v>
      </c>
      <c r="H157" s="230">
        <v>7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38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171</v>
      </c>
      <c r="AT157" s="238" t="s">
        <v>167</v>
      </c>
      <c r="AU157" s="238" t="s">
        <v>82</v>
      </c>
      <c r="AY157" s="16" t="s">
        <v>164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171</v>
      </c>
      <c r="BM157" s="238" t="s">
        <v>241</v>
      </c>
    </row>
    <row r="158" s="2" customFormat="1">
      <c r="A158" s="37"/>
      <c r="B158" s="38"/>
      <c r="C158" s="39"/>
      <c r="D158" s="240" t="s">
        <v>173</v>
      </c>
      <c r="E158" s="39"/>
      <c r="F158" s="241" t="s">
        <v>242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173</v>
      </c>
      <c r="AU158" s="16" t="s">
        <v>82</v>
      </c>
    </row>
    <row r="159" s="2" customFormat="1" ht="14.4" customHeight="1">
      <c r="A159" s="37"/>
      <c r="B159" s="38"/>
      <c r="C159" s="267" t="s">
        <v>243</v>
      </c>
      <c r="D159" s="267" t="s">
        <v>189</v>
      </c>
      <c r="E159" s="268" t="s">
        <v>244</v>
      </c>
      <c r="F159" s="269" t="s">
        <v>245</v>
      </c>
      <c r="G159" s="270" t="s">
        <v>223</v>
      </c>
      <c r="H159" s="271">
        <v>2</v>
      </c>
      <c r="I159" s="272"/>
      <c r="J159" s="273">
        <f>ROUND(I159*H159,2)</f>
        <v>0</v>
      </c>
      <c r="K159" s="274"/>
      <c r="L159" s="275"/>
      <c r="M159" s="276" t="s">
        <v>1</v>
      </c>
      <c r="N159" s="277" t="s">
        <v>38</v>
      </c>
      <c r="O159" s="90"/>
      <c r="P159" s="236">
        <f>O159*H159</f>
        <v>0</v>
      </c>
      <c r="Q159" s="236">
        <v>0.2195</v>
      </c>
      <c r="R159" s="236">
        <f>Q159*H159</f>
        <v>0.439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193</v>
      </c>
      <c r="AT159" s="238" t="s">
        <v>189</v>
      </c>
      <c r="AU159" s="238" t="s">
        <v>82</v>
      </c>
      <c r="AY159" s="16" t="s">
        <v>164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171</v>
      </c>
      <c r="BM159" s="238" t="s">
        <v>246</v>
      </c>
    </row>
    <row r="160" s="2" customFormat="1">
      <c r="A160" s="37"/>
      <c r="B160" s="38"/>
      <c r="C160" s="39"/>
      <c r="D160" s="240" t="s">
        <v>173</v>
      </c>
      <c r="E160" s="39"/>
      <c r="F160" s="241" t="s">
        <v>245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173</v>
      </c>
      <c r="AU160" s="16" t="s">
        <v>82</v>
      </c>
    </row>
    <row r="161" s="2" customFormat="1" ht="24.15" customHeight="1">
      <c r="A161" s="37"/>
      <c r="B161" s="38"/>
      <c r="C161" s="226" t="s">
        <v>8</v>
      </c>
      <c r="D161" s="226" t="s">
        <v>167</v>
      </c>
      <c r="E161" s="227" t="s">
        <v>247</v>
      </c>
      <c r="F161" s="228" t="s">
        <v>248</v>
      </c>
      <c r="G161" s="229" t="s">
        <v>240</v>
      </c>
      <c r="H161" s="230">
        <v>50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171</v>
      </c>
      <c r="AT161" s="238" t="s">
        <v>167</v>
      </c>
      <c r="AU161" s="238" t="s">
        <v>82</v>
      </c>
      <c r="AY161" s="16" t="s">
        <v>164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171</v>
      </c>
      <c r="BM161" s="238" t="s">
        <v>249</v>
      </c>
    </row>
    <row r="162" s="2" customFormat="1">
      <c r="A162" s="37"/>
      <c r="B162" s="38"/>
      <c r="C162" s="39"/>
      <c r="D162" s="240" t="s">
        <v>173</v>
      </c>
      <c r="E162" s="39"/>
      <c r="F162" s="241" t="s">
        <v>250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173</v>
      </c>
      <c r="AU162" s="16" t="s">
        <v>82</v>
      </c>
    </row>
    <row r="163" s="2" customFormat="1" ht="14.4" customHeight="1">
      <c r="A163" s="37"/>
      <c r="B163" s="38"/>
      <c r="C163" s="267" t="s">
        <v>251</v>
      </c>
      <c r="D163" s="267" t="s">
        <v>189</v>
      </c>
      <c r="E163" s="268" t="s">
        <v>252</v>
      </c>
      <c r="F163" s="269" t="s">
        <v>253</v>
      </c>
      <c r="G163" s="270" t="s">
        <v>223</v>
      </c>
      <c r="H163" s="271">
        <v>746</v>
      </c>
      <c r="I163" s="272"/>
      <c r="J163" s="273">
        <f>ROUND(I163*H163,2)</f>
        <v>0</v>
      </c>
      <c r="K163" s="274"/>
      <c r="L163" s="275"/>
      <c r="M163" s="276" t="s">
        <v>1</v>
      </c>
      <c r="N163" s="277" t="s">
        <v>38</v>
      </c>
      <c r="O163" s="90"/>
      <c r="P163" s="236">
        <f>O163*H163</f>
        <v>0</v>
      </c>
      <c r="Q163" s="236">
        <v>0.00018000000000000001</v>
      </c>
      <c r="R163" s="236">
        <f>Q163*H163</f>
        <v>0.13428000000000001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193</v>
      </c>
      <c r="AT163" s="238" t="s">
        <v>189</v>
      </c>
      <c r="AU163" s="238" t="s">
        <v>82</v>
      </c>
      <c r="AY163" s="16" t="s">
        <v>164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171</v>
      </c>
      <c r="BM163" s="238" t="s">
        <v>254</v>
      </c>
    </row>
    <row r="164" s="2" customFormat="1">
      <c r="A164" s="37"/>
      <c r="B164" s="38"/>
      <c r="C164" s="39"/>
      <c r="D164" s="240" t="s">
        <v>173</v>
      </c>
      <c r="E164" s="39"/>
      <c r="F164" s="241" t="s">
        <v>253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173</v>
      </c>
      <c r="AU164" s="16" t="s">
        <v>82</v>
      </c>
    </row>
    <row r="165" s="13" customFormat="1">
      <c r="A165" s="13"/>
      <c r="B165" s="245"/>
      <c r="C165" s="246"/>
      <c r="D165" s="240" t="s">
        <v>175</v>
      </c>
      <c r="E165" s="247" t="s">
        <v>1</v>
      </c>
      <c r="F165" s="248" t="s">
        <v>405</v>
      </c>
      <c r="G165" s="246"/>
      <c r="H165" s="249">
        <v>746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175</v>
      </c>
      <c r="AU165" s="255" t="s">
        <v>82</v>
      </c>
      <c r="AV165" s="13" t="s">
        <v>82</v>
      </c>
      <c r="AW165" s="13" t="s">
        <v>30</v>
      </c>
      <c r="AX165" s="13" t="s">
        <v>80</v>
      </c>
      <c r="AY165" s="255" t="s">
        <v>164</v>
      </c>
    </row>
    <row r="166" s="2" customFormat="1" ht="14.4" customHeight="1">
      <c r="A166" s="37"/>
      <c r="B166" s="38"/>
      <c r="C166" s="267" t="s">
        <v>256</v>
      </c>
      <c r="D166" s="267" t="s">
        <v>189</v>
      </c>
      <c r="E166" s="268" t="s">
        <v>257</v>
      </c>
      <c r="F166" s="269" t="s">
        <v>258</v>
      </c>
      <c r="G166" s="270" t="s">
        <v>223</v>
      </c>
      <c r="H166" s="271">
        <v>120</v>
      </c>
      <c r="I166" s="272"/>
      <c r="J166" s="273">
        <f>ROUND(I166*H166,2)</f>
        <v>0</v>
      </c>
      <c r="K166" s="274"/>
      <c r="L166" s="275"/>
      <c r="M166" s="276" t="s">
        <v>1</v>
      </c>
      <c r="N166" s="277" t="s">
        <v>38</v>
      </c>
      <c r="O166" s="90"/>
      <c r="P166" s="236">
        <f>O166*H166</f>
        <v>0</v>
      </c>
      <c r="Q166" s="236">
        <v>0.00051999999999999995</v>
      </c>
      <c r="R166" s="236">
        <f>Q166*H166</f>
        <v>0.062399999999999997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193</v>
      </c>
      <c r="AT166" s="238" t="s">
        <v>189</v>
      </c>
      <c r="AU166" s="238" t="s">
        <v>82</v>
      </c>
      <c r="AY166" s="16" t="s">
        <v>164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171</v>
      </c>
      <c r="BM166" s="238" t="s">
        <v>406</v>
      </c>
    </row>
    <row r="167" s="2" customFormat="1">
      <c r="A167" s="37"/>
      <c r="B167" s="38"/>
      <c r="C167" s="39"/>
      <c r="D167" s="240" t="s">
        <v>173</v>
      </c>
      <c r="E167" s="39"/>
      <c r="F167" s="241" t="s">
        <v>258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173</v>
      </c>
      <c r="AU167" s="16" t="s">
        <v>82</v>
      </c>
    </row>
    <row r="168" s="2" customFormat="1" ht="14.4" customHeight="1">
      <c r="A168" s="37"/>
      <c r="B168" s="38"/>
      <c r="C168" s="267" t="s">
        <v>260</v>
      </c>
      <c r="D168" s="267" t="s">
        <v>189</v>
      </c>
      <c r="E168" s="268" t="s">
        <v>261</v>
      </c>
      <c r="F168" s="269" t="s">
        <v>262</v>
      </c>
      <c r="G168" s="270" t="s">
        <v>223</v>
      </c>
      <c r="H168" s="271">
        <v>120</v>
      </c>
      <c r="I168" s="272"/>
      <c r="J168" s="273">
        <f>ROUND(I168*H168,2)</f>
        <v>0</v>
      </c>
      <c r="K168" s="274"/>
      <c r="L168" s="275"/>
      <c r="M168" s="276" t="s">
        <v>1</v>
      </c>
      <c r="N168" s="277" t="s">
        <v>38</v>
      </c>
      <c r="O168" s="90"/>
      <c r="P168" s="236">
        <f>O168*H168</f>
        <v>0</v>
      </c>
      <c r="Q168" s="236">
        <v>9.0000000000000006E-05</v>
      </c>
      <c r="R168" s="236">
        <f>Q168*H168</f>
        <v>0.010800000000000001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193</v>
      </c>
      <c r="AT168" s="238" t="s">
        <v>189</v>
      </c>
      <c r="AU168" s="238" t="s">
        <v>82</v>
      </c>
      <c r="AY168" s="16" t="s">
        <v>164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171</v>
      </c>
      <c r="BM168" s="238" t="s">
        <v>407</v>
      </c>
    </row>
    <row r="169" s="2" customFormat="1">
      <c r="A169" s="37"/>
      <c r="B169" s="38"/>
      <c r="C169" s="39"/>
      <c r="D169" s="240" t="s">
        <v>173</v>
      </c>
      <c r="E169" s="39"/>
      <c r="F169" s="241" t="s">
        <v>262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173</v>
      </c>
      <c r="AU169" s="16" t="s">
        <v>82</v>
      </c>
    </row>
    <row r="170" s="2" customFormat="1" ht="14.4" customHeight="1">
      <c r="A170" s="37"/>
      <c r="B170" s="38"/>
      <c r="C170" s="226" t="s">
        <v>264</v>
      </c>
      <c r="D170" s="226" t="s">
        <v>167</v>
      </c>
      <c r="E170" s="227" t="s">
        <v>265</v>
      </c>
      <c r="F170" s="228" t="s">
        <v>266</v>
      </c>
      <c r="G170" s="229" t="s">
        <v>223</v>
      </c>
      <c r="H170" s="230">
        <v>48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171</v>
      </c>
      <c r="AT170" s="238" t="s">
        <v>167</v>
      </c>
      <c r="AU170" s="238" t="s">
        <v>82</v>
      </c>
      <c r="AY170" s="16" t="s">
        <v>164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171</v>
      </c>
      <c r="BM170" s="238" t="s">
        <v>267</v>
      </c>
    </row>
    <row r="171" s="2" customFormat="1">
      <c r="A171" s="37"/>
      <c r="B171" s="38"/>
      <c r="C171" s="39"/>
      <c r="D171" s="240" t="s">
        <v>173</v>
      </c>
      <c r="E171" s="39"/>
      <c r="F171" s="241" t="s">
        <v>268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173</v>
      </c>
      <c r="AU171" s="16" t="s">
        <v>82</v>
      </c>
    </row>
    <row r="172" s="2" customFormat="1" ht="14.4" customHeight="1">
      <c r="A172" s="37"/>
      <c r="B172" s="38"/>
      <c r="C172" s="226" t="s">
        <v>269</v>
      </c>
      <c r="D172" s="226" t="s">
        <v>167</v>
      </c>
      <c r="E172" s="227" t="s">
        <v>270</v>
      </c>
      <c r="F172" s="228" t="s">
        <v>271</v>
      </c>
      <c r="G172" s="229" t="s">
        <v>223</v>
      </c>
      <c r="H172" s="230">
        <v>8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171</v>
      </c>
      <c r="AT172" s="238" t="s">
        <v>167</v>
      </c>
      <c r="AU172" s="238" t="s">
        <v>82</v>
      </c>
      <c r="AY172" s="16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171</v>
      </c>
      <c r="BM172" s="238" t="s">
        <v>272</v>
      </c>
    </row>
    <row r="173" s="2" customFormat="1">
      <c r="A173" s="37"/>
      <c r="B173" s="38"/>
      <c r="C173" s="39"/>
      <c r="D173" s="240" t="s">
        <v>173</v>
      </c>
      <c r="E173" s="39"/>
      <c r="F173" s="241" t="s">
        <v>273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173</v>
      </c>
      <c r="AU173" s="16" t="s">
        <v>82</v>
      </c>
    </row>
    <row r="174" s="2" customFormat="1" ht="24.15" customHeight="1">
      <c r="A174" s="37"/>
      <c r="B174" s="38"/>
      <c r="C174" s="226" t="s">
        <v>7</v>
      </c>
      <c r="D174" s="226" t="s">
        <v>167</v>
      </c>
      <c r="E174" s="227" t="s">
        <v>274</v>
      </c>
      <c r="F174" s="228" t="s">
        <v>275</v>
      </c>
      <c r="G174" s="229" t="s">
        <v>229</v>
      </c>
      <c r="H174" s="230">
        <v>0.22500000000000001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38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171</v>
      </c>
      <c r="AT174" s="238" t="s">
        <v>167</v>
      </c>
      <c r="AU174" s="238" t="s">
        <v>82</v>
      </c>
      <c r="AY174" s="16" t="s">
        <v>164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171</v>
      </c>
      <c r="BM174" s="238" t="s">
        <v>276</v>
      </c>
    </row>
    <row r="175" s="2" customFormat="1">
      <c r="A175" s="37"/>
      <c r="B175" s="38"/>
      <c r="C175" s="39"/>
      <c r="D175" s="240" t="s">
        <v>173</v>
      </c>
      <c r="E175" s="39"/>
      <c r="F175" s="241" t="s">
        <v>277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173</v>
      </c>
      <c r="AU175" s="16" t="s">
        <v>82</v>
      </c>
    </row>
    <row r="176" s="2" customFormat="1" ht="24.15" customHeight="1">
      <c r="A176" s="37"/>
      <c r="B176" s="38"/>
      <c r="C176" s="226" t="s">
        <v>278</v>
      </c>
      <c r="D176" s="226" t="s">
        <v>167</v>
      </c>
      <c r="E176" s="227" t="s">
        <v>279</v>
      </c>
      <c r="F176" s="228" t="s">
        <v>280</v>
      </c>
      <c r="G176" s="229" t="s">
        <v>281</v>
      </c>
      <c r="H176" s="230">
        <v>24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38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171</v>
      </c>
      <c r="AT176" s="238" t="s">
        <v>167</v>
      </c>
      <c r="AU176" s="238" t="s">
        <v>82</v>
      </c>
      <c r="AY176" s="16" t="s">
        <v>164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171</v>
      </c>
      <c r="BM176" s="238" t="s">
        <v>282</v>
      </c>
    </row>
    <row r="177" s="2" customFormat="1">
      <c r="A177" s="37"/>
      <c r="B177" s="38"/>
      <c r="C177" s="39"/>
      <c r="D177" s="240" t="s">
        <v>173</v>
      </c>
      <c r="E177" s="39"/>
      <c r="F177" s="241" t="s">
        <v>283</v>
      </c>
      <c r="G177" s="39"/>
      <c r="H177" s="39"/>
      <c r="I177" s="242"/>
      <c r="J177" s="39"/>
      <c r="K177" s="39"/>
      <c r="L177" s="43"/>
      <c r="M177" s="243"/>
      <c r="N177" s="24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173</v>
      </c>
      <c r="AU177" s="16" t="s">
        <v>82</v>
      </c>
    </row>
    <row r="178" s="2" customFormat="1" ht="24.15" customHeight="1">
      <c r="A178" s="37"/>
      <c r="B178" s="38"/>
      <c r="C178" s="226" t="s">
        <v>284</v>
      </c>
      <c r="D178" s="226" t="s">
        <v>167</v>
      </c>
      <c r="E178" s="227" t="s">
        <v>285</v>
      </c>
      <c r="F178" s="228" t="s">
        <v>286</v>
      </c>
      <c r="G178" s="229" t="s">
        <v>281</v>
      </c>
      <c r="H178" s="230">
        <v>2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38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171</v>
      </c>
      <c r="AT178" s="238" t="s">
        <v>167</v>
      </c>
      <c r="AU178" s="238" t="s">
        <v>82</v>
      </c>
      <c r="AY178" s="16" t="s">
        <v>164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171</v>
      </c>
      <c r="BM178" s="238" t="s">
        <v>287</v>
      </c>
    </row>
    <row r="179" s="2" customFormat="1">
      <c r="A179" s="37"/>
      <c r="B179" s="38"/>
      <c r="C179" s="39"/>
      <c r="D179" s="240" t="s">
        <v>173</v>
      </c>
      <c r="E179" s="39"/>
      <c r="F179" s="241" t="s">
        <v>288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173</v>
      </c>
      <c r="AU179" s="16" t="s">
        <v>82</v>
      </c>
    </row>
    <row r="180" s="2" customFormat="1" ht="37.8" customHeight="1">
      <c r="A180" s="37"/>
      <c r="B180" s="38"/>
      <c r="C180" s="226" t="s">
        <v>289</v>
      </c>
      <c r="D180" s="226" t="s">
        <v>167</v>
      </c>
      <c r="E180" s="227" t="s">
        <v>290</v>
      </c>
      <c r="F180" s="228" t="s">
        <v>291</v>
      </c>
      <c r="G180" s="229" t="s">
        <v>240</v>
      </c>
      <c r="H180" s="230">
        <v>225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38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171</v>
      </c>
      <c r="AT180" s="238" t="s">
        <v>167</v>
      </c>
      <c r="AU180" s="238" t="s">
        <v>82</v>
      </c>
      <c r="AY180" s="16" t="s">
        <v>164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171</v>
      </c>
      <c r="BM180" s="238" t="s">
        <v>292</v>
      </c>
    </row>
    <row r="181" s="2" customFormat="1">
      <c r="A181" s="37"/>
      <c r="B181" s="38"/>
      <c r="C181" s="39"/>
      <c r="D181" s="240" t="s">
        <v>173</v>
      </c>
      <c r="E181" s="39"/>
      <c r="F181" s="241" t="s">
        <v>293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173</v>
      </c>
      <c r="AU181" s="16" t="s">
        <v>82</v>
      </c>
    </row>
    <row r="182" s="2" customFormat="1" ht="37.8" customHeight="1">
      <c r="A182" s="37"/>
      <c r="B182" s="38"/>
      <c r="C182" s="226" t="s">
        <v>294</v>
      </c>
      <c r="D182" s="226" t="s">
        <v>167</v>
      </c>
      <c r="E182" s="227" t="s">
        <v>295</v>
      </c>
      <c r="F182" s="228" t="s">
        <v>296</v>
      </c>
      <c r="G182" s="229" t="s">
        <v>240</v>
      </c>
      <c r="H182" s="230">
        <v>225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38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171</v>
      </c>
      <c r="AT182" s="238" t="s">
        <v>167</v>
      </c>
      <c r="AU182" s="238" t="s">
        <v>82</v>
      </c>
      <c r="AY182" s="16" t="s">
        <v>164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171</v>
      </c>
      <c r="BM182" s="238" t="s">
        <v>297</v>
      </c>
    </row>
    <row r="183" s="2" customFormat="1">
      <c r="A183" s="37"/>
      <c r="B183" s="38"/>
      <c r="C183" s="39"/>
      <c r="D183" s="240" t="s">
        <v>173</v>
      </c>
      <c r="E183" s="39"/>
      <c r="F183" s="241" t="s">
        <v>298</v>
      </c>
      <c r="G183" s="39"/>
      <c r="H183" s="39"/>
      <c r="I183" s="242"/>
      <c r="J183" s="39"/>
      <c r="K183" s="39"/>
      <c r="L183" s="43"/>
      <c r="M183" s="243"/>
      <c r="N183" s="24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173</v>
      </c>
      <c r="AU183" s="16" t="s">
        <v>82</v>
      </c>
    </row>
    <row r="184" s="2" customFormat="1" ht="14.4" customHeight="1">
      <c r="A184" s="37"/>
      <c r="B184" s="38"/>
      <c r="C184" s="226" t="s">
        <v>299</v>
      </c>
      <c r="D184" s="226" t="s">
        <v>167</v>
      </c>
      <c r="E184" s="227" t="s">
        <v>300</v>
      </c>
      <c r="F184" s="228" t="s">
        <v>301</v>
      </c>
      <c r="G184" s="229" t="s">
        <v>192</v>
      </c>
      <c r="H184" s="230">
        <v>1.1479999999999999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38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171</v>
      </c>
      <c r="AT184" s="238" t="s">
        <v>167</v>
      </c>
      <c r="AU184" s="238" t="s">
        <v>82</v>
      </c>
      <c r="AY184" s="16" t="s">
        <v>164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171</v>
      </c>
      <c r="BM184" s="238" t="s">
        <v>408</v>
      </c>
    </row>
    <row r="185" s="2" customFormat="1">
      <c r="A185" s="37"/>
      <c r="B185" s="38"/>
      <c r="C185" s="39"/>
      <c r="D185" s="240" t="s">
        <v>173</v>
      </c>
      <c r="E185" s="39"/>
      <c r="F185" s="241" t="s">
        <v>303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173</v>
      </c>
      <c r="AU185" s="16" t="s">
        <v>82</v>
      </c>
    </row>
    <row r="186" s="12" customFormat="1" ht="25.92" customHeight="1">
      <c r="A186" s="12"/>
      <c r="B186" s="210"/>
      <c r="C186" s="211"/>
      <c r="D186" s="212" t="s">
        <v>72</v>
      </c>
      <c r="E186" s="213" t="s">
        <v>304</v>
      </c>
      <c r="F186" s="213" t="s">
        <v>305</v>
      </c>
      <c r="G186" s="211"/>
      <c r="H186" s="211"/>
      <c r="I186" s="214"/>
      <c r="J186" s="215">
        <f>BK186</f>
        <v>0</v>
      </c>
      <c r="K186" s="211"/>
      <c r="L186" s="216"/>
      <c r="M186" s="217"/>
      <c r="N186" s="218"/>
      <c r="O186" s="218"/>
      <c r="P186" s="219">
        <f>SUM(P187:P214)</f>
        <v>0</v>
      </c>
      <c r="Q186" s="218"/>
      <c r="R186" s="219">
        <f>SUM(R187:R214)</f>
        <v>0</v>
      </c>
      <c r="S186" s="218"/>
      <c r="T186" s="220">
        <f>SUM(T187:T214)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171</v>
      </c>
      <c r="AT186" s="222" t="s">
        <v>72</v>
      </c>
      <c r="AU186" s="222" t="s">
        <v>73</v>
      </c>
      <c r="AY186" s="221" t="s">
        <v>164</v>
      </c>
      <c r="BK186" s="223">
        <f>SUM(BK187:BK214)</f>
        <v>0</v>
      </c>
    </row>
    <row r="187" s="2" customFormat="1" ht="49.05" customHeight="1">
      <c r="A187" s="37"/>
      <c r="B187" s="38"/>
      <c r="C187" s="226" t="s">
        <v>306</v>
      </c>
      <c r="D187" s="226" t="s">
        <v>167</v>
      </c>
      <c r="E187" s="227" t="s">
        <v>307</v>
      </c>
      <c r="F187" s="228" t="s">
        <v>308</v>
      </c>
      <c r="G187" s="229" t="s">
        <v>192</v>
      </c>
      <c r="H187" s="230">
        <v>0.253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38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309</v>
      </c>
      <c r="AT187" s="238" t="s">
        <v>167</v>
      </c>
      <c r="AU187" s="238" t="s">
        <v>80</v>
      </c>
      <c r="AY187" s="16" t="s">
        <v>164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309</v>
      </c>
      <c r="BM187" s="238" t="s">
        <v>310</v>
      </c>
    </row>
    <row r="188" s="2" customFormat="1">
      <c r="A188" s="37"/>
      <c r="B188" s="38"/>
      <c r="C188" s="39"/>
      <c r="D188" s="240" t="s">
        <v>173</v>
      </c>
      <c r="E188" s="39"/>
      <c r="F188" s="241" t="s">
        <v>311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173</v>
      </c>
      <c r="AU188" s="16" t="s">
        <v>80</v>
      </c>
    </row>
    <row r="189" s="2" customFormat="1" ht="62.7" customHeight="1">
      <c r="A189" s="37"/>
      <c r="B189" s="38"/>
      <c r="C189" s="226" t="s">
        <v>312</v>
      </c>
      <c r="D189" s="226" t="s">
        <v>167</v>
      </c>
      <c r="E189" s="227" t="s">
        <v>313</v>
      </c>
      <c r="F189" s="228" t="s">
        <v>314</v>
      </c>
      <c r="G189" s="229" t="s">
        <v>192</v>
      </c>
      <c r="H189" s="230">
        <v>381.38999999999999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38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309</v>
      </c>
      <c r="AT189" s="238" t="s">
        <v>167</v>
      </c>
      <c r="AU189" s="238" t="s">
        <v>80</v>
      </c>
      <c r="AY189" s="16" t="s">
        <v>164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309</v>
      </c>
      <c r="BM189" s="238" t="s">
        <v>315</v>
      </c>
    </row>
    <row r="190" s="2" customFormat="1">
      <c r="A190" s="37"/>
      <c r="B190" s="38"/>
      <c r="C190" s="39"/>
      <c r="D190" s="240" t="s">
        <v>173</v>
      </c>
      <c r="E190" s="39"/>
      <c r="F190" s="241" t="s">
        <v>316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173</v>
      </c>
      <c r="AU190" s="16" t="s">
        <v>80</v>
      </c>
    </row>
    <row r="191" s="13" customFormat="1">
      <c r="A191" s="13"/>
      <c r="B191" s="245"/>
      <c r="C191" s="246"/>
      <c r="D191" s="240" t="s">
        <v>175</v>
      </c>
      <c r="E191" s="247" t="s">
        <v>1</v>
      </c>
      <c r="F191" s="248" t="s">
        <v>409</v>
      </c>
      <c r="G191" s="246"/>
      <c r="H191" s="249">
        <v>272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5" t="s">
        <v>175</v>
      </c>
      <c r="AU191" s="255" t="s">
        <v>80</v>
      </c>
      <c r="AV191" s="13" t="s">
        <v>82</v>
      </c>
      <c r="AW191" s="13" t="s">
        <v>30</v>
      </c>
      <c r="AX191" s="13" t="s">
        <v>73</v>
      </c>
      <c r="AY191" s="255" t="s">
        <v>164</v>
      </c>
    </row>
    <row r="192" s="13" customFormat="1">
      <c r="A192" s="13"/>
      <c r="B192" s="245"/>
      <c r="C192" s="246"/>
      <c r="D192" s="240" t="s">
        <v>175</v>
      </c>
      <c r="E192" s="247" t="s">
        <v>1</v>
      </c>
      <c r="F192" s="248" t="s">
        <v>410</v>
      </c>
      <c r="G192" s="246"/>
      <c r="H192" s="249">
        <v>105.84999999999999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175</v>
      </c>
      <c r="AU192" s="255" t="s">
        <v>80</v>
      </c>
      <c r="AV192" s="13" t="s">
        <v>82</v>
      </c>
      <c r="AW192" s="13" t="s">
        <v>30</v>
      </c>
      <c r="AX192" s="13" t="s">
        <v>73</v>
      </c>
      <c r="AY192" s="255" t="s">
        <v>164</v>
      </c>
    </row>
    <row r="193" s="13" customFormat="1">
      <c r="A193" s="13"/>
      <c r="B193" s="245"/>
      <c r="C193" s="246"/>
      <c r="D193" s="240" t="s">
        <v>175</v>
      </c>
      <c r="E193" s="247" t="s">
        <v>1</v>
      </c>
      <c r="F193" s="248" t="s">
        <v>411</v>
      </c>
      <c r="G193" s="246"/>
      <c r="H193" s="249">
        <v>0.72199999999999998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175</v>
      </c>
      <c r="AU193" s="255" t="s">
        <v>80</v>
      </c>
      <c r="AV193" s="13" t="s">
        <v>82</v>
      </c>
      <c r="AW193" s="13" t="s">
        <v>30</v>
      </c>
      <c r="AX193" s="13" t="s">
        <v>73</v>
      </c>
      <c r="AY193" s="255" t="s">
        <v>164</v>
      </c>
    </row>
    <row r="194" s="13" customFormat="1">
      <c r="A194" s="13"/>
      <c r="B194" s="245"/>
      <c r="C194" s="246"/>
      <c r="D194" s="240" t="s">
        <v>175</v>
      </c>
      <c r="E194" s="247" t="s">
        <v>1</v>
      </c>
      <c r="F194" s="248" t="s">
        <v>412</v>
      </c>
      <c r="G194" s="246"/>
      <c r="H194" s="249">
        <v>0.34599999999999997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175</v>
      </c>
      <c r="AU194" s="255" t="s">
        <v>80</v>
      </c>
      <c r="AV194" s="13" t="s">
        <v>82</v>
      </c>
      <c r="AW194" s="13" t="s">
        <v>30</v>
      </c>
      <c r="AX194" s="13" t="s">
        <v>73</v>
      </c>
      <c r="AY194" s="255" t="s">
        <v>164</v>
      </c>
    </row>
    <row r="195" s="13" customFormat="1">
      <c r="A195" s="13"/>
      <c r="B195" s="245"/>
      <c r="C195" s="246"/>
      <c r="D195" s="240" t="s">
        <v>175</v>
      </c>
      <c r="E195" s="247" t="s">
        <v>1</v>
      </c>
      <c r="F195" s="248" t="s">
        <v>413</v>
      </c>
      <c r="G195" s="246"/>
      <c r="H195" s="249">
        <v>2.472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5" t="s">
        <v>175</v>
      </c>
      <c r="AU195" s="255" t="s">
        <v>80</v>
      </c>
      <c r="AV195" s="13" t="s">
        <v>82</v>
      </c>
      <c r="AW195" s="13" t="s">
        <v>30</v>
      </c>
      <c r="AX195" s="13" t="s">
        <v>73</v>
      </c>
      <c r="AY195" s="255" t="s">
        <v>164</v>
      </c>
    </row>
    <row r="196" s="14" customFormat="1">
      <c r="A196" s="14"/>
      <c r="B196" s="256"/>
      <c r="C196" s="257"/>
      <c r="D196" s="240" t="s">
        <v>175</v>
      </c>
      <c r="E196" s="258" t="s">
        <v>1</v>
      </c>
      <c r="F196" s="259" t="s">
        <v>181</v>
      </c>
      <c r="G196" s="257"/>
      <c r="H196" s="260">
        <v>381.38999999999999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6" t="s">
        <v>175</v>
      </c>
      <c r="AU196" s="266" t="s">
        <v>80</v>
      </c>
      <c r="AV196" s="14" t="s">
        <v>171</v>
      </c>
      <c r="AW196" s="14" t="s">
        <v>30</v>
      </c>
      <c r="AX196" s="14" t="s">
        <v>80</v>
      </c>
      <c r="AY196" s="266" t="s">
        <v>164</v>
      </c>
    </row>
    <row r="197" s="2" customFormat="1" ht="24.15" customHeight="1">
      <c r="A197" s="37"/>
      <c r="B197" s="38"/>
      <c r="C197" s="226" t="s">
        <v>323</v>
      </c>
      <c r="D197" s="226" t="s">
        <v>167</v>
      </c>
      <c r="E197" s="227" t="s">
        <v>324</v>
      </c>
      <c r="F197" s="228" t="s">
        <v>325</v>
      </c>
      <c r="G197" s="229" t="s">
        <v>192</v>
      </c>
      <c r="H197" s="230">
        <v>381.38999999999999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38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309</v>
      </c>
      <c r="AT197" s="238" t="s">
        <v>167</v>
      </c>
      <c r="AU197" s="238" t="s">
        <v>80</v>
      </c>
      <c r="AY197" s="16" t="s">
        <v>164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309</v>
      </c>
      <c r="BM197" s="238" t="s">
        <v>326</v>
      </c>
    </row>
    <row r="198" s="2" customFormat="1">
      <c r="A198" s="37"/>
      <c r="B198" s="38"/>
      <c r="C198" s="39"/>
      <c r="D198" s="240" t="s">
        <v>173</v>
      </c>
      <c r="E198" s="39"/>
      <c r="F198" s="241" t="s">
        <v>327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173</v>
      </c>
      <c r="AU198" s="16" t="s">
        <v>80</v>
      </c>
    </row>
    <row r="199" s="2" customFormat="1" ht="49.05" customHeight="1">
      <c r="A199" s="37"/>
      <c r="B199" s="38"/>
      <c r="C199" s="226" t="s">
        <v>328</v>
      </c>
      <c r="D199" s="226" t="s">
        <v>167</v>
      </c>
      <c r="E199" s="227" t="s">
        <v>329</v>
      </c>
      <c r="F199" s="228" t="s">
        <v>330</v>
      </c>
      <c r="G199" s="229" t="s">
        <v>192</v>
      </c>
      <c r="H199" s="230">
        <v>286.30900000000003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38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309</v>
      </c>
      <c r="AT199" s="238" t="s">
        <v>167</v>
      </c>
      <c r="AU199" s="238" t="s">
        <v>80</v>
      </c>
      <c r="AY199" s="16" t="s">
        <v>164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309</v>
      </c>
      <c r="BM199" s="238" t="s">
        <v>331</v>
      </c>
    </row>
    <row r="200" s="2" customFormat="1">
      <c r="A200" s="37"/>
      <c r="B200" s="38"/>
      <c r="C200" s="39"/>
      <c r="D200" s="240" t="s">
        <v>173</v>
      </c>
      <c r="E200" s="39"/>
      <c r="F200" s="241" t="s">
        <v>332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173</v>
      </c>
      <c r="AU200" s="16" t="s">
        <v>80</v>
      </c>
    </row>
    <row r="201" s="2" customFormat="1" ht="24.15" customHeight="1">
      <c r="A201" s="37"/>
      <c r="B201" s="38"/>
      <c r="C201" s="226" t="s">
        <v>334</v>
      </c>
      <c r="D201" s="226" t="s">
        <v>167</v>
      </c>
      <c r="E201" s="227" t="s">
        <v>340</v>
      </c>
      <c r="F201" s="228" t="s">
        <v>341</v>
      </c>
      <c r="G201" s="229" t="s">
        <v>223</v>
      </c>
      <c r="H201" s="230">
        <v>2</v>
      </c>
      <c r="I201" s="231"/>
      <c r="J201" s="232">
        <f>ROUND(I201*H201,2)</f>
        <v>0</v>
      </c>
      <c r="K201" s="233"/>
      <c r="L201" s="43"/>
      <c r="M201" s="234" t="s">
        <v>1</v>
      </c>
      <c r="N201" s="235" t="s">
        <v>38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309</v>
      </c>
      <c r="AT201" s="238" t="s">
        <v>167</v>
      </c>
      <c r="AU201" s="238" t="s">
        <v>80</v>
      </c>
      <c r="AY201" s="16" t="s">
        <v>164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80</v>
      </c>
      <c r="BK201" s="239">
        <f>ROUND(I201*H201,2)</f>
        <v>0</v>
      </c>
      <c r="BL201" s="16" t="s">
        <v>309</v>
      </c>
      <c r="BM201" s="238" t="s">
        <v>414</v>
      </c>
    </row>
    <row r="202" s="2" customFormat="1">
      <c r="A202" s="37"/>
      <c r="B202" s="38"/>
      <c r="C202" s="39"/>
      <c r="D202" s="240" t="s">
        <v>173</v>
      </c>
      <c r="E202" s="39"/>
      <c r="F202" s="241" t="s">
        <v>343</v>
      </c>
      <c r="G202" s="39"/>
      <c r="H202" s="39"/>
      <c r="I202" s="242"/>
      <c r="J202" s="39"/>
      <c r="K202" s="39"/>
      <c r="L202" s="43"/>
      <c r="M202" s="243"/>
      <c r="N202" s="24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173</v>
      </c>
      <c r="AU202" s="16" t="s">
        <v>80</v>
      </c>
    </row>
    <row r="203" s="2" customFormat="1" ht="14.4" customHeight="1">
      <c r="A203" s="37"/>
      <c r="B203" s="38"/>
      <c r="C203" s="226" t="s">
        <v>339</v>
      </c>
      <c r="D203" s="226" t="s">
        <v>167</v>
      </c>
      <c r="E203" s="227" t="s">
        <v>335</v>
      </c>
      <c r="F203" s="228" t="s">
        <v>336</v>
      </c>
      <c r="G203" s="229" t="s">
        <v>192</v>
      </c>
      <c r="H203" s="230">
        <v>286.30900000000003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38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309</v>
      </c>
      <c r="AT203" s="238" t="s">
        <v>167</v>
      </c>
      <c r="AU203" s="238" t="s">
        <v>80</v>
      </c>
      <c r="AY203" s="16" t="s">
        <v>164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309</v>
      </c>
      <c r="BM203" s="238" t="s">
        <v>337</v>
      </c>
    </row>
    <row r="204" s="2" customFormat="1">
      <c r="A204" s="37"/>
      <c r="B204" s="38"/>
      <c r="C204" s="39"/>
      <c r="D204" s="240" t="s">
        <v>173</v>
      </c>
      <c r="E204" s="39"/>
      <c r="F204" s="241" t="s">
        <v>338</v>
      </c>
      <c r="G204" s="39"/>
      <c r="H204" s="39"/>
      <c r="I204" s="242"/>
      <c r="J204" s="39"/>
      <c r="K204" s="39"/>
      <c r="L204" s="43"/>
      <c r="M204" s="243"/>
      <c r="N204" s="24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173</v>
      </c>
      <c r="AU204" s="16" t="s">
        <v>80</v>
      </c>
    </row>
    <row r="205" s="13" customFormat="1">
      <c r="A205" s="13"/>
      <c r="B205" s="245"/>
      <c r="C205" s="246"/>
      <c r="D205" s="240" t="s">
        <v>175</v>
      </c>
      <c r="E205" s="247" t="s">
        <v>1</v>
      </c>
      <c r="F205" s="248" t="s">
        <v>415</v>
      </c>
      <c r="G205" s="246"/>
      <c r="H205" s="249">
        <v>286.30900000000003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5" t="s">
        <v>175</v>
      </c>
      <c r="AU205" s="255" t="s">
        <v>80</v>
      </c>
      <c r="AV205" s="13" t="s">
        <v>82</v>
      </c>
      <c r="AW205" s="13" t="s">
        <v>30</v>
      </c>
      <c r="AX205" s="13" t="s">
        <v>73</v>
      </c>
      <c r="AY205" s="255" t="s">
        <v>164</v>
      </c>
    </row>
    <row r="206" s="14" customFormat="1">
      <c r="A206" s="14"/>
      <c r="B206" s="256"/>
      <c r="C206" s="257"/>
      <c r="D206" s="240" t="s">
        <v>175</v>
      </c>
      <c r="E206" s="258" t="s">
        <v>1</v>
      </c>
      <c r="F206" s="259" t="s">
        <v>181</v>
      </c>
      <c r="G206" s="257"/>
      <c r="H206" s="260">
        <v>286.30900000000003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6" t="s">
        <v>175</v>
      </c>
      <c r="AU206" s="266" t="s">
        <v>80</v>
      </c>
      <c r="AV206" s="14" t="s">
        <v>171</v>
      </c>
      <c r="AW206" s="14" t="s">
        <v>30</v>
      </c>
      <c r="AX206" s="14" t="s">
        <v>80</v>
      </c>
      <c r="AY206" s="266" t="s">
        <v>164</v>
      </c>
    </row>
    <row r="207" s="2" customFormat="1" ht="14.4" customHeight="1">
      <c r="A207" s="37"/>
      <c r="B207" s="38"/>
      <c r="C207" s="226" t="s">
        <v>344</v>
      </c>
      <c r="D207" s="226" t="s">
        <v>167</v>
      </c>
      <c r="E207" s="227" t="s">
        <v>345</v>
      </c>
      <c r="F207" s="228" t="s">
        <v>346</v>
      </c>
      <c r="G207" s="229" t="s">
        <v>192</v>
      </c>
      <c r="H207" s="230">
        <v>312.93000000000001</v>
      </c>
      <c r="I207" s="231"/>
      <c r="J207" s="232">
        <f>ROUND(I207*H207,2)</f>
        <v>0</v>
      </c>
      <c r="K207" s="233"/>
      <c r="L207" s="43"/>
      <c r="M207" s="234" t="s">
        <v>1</v>
      </c>
      <c r="N207" s="235" t="s">
        <v>38</v>
      </c>
      <c r="O207" s="90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8" t="s">
        <v>309</v>
      </c>
      <c r="AT207" s="238" t="s">
        <v>167</v>
      </c>
      <c r="AU207" s="238" t="s">
        <v>80</v>
      </c>
      <c r="AY207" s="16" t="s">
        <v>164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6" t="s">
        <v>80</v>
      </c>
      <c r="BK207" s="239">
        <f>ROUND(I207*H207,2)</f>
        <v>0</v>
      </c>
      <c r="BL207" s="16" t="s">
        <v>309</v>
      </c>
      <c r="BM207" s="238" t="s">
        <v>347</v>
      </c>
    </row>
    <row r="208" s="2" customFormat="1">
      <c r="A208" s="37"/>
      <c r="B208" s="38"/>
      <c r="C208" s="39"/>
      <c r="D208" s="240" t="s">
        <v>173</v>
      </c>
      <c r="E208" s="39"/>
      <c r="F208" s="241" t="s">
        <v>348</v>
      </c>
      <c r="G208" s="39"/>
      <c r="H208" s="39"/>
      <c r="I208" s="242"/>
      <c r="J208" s="39"/>
      <c r="K208" s="39"/>
      <c r="L208" s="43"/>
      <c r="M208" s="243"/>
      <c r="N208" s="24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173</v>
      </c>
      <c r="AU208" s="16" t="s">
        <v>80</v>
      </c>
    </row>
    <row r="209" s="13" customFormat="1">
      <c r="A209" s="13"/>
      <c r="B209" s="245"/>
      <c r="C209" s="246"/>
      <c r="D209" s="240" t="s">
        <v>175</v>
      </c>
      <c r="E209" s="247" t="s">
        <v>1</v>
      </c>
      <c r="F209" s="248" t="s">
        <v>416</v>
      </c>
      <c r="G209" s="246"/>
      <c r="H209" s="249">
        <v>312.93000000000001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5" t="s">
        <v>175</v>
      </c>
      <c r="AU209" s="255" t="s">
        <v>80</v>
      </c>
      <c r="AV209" s="13" t="s">
        <v>82</v>
      </c>
      <c r="AW209" s="13" t="s">
        <v>30</v>
      </c>
      <c r="AX209" s="13" t="s">
        <v>80</v>
      </c>
      <c r="AY209" s="255" t="s">
        <v>164</v>
      </c>
    </row>
    <row r="210" s="2" customFormat="1" ht="14.4" customHeight="1">
      <c r="A210" s="37"/>
      <c r="B210" s="38"/>
      <c r="C210" s="226" t="s">
        <v>350</v>
      </c>
      <c r="D210" s="226" t="s">
        <v>167</v>
      </c>
      <c r="E210" s="227" t="s">
        <v>351</v>
      </c>
      <c r="F210" s="228" t="s">
        <v>352</v>
      </c>
      <c r="G210" s="229" t="s">
        <v>192</v>
      </c>
      <c r="H210" s="230">
        <v>0.253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38</v>
      </c>
      <c r="O210" s="90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309</v>
      </c>
      <c r="AT210" s="238" t="s">
        <v>167</v>
      </c>
      <c r="AU210" s="238" t="s">
        <v>80</v>
      </c>
      <c r="AY210" s="16" t="s">
        <v>164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80</v>
      </c>
      <c r="BK210" s="239">
        <f>ROUND(I210*H210,2)</f>
        <v>0</v>
      </c>
      <c r="BL210" s="16" t="s">
        <v>309</v>
      </c>
      <c r="BM210" s="238" t="s">
        <v>353</v>
      </c>
    </row>
    <row r="211" s="2" customFormat="1">
      <c r="A211" s="37"/>
      <c r="B211" s="38"/>
      <c r="C211" s="39"/>
      <c r="D211" s="240" t="s">
        <v>173</v>
      </c>
      <c r="E211" s="39"/>
      <c r="F211" s="241" t="s">
        <v>354</v>
      </c>
      <c r="G211" s="39"/>
      <c r="H211" s="39"/>
      <c r="I211" s="242"/>
      <c r="J211" s="39"/>
      <c r="K211" s="39"/>
      <c r="L211" s="43"/>
      <c r="M211" s="243"/>
      <c r="N211" s="24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173</v>
      </c>
      <c r="AU211" s="16" t="s">
        <v>80</v>
      </c>
    </row>
    <row r="212" s="13" customFormat="1">
      <c r="A212" s="13"/>
      <c r="B212" s="245"/>
      <c r="C212" s="246"/>
      <c r="D212" s="240" t="s">
        <v>175</v>
      </c>
      <c r="E212" s="247" t="s">
        <v>1</v>
      </c>
      <c r="F212" s="248" t="s">
        <v>417</v>
      </c>
      <c r="G212" s="246"/>
      <c r="H212" s="249">
        <v>0.13400000000000001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175</v>
      </c>
      <c r="AU212" s="255" t="s">
        <v>80</v>
      </c>
      <c r="AV212" s="13" t="s">
        <v>82</v>
      </c>
      <c r="AW212" s="13" t="s">
        <v>30</v>
      </c>
      <c r="AX212" s="13" t="s">
        <v>73</v>
      </c>
      <c r="AY212" s="255" t="s">
        <v>164</v>
      </c>
    </row>
    <row r="213" s="13" customFormat="1">
      <c r="A213" s="13"/>
      <c r="B213" s="245"/>
      <c r="C213" s="246"/>
      <c r="D213" s="240" t="s">
        <v>175</v>
      </c>
      <c r="E213" s="247" t="s">
        <v>1</v>
      </c>
      <c r="F213" s="248" t="s">
        <v>418</v>
      </c>
      <c r="G213" s="246"/>
      <c r="H213" s="249">
        <v>0.119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5" t="s">
        <v>175</v>
      </c>
      <c r="AU213" s="255" t="s">
        <v>80</v>
      </c>
      <c r="AV213" s="13" t="s">
        <v>82</v>
      </c>
      <c r="AW213" s="13" t="s">
        <v>30</v>
      </c>
      <c r="AX213" s="13" t="s">
        <v>73</v>
      </c>
      <c r="AY213" s="255" t="s">
        <v>164</v>
      </c>
    </row>
    <row r="214" s="14" customFormat="1">
      <c r="A214" s="14"/>
      <c r="B214" s="256"/>
      <c r="C214" s="257"/>
      <c r="D214" s="240" t="s">
        <v>175</v>
      </c>
      <c r="E214" s="258" t="s">
        <v>1</v>
      </c>
      <c r="F214" s="259" t="s">
        <v>181</v>
      </c>
      <c r="G214" s="257"/>
      <c r="H214" s="260">
        <v>0.253</v>
      </c>
      <c r="I214" s="261"/>
      <c r="J214" s="257"/>
      <c r="K214" s="257"/>
      <c r="L214" s="262"/>
      <c r="M214" s="278"/>
      <c r="N214" s="279"/>
      <c r="O214" s="279"/>
      <c r="P214" s="279"/>
      <c r="Q214" s="279"/>
      <c r="R214" s="279"/>
      <c r="S214" s="279"/>
      <c r="T214" s="28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6" t="s">
        <v>175</v>
      </c>
      <c r="AU214" s="266" t="s">
        <v>80</v>
      </c>
      <c r="AV214" s="14" t="s">
        <v>171</v>
      </c>
      <c r="AW214" s="14" t="s">
        <v>30</v>
      </c>
      <c r="AX214" s="14" t="s">
        <v>80</v>
      </c>
      <c r="AY214" s="266" t="s">
        <v>164</v>
      </c>
    </row>
    <row r="215" s="2" customFormat="1" ht="6.96" customHeight="1">
      <c r="A215" s="37"/>
      <c r="B215" s="65"/>
      <c r="C215" s="66"/>
      <c r="D215" s="66"/>
      <c r="E215" s="66"/>
      <c r="F215" s="66"/>
      <c r="G215" s="66"/>
      <c r="H215" s="66"/>
      <c r="I215" s="66"/>
      <c r="J215" s="66"/>
      <c r="K215" s="66"/>
      <c r="L215" s="43"/>
      <c r="M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</row>
  </sheetData>
  <sheetProtection sheet="1" autoFilter="0" formatColumns="0" formatRows="0" objects="1" scenarios="1" spinCount="100000" saltValue="hVRe6aC886iFTOocqpn9A3q1ucvi91bh0PR6JzhvNrbRH6tUIlIgAmUN7rhdCDxZSPIYd6V7vVF8/XBOKnANfw==" hashValue="9gB7zS0I9SjwWNwDvruuShTeF5BRozV4a48GIGj7Pajigz7pPx3wOaKfb3VziItKLyRi4njculmYcv88gX5tYg==" algorithmName="SHA-512" password="CAD0"/>
  <autoFilter ref="C122:K2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138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419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ROUND((SUM(BE123:BE215)),  2)</f>
        <v>0</v>
      </c>
      <c r="G35" s="37"/>
      <c r="H35" s="37"/>
      <c r="I35" s="163">
        <v>0.20999999999999999</v>
      </c>
      <c r="J35" s="162">
        <f>ROUND(((SUM(BE123:BE215))*I35),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ROUND((SUM(BF123:BF215)),  2)</f>
        <v>0</v>
      </c>
      <c r="G36" s="37"/>
      <c r="H36" s="37"/>
      <c r="I36" s="163">
        <v>0.14999999999999999</v>
      </c>
      <c r="J36" s="162">
        <f>ROUND(((SUM(BF123:BF215))*I36),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ROUND((SUM(BG123:BG215)),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ROUND((SUM(BH123:BH215)),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ROUND((SUM(BI123:BI215)),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01-5 - k.č. 35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J186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138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01-5 - k.č. 35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P124+P186</f>
        <v>0</v>
      </c>
      <c r="Q123" s="103"/>
      <c r="R123" s="207">
        <f>R124+R186</f>
        <v>282.66388000000001</v>
      </c>
      <c r="S123" s="103"/>
      <c r="T123" s="208">
        <f>T124+T186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BK124+BK186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282.66388000000001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SUM(P126:P185)</f>
        <v>0</v>
      </c>
      <c r="Q125" s="218"/>
      <c r="R125" s="219">
        <f>SUM(R126:R185)</f>
        <v>282.66388000000001</v>
      </c>
      <c r="S125" s="218"/>
      <c r="T125" s="220">
        <f>SUM(T126:T185)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SUM(BK126:BK185)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204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420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204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179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421</v>
      </c>
      <c r="G130" s="246"/>
      <c r="H130" s="249">
        <v>204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204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14.279999999999999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186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422</v>
      </c>
      <c r="G134" s="246"/>
      <c r="H134" s="249">
        <v>14.279999999999999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25.704000000000001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25.704000000000001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194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423</v>
      </c>
      <c r="G137" s="246"/>
      <c r="H137" s="249">
        <v>25.704000000000001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196</v>
      </c>
      <c r="F138" s="228" t="s">
        <v>197</v>
      </c>
      <c r="G138" s="229" t="s">
        <v>185</v>
      </c>
      <c r="H138" s="230">
        <v>142.39500000000001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198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199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201</v>
      </c>
      <c r="F140" s="228" t="s">
        <v>202</v>
      </c>
      <c r="G140" s="229" t="s">
        <v>170</v>
      </c>
      <c r="H140" s="230">
        <v>510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203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204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13" customFormat="1">
      <c r="A142" s="13"/>
      <c r="B142" s="245"/>
      <c r="C142" s="246"/>
      <c r="D142" s="240" t="s">
        <v>175</v>
      </c>
      <c r="E142" s="247" t="s">
        <v>1</v>
      </c>
      <c r="F142" s="248" t="s">
        <v>424</v>
      </c>
      <c r="G142" s="246"/>
      <c r="H142" s="249">
        <v>510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175</v>
      </c>
      <c r="AU142" s="255" t="s">
        <v>82</v>
      </c>
      <c r="AV142" s="13" t="s">
        <v>82</v>
      </c>
      <c r="AW142" s="13" t="s">
        <v>30</v>
      </c>
      <c r="AX142" s="13" t="s">
        <v>73</v>
      </c>
      <c r="AY142" s="255" t="s">
        <v>164</v>
      </c>
    </row>
    <row r="143" s="14" customFormat="1">
      <c r="A143" s="14"/>
      <c r="B143" s="256"/>
      <c r="C143" s="257"/>
      <c r="D143" s="240" t="s">
        <v>175</v>
      </c>
      <c r="E143" s="258" t="s">
        <v>1</v>
      </c>
      <c r="F143" s="259" t="s">
        <v>181</v>
      </c>
      <c r="G143" s="257"/>
      <c r="H143" s="260">
        <v>510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175</v>
      </c>
      <c r="AU143" s="266" t="s">
        <v>82</v>
      </c>
      <c r="AV143" s="14" t="s">
        <v>171</v>
      </c>
      <c r="AW143" s="14" t="s">
        <v>30</v>
      </c>
      <c r="AX143" s="14" t="s">
        <v>80</v>
      </c>
      <c r="AY143" s="266" t="s">
        <v>164</v>
      </c>
    </row>
    <row r="144" s="2" customFormat="1" ht="14.4" customHeight="1">
      <c r="A144" s="37"/>
      <c r="B144" s="38"/>
      <c r="C144" s="226" t="s">
        <v>206</v>
      </c>
      <c r="D144" s="226" t="s">
        <v>167</v>
      </c>
      <c r="E144" s="227" t="s">
        <v>207</v>
      </c>
      <c r="F144" s="228" t="s">
        <v>208</v>
      </c>
      <c r="G144" s="229" t="s">
        <v>185</v>
      </c>
      <c r="H144" s="230">
        <v>142.39500000000001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38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171</v>
      </c>
      <c r="AT144" s="238" t="s">
        <v>167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209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210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26" t="s">
        <v>193</v>
      </c>
      <c r="D146" s="226" t="s">
        <v>167</v>
      </c>
      <c r="E146" s="227" t="s">
        <v>211</v>
      </c>
      <c r="F146" s="228" t="s">
        <v>212</v>
      </c>
      <c r="G146" s="229" t="s">
        <v>185</v>
      </c>
      <c r="H146" s="230">
        <v>142.39500000000001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38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171</v>
      </c>
      <c r="AT146" s="238" t="s">
        <v>167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213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214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14.4" customHeight="1">
      <c r="A148" s="37"/>
      <c r="B148" s="38"/>
      <c r="C148" s="267" t="s">
        <v>215</v>
      </c>
      <c r="D148" s="267" t="s">
        <v>189</v>
      </c>
      <c r="E148" s="268" t="s">
        <v>216</v>
      </c>
      <c r="F148" s="269" t="s">
        <v>217</v>
      </c>
      <c r="G148" s="270" t="s">
        <v>192</v>
      </c>
      <c r="H148" s="271">
        <v>256.31099999999998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38</v>
      </c>
      <c r="O148" s="90"/>
      <c r="P148" s="236">
        <f>O148*H148</f>
        <v>0</v>
      </c>
      <c r="Q148" s="236">
        <v>1</v>
      </c>
      <c r="R148" s="236">
        <f>Q148*H148</f>
        <v>256.31099999999998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193</v>
      </c>
      <c r="AT148" s="238" t="s">
        <v>189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218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217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13" customFormat="1">
      <c r="A150" s="13"/>
      <c r="B150" s="245"/>
      <c r="C150" s="246"/>
      <c r="D150" s="240" t="s">
        <v>175</v>
      </c>
      <c r="E150" s="246"/>
      <c r="F150" s="248" t="s">
        <v>425</v>
      </c>
      <c r="G150" s="246"/>
      <c r="H150" s="249">
        <v>256.31099999999998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175</v>
      </c>
      <c r="AU150" s="255" t="s">
        <v>82</v>
      </c>
      <c r="AV150" s="13" t="s">
        <v>82</v>
      </c>
      <c r="AW150" s="13" t="s">
        <v>4</v>
      </c>
      <c r="AX150" s="13" t="s">
        <v>80</v>
      </c>
      <c r="AY150" s="255" t="s">
        <v>164</v>
      </c>
    </row>
    <row r="151" s="2" customFormat="1" ht="14.4" customHeight="1">
      <c r="A151" s="37"/>
      <c r="B151" s="38"/>
      <c r="C151" s="226" t="s">
        <v>220</v>
      </c>
      <c r="D151" s="226" t="s">
        <v>167</v>
      </c>
      <c r="E151" s="227" t="s">
        <v>221</v>
      </c>
      <c r="F151" s="228" t="s">
        <v>222</v>
      </c>
      <c r="G151" s="229" t="s">
        <v>223</v>
      </c>
      <c r="H151" s="230">
        <v>318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38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171</v>
      </c>
      <c r="AT151" s="238" t="s">
        <v>167</v>
      </c>
      <c r="AU151" s="238" t="s">
        <v>82</v>
      </c>
      <c r="AY151" s="16" t="s">
        <v>164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171</v>
      </c>
      <c r="BM151" s="238" t="s">
        <v>224</v>
      </c>
    </row>
    <row r="152" s="2" customFormat="1">
      <c r="A152" s="37"/>
      <c r="B152" s="38"/>
      <c r="C152" s="39"/>
      <c r="D152" s="240" t="s">
        <v>173</v>
      </c>
      <c r="E152" s="39"/>
      <c r="F152" s="241" t="s">
        <v>225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173</v>
      </c>
      <c r="AU152" s="16" t="s">
        <v>82</v>
      </c>
    </row>
    <row r="153" s="2" customFormat="1" ht="24.15" customHeight="1">
      <c r="A153" s="37"/>
      <c r="B153" s="38"/>
      <c r="C153" s="226" t="s">
        <v>226</v>
      </c>
      <c r="D153" s="226" t="s">
        <v>167</v>
      </c>
      <c r="E153" s="227" t="s">
        <v>227</v>
      </c>
      <c r="F153" s="228" t="s">
        <v>228</v>
      </c>
      <c r="G153" s="229" t="s">
        <v>229</v>
      </c>
      <c r="H153" s="230">
        <v>0.20399999999999999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171</v>
      </c>
      <c r="AT153" s="238" t="s">
        <v>167</v>
      </c>
      <c r="AU153" s="238" t="s">
        <v>82</v>
      </c>
      <c r="AY153" s="16" t="s">
        <v>164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171</v>
      </c>
      <c r="BM153" s="238" t="s">
        <v>426</v>
      </c>
    </row>
    <row r="154" s="2" customFormat="1">
      <c r="A154" s="37"/>
      <c r="B154" s="38"/>
      <c r="C154" s="39"/>
      <c r="D154" s="240" t="s">
        <v>173</v>
      </c>
      <c r="E154" s="39"/>
      <c r="F154" s="241" t="s">
        <v>231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173</v>
      </c>
      <c r="AU154" s="16" t="s">
        <v>82</v>
      </c>
    </row>
    <row r="155" s="2" customFormat="1" ht="24.15" customHeight="1">
      <c r="A155" s="37"/>
      <c r="B155" s="38"/>
      <c r="C155" s="226" t="s">
        <v>232</v>
      </c>
      <c r="D155" s="226" t="s">
        <v>167</v>
      </c>
      <c r="E155" s="227" t="s">
        <v>233</v>
      </c>
      <c r="F155" s="228" t="s">
        <v>234</v>
      </c>
      <c r="G155" s="229" t="s">
        <v>229</v>
      </c>
      <c r="H155" s="230">
        <v>0.20399999999999999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171</v>
      </c>
      <c r="AT155" s="238" t="s">
        <v>167</v>
      </c>
      <c r="AU155" s="238" t="s">
        <v>82</v>
      </c>
      <c r="AY155" s="16" t="s">
        <v>164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171</v>
      </c>
      <c r="BM155" s="238" t="s">
        <v>235</v>
      </c>
    </row>
    <row r="156" s="2" customFormat="1">
      <c r="A156" s="37"/>
      <c r="B156" s="38"/>
      <c r="C156" s="39"/>
      <c r="D156" s="240" t="s">
        <v>173</v>
      </c>
      <c r="E156" s="39"/>
      <c r="F156" s="241" t="s">
        <v>236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173</v>
      </c>
      <c r="AU156" s="16" t="s">
        <v>82</v>
      </c>
    </row>
    <row r="157" s="2" customFormat="1" ht="14.4" customHeight="1">
      <c r="A157" s="37"/>
      <c r="B157" s="38"/>
      <c r="C157" s="226" t="s">
        <v>237</v>
      </c>
      <c r="D157" s="226" t="s">
        <v>167</v>
      </c>
      <c r="E157" s="227" t="s">
        <v>238</v>
      </c>
      <c r="F157" s="228" t="s">
        <v>239</v>
      </c>
      <c r="G157" s="229" t="s">
        <v>240</v>
      </c>
      <c r="H157" s="230">
        <v>7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38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171</v>
      </c>
      <c r="AT157" s="238" t="s">
        <v>167</v>
      </c>
      <c r="AU157" s="238" t="s">
        <v>82</v>
      </c>
      <c r="AY157" s="16" t="s">
        <v>164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171</v>
      </c>
      <c r="BM157" s="238" t="s">
        <v>241</v>
      </c>
    </row>
    <row r="158" s="2" customFormat="1">
      <c r="A158" s="37"/>
      <c r="B158" s="38"/>
      <c r="C158" s="39"/>
      <c r="D158" s="240" t="s">
        <v>173</v>
      </c>
      <c r="E158" s="39"/>
      <c r="F158" s="241" t="s">
        <v>242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173</v>
      </c>
      <c r="AU158" s="16" t="s">
        <v>82</v>
      </c>
    </row>
    <row r="159" s="2" customFormat="1" ht="14.4" customHeight="1">
      <c r="A159" s="37"/>
      <c r="B159" s="38"/>
      <c r="C159" s="267" t="s">
        <v>243</v>
      </c>
      <c r="D159" s="267" t="s">
        <v>189</v>
      </c>
      <c r="E159" s="268" t="s">
        <v>244</v>
      </c>
      <c r="F159" s="269" t="s">
        <v>245</v>
      </c>
      <c r="G159" s="270" t="s">
        <v>223</v>
      </c>
      <c r="H159" s="271">
        <v>2</v>
      </c>
      <c r="I159" s="272"/>
      <c r="J159" s="273">
        <f>ROUND(I159*H159,2)</f>
        <v>0</v>
      </c>
      <c r="K159" s="274"/>
      <c r="L159" s="275"/>
      <c r="M159" s="276" t="s">
        <v>1</v>
      </c>
      <c r="N159" s="277" t="s">
        <v>38</v>
      </c>
      <c r="O159" s="90"/>
      <c r="P159" s="236">
        <f>O159*H159</f>
        <v>0</v>
      </c>
      <c r="Q159" s="236">
        <v>0.2195</v>
      </c>
      <c r="R159" s="236">
        <f>Q159*H159</f>
        <v>0.439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193</v>
      </c>
      <c r="AT159" s="238" t="s">
        <v>189</v>
      </c>
      <c r="AU159" s="238" t="s">
        <v>82</v>
      </c>
      <c r="AY159" s="16" t="s">
        <v>164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171</v>
      </c>
      <c r="BM159" s="238" t="s">
        <v>246</v>
      </c>
    </row>
    <row r="160" s="2" customFormat="1">
      <c r="A160" s="37"/>
      <c r="B160" s="38"/>
      <c r="C160" s="39"/>
      <c r="D160" s="240" t="s">
        <v>173</v>
      </c>
      <c r="E160" s="39"/>
      <c r="F160" s="241" t="s">
        <v>245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173</v>
      </c>
      <c r="AU160" s="16" t="s">
        <v>82</v>
      </c>
    </row>
    <row r="161" s="2" customFormat="1" ht="24.15" customHeight="1">
      <c r="A161" s="37"/>
      <c r="B161" s="38"/>
      <c r="C161" s="226" t="s">
        <v>8</v>
      </c>
      <c r="D161" s="226" t="s">
        <v>167</v>
      </c>
      <c r="E161" s="227" t="s">
        <v>247</v>
      </c>
      <c r="F161" s="228" t="s">
        <v>248</v>
      </c>
      <c r="G161" s="229" t="s">
        <v>240</v>
      </c>
      <c r="H161" s="230">
        <v>25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171</v>
      </c>
      <c r="AT161" s="238" t="s">
        <v>167</v>
      </c>
      <c r="AU161" s="238" t="s">
        <v>82</v>
      </c>
      <c r="AY161" s="16" t="s">
        <v>164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171</v>
      </c>
      <c r="BM161" s="238" t="s">
        <v>249</v>
      </c>
    </row>
    <row r="162" s="2" customFormat="1">
      <c r="A162" s="37"/>
      <c r="B162" s="38"/>
      <c r="C162" s="39"/>
      <c r="D162" s="240" t="s">
        <v>173</v>
      </c>
      <c r="E162" s="39"/>
      <c r="F162" s="241" t="s">
        <v>250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173</v>
      </c>
      <c r="AU162" s="16" t="s">
        <v>82</v>
      </c>
    </row>
    <row r="163" s="2" customFormat="1" ht="14.4" customHeight="1">
      <c r="A163" s="37"/>
      <c r="B163" s="38"/>
      <c r="C163" s="267" t="s">
        <v>251</v>
      </c>
      <c r="D163" s="267" t="s">
        <v>189</v>
      </c>
      <c r="E163" s="268" t="s">
        <v>252</v>
      </c>
      <c r="F163" s="269" t="s">
        <v>253</v>
      </c>
      <c r="G163" s="270" t="s">
        <v>223</v>
      </c>
      <c r="H163" s="271">
        <v>678</v>
      </c>
      <c r="I163" s="272"/>
      <c r="J163" s="273">
        <f>ROUND(I163*H163,2)</f>
        <v>0</v>
      </c>
      <c r="K163" s="274"/>
      <c r="L163" s="275"/>
      <c r="M163" s="276" t="s">
        <v>1</v>
      </c>
      <c r="N163" s="277" t="s">
        <v>38</v>
      </c>
      <c r="O163" s="90"/>
      <c r="P163" s="236">
        <f>O163*H163</f>
        <v>0</v>
      </c>
      <c r="Q163" s="236">
        <v>0.00018000000000000001</v>
      </c>
      <c r="R163" s="236">
        <f>Q163*H163</f>
        <v>0.12204000000000001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193</v>
      </c>
      <c r="AT163" s="238" t="s">
        <v>189</v>
      </c>
      <c r="AU163" s="238" t="s">
        <v>82</v>
      </c>
      <c r="AY163" s="16" t="s">
        <v>164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171</v>
      </c>
      <c r="BM163" s="238" t="s">
        <v>254</v>
      </c>
    </row>
    <row r="164" s="2" customFormat="1">
      <c r="A164" s="37"/>
      <c r="B164" s="38"/>
      <c r="C164" s="39"/>
      <c r="D164" s="240" t="s">
        <v>173</v>
      </c>
      <c r="E164" s="39"/>
      <c r="F164" s="241" t="s">
        <v>253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173</v>
      </c>
      <c r="AU164" s="16" t="s">
        <v>82</v>
      </c>
    </row>
    <row r="165" s="13" customFormat="1">
      <c r="A165" s="13"/>
      <c r="B165" s="245"/>
      <c r="C165" s="246"/>
      <c r="D165" s="240" t="s">
        <v>175</v>
      </c>
      <c r="E165" s="247" t="s">
        <v>1</v>
      </c>
      <c r="F165" s="248" t="s">
        <v>427</v>
      </c>
      <c r="G165" s="246"/>
      <c r="H165" s="249">
        <v>678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175</v>
      </c>
      <c r="AU165" s="255" t="s">
        <v>82</v>
      </c>
      <c r="AV165" s="13" t="s">
        <v>82</v>
      </c>
      <c r="AW165" s="13" t="s">
        <v>30</v>
      </c>
      <c r="AX165" s="13" t="s">
        <v>80</v>
      </c>
      <c r="AY165" s="255" t="s">
        <v>164</v>
      </c>
    </row>
    <row r="166" s="2" customFormat="1" ht="14.4" customHeight="1">
      <c r="A166" s="37"/>
      <c r="B166" s="38"/>
      <c r="C166" s="267" t="s">
        <v>256</v>
      </c>
      <c r="D166" s="267" t="s">
        <v>189</v>
      </c>
      <c r="E166" s="268" t="s">
        <v>257</v>
      </c>
      <c r="F166" s="269" t="s">
        <v>258</v>
      </c>
      <c r="G166" s="270" t="s">
        <v>223</v>
      </c>
      <c r="H166" s="271">
        <v>144</v>
      </c>
      <c r="I166" s="272"/>
      <c r="J166" s="273">
        <f>ROUND(I166*H166,2)</f>
        <v>0</v>
      </c>
      <c r="K166" s="274"/>
      <c r="L166" s="275"/>
      <c r="M166" s="276" t="s">
        <v>1</v>
      </c>
      <c r="N166" s="277" t="s">
        <v>38</v>
      </c>
      <c r="O166" s="90"/>
      <c r="P166" s="236">
        <f>O166*H166</f>
        <v>0</v>
      </c>
      <c r="Q166" s="236">
        <v>0.00051999999999999995</v>
      </c>
      <c r="R166" s="236">
        <f>Q166*H166</f>
        <v>0.074879999999999988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193</v>
      </c>
      <c r="AT166" s="238" t="s">
        <v>189</v>
      </c>
      <c r="AU166" s="238" t="s">
        <v>82</v>
      </c>
      <c r="AY166" s="16" t="s">
        <v>164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171</v>
      </c>
      <c r="BM166" s="238" t="s">
        <v>428</v>
      </c>
    </row>
    <row r="167" s="2" customFormat="1">
      <c r="A167" s="37"/>
      <c r="B167" s="38"/>
      <c r="C167" s="39"/>
      <c r="D167" s="240" t="s">
        <v>173</v>
      </c>
      <c r="E167" s="39"/>
      <c r="F167" s="241" t="s">
        <v>258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173</v>
      </c>
      <c r="AU167" s="16" t="s">
        <v>82</v>
      </c>
    </row>
    <row r="168" s="2" customFormat="1" ht="14.4" customHeight="1">
      <c r="A168" s="37"/>
      <c r="B168" s="38"/>
      <c r="C168" s="267" t="s">
        <v>260</v>
      </c>
      <c r="D168" s="267" t="s">
        <v>189</v>
      </c>
      <c r="E168" s="268" t="s">
        <v>261</v>
      </c>
      <c r="F168" s="269" t="s">
        <v>262</v>
      </c>
      <c r="G168" s="270" t="s">
        <v>223</v>
      </c>
      <c r="H168" s="271">
        <v>144</v>
      </c>
      <c r="I168" s="272"/>
      <c r="J168" s="273">
        <f>ROUND(I168*H168,2)</f>
        <v>0</v>
      </c>
      <c r="K168" s="274"/>
      <c r="L168" s="275"/>
      <c r="M168" s="276" t="s">
        <v>1</v>
      </c>
      <c r="N168" s="277" t="s">
        <v>38</v>
      </c>
      <c r="O168" s="90"/>
      <c r="P168" s="236">
        <f>O168*H168</f>
        <v>0</v>
      </c>
      <c r="Q168" s="236">
        <v>9.0000000000000006E-05</v>
      </c>
      <c r="R168" s="236">
        <f>Q168*H168</f>
        <v>0.012960000000000001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193</v>
      </c>
      <c r="AT168" s="238" t="s">
        <v>189</v>
      </c>
      <c r="AU168" s="238" t="s">
        <v>82</v>
      </c>
      <c r="AY168" s="16" t="s">
        <v>164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171</v>
      </c>
      <c r="BM168" s="238" t="s">
        <v>429</v>
      </c>
    </row>
    <row r="169" s="2" customFormat="1">
      <c r="A169" s="37"/>
      <c r="B169" s="38"/>
      <c r="C169" s="39"/>
      <c r="D169" s="240" t="s">
        <v>173</v>
      </c>
      <c r="E169" s="39"/>
      <c r="F169" s="241" t="s">
        <v>262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173</v>
      </c>
      <c r="AU169" s="16" t="s">
        <v>82</v>
      </c>
    </row>
    <row r="170" s="2" customFormat="1" ht="14.4" customHeight="1">
      <c r="A170" s="37"/>
      <c r="B170" s="38"/>
      <c r="C170" s="226" t="s">
        <v>264</v>
      </c>
      <c r="D170" s="226" t="s">
        <v>167</v>
      </c>
      <c r="E170" s="227" t="s">
        <v>265</v>
      </c>
      <c r="F170" s="228" t="s">
        <v>266</v>
      </c>
      <c r="G170" s="229" t="s">
        <v>223</v>
      </c>
      <c r="H170" s="230">
        <v>40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171</v>
      </c>
      <c r="AT170" s="238" t="s">
        <v>167</v>
      </c>
      <c r="AU170" s="238" t="s">
        <v>82</v>
      </c>
      <c r="AY170" s="16" t="s">
        <v>164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171</v>
      </c>
      <c r="BM170" s="238" t="s">
        <v>267</v>
      </c>
    </row>
    <row r="171" s="2" customFormat="1">
      <c r="A171" s="37"/>
      <c r="B171" s="38"/>
      <c r="C171" s="39"/>
      <c r="D171" s="240" t="s">
        <v>173</v>
      </c>
      <c r="E171" s="39"/>
      <c r="F171" s="241" t="s">
        <v>268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173</v>
      </c>
      <c r="AU171" s="16" t="s">
        <v>82</v>
      </c>
    </row>
    <row r="172" s="2" customFormat="1" ht="14.4" customHeight="1">
      <c r="A172" s="37"/>
      <c r="B172" s="38"/>
      <c r="C172" s="226" t="s">
        <v>269</v>
      </c>
      <c r="D172" s="226" t="s">
        <v>167</v>
      </c>
      <c r="E172" s="227" t="s">
        <v>270</v>
      </c>
      <c r="F172" s="228" t="s">
        <v>271</v>
      </c>
      <c r="G172" s="229" t="s">
        <v>223</v>
      </c>
      <c r="H172" s="230">
        <v>8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171</v>
      </c>
      <c r="AT172" s="238" t="s">
        <v>167</v>
      </c>
      <c r="AU172" s="238" t="s">
        <v>82</v>
      </c>
      <c r="AY172" s="16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171</v>
      </c>
      <c r="BM172" s="238" t="s">
        <v>272</v>
      </c>
    </row>
    <row r="173" s="2" customFormat="1">
      <c r="A173" s="37"/>
      <c r="B173" s="38"/>
      <c r="C173" s="39"/>
      <c r="D173" s="240" t="s">
        <v>173</v>
      </c>
      <c r="E173" s="39"/>
      <c r="F173" s="241" t="s">
        <v>273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173</v>
      </c>
      <c r="AU173" s="16" t="s">
        <v>82</v>
      </c>
    </row>
    <row r="174" s="2" customFormat="1" ht="24.15" customHeight="1">
      <c r="A174" s="37"/>
      <c r="B174" s="38"/>
      <c r="C174" s="226" t="s">
        <v>7</v>
      </c>
      <c r="D174" s="226" t="s">
        <v>167</v>
      </c>
      <c r="E174" s="227" t="s">
        <v>274</v>
      </c>
      <c r="F174" s="228" t="s">
        <v>275</v>
      </c>
      <c r="G174" s="229" t="s">
        <v>229</v>
      </c>
      <c r="H174" s="230">
        <v>0.20399999999999999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38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171</v>
      </c>
      <c r="AT174" s="238" t="s">
        <v>167</v>
      </c>
      <c r="AU174" s="238" t="s">
        <v>82</v>
      </c>
      <c r="AY174" s="16" t="s">
        <v>164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171</v>
      </c>
      <c r="BM174" s="238" t="s">
        <v>276</v>
      </c>
    </row>
    <row r="175" s="2" customFormat="1">
      <c r="A175" s="37"/>
      <c r="B175" s="38"/>
      <c r="C175" s="39"/>
      <c r="D175" s="240" t="s">
        <v>173</v>
      </c>
      <c r="E175" s="39"/>
      <c r="F175" s="241" t="s">
        <v>277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173</v>
      </c>
      <c r="AU175" s="16" t="s">
        <v>82</v>
      </c>
    </row>
    <row r="176" s="2" customFormat="1" ht="24.15" customHeight="1">
      <c r="A176" s="37"/>
      <c r="B176" s="38"/>
      <c r="C176" s="226" t="s">
        <v>278</v>
      </c>
      <c r="D176" s="226" t="s">
        <v>167</v>
      </c>
      <c r="E176" s="227" t="s">
        <v>279</v>
      </c>
      <c r="F176" s="228" t="s">
        <v>280</v>
      </c>
      <c r="G176" s="229" t="s">
        <v>281</v>
      </c>
      <c r="H176" s="230">
        <v>20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38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171</v>
      </c>
      <c r="AT176" s="238" t="s">
        <v>167</v>
      </c>
      <c r="AU176" s="238" t="s">
        <v>82</v>
      </c>
      <c r="AY176" s="16" t="s">
        <v>164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171</v>
      </c>
      <c r="BM176" s="238" t="s">
        <v>282</v>
      </c>
    </row>
    <row r="177" s="2" customFormat="1">
      <c r="A177" s="37"/>
      <c r="B177" s="38"/>
      <c r="C177" s="39"/>
      <c r="D177" s="240" t="s">
        <v>173</v>
      </c>
      <c r="E177" s="39"/>
      <c r="F177" s="241" t="s">
        <v>283</v>
      </c>
      <c r="G177" s="39"/>
      <c r="H177" s="39"/>
      <c r="I177" s="242"/>
      <c r="J177" s="39"/>
      <c r="K177" s="39"/>
      <c r="L177" s="43"/>
      <c r="M177" s="243"/>
      <c r="N177" s="24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173</v>
      </c>
      <c r="AU177" s="16" t="s">
        <v>82</v>
      </c>
    </row>
    <row r="178" s="2" customFormat="1" ht="24.15" customHeight="1">
      <c r="A178" s="37"/>
      <c r="B178" s="38"/>
      <c r="C178" s="226" t="s">
        <v>284</v>
      </c>
      <c r="D178" s="226" t="s">
        <v>167</v>
      </c>
      <c r="E178" s="227" t="s">
        <v>285</v>
      </c>
      <c r="F178" s="228" t="s">
        <v>286</v>
      </c>
      <c r="G178" s="229" t="s">
        <v>281</v>
      </c>
      <c r="H178" s="230">
        <v>2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38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171</v>
      </c>
      <c r="AT178" s="238" t="s">
        <v>167</v>
      </c>
      <c r="AU178" s="238" t="s">
        <v>82</v>
      </c>
      <c r="AY178" s="16" t="s">
        <v>164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171</v>
      </c>
      <c r="BM178" s="238" t="s">
        <v>287</v>
      </c>
    </row>
    <row r="179" s="2" customFormat="1">
      <c r="A179" s="37"/>
      <c r="B179" s="38"/>
      <c r="C179" s="39"/>
      <c r="D179" s="240" t="s">
        <v>173</v>
      </c>
      <c r="E179" s="39"/>
      <c r="F179" s="241" t="s">
        <v>288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173</v>
      </c>
      <c r="AU179" s="16" t="s">
        <v>82</v>
      </c>
    </row>
    <row r="180" s="2" customFormat="1" ht="37.8" customHeight="1">
      <c r="A180" s="37"/>
      <c r="B180" s="38"/>
      <c r="C180" s="226" t="s">
        <v>289</v>
      </c>
      <c r="D180" s="226" t="s">
        <v>167</v>
      </c>
      <c r="E180" s="227" t="s">
        <v>290</v>
      </c>
      <c r="F180" s="228" t="s">
        <v>291</v>
      </c>
      <c r="G180" s="229" t="s">
        <v>240</v>
      </c>
      <c r="H180" s="230">
        <v>230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38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171</v>
      </c>
      <c r="AT180" s="238" t="s">
        <v>167</v>
      </c>
      <c r="AU180" s="238" t="s">
        <v>82</v>
      </c>
      <c r="AY180" s="16" t="s">
        <v>164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171</v>
      </c>
      <c r="BM180" s="238" t="s">
        <v>292</v>
      </c>
    </row>
    <row r="181" s="2" customFormat="1">
      <c r="A181" s="37"/>
      <c r="B181" s="38"/>
      <c r="C181" s="39"/>
      <c r="D181" s="240" t="s">
        <v>173</v>
      </c>
      <c r="E181" s="39"/>
      <c r="F181" s="241" t="s">
        <v>293</v>
      </c>
      <c r="G181" s="39"/>
      <c r="H181" s="39"/>
      <c r="I181" s="242"/>
      <c r="J181" s="39"/>
      <c r="K181" s="39"/>
      <c r="L181" s="43"/>
      <c r="M181" s="243"/>
      <c r="N181" s="24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173</v>
      </c>
      <c r="AU181" s="16" t="s">
        <v>82</v>
      </c>
    </row>
    <row r="182" s="2" customFormat="1" ht="37.8" customHeight="1">
      <c r="A182" s="37"/>
      <c r="B182" s="38"/>
      <c r="C182" s="226" t="s">
        <v>294</v>
      </c>
      <c r="D182" s="226" t="s">
        <v>167</v>
      </c>
      <c r="E182" s="227" t="s">
        <v>295</v>
      </c>
      <c r="F182" s="228" t="s">
        <v>296</v>
      </c>
      <c r="G182" s="229" t="s">
        <v>240</v>
      </c>
      <c r="H182" s="230">
        <v>230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38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171</v>
      </c>
      <c r="AT182" s="238" t="s">
        <v>167</v>
      </c>
      <c r="AU182" s="238" t="s">
        <v>82</v>
      </c>
      <c r="AY182" s="16" t="s">
        <v>164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171</v>
      </c>
      <c r="BM182" s="238" t="s">
        <v>297</v>
      </c>
    </row>
    <row r="183" s="2" customFormat="1">
      <c r="A183" s="37"/>
      <c r="B183" s="38"/>
      <c r="C183" s="39"/>
      <c r="D183" s="240" t="s">
        <v>173</v>
      </c>
      <c r="E183" s="39"/>
      <c r="F183" s="241" t="s">
        <v>298</v>
      </c>
      <c r="G183" s="39"/>
      <c r="H183" s="39"/>
      <c r="I183" s="242"/>
      <c r="J183" s="39"/>
      <c r="K183" s="39"/>
      <c r="L183" s="43"/>
      <c r="M183" s="243"/>
      <c r="N183" s="24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173</v>
      </c>
      <c r="AU183" s="16" t="s">
        <v>82</v>
      </c>
    </row>
    <row r="184" s="2" customFormat="1" ht="14.4" customHeight="1">
      <c r="A184" s="37"/>
      <c r="B184" s="38"/>
      <c r="C184" s="226" t="s">
        <v>299</v>
      </c>
      <c r="D184" s="226" t="s">
        <v>167</v>
      </c>
      <c r="E184" s="227" t="s">
        <v>300</v>
      </c>
      <c r="F184" s="228" t="s">
        <v>301</v>
      </c>
      <c r="G184" s="229" t="s">
        <v>192</v>
      </c>
      <c r="H184" s="230">
        <v>1.2809999999999999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38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171</v>
      </c>
      <c r="AT184" s="238" t="s">
        <v>167</v>
      </c>
      <c r="AU184" s="238" t="s">
        <v>82</v>
      </c>
      <c r="AY184" s="16" t="s">
        <v>164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171</v>
      </c>
      <c r="BM184" s="238" t="s">
        <v>430</v>
      </c>
    </row>
    <row r="185" s="2" customFormat="1">
      <c r="A185" s="37"/>
      <c r="B185" s="38"/>
      <c r="C185" s="39"/>
      <c r="D185" s="240" t="s">
        <v>173</v>
      </c>
      <c r="E185" s="39"/>
      <c r="F185" s="241" t="s">
        <v>303</v>
      </c>
      <c r="G185" s="39"/>
      <c r="H185" s="39"/>
      <c r="I185" s="242"/>
      <c r="J185" s="39"/>
      <c r="K185" s="39"/>
      <c r="L185" s="43"/>
      <c r="M185" s="243"/>
      <c r="N185" s="24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173</v>
      </c>
      <c r="AU185" s="16" t="s">
        <v>82</v>
      </c>
    </row>
    <row r="186" s="12" customFormat="1" ht="25.92" customHeight="1">
      <c r="A186" s="12"/>
      <c r="B186" s="210"/>
      <c r="C186" s="211"/>
      <c r="D186" s="212" t="s">
        <v>72</v>
      </c>
      <c r="E186" s="213" t="s">
        <v>304</v>
      </c>
      <c r="F186" s="213" t="s">
        <v>305</v>
      </c>
      <c r="G186" s="211"/>
      <c r="H186" s="211"/>
      <c r="I186" s="214"/>
      <c r="J186" s="215">
        <f>BK186</f>
        <v>0</v>
      </c>
      <c r="K186" s="211"/>
      <c r="L186" s="216"/>
      <c r="M186" s="217"/>
      <c r="N186" s="218"/>
      <c r="O186" s="218"/>
      <c r="P186" s="219">
        <f>SUM(P187:P215)</f>
        <v>0</v>
      </c>
      <c r="Q186" s="218"/>
      <c r="R186" s="219">
        <f>SUM(R187:R215)</f>
        <v>0</v>
      </c>
      <c r="S186" s="218"/>
      <c r="T186" s="220">
        <f>SUM(T187:T215)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171</v>
      </c>
      <c r="AT186" s="222" t="s">
        <v>72</v>
      </c>
      <c r="AU186" s="222" t="s">
        <v>73</v>
      </c>
      <c r="AY186" s="221" t="s">
        <v>164</v>
      </c>
      <c r="BK186" s="223">
        <f>SUM(BK187:BK215)</f>
        <v>0</v>
      </c>
    </row>
    <row r="187" s="2" customFormat="1" ht="49.05" customHeight="1">
      <c r="A187" s="37"/>
      <c r="B187" s="38"/>
      <c r="C187" s="226" t="s">
        <v>306</v>
      </c>
      <c r="D187" s="226" t="s">
        <v>167</v>
      </c>
      <c r="E187" s="227" t="s">
        <v>307</v>
      </c>
      <c r="F187" s="228" t="s">
        <v>308</v>
      </c>
      <c r="G187" s="229" t="s">
        <v>192</v>
      </c>
      <c r="H187" s="230">
        <v>0.23000000000000001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38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309</v>
      </c>
      <c r="AT187" s="238" t="s">
        <v>167</v>
      </c>
      <c r="AU187" s="238" t="s">
        <v>80</v>
      </c>
      <c r="AY187" s="16" t="s">
        <v>164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309</v>
      </c>
      <c r="BM187" s="238" t="s">
        <v>310</v>
      </c>
    </row>
    <row r="188" s="2" customFormat="1">
      <c r="A188" s="37"/>
      <c r="B188" s="38"/>
      <c r="C188" s="39"/>
      <c r="D188" s="240" t="s">
        <v>173</v>
      </c>
      <c r="E188" s="39"/>
      <c r="F188" s="241" t="s">
        <v>311</v>
      </c>
      <c r="G188" s="39"/>
      <c r="H188" s="39"/>
      <c r="I188" s="242"/>
      <c r="J188" s="39"/>
      <c r="K188" s="39"/>
      <c r="L188" s="43"/>
      <c r="M188" s="243"/>
      <c r="N188" s="24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173</v>
      </c>
      <c r="AU188" s="16" t="s">
        <v>80</v>
      </c>
    </row>
    <row r="189" s="2" customFormat="1" ht="62.7" customHeight="1">
      <c r="A189" s="37"/>
      <c r="B189" s="38"/>
      <c r="C189" s="226" t="s">
        <v>312</v>
      </c>
      <c r="D189" s="226" t="s">
        <v>167</v>
      </c>
      <c r="E189" s="227" t="s">
        <v>313</v>
      </c>
      <c r="F189" s="228" t="s">
        <v>314</v>
      </c>
      <c r="G189" s="229" t="s">
        <v>192</v>
      </c>
      <c r="H189" s="230">
        <v>307.91300000000001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38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309</v>
      </c>
      <c r="AT189" s="238" t="s">
        <v>167</v>
      </c>
      <c r="AU189" s="238" t="s">
        <v>80</v>
      </c>
      <c r="AY189" s="16" t="s">
        <v>164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309</v>
      </c>
      <c r="BM189" s="238" t="s">
        <v>315</v>
      </c>
    </row>
    <row r="190" s="2" customFormat="1">
      <c r="A190" s="37"/>
      <c r="B190" s="38"/>
      <c r="C190" s="39"/>
      <c r="D190" s="240" t="s">
        <v>173</v>
      </c>
      <c r="E190" s="39"/>
      <c r="F190" s="241" t="s">
        <v>316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173</v>
      </c>
      <c r="AU190" s="16" t="s">
        <v>80</v>
      </c>
    </row>
    <row r="191" s="13" customFormat="1">
      <c r="A191" s="13"/>
      <c r="B191" s="245"/>
      <c r="C191" s="246"/>
      <c r="D191" s="240" t="s">
        <v>175</v>
      </c>
      <c r="E191" s="247" t="s">
        <v>1</v>
      </c>
      <c r="F191" s="248" t="s">
        <v>431</v>
      </c>
      <c r="G191" s="246"/>
      <c r="H191" s="249">
        <v>254.40000000000001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5" t="s">
        <v>175</v>
      </c>
      <c r="AU191" s="255" t="s">
        <v>80</v>
      </c>
      <c r="AV191" s="13" t="s">
        <v>82</v>
      </c>
      <c r="AW191" s="13" t="s">
        <v>30</v>
      </c>
      <c r="AX191" s="13" t="s">
        <v>73</v>
      </c>
      <c r="AY191" s="255" t="s">
        <v>164</v>
      </c>
    </row>
    <row r="192" s="13" customFormat="1">
      <c r="A192" s="13"/>
      <c r="B192" s="245"/>
      <c r="C192" s="246"/>
      <c r="D192" s="240" t="s">
        <v>175</v>
      </c>
      <c r="E192" s="247" t="s">
        <v>1</v>
      </c>
      <c r="F192" s="248" t="s">
        <v>432</v>
      </c>
      <c r="G192" s="246"/>
      <c r="H192" s="249">
        <v>49.880000000000003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175</v>
      </c>
      <c r="AU192" s="255" t="s">
        <v>80</v>
      </c>
      <c r="AV192" s="13" t="s">
        <v>82</v>
      </c>
      <c r="AW192" s="13" t="s">
        <v>30</v>
      </c>
      <c r="AX192" s="13" t="s">
        <v>73</v>
      </c>
      <c r="AY192" s="255" t="s">
        <v>164</v>
      </c>
    </row>
    <row r="193" s="13" customFormat="1">
      <c r="A193" s="13"/>
      <c r="B193" s="245"/>
      <c r="C193" s="246"/>
      <c r="D193" s="240" t="s">
        <v>175</v>
      </c>
      <c r="E193" s="247" t="s">
        <v>1</v>
      </c>
      <c r="F193" s="248" t="s">
        <v>321</v>
      </c>
      <c r="G193" s="246"/>
      <c r="H193" s="249">
        <v>0.439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175</v>
      </c>
      <c r="AU193" s="255" t="s">
        <v>80</v>
      </c>
      <c r="AV193" s="13" t="s">
        <v>82</v>
      </c>
      <c r="AW193" s="13" t="s">
        <v>30</v>
      </c>
      <c r="AX193" s="13" t="s">
        <v>73</v>
      </c>
      <c r="AY193" s="255" t="s">
        <v>164</v>
      </c>
    </row>
    <row r="194" s="13" customFormat="1">
      <c r="A194" s="13"/>
      <c r="B194" s="245"/>
      <c r="C194" s="246"/>
      <c r="D194" s="240" t="s">
        <v>175</v>
      </c>
      <c r="E194" s="247" t="s">
        <v>1</v>
      </c>
      <c r="F194" s="248" t="s">
        <v>411</v>
      </c>
      <c r="G194" s="246"/>
      <c r="H194" s="249">
        <v>0.72199999999999998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175</v>
      </c>
      <c r="AU194" s="255" t="s">
        <v>80</v>
      </c>
      <c r="AV194" s="13" t="s">
        <v>82</v>
      </c>
      <c r="AW194" s="13" t="s">
        <v>30</v>
      </c>
      <c r="AX194" s="13" t="s">
        <v>73</v>
      </c>
      <c r="AY194" s="255" t="s">
        <v>164</v>
      </c>
    </row>
    <row r="195" s="13" customFormat="1">
      <c r="A195" s="13"/>
      <c r="B195" s="245"/>
      <c r="C195" s="246"/>
      <c r="D195" s="240" t="s">
        <v>175</v>
      </c>
      <c r="E195" s="247" t="s">
        <v>1</v>
      </c>
      <c r="F195" s="248" t="s">
        <v>322</v>
      </c>
      <c r="G195" s="246"/>
      <c r="H195" s="249">
        <v>2.472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5" t="s">
        <v>175</v>
      </c>
      <c r="AU195" s="255" t="s">
        <v>80</v>
      </c>
      <c r="AV195" s="13" t="s">
        <v>82</v>
      </c>
      <c r="AW195" s="13" t="s">
        <v>30</v>
      </c>
      <c r="AX195" s="13" t="s">
        <v>73</v>
      </c>
      <c r="AY195" s="255" t="s">
        <v>164</v>
      </c>
    </row>
    <row r="196" s="14" customFormat="1">
      <c r="A196" s="14"/>
      <c r="B196" s="256"/>
      <c r="C196" s="257"/>
      <c r="D196" s="240" t="s">
        <v>175</v>
      </c>
      <c r="E196" s="258" t="s">
        <v>1</v>
      </c>
      <c r="F196" s="259" t="s">
        <v>181</v>
      </c>
      <c r="G196" s="257"/>
      <c r="H196" s="260">
        <v>307.91300000000001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6" t="s">
        <v>175</v>
      </c>
      <c r="AU196" s="266" t="s">
        <v>80</v>
      </c>
      <c r="AV196" s="14" t="s">
        <v>171</v>
      </c>
      <c r="AW196" s="14" t="s">
        <v>30</v>
      </c>
      <c r="AX196" s="14" t="s">
        <v>80</v>
      </c>
      <c r="AY196" s="266" t="s">
        <v>164</v>
      </c>
    </row>
    <row r="197" s="2" customFormat="1" ht="62.7" customHeight="1">
      <c r="A197" s="37"/>
      <c r="B197" s="38"/>
      <c r="C197" s="226" t="s">
        <v>323</v>
      </c>
      <c r="D197" s="226" t="s">
        <v>167</v>
      </c>
      <c r="E197" s="227" t="s">
        <v>433</v>
      </c>
      <c r="F197" s="228" t="s">
        <v>434</v>
      </c>
      <c r="G197" s="229" t="s">
        <v>192</v>
      </c>
      <c r="H197" s="230">
        <v>46.109999999999999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38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309</v>
      </c>
      <c r="AT197" s="238" t="s">
        <v>167</v>
      </c>
      <c r="AU197" s="238" t="s">
        <v>80</v>
      </c>
      <c r="AY197" s="16" t="s">
        <v>164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309</v>
      </c>
      <c r="BM197" s="238" t="s">
        <v>435</v>
      </c>
    </row>
    <row r="198" s="2" customFormat="1">
      <c r="A198" s="37"/>
      <c r="B198" s="38"/>
      <c r="C198" s="39"/>
      <c r="D198" s="240" t="s">
        <v>173</v>
      </c>
      <c r="E198" s="39"/>
      <c r="F198" s="241" t="s">
        <v>436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173</v>
      </c>
      <c r="AU198" s="16" t="s">
        <v>80</v>
      </c>
    </row>
    <row r="199" s="13" customFormat="1">
      <c r="A199" s="13"/>
      <c r="B199" s="245"/>
      <c r="C199" s="246"/>
      <c r="D199" s="240" t="s">
        <v>175</v>
      </c>
      <c r="E199" s="247" t="s">
        <v>1</v>
      </c>
      <c r="F199" s="248" t="s">
        <v>437</v>
      </c>
      <c r="G199" s="246"/>
      <c r="H199" s="249">
        <v>46.109999999999999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175</v>
      </c>
      <c r="AU199" s="255" t="s">
        <v>80</v>
      </c>
      <c r="AV199" s="13" t="s">
        <v>82</v>
      </c>
      <c r="AW199" s="13" t="s">
        <v>30</v>
      </c>
      <c r="AX199" s="13" t="s">
        <v>80</v>
      </c>
      <c r="AY199" s="255" t="s">
        <v>164</v>
      </c>
    </row>
    <row r="200" s="2" customFormat="1" ht="24.15" customHeight="1">
      <c r="A200" s="37"/>
      <c r="B200" s="38"/>
      <c r="C200" s="226" t="s">
        <v>328</v>
      </c>
      <c r="D200" s="226" t="s">
        <v>167</v>
      </c>
      <c r="E200" s="227" t="s">
        <v>324</v>
      </c>
      <c r="F200" s="228" t="s">
        <v>325</v>
      </c>
      <c r="G200" s="229" t="s">
        <v>192</v>
      </c>
      <c r="H200" s="230">
        <v>354.02300000000002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38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309</v>
      </c>
      <c r="AT200" s="238" t="s">
        <v>167</v>
      </c>
      <c r="AU200" s="238" t="s">
        <v>80</v>
      </c>
      <c r="AY200" s="16" t="s">
        <v>164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309</v>
      </c>
      <c r="BM200" s="238" t="s">
        <v>326</v>
      </c>
    </row>
    <row r="201" s="2" customFormat="1">
      <c r="A201" s="37"/>
      <c r="B201" s="38"/>
      <c r="C201" s="39"/>
      <c r="D201" s="240" t="s">
        <v>173</v>
      </c>
      <c r="E201" s="39"/>
      <c r="F201" s="241" t="s">
        <v>327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173</v>
      </c>
      <c r="AU201" s="16" t="s">
        <v>80</v>
      </c>
    </row>
    <row r="202" s="13" customFormat="1">
      <c r="A202" s="13"/>
      <c r="B202" s="245"/>
      <c r="C202" s="246"/>
      <c r="D202" s="240" t="s">
        <v>175</v>
      </c>
      <c r="E202" s="247" t="s">
        <v>1</v>
      </c>
      <c r="F202" s="248" t="s">
        <v>438</v>
      </c>
      <c r="G202" s="246"/>
      <c r="H202" s="249">
        <v>354.02300000000002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175</v>
      </c>
      <c r="AU202" s="255" t="s">
        <v>80</v>
      </c>
      <c r="AV202" s="13" t="s">
        <v>82</v>
      </c>
      <c r="AW202" s="13" t="s">
        <v>30</v>
      </c>
      <c r="AX202" s="13" t="s">
        <v>80</v>
      </c>
      <c r="AY202" s="255" t="s">
        <v>164</v>
      </c>
    </row>
    <row r="203" s="2" customFormat="1" ht="49.05" customHeight="1">
      <c r="A203" s="37"/>
      <c r="B203" s="38"/>
      <c r="C203" s="226" t="s">
        <v>334</v>
      </c>
      <c r="D203" s="226" t="s">
        <v>167</v>
      </c>
      <c r="E203" s="227" t="s">
        <v>329</v>
      </c>
      <c r="F203" s="228" t="s">
        <v>330</v>
      </c>
      <c r="G203" s="229" t="s">
        <v>192</v>
      </c>
      <c r="H203" s="230">
        <v>283.37099999999998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38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309</v>
      </c>
      <c r="AT203" s="238" t="s">
        <v>167</v>
      </c>
      <c r="AU203" s="238" t="s">
        <v>80</v>
      </c>
      <c r="AY203" s="16" t="s">
        <v>164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309</v>
      </c>
      <c r="BM203" s="238" t="s">
        <v>331</v>
      </c>
    </row>
    <row r="204" s="2" customFormat="1">
      <c r="A204" s="37"/>
      <c r="B204" s="38"/>
      <c r="C204" s="39"/>
      <c r="D204" s="240" t="s">
        <v>173</v>
      </c>
      <c r="E204" s="39"/>
      <c r="F204" s="241" t="s">
        <v>332</v>
      </c>
      <c r="G204" s="39"/>
      <c r="H204" s="39"/>
      <c r="I204" s="242"/>
      <c r="J204" s="39"/>
      <c r="K204" s="39"/>
      <c r="L204" s="43"/>
      <c r="M204" s="243"/>
      <c r="N204" s="24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173</v>
      </c>
      <c r="AU204" s="16" t="s">
        <v>80</v>
      </c>
    </row>
    <row r="205" s="13" customFormat="1">
      <c r="A205" s="13"/>
      <c r="B205" s="245"/>
      <c r="C205" s="246"/>
      <c r="D205" s="240" t="s">
        <v>175</v>
      </c>
      <c r="E205" s="247" t="s">
        <v>1</v>
      </c>
      <c r="F205" s="248" t="s">
        <v>439</v>
      </c>
      <c r="G205" s="246"/>
      <c r="H205" s="249">
        <v>283.37099999999998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5" t="s">
        <v>175</v>
      </c>
      <c r="AU205" s="255" t="s">
        <v>80</v>
      </c>
      <c r="AV205" s="13" t="s">
        <v>82</v>
      </c>
      <c r="AW205" s="13" t="s">
        <v>30</v>
      </c>
      <c r="AX205" s="13" t="s">
        <v>80</v>
      </c>
      <c r="AY205" s="255" t="s">
        <v>164</v>
      </c>
    </row>
    <row r="206" s="2" customFormat="1" ht="14.4" customHeight="1">
      <c r="A206" s="37"/>
      <c r="B206" s="38"/>
      <c r="C206" s="226" t="s">
        <v>339</v>
      </c>
      <c r="D206" s="226" t="s">
        <v>167</v>
      </c>
      <c r="E206" s="227" t="s">
        <v>335</v>
      </c>
      <c r="F206" s="228" t="s">
        <v>336</v>
      </c>
      <c r="G206" s="229" t="s">
        <v>192</v>
      </c>
      <c r="H206" s="230">
        <v>283.37099999999998</v>
      </c>
      <c r="I206" s="231"/>
      <c r="J206" s="232">
        <f>ROUND(I206*H206,2)</f>
        <v>0</v>
      </c>
      <c r="K206" s="233"/>
      <c r="L206" s="43"/>
      <c r="M206" s="234" t="s">
        <v>1</v>
      </c>
      <c r="N206" s="235" t="s">
        <v>38</v>
      </c>
      <c r="O206" s="90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8" t="s">
        <v>309</v>
      </c>
      <c r="AT206" s="238" t="s">
        <v>167</v>
      </c>
      <c r="AU206" s="238" t="s">
        <v>80</v>
      </c>
      <c r="AY206" s="16" t="s">
        <v>164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6" t="s">
        <v>80</v>
      </c>
      <c r="BK206" s="239">
        <f>ROUND(I206*H206,2)</f>
        <v>0</v>
      </c>
      <c r="BL206" s="16" t="s">
        <v>309</v>
      </c>
      <c r="BM206" s="238" t="s">
        <v>337</v>
      </c>
    </row>
    <row r="207" s="2" customFormat="1">
      <c r="A207" s="37"/>
      <c r="B207" s="38"/>
      <c r="C207" s="39"/>
      <c r="D207" s="240" t="s">
        <v>173</v>
      </c>
      <c r="E207" s="39"/>
      <c r="F207" s="241" t="s">
        <v>338</v>
      </c>
      <c r="G207" s="39"/>
      <c r="H207" s="39"/>
      <c r="I207" s="242"/>
      <c r="J207" s="39"/>
      <c r="K207" s="39"/>
      <c r="L207" s="43"/>
      <c r="M207" s="243"/>
      <c r="N207" s="24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173</v>
      </c>
      <c r="AU207" s="16" t="s">
        <v>80</v>
      </c>
    </row>
    <row r="208" s="2" customFormat="1" ht="14.4" customHeight="1">
      <c r="A208" s="37"/>
      <c r="B208" s="38"/>
      <c r="C208" s="226" t="s">
        <v>344</v>
      </c>
      <c r="D208" s="226" t="s">
        <v>167</v>
      </c>
      <c r="E208" s="227" t="s">
        <v>345</v>
      </c>
      <c r="F208" s="228" t="s">
        <v>346</v>
      </c>
      <c r="G208" s="229" t="s">
        <v>192</v>
      </c>
      <c r="H208" s="230">
        <v>282.01499999999999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38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309</v>
      </c>
      <c r="AT208" s="238" t="s">
        <v>167</v>
      </c>
      <c r="AU208" s="238" t="s">
        <v>80</v>
      </c>
      <c r="AY208" s="16" t="s">
        <v>164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309</v>
      </c>
      <c r="BM208" s="238" t="s">
        <v>347</v>
      </c>
    </row>
    <row r="209" s="2" customFormat="1">
      <c r="A209" s="37"/>
      <c r="B209" s="38"/>
      <c r="C209" s="39"/>
      <c r="D209" s="240" t="s">
        <v>173</v>
      </c>
      <c r="E209" s="39"/>
      <c r="F209" s="241" t="s">
        <v>348</v>
      </c>
      <c r="G209" s="39"/>
      <c r="H209" s="39"/>
      <c r="I209" s="242"/>
      <c r="J209" s="39"/>
      <c r="K209" s="39"/>
      <c r="L209" s="43"/>
      <c r="M209" s="243"/>
      <c r="N209" s="24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173</v>
      </c>
      <c r="AU209" s="16" t="s">
        <v>80</v>
      </c>
    </row>
    <row r="210" s="13" customFormat="1">
      <c r="A210" s="13"/>
      <c r="B210" s="245"/>
      <c r="C210" s="246"/>
      <c r="D210" s="240" t="s">
        <v>175</v>
      </c>
      <c r="E210" s="247" t="s">
        <v>1</v>
      </c>
      <c r="F210" s="248" t="s">
        <v>440</v>
      </c>
      <c r="G210" s="246"/>
      <c r="H210" s="249">
        <v>282.01499999999999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5" t="s">
        <v>175</v>
      </c>
      <c r="AU210" s="255" t="s">
        <v>80</v>
      </c>
      <c r="AV210" s="13" t="s">
        <v>82</v>
      </c>
      <c r="AW210" s="13" t="s">
        <v>30</v>
      </c>
      <c r="AX210" s="13" t="s">
        <v>80</v>
      </c>
      <c r="AY210" s="255" t="s">
        <v>164</v>
      </c>
    </row>
    <row r="211" s="2" customFormat="1" ht="14.4" customHeight="1">
      <c r="A211" s="37"/>
      <c r="B211" s="38"/>
      <c r="C211" s="226" t="s">
        <v>350</v>
      </c>
      <c r="D211" s="226" t="s">
        <v>167</v>
      </c>
      <c r="E211" s="227" t="s">
        <v>351</v>
      </c>
      <c r="F211" s="228" t="s">
        <v>352</v>
      </c>
      <c r="G211" s="229" t="s">
        <v>192</v>
      </c>
      <c r="H211" s="230">
        <v>0.23000000000000001</v>
      </c>
      <c r="I211" s="231"/>
      <c r="J211" s="232">
        <f>ROUND(I211*H211,2)</f>
        <v>0</v>
      </c>
      <c r="K211" s="233"/>
      <c r="L211" s="43"/>
      <c r="M211" s="234" t="s">
        <v>1</v>
      </c>
      <c r="N211" s="235" t="s">
        <v>38</v>
      </c>
      <c r="O211" s="90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8" t="s">
        <v>309</v>
      </c>
      <c r="AT211" s="238" t="s">
        <v>167</v>
      </c>
      <c r="AU211" s="238" t="s">
        <v>80</v>
      </c>
      <c r="AY211" s="16" t="s">
        <v>164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6" t="s">
        <v>80</v>
      </c>
      <c r="BK211" s="239">
        <f>ROUND(I211*H211,2)</f>
        <v>0</v>
      </c>
      <c r="BL211" s="16" t="s">
        <v>309</v>
      </c>
      <c r="BM211" s="238" t="s">
        <v>353</v>
      </c>
    </row>
    <row r="212" s="2" customFormat="1">
      <c r="A212" s="37"/>
      <c r="B212" s="38"/>
      <c r="C212" s="39"/>
      <c r="D212" s="240" t="s">
        <v>173</v>
      </c>
      <c r="E212" s="39"/>
      <c r="F212" s="241" t="s">
        <v>354</v>
      </c>
      <c r="G212" s="39"/>
      <c r="H212" s="39"/>
      <c r="I212" s="242"/>
      <c r="J212" s="39"/>
      <c r="K212" s="39"/>
      <c r="L212" s="43"/>
      <c r="M212" s="243"/>
      <c r="N212" s="24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173</v>
      </c>
      <c r="AU212" s="16" t="s">
        <v>80</v>
      </c>
    </row>
    <row r="213" s="13" customFormat="1">
      <c r="A213" s="13"/>
      <c r="B213" s="245"/>
      <c r="C213" s="246"/>
      <c r="D213" s="240" t="s">
        <v>175</v>
      </c>
      <c r="E213" s="247" t="s">
        <v>1</v>
      </c>
      <c r="F213" s="248" t="s">
        <v>441</v>
      </c>
      <c r="G213" s="246"/>
      <c r="H213" s="249">
        <v>0.122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5" t="s">
        <v>175</v>
      </c>
      <c r="AU213" s="255" t="s">
        <v>80</v>
      </c>
      <c r="AV213" s="13" t="s">
        <v>82</v>
      </c>
      <c r="AW213" s="13" t="s">
        <v>30</v>
      </c>
      <c r="AX213" s="13" t="s">
        <v>73</v>
      </c>
      <c r="AY213" s="255" t="s">
        <v>164</v>
      </c>
    </row>
    <row r="214" s="13" customFormat="1">
      <c r="A214" s="13"/>
      <c r="B214" s="245"/>
      <c r="C214" s="246"/>
      <c r="D214" s="240" t="s">
        <v>175</v>
      </c>
      <c r="E214" s="247" t="s">
        <v>1</v>
      </c>
      <c r="F214" s="248" t="s">
        <v>442</v>
      </c>
      <c r="G214" s="246"/>
      <c r="H214" s="249">
        <v>0.108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175</v>
      </c>
      <c r="AU214" s="255" t="s">
        <v>80</v>
      </c>
      <c r="AV214" s="13" t="s">
        <v>82</v>
      </c>
      <c r="AW214" s="13" t="s">
        <v>30</v>
      </c>
      <c r="AX214" s="13" t="s">
        <v>73</v>
      </c>
      <c r="AY214" s="255" t="s">
        <v>164</v>
      </c>
    </row>
    <row r="215" s="14" customFormat="1">
      <c r="A215" s="14"/>
      <c r="B215" s="256"/>
      <c r="C215" s="257"/>
      <c r="D215" s="240" t="s">
        <v>175</v>
      </c>
      <c r="E215" s="258" t="s">
        <v>1</v>
      </c>
      <c r="F215" s="259" t="s">
        <v>181</v>
      </c>
      <c r="G215" s="257"/>
      <c r="H215" s="260">
        <v>0.22999999999999998</v>
      </c>
      <c r="I215" s="261"/>
      <c r="J215" s="257"/>
      <c r="K215" s="257"/>
      <c r="L215" s="262"/>
      <c r="M215" s="278"/>
      <c r="N215" s="279"/>
      <c r="O215" s="279"/>
      <c r="P215" s="279"/>
      <c r="Q215" s="279"/>
      <c r="R215" s="279"/>
      <c r="S215" s="279"/>
      <c r="T215" s="28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6" t="s">
        <v>175</v>
      </c>
      <c r="AU215" s="266" t="s">
        <v>80</v>
      </c>
      <c r="AV215" s="14" t="s">
        <v>171</v>
      </c>
      <c r="AW215" s="14" t="s">
        <v>30</v>
      </c>
      <c r="AX215" s="14" t="s">
        <v>80</v>
      </c>
      <c r="AY215" s="266" t="s">
        <v>164</v>
      </c>
    </row>
    <row r="216" s="2" customFormat="1" ht="6.96" customHeight="1">
      <c r="A216" s="37"/>
      <c r="B216" s="65"/>
      <c r="C216" s="66"/>
      <c r="D216" s="66"/>
      <c r="E216" s="66"/>
      <c r="F216" s="66"/>
      <c r="G216" s="66"/>
      <c r="H216" s="66"/>
      <c r="I216" s="66"/>
      <c r="J216" s="66"/>
      <c r="K216" s="66"/>
      <c r="L216" s="43"/>
      <c r="M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</row>
  </sheetData>
  <sheetProtection sheet="1" autoFilter="0" formatColumns="0" formatRows="0" objects="1" scenarios="1" spinCount="100000" saltValue="JxtrVaAJaK7ODkXqcMKUH4yRxmHerfj4RBq9bvKR8mBrS0KThux9ag+TW5td0jNts40XHV5xbXbnwYU7aF9QFw==" hashValue="fv39TVeW5jj3GpRY9EhdrWq8A6gSC4vgjHLrs+bShfqvc4tvo+iYlHNwfra9Ex/9Xd9/lDnmEICK7SIC4YPXyA==" algorithmName="SHA-512" password="CAD0"/>
  <autoFilter ref="C122:K21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138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443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ROUND((SUM(BE123:BE208)),  2)</f>
        <v>0</v>
      </c>
      <c r="G35" s="37"/>
      <c r="H35" s="37"/>
      <c r="I35" s="163">
        <v>0.20999999999999999</v>
      </c>
      <c r="J35" s="162">
        <f>ROUND(((SUM(BE123:BE208))*I35),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ROUND((SUM(BF123:BF208)),  2)</f>
        <v>0</v>
      </c>
      <c r="G36" s="37"/>
      <c r="H36" s="37"/>
      <c r="I36" s="163">
        <v>0.14999999999999999</v>
      </c>
      <c r="J36" s="162">
        <f>ROUND(((SUM(BF123:BF208))*I36),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ROUND((SUM(BG123:BG208)),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ROUND((SUM(BH123:BH208)),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ROUND((SUM(BI123:BI208)),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01-6 - k.č. E2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J181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138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01-6 - k.č. E2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P124+P181</f>
        <v>0</v>
      </c>
      <c r="Q123" s="103"/>
      <c r="R123" s="207">
        <f>R124+R181</f>
        <v>220.24564000000001</v>
      </c>
      <c r="S123" s="103"/>
      <c r="T123" s="208">
        <f>T124+T181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BK124+BK181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220.24564000000001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SUM(P126:P180)</f>
        <v>0</v>
      </c>
      <c r="Q125" s="218"/>
      <c r="R125" s="219">
        <f>SUM(R126:R180)</f>
        <v>220.24564000000001</v>
      </c>
      <c r="S125" s="218"/>
      <c r="T125" s="220">
        <f>SUM(T126:T180)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SUM(BK126:BK180)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161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444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161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179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445</v>
      </c>
      <c r="G130" s="246"/>
      <c r="H130" s="249">
        <v>161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161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11.27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186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446</v>
      </c>
      <c r="G134" s="246"/>
      <c r="H134" s="249">
        <v>11.27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20.286000000000001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20.286000000000001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194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447</v>
      </c>
      <c r="G137" s="246"/>
      <c r="H137" s="249">
        <v>20.286000000000001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196</v>
      </c>
      <c r="F138" s="228" t="s">
        <v>197</v>
      </c>
      <c r="G138" s="229" t="s">
        <v>185</v>
      </c>
      <c r="H138" s="230">
        <v>111.01300000000001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198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199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201</v>
      </c>
      <c r="F140" s="228" t="s">
        <v>202</v>
      </c>
      <c r="G140" s="229" t="s">
        <v>170</v>
      </c>
      <c r="H140" s="230">
        <v>402.5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203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204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13" customFormat="1">
      <c r="A142" s="13"/>
      <c r="B142" s="245"/>
      <c r="C142" s="246"/>
      <c r="D142" s="240" t="s">
        <v>175</v>
      </c>
      <c r="E142" s="247" t="s">
        <v>1</v>
      </c>
      <c r="F142" s="248" t="s">
        <v>448</v>
      </c>
      <c r="G142" s="246"/>
      <c r="H142" s="249">
        <v>402.5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175</v>
      </c>
      <c r="AU142" s="255" t="s">
        <v>82</v>
      </c>
      <c r="AV142" s="13" t="s">
        <v>82</v>
      </c>
      <c r="AW142" s="13" t="s">
        <v>30</v>
      </c>
      <c r="AX142" s="13" t="s">
        <v>73</v>
      </c>
      <c r="AY142" s="255" t="s">
        <v>164</v>
      </c>
    </row>
    <row r="143" s="14" customFormat="1">
      <c r="A143" s="14"/>
      <c r="B143" s="256"/>
      <c r="C143" s="257"/>
      <c r="D143" s="240" t="s">
        <v>175</v>
      </c>
      <c r="E143" s="258" t="s">
        <v>1</v>
      </c>
      <c r="F143" s="259" t="s">
        <v>181</v>
      </c>
      <c r="G143" s="257"/>
      <c r="H143" s="260">
        <v>402.5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175</v>
      </c>
      <c r="AU143" s="266" t="s">
        <v>82</v>
      </c>
      <c r="AV143" s="14" t="s">
        <v>171</v>
      </c>
      <c r="AW143" s="14" t="s">
        <v>30</v>
      </c>
      <c r="AX143" s="14" t="s">
        <v>80</v>
      </c>
      <c r="AY143" s="266" t="s">
        <v>164</v>
      </c>
    </row>
    <row r="144" s="2" customFormat="1" ht="14.4" customHeight="1">
      <c r="A144" s="37"/>
      <c r="B144" s="38"/>
      <c r="C144" s="226" t="s">
        <v>206</v>
      </c>
      <c r="D144" s="226" t="s">
        <v>167</v>
      </c>
      <c r="E144" s="227" t="s">
        <v>207</v>
      </c>
      <c r="F144" s="228" t="s">
        <v>208</v>
      </c>
      <c r="G144" s="229" t="s">
        <v>185</v>
      </c>
      <c r="H144" s="230">
        <v>111.01300000000001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38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171</v>
      </c>
      <c r="AT144" s="238" t="s">
        <v>167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209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210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26" t="s">
        <v>193</v>
      </c>
      <c r="D146" s="226" t="s">
        <v>167</v>
      </c>
      <c r="E146" s="227" t="s">
        <v>211</v>
      </c>
      <c r="F146" s="228" t="s">
        <v>212</v>
      </c>
      <c r="G146" s="229" t="s">
        <v>185</v>
      </c>
      <c r="H146" s="230">
        <v>111.01300000000001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38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171</v>
      </c>
      <c r="AT146" s="238" t="s">
        <v>167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213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214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14.4" customHeight="1">
      <c r="A148" s="37"/>
      <c r="B148" s="38"/>
      <c r="C148" s="267" t="s">
        <v>215</v>
      </c>
      <c r="D148" s="267" t="s">
        <v>189</v>
      </c>
      <c r="E148" s="268" t="s">
        <v>216</v>
      </c>
      <c r="F148" s="269" t="s">
        <v>217</v>
      </c>
      <c r="G148" s="270" t="s">
        <v>192</v>
      </c>
      <c r="H148" s="271">
        <v>199.82300000000001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38</v>
      </c>
      <c r="O148" s="90"/>
      <c r="P148" s="236">
        <f>O148*H148</f>
        <v>0</v>
      </c>
      <c r="Q148" s="236">
        <v>1</v>
      </c>
      <c r="R148" s="236">
        <f>Q148*H148</f>
        <v>199.82300000000001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193</v>
      </c>
      <c r="AT148" s="238" t="s">
        <v>189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218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217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13" customFormat="1">
      <c r="A150" s="13"/>
      <c r="B150" s="245"/>
      <c r="C150" s="246"/>
      <c r="D150" s="240" t="s">
        <v>175</v>
      </c>
      <c r="E150" s="246"/>
      <c r="F150" s="248" t="s">
        <v>449</v>
      </c>
      <c r="G150" s="246"/>
      <c r="H150" s="249">
        <v>199.82300000000001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175</v>
      </c>
      <c r="AU150" s="255" t="s">
        <v>82</v>
      </c>
      <c r="AV150" s="13" t="s">
        <v>82</v>
      </c>
      <c r="AW150" s="13" t="s">
        <v>4</v>
      </c>
      <c r="AX150" s="13" t="s">
        <v>80</v>
      </c>
      <c r="AY150" s="255" t="s">
        <v>164</v>
      </c>
    </row>
    <row r="151" s="2" customFormat="1" ht="14.4" customHeight="1">
      <c r="A151" s="37"/>
      <c r="B151" s="38"/>
      <c r="C151" s="226" t="s">
        <v>220</v>
      </c>
      <c r="D151" s="226" t="s">
        <v>167</v>
      </c>
      <c r="E151" s="227" t="s">
        <v>221</v>
      </c>
      <c r="F151" s="228" t="s">
        <v>222</v>
      </c>
      <c r="G151" s="229" t="s">
        <v>223</v>
      </c>
      <c r="H151" s="230">
        <v>265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38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171</v>
      </c>
      <c r="AT151" s="238" t="s">
        <v>167</v>
      </c>
      <c r="AU151" s="238" t="s">
        <v>82</v>
      </c>
      <c r="AY151" s="16" t="s">
        <v>164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171</v>
      </c>
      <c r="BM151" s="238" t="s">
        <v>224</v>
      </c>
    </row>
    <row r="152" s="2" customFormat="1">
      <c r="A152" s="37"/>
      <c r="B152" s="38"/>
      <c r="C152" s="39"/>
      <c r="D152" s="240" t="s">
        <v>173</v>
      </c>
      <c r="E152" s="39"/>
      <c r="F152" s="241" t="s">
        <v>225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173</v>
      </c>
      <c r="AU152" s="16" t="s">
        <v>82</v>
      </c>
    </row>
    <row r="153" s="2" customFormat="1" ht="24.15" customHeight="1">
      <c r="A153" s="37"/>
      <c r="B153" s="38"/>
      <c r="C153" s="226" t="s">
        <v>226</v>
      </c>
      <c r="D153" s="226" t="s">
        <v>167</v>
      </c>
      <c r="E153" s="227" t="s">
        <v>227</v>
      </c>
      <c r="F153" s="228" t="s">
        <v>228</v>
      </c>
      <c r="G153" s="229" t="s">
        <v>229</v>
      </c>
      <c r="H153" s="230">
        <v>0.161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171</v>
      </c>
      <c r="AT153" s="238" t="s">
        <v>167</v>
      </c>
      <c r="AU153" s="238" t="s">
        <v>82</v>
      </c>
      <c r="AY153" s="16" t="s">
        <v>164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171</v>
      </c>
      <c r="BM153" s="238" t="s">
        <v>450</v>
      </c>
    </row>
    <row r="154" s="2" customFormat="1">
      <c r="A154" s="37"/>
      <c r="B154" s="38"/>
      <c r="C154" s="39"/>
      <c r="D154" s="240" t="s">
        <v>173</v>
      </c>
      <c r="E154" s="39"/>
      <c r="F154" s="241" t="s">
        <v>231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173</v>
      </c>
      <c r="AU154" s="16" t="s">
        <v>82</v>
      </c>
    </row>
    <row r="155" s="2" customFormat="1" ht="24.15" customHeight="1">
      <c r="A155" s="37"/>
      <c r="B155" s="38"/>
      <c r="C155" s="226" t="s">
        <v>232</v>
      </c>
      <c r="D155" s="226" t="s">
        <v>167</v>
      </c>
      <c r="E155" s="227" t="s">
        <v>451</v>
      </c>
      <c r="F155" s="228" t="s">
        <v>452</v>
      </c>
      <c r="G155" s="229" t="s">
        <v>229</v>
      </c>
      <c r="H155" s="230">
        <v>0.161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171</v>
      </c>
      <c r="AT155" s="238" t="s">
        <v>167</v>
      </c>
      <c r="AU155" s="238" t="s">
        <v>82</v>
      </c>
      <c r="AY155" s="16" t="s">
        <v>164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171</v>
      </c>
      <c r="BM155" s="238" t="s">
        <v>453</v>
      </c>
    </row>
    <row r="156" s="2" customFormat="1">
      <c r="A156" s="37"/>
      <c r="B156" s="38"/>
      <c r="C156" s="39"/>
      <c r="D156" s="240" t="s">
        <v>173</v>
      </c>
      <c r="E156" s="39"/>
      <c r="F156" s="241" t="s">
        <v>454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173</v>
      </c>
      <c r="AU156" s="16" t="s">
        <v>82</v>
      </c>
    </row>
    <row r="157" s="2" customFormat="1" ht="24.15" customHeight="1">
      <c r="A157" s="37"/>
      <c r="B157" s="38"/>
      <c r="C157" s="226" t="s">
        <v>237</v>
      </c>
      <c r="D157" s="226" t="s">
        <v>167</v>
      </c>
      <c r="E157" s="227" t="s">
        <v>247</v>
      </c>
      <c r="F157" s="228" t="s">
        <v>248</v>
      </c>
      <c r="G157" s="229" t="s">
        <v>240</v>
      </c>
      <c r="H157" s="230">
        <v>25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38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171</v>
      </c>
      <c r="AT157" s="238" t="s">
        <v>167</v>
      </c>
      <c r="AU157" s="238" t="s">
        <v>82</v>
      </c>
      <c r="AY157" s="16" t="s">
        <v>164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171</v>
      </c>
      <c r="BM157" s="238" t="s">
        <v>249</v>
      </c>
    </row>
    <row r="158" s="2" customFormat="1">
      <c r="A158" s="37"/>
      <c r="B158" s="38"/>
      <c r="C158" s="39"/>
      <c r="D158" s="240" t="s">
        <v>173</v>
      </c>
      <c r="E158" s="39"/>
      <c r="F158" s="241" t="s">
        <v>250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173</v>
      </c>
      <c r="AU158" s="16" t="s">
        <v>82</v>
      </c>
    </row>
    <row r="159" s="2" customFormat="1" ht="14.4" customHeight="1">
      <c r="A159" s="37"/>
      <c r="B159" s="38"/>
      <c r="C159" s="267" t="s">
        <v>243</v>
      </c>
      <c r="D159" s="267" t="s">
        <v>189</v>
      </c>
      <c r="E159" s="268" t="s">
        <v>252</v>
      </c>
      <c r="F159" s="269" t="s">
        <v>253</v>
      </c>
      <c r="G159" s="270" t="s">
        <v>223</v>
      </c>
      <c r="H159" s="271">
        <v>528</v>
      </c>
      <c r="I159" s="272"/>
      <c r="J159" s="273">
        <f>ROUND(I159*H159,2)</f>
        <v>0</v>
      </c>
      <c r="K159" s="274"/>
      <c r="L159" s="275"/>
      <c r="M159" s="276" t="s">
        <v>1</v>
      </c>
      <c r="N159" s="277" t="s">
        <v>38</v>
      </c>
      <c r="O159" s="90"/>
      <c r="P159" s="236">
        <f>O159*H159</f>
        <v>0</v>
      </c>
      <c r="Q159" s="236">
        <v>0.00018000000000000001</v>
      </c>
      <c r="R159" s="236">
        <f>Q159*H159</f>
        <v>0.095039999999999999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193</v>
      </c>
      <c r="AT159" s="238" t="s">
        <v>189</v>
      </c>
      <c r="AU159" s="238" t="s">
        <v>82</v>
      </c>
      <c r="AY159" s="16" t="s">
        <v>164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171</v>
      </c>
      <c r="BM159" s="238" t="s">
        <v>254</v>
      </c>
    </row>
    <row r="160" s="2" customFormat="1">
      <c r="A160" s="37"/>
      <c r="B160" s="38"/>
      <c r="C160" s="39"/>
      <c r="D160" s="240" t="s">
        <v>173</v>
      </c>
      <c r="E160" s="39"/>
      <c r="F160" s="241" t="s">
        <v>253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173</v>
      </c>
      <c r="AU160" s="16" t="s">
        <v>82</v>
      </c>
    </row>
    <row r="161" s="2" customFormat="1" ht="14.4" customHeight="1">
      <c r="A161" s="37"/>
      <c r="B161" s="38"/>
      <c r="C161" s="267" t="s">
        <v>8</v>
      </c>
      <c r="D161" s="267" t="s">
        <v>189</v>
      </c>
      <c r="E161" s="268" t="s">
        <v>455</v>
      </c>
      <c r="F161" s="269" t="s">
        <v>456</v>
      </c>
      <c r="G161" s="270" t="s">
        <v>223</v>
      </c>
      <c r="H161" s="271">
        <v>16</v>
      </c>
      <c r="I161" s="272"/>
      <c r="J161" s="273">
        <f>ROUND(I161*H161,2)</f>
        <v>0</v>
      </c>
      <c r="K161" s="274"/>
      <c r="L161" s="275"/>
      <c r="M161" s="276" t="s">
        <v>1</v>
      </c>
      <c r="N161" s="277" t="s">
        <v>38</v>
      </c>
      <c r="O161" s="90"/>
      <c r="P161" s="236">
        <f>O161*H161</f>
        <v>0</v>
      </c>
      <c r="Q161" s="236">
        <v>0.00016000000000000001</v>
      </c>
      <c r="R161" s="236">
        <f>Q161*H161</f>
        <v>0.0025600000000000002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193</v>
      </c>
      <c r="AT161" s="238" t="s">
        <v>189</v>
      </c>
      <c r="AU161" s="238" t="s">
        <v>82</v>
      </c>
      <c r="AY161" s="16" t="s">
        <v>164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171</v>
      </c>
      <c r="BM161" s="238" t="s">
        <v>457</v>
      </c>
    </row>
    <row r="162" s="2" customFormat="1">
      <c r="A162" s="37"/>
      <c r="B162" s="38"/>
      <c r="C162" s="39"/>
      <c r="D162" s="240" t="s">
        <v>173</v>
      </c>
      <c r="E162" s="39"/>
      <c r="F162" s="241" t="s">
        <v>456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173</v>
      </c>
      <c r="AU162" s="16" t="s">
        <v>82</v>
      </c>
    </row>
    <row r="163" s="2" customFormat="1" ht="14.4" customHeight="1">
      <c r="A163" s="37"/>
      <c r="B163" s="38"/>
      <c r="C163" s="267" t="s">
        <v>251</v>
      </c>
      <c r="D163" s="267" t="s">
        <v>189</v>
      </c>
      <c r="E163" s="268" t="s">
        <v>257</v>
      </c>
      <c r="F163" s="269" t="s">
        <v>258</v>
      </c>
      <c r="G163" s="270" t="s">
        <v>223</v>
      </c>
      <c r="H163" s="271">
        <v>64</v>
      </c>
      <c r="I163" s="272"/>
      <c r="J163" s="273">
        <f>ROUND(I163*H163,2)</f>
        <v>0</v>
      </c>
      <c r="K163" s="274"/>
      <c r="L163" s="275"/>
      <c r="M163" s="276" t="s">
        <v>1</v>
      </c>
      <c r="N163" s="277" t="s">
        <v>38</v>
      </c>
      <c r="O163" s="90"/>
      <c r="P163" s="236">
        <f>O163*H163</f>
        <v>0</v>
      </c>
      <c r="Q163" s="236">
        <v>0.00051999999999999995</v>
      </c>
      <c r="R163" s="236">
        <f>Q163*H163</f>
        <v>0.033279999999999997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193</v>
      </c>
      <c r="AT163" s="238" t="s">
        <v>189</v>
      </c>
      <c r="AU163" s="238" t="s">
        <v>82</v>
      </c>
      <c r="AY163" s="16" t="s">
        <v>164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171</v>
      </c>
      <c r="BM163" s="238" t="s">
        <v>458</v>
      </c>
    </row>
    <row r="164" s="2" customFormat="1">
      <c r="A164" s="37"/>
      <c r="B164" s="38"/>
      <c r="C164" s="39"/>
      <c r="D164" s="240" t="s">
        <v>173</v>
      </c>
      <c r="E164" s="39"/>
      <c r="F164" s="241" t="s">
        <v>258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173</v>
      </c>
      <c r="AU164" s="16" t="s">
        <v>82</v>
      </c>
    </row>
    <row r="165" s="2" customFormat="1" ht="14.4" customHeight="1">
      <c r="A165" s="37"/>
      <c r="B165" s="38"/>
      <c r="C165" s="267" t="s">
        <v>256</v>
      </c>
      <c r="D165" s="267" t="s">
        <v>189</v>
      </c>
      <c r="E165" s="268" t="s">
        <v>261</v>
      </c>
      <c r="F165" s="269" t="s">
        <v>262</v>
      </c>
      <c r="G165" s="270" t="s">
        <v>223</v>
      </c>
      <c r="H165" s="271">
        <v>64</v>
      </c>
      <c r="I165" s="272"/>
      <c r="J165" s="273">
        <f>ROUND(I165*H165,2)</f>
        <v>0</v>
      </c>
      <c r="K165" s="274"/>
      <c r="L165" s="275"/>
      <c r="M165" s="276" t="s">
        <v>1</v>
      </c>
      <c r="N165" s="277" t="s">
        <v>38</v>
      </c>
      <c r="O165" s="90"/>
      <c r="P165" s="236">
        <f>O165*H165</f>
        <v>0</v>
      </c>
      <c r="Q165" s="236">
        <v>9.0000000000000006E-05</v>
      </c>
      <c r="R165" s="236">
        <f>Q165*H165</f>
        <v>0.0057600000000000004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193</v>
      </c>
      <c r="AT165" s="238" t="s">
        <v>189</v>
      </c>
      <c r="AU165" s="238" t="s">
        <v>82</v>
      </c>
      <c r="AY165" s="16" t="s">
        <v>164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171</v>
      </c>
      <c r="BM165" s="238" t="s">
        <v>459</v>
      </c>
    </row>
    <row r="166" s="2" customFormat="1">
      <c r="A166" s="37"/>
      <c r="B166" s="38"/>
      <c r="C166" s="39"/>
      <c r="D166" s="240" t="s">
        <v>173</v>
      </c>
      <c r="E166" s="39"/>
      <c r="F166" s="241" t="s">
        <v>262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173</v>
      </c>
      <c r="AU166" s="16" t="s">
        <v>82</v>
      </c>
    </row>
    <row r="167" s="2" customFormat="1" ht="14.4" customHeight="1">
      <c r="A167" s="37"/>
      <c r="B167" s="38"/>
      <c r="C167" s="226" t="s">
        <v>260</v>
      </c>
      <c r="D167" s="226" t="s">
        <v>167</v>
      </c>
      <c r="E167" s="227" t="s">
        <v>265</v>
      </c>
      <c r="F167" s="228" t="s">
        <v>266</v>
      </c>
      <c r="G167" s="229" t="s">
        <v>223</v>
      </c>
      <c r="H167" s="230">
        <v>16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38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171</v>
      </c>
      <c r="AT167" s="238" t="s">
        <v>167</v>
      </c>
      <c r="AU167" s="238" t="s">
        <v>82</v>
      </c>
      <c r="AY167" s="16" t="s">
        <v>164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171</v>
      </c>
      <c r="BM167" s="238" t="s">
        <v>267</v>
      </c>
    </row>
    <row r="168" s="2" customFormat="1">
      <c r="A168" s="37"/>
      <c r="B168" s="38"/>
      <c r="C168" s="39"/>
      <c r="D168" s="240" t="s">
        <v>173</v>
      </c>
      <c r="E168" s="39"/>
      <c r="F168" s="241" t="s">
        <v>268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173</v>
      </c>
      <c r="AU168" s="16" t="s">
        <v>82</v>
      </c>
    </row>
    <row r="169" s="2" customFormat="1" ht="24.15" customHeight="1">
      <c r="A169" s="37"/>
      <c r="B169" s="38"/>
      <c r="C169" s="226" t="s">
        <v>264</v>
      </c>
      <c r="D169" s="226" t="s">
        <v>167</v>
      </c>
      <c r="E169" s="227" t="s">
        <v>274</v>
      </c>
      <c r="F169" s="228" t="s">
        <v>275</v>
      </c>
      <c r="G169" s="229" t="s">
        <v>229</v>
      </c>
      <c r="H169" s="230">
        <v>0.161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38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171</v>
      </c>
      <c r="AT169" s="238" t="s">
        <v>167</v>
      </c>
      <c r="AU169" s="238" t="s">
        <v>82</v>
      </c>
      <c r="AY169" s="16" t="s">
        <v>164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171</v>
      </c>
      <c r="BM169" s="238" t="s">
        <v>276</v>
      </c>
    </row>
    <row r="170" s="2" customFormat="1">
      <c r="A170" s="37"/>
      <c r="B170" s="38"/>
      <c r="C170" s="39"/>
      <c r="D170" s="240" t="s">
        <v>173</v>
      </c>
      <c r="E170" s="39"/>
      <c r="F170" s="241" t="s">
        <v>277</v>
      </c>
      <c r="G170" s="39"/>
      <c r="H170" s="39"/>
      <c r="I170" s="242"/>
      <c r="J170" s="39"/>
      <c r="K170" s="39"/>
      <c r="L170" s="43"/>
      <c r="M170" s="243"/>
      <c r="N170" s="24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173</v>
      </c>
      <c r="AU170" s="16" t="s">
        <v>82</v>
      </c>
    </row>
    <row r="171" s="2" customFormat="1" ht="24.15" customHeight="1">
      <c r="A171" s="37"/>
      <c r="B171" s="38"/>
      <c r="C171" s="226" t="s">
        <v>269</v>
      </c>
      <c r="D171" s="226" t="s">
        <v>167</v>
      </c>
      <c r="E171" s="227" t="s">
        <v>279</v>
      </c>
      <c r="F171" s="228" t="s">
        <v>280</v>
      </c>
      <c r="G171" s="229" t="s">
        <v>281</v>
      </c>
      <c r="H171" s="230">
        <v>4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38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171</v>
      </c>
      <c r="AT171" s="238" t="s">
        <v>167</v>
      </c>
      <c r="AU171" s="238" t="s">
        <v>82</v>
      </c>
      <c r="AY171" s="16" t="s">
        <v>164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171</v>
      </c>
      <c r="BM171" s="238" t="s">
        <v>282</v>
      </c>
    </row>
    <row r="172" s="2" customFormat="1">
      <c r="A172" s="37"/>
      <c r="B172" s="38"/>
      <c r="C172" s="39"/>
      <c r="D172" s="240" t="s">
        <v>173</v>
      </c>
      <c r="E172" s="39"/>
      <c r="F172" s="241" t="s">
        <v>283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173</v>
      </c>
      <c r="AU172" s="16" t="s">
        <v>82</v>
      </c>
    </row>
    <row r="173" s="2" customFormat="1" ht="24.15" customHeight="1">
      <c r="A173" s="37"/>
      <c r="B173" s="38"/>
      <c r="C173" s="226" t="s">
        <v>7</v>
      </c>
      <c r="D173" s="226" t="s">
        <v>167</v>
      </c>
      <c r="E173" s="227" t="s">
        <v>285</v>
      </c>
      <c r="F173" s="228" t="s">
        <v>286</v>
      </c>
      <c r="G173" s="229" t="s">
        <v>281</v>
      </c>
      <c r="H173" s="230">
        <v>2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38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171</v>
      </c>
      <c r="AT173" s="238" t="s">
        <v>167</v>
      </c>
      <c r="AU173" s="238" t="s">
        <v>82</v>
      </c>
      <c r="AY173" s="16" t="s">
        <v>164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171</v>
      </c>
      <c r="BM173" s="238" t="s">
        <v>287</v>
      </c>
    </row>
    <row r="174" s="2" customFormat="1">
      <c r="A174" s="37"/>
      <c r="B174" s="38"/>
      <c r="C174" s="39"/>
      <c r="D174" s="240" t="s">
        <v>173</v>
      </c>
      <c r="E174" s="39"/>
      <c r="F174" s="241" t="s">
        <v>288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173</v>
      </c>
      <c r="AU174" s="16" t="s">
        <v>82</v>
      </c>
    </row>
    <row r="175" s="2" customFormat="1" ht="37.8" customHeight="1">
      <c r="A175" s="37"/>
      <c r="B175" s="38"/>
      <c r="C175" s="226" t="s">
        <v>278</v>
      </c>
      <c r="D175" s="226" t="s">
        <v>167</v>
      </c>
      <c r="E175" s="227" t="s">
        <v>290</v>
      </c>
      <c r="F175" s="228" t="s">
        <v>291</v>
      </c>
      <c r="G175" s="229" t="s">
        <v>240</v>
      </c>
      <c r="H175" s="230">
        <v>161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38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171</v>
      </c>
      <c r="AT175" s="238" t="s">
        <v>167</v>
      </c>
      <c r="AU175" s="238" t="s">
        <v>82</v>
      </c>
      <c r="AY175" s="16" t="s">
        <v>164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171</v>
      </c>
      <c r="BM175" s="238" t="s">
        <v>292</v>
      </c>
    </row>
    <row r="176" s="2" customFormat="1">
      <c r="A176" s="37"/>
      <c r="B176" s="38"/>
      <c r="C176" s="39"/>
      <c r="D176" s="240" t="s">
        <v>173</v>
      </c>
      <c r="E176" s="39"/>
      <c r="F176" s="241" t="s">
        <v>293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173</v>
      </c>
      <c r="AU176" s="16" t="s">
        <v>82</v>
      </c>
    </row>
    <row r="177" s="2" customFormat="1" ht="37.8" customHeight="1">
      <c r="A177" s="37"/>
      <c r="B177" s="38"/>
      <c r="C177" s="226" t="s">
        <v>284</v>
      </c>
      <c r="D177" s="226" t="s">
        <v>167</v>
      </c>
      <c r="E177" s="227" t="s">
        <v>295</v>
      </c>
      <c r="F177" s="228" t="s">
        <v>296</v>
      </c>
      <c r="G177" s="229" t="s">
        <v>240</v>
      </c>
      <c r="H177" s="230">
        <v>161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38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171</v>
      </c>
      <c r="AT177" s="238" t="s">
        <v>167</v>
      </c>
      <c r="AU177" s="238" t="s">
        <v>82</v>
      </c>
      <c r="AY177" s="16" t="s">
        <v>164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171</v>
      </c>
      <c r="BM177" s="238" t="s">
        <v>297</v>
      </c>
    </row>
    <row r="178" s="2" customFormat="1">
      <c r="A178" s="37"/>
      <c r="B178" s="38"/>
      <c r="C178" s="39"/>
      <c r="D178" s="240" t="s">
        <v>173</v>
      </c>
      <c r="E178" s="39"/>
      <c r="F178" s="241" t="s">
        <v>298</v>
      </c>
      <c r="G178" s="39"/>
      <c r="H178" s="39"/>
      <c r="I178" s="242"/>
      <c r="J178" s="39"/>
      <c r="K178" s="39"/>
      <c r="L178" s="43"/>
      <c r="M178" s="243"/>
      <c r="N178" s="24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173</v>
      </c>
      <c r="AU178" s="16" t="s">
        <v>82</v>
      </c>
    </row>
    <row r="179" s="2" customFormat="1" ht="14.4" customHeight="1">
      <c r="A179" s="37"/>
      <c r="B179" s="38"/>
      <c r="C179" s="226" t="s">
        <v>289</v>
      </c>
      <c r="D179" s="226" t="s">
        <v>167</v>
      </c>
      <c r="E179" s="227" t="s">
        <v>300</v>
      </c>
      <c r="F179" s="228" t="s">
        <v>301</v>
      </c>
      <c r="G179" s="229" t="s">
        <v>192</v>
      </c>
      <c r="H179" s="230">
        <v>1.0980000000000001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38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171</v>
      </c>
      <c r="AT179" s="238" t="s">
        <v>167</v>
      </c>
      <c r="AU179" s="238" t="s">
        <v>82</v>
      </c>
      <c r="AY179" s="16" t="s">
        <v>164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171</v>
      </c>
      <c r="BM179" s="238" t="s">
        <v>460</v>
      </c>
    </row>
    <row r="180" s="2" customFormat="1">
      <c r="A180" s="37"/>
      <c r="B180" s="38"/>
      <c r="C180" s="39"/>
      <c r="D180" s="240" t="s">
        <v>173</v>
      </c>
      <c r="E180" s="39"/>
      <c r="F180" s="241" t="s">
        <v>303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173</v>
      </c>
      <c r="AU180" s="16" t="s">
        <v>82</v>
      </c>
    </row>
    <row r="181" s="12" customFormat="1" ht="25.92" customHeight="1">
      <c r="A181" s="12"/>
      <c r="B181" s="210"/>
      <c r="C181" s="211"/>
      <c r="D181" s="212" t="s">
        <v>72</v>
      </c>
      <c r="E181" s="213" t="s">
        <v>304</v>
      </c>
      <c r="F181" s="213" t="s">
        <v>305</v>
      </c>
      <c r="G181" s="211"/>
      <c r="H181" s="211"/>
      <c r="I181" s="214"/>
      <c r="J181" s="215">
        <f>BK181</f>
        <v>0</v>
      </c>
      <c r="K181" s="211"/>
      <c r="L181" s="216"/>
      <c r="M181" s="217"/>
      <c r="N181" s="218"/>
      <c r="O181" s="218"/>
      <c r="P181" s="219">
        <f>SUM(P182:P208)</f>
        <v>0</v>
      </c>
      <c r="Q181" s="218"/>
      <c r="R181" s="219">
        <f>SUM(R182:R208)</f>
        <v>0</v>
      </c>
      <c r="S181" s="218"/>
      <c r="T181" s="220">
        <f>SUM(T182:T208)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171</v>
      </c>
      <c r="AT181" s="222" t="s">
        <v>72</v>
      </c>
      <c r="AU181" s="222" t="s">
        <v>73</v>
      </c>
      <c r="AY181" s="221" t="s">
        <v>164</v>
      </c>
      <c r="BK181" s="223">
        <f>SUM(BK182:BK208)</f>
        <v>0</v>
      </c>
    </row>
    <row r="182" s="2" customFormat="1" ht="62.7" customHeight="1">
      <c r="A182" s="37"/>
      <c r="B182" s="38"/>
      <c r="C182" s="226" t="s">
        <v>294</v>
      </c>
      <c r="D182" s="226" t="s">
        <v>167</v>
      </c>
      <c r="E182" s="227" t="s">
        <v>313</v>
      </c>
      <c r="F182" s="228" t="s">
        <v>314</v>
      </c>
      <c r="G182" s="229" t="s">
        <v>192</v>
      </c>
      <c r="H182" s="230">
        <v>215.221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38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309</v>
      </c>
      <c r="AT182" s="238" t="s">
        <v>167</v>
      </c>
      <c r="AU182" s="238" t="s">
        <v>80</v>
      </c>
      <c r="AY182" s="16" t="s">
        <v>164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309</v>
      </c>
      <c r="BM182" s="238" t="s">
        <v>315</v>
      </c>
    </row>
    <row r="183" s="2" customFormat="1">
      <c r="A183" s="37"/>
      <c r="B183" s="38"/>
      <c r="C183" s="39"/>
      <c r="D183" s="240" t="s">
        <v>173</v>
      </c>
      <c r="E183" s="39"/>
      <c r="F183" s="241" t="s">
        <v>316</v>
      </c>
      <c r="G183" s="39"/>
      <c r="H183" s="39"/>
      <c r="I183" s="242"/>
      <c r="J183" s="39"/>
      <c r="K183" s="39"/>
      <c r="L183" s="43"/>
      <c r="M183" s="243"/>
      <c r="N183" s="24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173</v>
      </c>
      <c r="AU183" s="16" t="s">
        <v>80</v>
      </c>
    </row>
    <row r="184" s="13" customFormat="1">
      <c r="A184" s="13"/>
      <c r="B184" s="245"/>
      <c r="C184" s="246"/>
      <c r="D184" s="240" t="s">
        <v>175</v>
      </c>
      <c r="E184" s="247" t="s">
        <v>1</v>
      </c>
      <c r="F184" s="248" t="s">
        <v>461</v>
      </c>
      <c r="G184" s="246"/>
      <c r="H184" s="249">
        <v>212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5" t="s">
        <v>175</v>
      </c>
      <c r="AU184" s="255" t="s">
        <v>80</v>
      </c>
      <c r="AV184" s="13" t="s">
        <v>82</v>
      </c>
      <c r="AW184" s="13" t="s">
        <v>30</v>
      </c>
      <c r="AX184" s="13" t="s">
        <v>73</v>
      </c>
      <c r="AY184" s="255" t="s">
        <v>164</v>
      </c>
    </row>
    <row r="185" s="13" customFormat="1">
      <c r="A185" s="13"/>
      <c r="B185" s="245"/>
      <c r="C185" s="246"/>
      <c r="D185" s="240" t="s">
        <v>175</v>
      </c>
      <c r="E185" s="247" t="s">
        <v>1</v>
      </c>
      <c r="F185" s="248" t="s">
        <v>462</v>
      </c>
      <c r="G185" s="246"/>
      <c r="H185" s="249">
        <v>0.749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175</v>
      </c>
      <c r="AU185" s="255" t="s">
        <v>80</v>
      </c>
      <c r="AV185" s="13" t="s">
        <v>82</v>
      </c>
      <c r="AW185" s="13" t="s">
        <v>30</v>
      </c>
      <c r="AX185" s="13" t="s">
        <v>73</v>
      </c>
      <c r="AY185" s="255" t="s">
        <v>164</v>
      </c>
    </row>
    <row r="186" s="13" customFormat="1">
      <c r="A186" s="13"/>
      <c r="B186" s="245"/>
      <c r="C186" s="246"/>
      <c r="D186" s="240" t="s">
        <v>175</v>
      </c>
      <c r="E186" s="247" t="s">
        <v>1</v>
      </c>
      <c r="F186" s="248" t="s">
        <v>463</v>
      </c>
      <c r="G186" s="246"/>
      <c r="H186" s="249">
        <v>2.472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175</v>
      </c>
      <c r="AU186" s="255" t="s">
        <v>80</v>
      </c>
      <c r="AV186" s="13" t="s">
        <v>82</v>
      </c>
      <c r="AW186" s="13" t="s">
        <v>30</v>
      </c>
      <c r="AX186" s="13" t="s">
        <v>73</v>
      </c>
      <c r="AY186" s="255" t="s">
        <v>164</v>
      </c>
    </row>
    <row r="187" s="14" customFormat="1">
      <c r="A187" s="14"/>
      <c r="B187" s="256"/>
      <c r="C187" s="257"/>
      <c r="D187" s="240" t="s">
        <v>175</v>
      </c>
      <c r="E187" s="258" t="s">
        <v>1</v>
      </c>
      <c r="F187" s="259" t="s">
        <v>181</v>
      </c>
      <c r="G187" s="257"/>
      <c r="H187" s="260">
        <v>215.221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6" t="s">
        <v>175</v>
      </c>
      <c r="AU187" s="266" t="s">
        <v>80</v>
      </c>
      <c r="AV187" s="14" t="s">
        <v>171</v>
      </c>
      <c r="AW187" s="14" t="s">
        <v>30</v>
      </c>
      <c r="AX187" s="14" t="s">
        <v>80</v>
      </c>
      <c r="AY187" s="266" t="s">
        <v>164</v>
      </c>
    </row>
    <row r="188" s="2" customFormat="1" ht="62.7" customHeight="1">
      <c r="A188" s="37"/>
      <c r="B188" s="38"/>
      <c r="C188" s="226" t="s">
        <v>299</v>
      </c>
      <c r="D188" s="226" t="s">
        <v>167</v>
      </c>
      <c r="E188" s="227" t="s">
        <v>464</v>
      </c>
      <c r="F188" s="228" t="s">
        <v>465</v>
      </c>
      <c r="G188" s="229" t="s">
        <v>192</v>
      </c>
      <c r="H188" s="230">
        <v>74.239999999999995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38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309</v>
      </c>
      <c r="AT188" s="238" t="s">
        <v>167</v>
      </c>
      <c r="AU188" s="238" t="s">
        <v>80</v>
      </c>
      <c r="AY188" s="16" t="s">
        <v>164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309</v>
      </c>
      <c r="BM188" s="238" t="s">
        <v>466</v>
      </c>
    </row>
    <row r="189" s="2" customFormat="1">
      <c r="A189" s="37"/>
      <c r="B189" s="38"/>
      <c r="C189" s="39"/>
      <c r="D189" s="240" t="s">
        <v>173</v>
      </c>
      <c r="E189" s="39"/>
      <c r="F189" s="241" t="s">
        <v>436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173</v>
      </c>
      <c r="AU189" s="16" t="s">
        <v>80</v>
      </c>
    </row>
    <row r="190" s="13" customFormat="1">
      <c r="A190" s="13"/>
      <c r="B190" s="245"/>
      <c r="C190" s="246"/>
      <c r="D190" s="240" t="s">
        <v>175</v>
      </c>
      <c r="E190" s="247" t="s">
        <v>1</v>
      </c>
      <c r="F190" s="248" t="s">
        <v>467</v>
      </c>
      <c r="G190" s="246"/>
      <c r="H190" s="249">
        <v>74.239999999999995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5" t="s">
        <v>175</v>
      </c>
      <c r="AU190" s="255" t="s">
        <v>80</v>
      </c>
      <c r="AV190" s="13" t="s">
        <v>82</v>
      </c>
      <c r="AW190" s="13" t="s">
        <v>30</v>
      </c>
      <c r="AX190" s="13" t="s">
        <v>80</v>
      </c>
      <c r="AY190" s="255" t="s">
        <v>164</v>
      </c>
    </row>
    <row r="191" s="2" customFormat="1" ht="24.15" customHeight="1">
      <c r="A191" s="37"/>
      <c r="B191" s="38"/>
      <c r="C191" s="226" t="s">
        <v>306</v>
      </c>
      <c r="D191" s="226" t="s">
        <v>167</v>
      </c>
      <c r="E191" s="227" t="s">
        <v>324</v>
      </c>
      <c r="F191" s="228" t="s">
        <v>325</v>
      </c>
      <c r="G191" s="229" t="s">
        <v>192</v>
      </c>
      <c r="H191" s="230">
        <v>289.46100000000001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38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309</v>
      </c>
      <c r="AT191" s="238" t="s">
        <v>167</v>
      </c>
      <c r="AU191" s="238" t="s">
        <v>80</v>
      </c>
      <c r="AY191" s="16" t="s">
        <v>164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309</v>
      </c>
      <c r="BM191" s="238" t="s">
        <v>326</v>
      </c>
    </row>
    <row r="192" s="2" customFormat="1">
      <c r="A192" s="37"/>
      <c r="B192" s="38"/>
      <c r="C192" s="39"/>
      <c r="D192" s="240" t="s">
        <v>173</v>
      </c>
      <c r="E192" s="39"/>
      <c r="F192" s="241" t="s">
        <v>327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173</v>
      </c>
      <c r="AU192" s="16" t="s">
        <v>80</v>
      </c>
    </row>
    <row r="193" s="13" customFormat="1">
      <c r="A193" s="13"/>
      <c r="B193" s="245"/>
      <c r="C193" s="246"/>
      <c r="D193" s="240" t="s">
        <v>175</v>
      </c>
      <c r="E193" s="247" t="s">
        <v>1</v>
      </c>
      <c r="F193" s="248" t="s">
        <v>468</v>
      </c>
      <c r="G193" s="246"/>
      <c r="H193" s="249">
        <v>289.46100000000001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175</v>
      </c>
      <c r="AU193" s="255" t="s">
        <v>80</v>
      </c>
      <c r="AV193" s="13" t="s">
        <v>82</v>
      </c>
      <c r="AW193" s="13" t="s">
        <v>30</v>
      </c>
      <c r="AX193" s="13" t="s">
        <v>80</v>
      </c>
      <c r="AY193" s="255" t="s">
        <v>164</v>
      </c>
    </row>
    <row r="194" s="2" customFormat="1" ht="49.05" customHeight="1">
      <c r="A194" s="37"/>
      <c r="B194" s="38"/>
      <c r="C194" s="226" t="s">
        <v>312</v>
      </c>
      <c r="D194" s="226" t="s">
        <v>167</v>
      </c>
      <c r="E194" s="227" t="s">
        <v>329</v>
      </c>
      <c r="F194" s="228" t="s">
        <v>330</v>
      </c>
      <c r="G194" s="229" t="s">
        <v>192</v>
      </c>
      <c r="H194" s="230">
        <v>221.38399999999999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38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309</v>
      </c>
      <c r="AT194" s="238" t="s">
        <v>167</v>
      </c>
      <c r="AU194" s="238" t="s">
        <v>80</v>
      </c>
      <c r="AY194" s="16" t="s">
        <v>164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309</v>
      </c>
      <c r="BM194" s="238" t="s">
        <v>331</v>
      </c>
    </row>
    <row r="195" s="2" customFormat="1">
      <c r="A195" s="37"/>
      <c r="B195" s="38"/>
      <c r="C195" s="39"/>
      <c r="D195" s="240" t="s">
        <v>173</v>
      </c>
      <c r="E195" s="39"/>
      <c r="F195" s="241" t="s">
        <v>332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173</v>
      </c>
      <c r="AU195" s="16" t="s">
        <v>80</v>
      </c>
    </row>
    <row r="196" s="13" customFormat="1">
      <c r="A196" s="13"/>
      <c r="B196" s="245"/>
      <c r="C196" s="246"/>
      <c r="D196" s="240" t="s">
        <v>175</v>
      </c>
      <c r="E196" s="247" t="s">
        <v>1</v>
      </c>
      <c r="F196" s="248" t="s">
        <v>469</v>
      </c>
      <c r="G196" s="246"/>
      <c r="H196" s="249">
        <v>221.38399999999999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5" t="s">
        <v>175</v>
      </c>
      <c r="AU196" s="255" t="s">
        <v>80</v>
      </c>
      <c r="AV196" s="13" t="s">
        <v>82</v>
      </c>
      <c r="AW196" s="13" t="s">
        <v>30</v>
      </c>
      <c r="AX196" s="13" t="s">
        <v>80</v>
      </c>
      <c r="AY196" s="255" t="s">
        <v>164</v>
      </c>
    </row>
    <row r="197" s="2" customFormat="1" ht="14.4" customHeight="1">
      <c r="A197" s="37"/>
      <c r="B197" s="38"/>
      <c r="C197" s="226" t="s">
        <v>323</v>
      </c>
      <c r="D197" s="226" t="s">
        <v>167</v>
      </c>
      <c r="E197" s="227" t="s">
        <v>335</v>
      </c>
      <c r="F197" s="228" t="s">
        <v>336</v>
      </c>
      <c r="G197" s="229" t="s">
        <v>192</v>
      </c>
      <c r="H197" s="230">
        <v>221.38399999999999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38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309</v>
      </c>
      <c r="AT197" s="238" t="s">
        <v>167</v>
      </c>
      <c r="AU197" s="238" t="s">
        <v>80</v>
      </c>
      <c r="AY197" s="16" t="s">
        <v>164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309</v>
      </c>
      <c r="BM197" s="238" t="s">
        <v>337</v>
      </c>
    </row>
    <row r="198" s="2" customFormat="1">
      <c r="A198" s="37"/>
      <c r="B198" s="38"/>
      <c r="C198" s="39"/>
      <c r="D198" s="240" t="s">
        <v>173</v>
      </c>
      <c r="E198" s="39"/>
      <c r="F198" s="241" t="s">
        <v>338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173</v>
      </c>
      <c r="AU198" s="16" t="s">
        <v>80</v>
      </c>
    </row>
    <row r="199" s="2" customFormat="1" ht="14.4" customHeight="1">
      <c r="A199" s="37"/>
      <c r="B199" s="38"/>
      <c r="C199" s="226" t="s">
        <v>328</v>
      </c>
      <c r="D199" s="226" t="s">
        <v>167</v>
      </c>
      <c r="E199" s="227" t="s">
        <v>345</v>
      </c>
      <c r="F199" s="228" t="s">
        <v>346</v>
      </c>
      <c r="G199" s="229" t="s">
        <v>192</v>
      </c>
      <c r="H199" s="230">
        <v>220.10900000000001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38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309</v>
      </c>
      <c r="AT199" s="238" t="s">
        <v>167</v>
      </c>
      <c r="AU199" s="238" t="s">
        <v>80</v>
      </c>
      <c r="AY199" s="16" t="s">
        <v>164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309</v>
      </c>
      <c r="BM199" s="238" t="s">
        <v>347</v>
      </c>
    </row>
    <row r="200" s="2" customFormat="1">
      <c r="A200" s="37"/>
      <c r="B200" s="38"/>
      <c r="C200" s="39"/>
      <c r="D200" s="240" t="s">
        <v>173</v>
      </c>
      <c r="E200" s="39"/>
      <c r="F200" s="241" t="s">
        <v>348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173</v>
      </c>
      <c r="AU200" s="16" t="s">
        <v>80</v>
      </c>
    </row>
    <row r="201" s="13" customFormat="1">
      <c r="A201" s="13"/>
      <c r="B201" s="245"/>
      <c r="C201" s="246"/>
      <c r="D201" s="240" t="s">
        <v>175</v>
      </c>
      <c r="E201" s="247" t="s">
        <v>1</v>
      </c>
      <c r="F201" s="248" t="s">
        <v>470</v>
      </c>
      <c r="G201" s="246"/>
      <c r="H201" s="249">
        <v>220.10900000000001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5" t="s">
        <v>175</v>
      </c>
      <c r="AU201" s="255" t="s">
        <v>80</v>
      </c>
      <c r="AV201" s="13" t="s">
        <v>82</v>
      </c>
      <c r="AW201" s="13" t="s">
        <v>30</v>
      </c>
      <c r="AX201" s="13" t="s">
        <v>80</v>
      </c>
      <c r="AY201" s="255" t="s">
        <v>164</v>
      </c>
    </row>
    <row r="202" s="2" customFormat="1" ht="49.05" customHeight="1">
      <c r="A202" s="37"/>
      <c r="B202" s="38"/>
      <c r="C202" s="226" t="s">
        <v>334</v>
      </c>
      <c r="D202" s="226" t="s">
        <v>167</v>
      </c>
      <c r="E202" s="227" t="s">
        <v>307</v>
      </c>
      <c r="F202" s="228" t="s">
        <v>308</v>
      </c>
      <c r="G202" s="229" t="s">
        <v>192</v>
      </c>
      <c r="H202" s="230">
        <v>0.17699999999999999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38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309</v>
      </c>
      <c r="AT202" s="238" t="s">
        <v>167</v>
      </c>
      <c r="AU202" s="238" t="s">
        <v>80</v>
      </c>
      <c r="AY202" s="16" t="s">
        <v>164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309</v>
      </c>
      <c r="BM202" s="238" t="s">
        <v>310</v>
      </c>
    </row>
    <row r="203" s="2" customFormat="1">
      <c r="A203" s="37"/>
      <c r="B203" s="38"/>
      <c r="C203" s="39"/>
      <c r="D203" s="240" t="s">
        <v>173</v>
      </c>
      <c r="E203" s="39"/>
      <c r="F203" s="241" t="s">
        <v>311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173</v>
      </c>
      <c r="AU203" s="16" t="s">
        <v>80</v>
      </c>
    </row>
    <row r="204" s="2" customFormat="1" ht="14.4" customHeight="1">
      <c r="A204" s="37"/>
      <c r="B204" s="38"/>
      <c r="C204" s="226" t="s">
        <v>339</v>
      </c>
      <c r="D204" s="226" t="s">
        <v>167</v>
      </c>
      <c r="E204" s="227" t="s">
        <v>351</v>
      </c>
      <c r="F204" s="228" t="s">
        <v>352</v>
      </c>
      <c r="G204" s="229" t="s">
        <v>192</v>
      </c>
      <c r="H204" s="230">
        <v>0.17999999999999999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38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309</v>
      </c>
      <c r="AT204" s="238" t="s">
        <v>167</v>
      </c>
      <c r="AU204" s="238" t="s">
        <v>80</v>
      </c>
      <c r="AY204" s="16" t="s">
        <v>164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80</v>
      </c>
      <c r="BK204" s="239">
        <f>ROUND(I204*H204,2)</f>
        <v>0</v>
      </c>
      <c r="BL204" s="16" t="s">
        <v>309</v>
      </c>
      <c r="BM204" s="238" t="s">
        <v>353</v>
      </c>
    </row>
    <row r="205" s="2" customFormat="1">
      <c r="A205" s="37"/>
      <c r="B205" s="38"/>
      <c r="C205" s="39"/>
      <c r="D205" s="240" t="s">
        <v>173</v>
      </c>
      <c r="E205" s="39"/>
      <c r="F205" s="241" t="s">
        <v>354</v>
      </c>
      <c r="G205" s="39"/>
      <c r="H205" s="39"/>
      <c r="I205" s="242"/>
      <c r="J205" s="39"/>
      <c r="K205" s="39"/>
      <c r="L205" s="43"/>
      <c r="M205" s="243"/>
      <c r="N205" s="24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173</v>
      </c>
      <c r="AU205" s="16" t="s">
        <v>80</v>
      </c>
    </row>
    <row r="206" s="13" customFormat="1">
      <c r="A206" s="13"/>
      <c r="B206" s="245"/>
      <c r="C206" s="246"/>
      <c r="D206" s="240" t="s">
        <v>175</v>
      </c>
      <c r="E206" s="247" t="s">
        <v>1</v>
      </c>
      <c r="F206" s="248" t="s">
        <v>471</v>
      </c>
      <c r="G206" s="246"/>
      <c r="H206" s="249">
        <v>0.095000000000000001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175</v>
      </c>
      <c r="AU206" s="255" t="s">
        <v>80</v>
      </c>
      <c r="AV206" s="13" t="s">
        <v>82</v>
      </c>
      <c r="AW206" s="13" t="s">
        <v>30</v>
      </c>
      <c r="AX206" s="13" t="s">
        <v>73</v>
      </c>
      <c r="AY206" s="255" t="s">
        <v>164</v>
      </c>
    </row>
    <row r="207" s="13" customFormat="1">
      <c r="A207" s="13"/>
      <c r="B207" s="245"/>
      <c r="C207" s="246"/>
      <c r="D207" s="240" t="s">
        <v>175</v>
      </c>
      <c r="E207" s="247" t="s">
        <v>1</v>
      </c>
      <c r="F207" s="248" t="s">
        <v>472</v>
      </c>
      <c r="G207" s="246"/>
      <c r="H207" s="249">
        <v>0.085000000000000006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175</v>
      </c>
      <c r="AU207" s="255" t="s">
        <v>80</v>
      </c>
      <c r="AV207" s="13" t="s">
        <v>82</v>
      </c>
      <c r="AW207" s="13" t="s">
        <v>30</v>
      </c>
      <c r="AX207" s="13" t="s">
        <v>73</v>
      </c>
      <c r="AY207" s="255" t="s">
        <v>164</v>
      </c>
    </row>
    <row r="208" s="14" customFormat="1">
      <c r="A208" s="14"/>
      <c r="B208" s="256"/>
      <c r="C208" s="257"/>
      <c r="D208" s="240" t="s">
        <v>175</v>
      </c>
      <c r="E208" s="258" t="s">
        <v>1</v>
      </c>
      <c r="F208" s="259" t="s">
        <v>181</v>
      </c>
      <c r="G208" s="257"/>
      <c r="H208" s="260">
        <v>0.17999999999999999</v>
      </c>
      <c r="I208" s="261"/>
      <c r="J208" s="257"/>
      <c r="K208" s="257"/>
      <c r="L208" s="262"/>
      <c r="M208" s="278"/>
      <c r="N208" s="279"/>
      <c r="O208" s="279"/>
      <c r="P208" s="279"/>
      <c r="Q208" s="279"/>
      <c r="R208" s="279"/>
      <c r="S208" s="279"/>
      <c r="T208" s="28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175</v>
      </c>
      <c r="AU208" s="266" t="s">
        <v>80</v>
      </c>
      <c r="AV208" s="14" t="s">
        <v>171</v>
      </c>
      <c r="AW208" s="14" t="s">
        <v>30</v>
      </c>
      <c r="AX208" s="14" t="s">
        <v>80</v>
      </c>
      <c r="AY208" s="266" t="s">
        <v>164</v>
      </c>
    </row>
    <row r="209" s="2" customFormat="1" ht="6.96" customHeight="1">
      <c r="A209" s="37"/>
      <c r="B209" s="65"/>
      <c r="C209" s="66"/>
      <c r="D209" s="66"/>
      <c r="E209" s="66"/>
      <c r="F209" s="66"/>
      <c r="G209" s="66"/>
      <c r="H209" s="66"/>
      <c r="I209" s="66"/>
      <c r="J209" s="66"/>
      <c r="K209" s="66"/>
      <c r="L209" s="43"/>
      <c r="M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</row>
  </sheetData>
  <sheetProtection sheet="1" autoFilter="0" formatColumns="0" formatRows="0" objects="1" scenarios="1" spinCount="100000" saltValue="tIhJn6rK9ajSZeAg9y8kyj1zYVNa5diH78PlcGgyA5V/6IFEpCRPQn04a31j6iG1HCU/ndZrhOTCk5rZzV/TWw==" hashValue="WMUcinUAJRn/84+4IN8QuvEGOQwBw59F2w7QjlOZkIeGfyRC8JzxzE0Anas7g5hCcrzaYjHViiLiZFvU7PJWow==" algorithmName="SHA-512" password="CAD0"/>
  <autoFilter ref="C122:K20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138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473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ROUND((SUM(BE123:BE207)),  2)</f>
        <v>0</v>
      </c>
      <c r="G35" s="37"/>
      <c r="H35" s="37"/>
      <c r="I35" s="163">
        <v>0.20999999999999999</v>
      </c>
      <c r="J35" s="162">
        <f>ROUND(((SUM(BE123:BE207))*I35),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ROUND((SUM(BF123:BF207)),  2)</f>
        <v>0</v>
      </c>
      <c r="G36" s="37"/>
      <c r="H36" s="37"/>
      <c r="I36" s="163">
        <v>0.14999999999999999</v>
      </c>
      <c r="J36" s="162">
        <f>ROUND(((SUM(BF123:BF207))*I36),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ROUND((SUM(BG123:BG207)),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ROUND((SUM(BH123:BH207)),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ROUND((SUM(BI123:BI207)),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01-7 - k.č. E3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J180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138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01-7 - k.č. E3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P124+P180</f>
        <v>0</v>
      </c>
      <c r="Q123" s="103"/>
      <c r="R123" s="207">
        <f>R124+R180</f>
        <v>186.38675999999998</v>
      </c>
      <c r="S123" s="103"/>
      <c r="T123" s="208">
        <f>T124+T180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BK124+BK180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186.38675999999998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SUM(P126:P179)</f>
        <v>0</v>
      </c>
      <c r="Q125" s="218"/>
      <c r="R125" s="219">
        <f>SUM(R126:R179)</f>
        <v>186.38675999999998</v>
      </c>
      <c r="S125" s="218"/>
      <c r="T125" s="220">
        <f>SUM(T126:T179)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SUM(BK126:BK179)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159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474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159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179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475</v>
      </c>
      <c r="G130" s="246"/>
      <c r="H130" s="249">
        <v>159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159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11.130000000000001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186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476</v>
      </c>
      <c r="G134" s="246"/>
      <c r="H134" s="249">
        <v>11.130000000000001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20.033999999999999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20.033999999999999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194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477</v>
      </c>
      <c r="G137" s="246"/>
      <c r="H137" s="249">
        <v>20.033999999999999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196</v>
      </c>
      <c r="F138" s="228" t="s">
        <v>197</v>
      </c>
      <c r="G138" s="229" t="s">
        <v>185</v>
      </c>
      <c r="H138" s="230">
        <v>92.325000000000003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198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199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201</v>
      </c>
      <c r="F140" s="228" t="s">
        <v>202</v>
      </c>
      <c r="G140" s="229" t="s">
        <v>170</v>
      </c>
      <c r="H140" s="230">
        <v>337.5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203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204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13" customFormat="1">
      <c r="A142" s="13"/>
      <c r="B142" s="245"/>
      <c r="C142" s="246"/>
      <c r="D142" s="240" t="s">
        <v>175</v>
      </c>
      <c r="E142" s="247" t="s">
        <v>1</v>
      </c>
      <c r="F142" s="248" t="s">
        <v>478</v>
      </c>
      <c r="G142" s="246"/>
      <c r="H142" s="249">
        <v>337.5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175</v>
      </c>
      <c r="AU142" s="255" t="s">
        <v>82</v>
      </c>
      <c r="AV142" s="13" t="s">
        <v>82</v>
      </c>
      <c r="AW142" s="13" t="s">
        <v>30</v>
      </c>
      <c r="AX142" s="13" t="s">
        <v>73</v>
      </c>
      <c r="AY142" s="255" t="s">
        <v>164</v>
      </c>
    </row>
    <row r="143" s="14" customFormat="1">
      <c r="A143" s="14"/>
      <c r="B143" s="256"/>
      <c r="C143" s="257"/>
      <c r="D143" s="240" t="s">
        <v>175</v>
      </c>
      <c r="E143" s="258" t="s">
        <v>1</v>
      </c>
      <c r="F143" s="259" t="s">
        <v>181</v>
      </c>
      <c r="G143" s="257"/>
      <c r="H143" s="260">
        <v>337.5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175</v>
      </c>
      <c r="AU143" s="266" t="s">
        <v>82</v>
      </c>
      <c r="AV143" s="14" t="s">
        <v>171</v>
      </c>
      <c r="AW143" s="14" t="s">
        <v>30</v>
      </c>
      <c r="AX143" s="14" t="s">
        <v>80</v>
      </c>
      <c r="AY143" s="266" t="s">
        <v>164</v>
      </c>
    </row>
    <row r="144" s="2" customFormat="1" ht="14.4" customHeight="1">
      <c r="A144" s="37"/>
      <c r="B144" s="38"/>
      <c r="C144" s="226" t="s">
        <v>206</v>
      </c>
      <c r="D144" s="226" t="s">
        <v>167</v>
      </c>
      <c r="E144" s="227" t="s">
        <v>207</v>
      </c>
      <c r="F144" s="228" t="s">
        <v>208</v>
      </c>
      <c r="G144" s="229" t="s">
        <v>185</v>
      </c>
      <c r="H144" s="230">
        <v>92.325000000000003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38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171</v>
      </c>
      <c r="AT144" s="238" t="s">
        <v>167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209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210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26" t="s">
        <v>193</v>
      </c>
      <c r="D146" s="226" t="s">
        <v>167</v>
      </c>
      <c r="E146" s="227" t="s">
        <v>211</v>
      </c>
      <c r="F146" s="228" t="s">
        <v>212</v>
      </c>
      <c r="G146" s="229" t="s">
        <v>185</v>
      </c>
      <c r="H146" s="230">
        <v>92.325000000000003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38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171</v>
      </c>
      <c r="AT146" s="238" t="s">
        <v>167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213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214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14.4" customHeight="1">
      <c r="A148" s="37"/>
      <c r="B148" s="38"/>
      <c r="C148" s="267" t="s">
        <v>215</v>
      </c>
      <c r="D148" s="267" t="s">
        <v>189</v>
      </c>
      <c r="E148" s="268" t="s">
        <v>216</v>
      </c>
      <c r="F148" s="269" t="s">
        <v>217</v>
      </c>
      <c r="G148" s="270" t="s">
        <v>192</v>
      </c>
      <c r="H148" s="271">
        <v>166.185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38</v>
      </c>
      <c r="O148" s="90"/>
      <c r="P148" s="236">
        <f>O148*H148</f>
        <v>0</v>
      </c>
      <c r="Q148" s="236">
        <v>1</v>
      </c>
      <c r="R148" s="236">
        <f>Q148*H148</f>
        <v>166.185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193</v>
      </c>
      <c r="AT148" s="238" t="s">
        <v>189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218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217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13" customFormat="1">
      <c r="A150" s="13"/>
      <c r="B150" s="245"/>
      <c r="C150" s="246"/>
      <c r="D150" s="240" t="s">
        <v>175</v>
      </c>
      <c r="E150" s="246"/>
      <c r="F150" s="248" t="s">
        <v>479</v>
      </c>
      <c r="G150" s="246"/>
      <c r="H150" s="249">
        <v>166.185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175</v>
      </c>
      <c r="AU150" s="255" t="s">
        <v>82</v>
      </c>
      <c r="AV150" s="13" t="s">
        <v>82</v>
      </c>
      <c r="AW150" s="13" t="s">
        <v>4</v>
      </c>
      <c r="AX150" s="13" t="s">
        <v>80</v>
      </c>
      <c r="AY150" s="255" t="s">
        <v>164</v>
      </c>
    </row>
    <row r="151" s="2" customFormat="1" ht="14.4" customHeight="1">
      <c r="A151" s="37"/>
      <c r="B151" s="38"/>
      <c r="C151" s="226" t="s">
        <v>220</v>
      </c>
      <c r="D151" s="226" t="s">
        <v>167</v>
      </c>
      <c r="E151" s="227" t="s">
        <v>221</v>
      </c>
      <c r="F151" s="228" t="s">
        <v>222</v>
      </c>
      <c r="G151" s="229" t="s">
        <v>223</v>
      </c>
      <c r="H151" s="230">
        <v>230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38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171</v>
      </c>
      <c r="AT151" s="238" t="s">
        <v>167</v>
      </c>
      <c r="AU151" s="238" t="s">
        <v>82</v>
      </c>
      <c r="AY151" s="16" t="s">
        <v>164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171</v>
      </c>
      <c r="BM151" s="238" t="s">
        <v>224</v>
      </c>
    </row>
    <row r="152" s="2" customFormat="1">
      <c r="A152" s="37"/>
      <c r="B152" s="38"/>
      <c r="C152" s="39"/>
      <c r="D152" s="240" t="s">
        <v>173</v>
      </c>
      <c r="E152" s="39"/>
      <c r="F152" s="241" t="s">
        <v>225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173</v>
      </c>
      <c r="AU152" s="16" t="s">
        <v>82</v>
      </c>
    </row>
    <row r="153" s="2" customFormat="1" ht="24.15" customHeight="1">
      <c r="A153" s="37"/>
      <c r="B153" s="38"/>
      <c r="C153" s="226" t="s">
        <v>226</v>
      </c>
      <c r="D153" s="226" t="s">
        <v>167</v>
      </c>
      <c r="E153" s="227" t="s">
        <v>227</v>
      </c>
      <c r="F153" s="228" t="s">
        <v>228</v>
      </c>
      <c r="G153" s="229" t="s">
        <v>229</v>
      </c>
      <c r="H153" s="230">
        <v>0.13500000000000001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171</v>
      </c>
      <c r="AT153" s="238" t="s">
        <v>167</v>
      </c>
      <c r="AU153" s="238" t="s">
        <v>82</v>
      </c>
      <c r="AY153" s="16" t="s">
        <v>164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171</v>
      </c>
      <c r="BM153" s="238" t="s">
        <v>450</v>
      </c>
    </row>
    <row r="154" s="2" customFormat="1">
      <c r="A154" s="37"/>
      <c r="B154" s="38"/>
      <c r="C154" s="39"/>
      <c r="D154" s="240" t="s">
        <v>173</v>
      </c>
      <c r="E154" s="39"/>
      <c r="F154" s="241" t="s">
        <v>231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173</v>
      </c>
      <c r="AU154" s="16" t="s">
        <v>82</v>
      </c>
    </row>
    <row r="155" s="2" customFormat="1" ht="24.15" customHeight="1">
      <c r="A155" s="37"/>
      <c r="B155" s="38"/>
      <c r="C155" s="226" t="s">
        <v>232</v>
      </c>
      <c r="D155" s="226" t="s">
        <v>167</v>
      </c>
      <c r="E155" s="227" t="s">
        <v>451</v>
      </c>
      <c r="F155" s="228" t="s">
        <v>452</v>
      </c>
      <c r="G155" s="229" t="s">
        <v>229</v>
      </c>
      <c r="H155" s="230">
        <v>0.13500000000000001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171</v>
      </c>
      <c r="AT155" s="238" t="s">
        <v>167</v>
      </c>
      <c r="AU155" s="238" t="s">
        <v>82</v>
      </c>
      <c r="AY155" s="16" t="s">
        <v>164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171</v>
      </c>
      <c r="BM155" s="238" t="s">
        <v>453</v>
      </c>
    </row>
    <row r="156" s="2" customFormat="1">
      <c r="A156" s="37"/>
      <c r="B156" s="38"/>
      <c r="C156" s="39"/>
      <c r="D156" s="240" t="s">
        <v>173</v>
      </c>
      <c r="E156" s="39"/>
      <c r="F156" s="241" t="s">
        <v>454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173</v>
      </c>
      <c r="AU156" s="16" t="s">
        <v>82</v>
      </c>
    </row>
    <row r="157" s="2" customFormat="1" ht="24.15" customHeight="1">
      <c r="A157" s="37"/>
      <c r="B157" s="38"/>
      <c r="C157" s="226" t="s">
        <v>237</v>
      </c>
      <c r="D157" s="226" t="s">
        <v>167</v>
      </c>
      <c r="E157" s="227" t="s">
        <v>247</v>
      </c>
      <c r="F157" s="228" t="s">
        <v>248</v>
      </c>
      <c r="G157" s="229" t="s">
        <v>240</v>
      </c>
      <c r="H157" s="230">
        <v>25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38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171</v>
      </c>
      <c r="AT157" s="238" t="s">
        <v>167</v>
      </c>
      <c r="AU157" s="238" t="s">
        <v>82</v>
      </c>
      <c r="AY157" s="16" t="s">
        <v>164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171</v>
      </c>
      <c r="BM157" s="238" t="s">
        <v>249</v>
      </c>
    </row>
    <row r="158" s="2" customFormat="1">
      <c r="A158" s="37"/>
      <c r="B158" s="38"/>
      <c r="C158" s="39"/>
      <c r="D158" s="240" t="s">
        <v>173</v>
      </c>
      <c r="E158" s="39"/>
      <c r="F158" s="241" t="s">
        <v>250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173</v>
      </c>
      <c r="AU158" s="16" t="s">
        <v>82</v>
      </c>
    </row>
    <row r="159" s="2" customFormat="1" ht="14.4" customHeight="1">
      <c r="A159" s="37"/>
      <c r="B159" s="38"/>
      <c r="C159" s="267" t="s">
        <v>243</v>
      </c>
      <c r="D159" s="267" t="s">
        <v>189</v>
      </c>
      <c r="E159" s="268" t="s">
        <v>252</v>
      </c>
      <c r="F159" s="269" t="s">
        <v>253</v>
      </c>
      <c r="G159" s="270" t="s">
        <v>223</v>
      </c>
      <c r="H159" s="271">
        <v>444</v>
      </c>
      <c r="I159" s="272"/>
      <c r="J159" s="273">
        <f>ROUND(I159*H159,2)</f>
        <v>0</v>
      </c>
      <c r="K159" s="274"/>
      <c r="L159" s="275"/>
      <c r="M159" s="276" t="s">
        <v>1</v>
      </c>
      <c r="N159" s="277" t="s">
        <v>38</v>
      </c>
      <c r="O159" s="90"/>
      <c r="P159" s="236">
        <f>O159*H159</f>
        <v>0</v>
      </c>
      <c r="Q159" s="236">
        <v>0.00018000000000000001</v>
      </c>
      <c r="R159" s="236">
        <f>Q159*H159</f>
        <v>0.079920000000000005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193</v>
      </c>
      <c r="AT159" s="238" t="s">
        <v>189</v>
      </c>
      <c r="AU159" s="238" t="s">
        <v>82</v>
      </c>
      <c r="AY159" s="16" t="s">
        <v>164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171</v>
      </c>
      <c r="BM159" s="238" t="s">
        <v>254</v>
      </c>
    </row>
    <row r="160" s="2" customFormat="1">
      <c r="A160" s="37"/>
      <c r="B160" s="38"/>
      <c r="C160" s="39"/>
      <c r="D160" s="240" t="s">
        <v>173</v>
      </c>
      <c r="E160" s="39"/>
      <c r="F160" s="241" t="s">
        <v>253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173</v>
      </c>
      <c r="AU160" s="16" t="s">
        <v>82</v>
      </c>
    </row>
    <row r="161" s="13" customFormat="1">
      <c r="A161" s="13"/>
      <c r="B161" s="245"/>
      <c r="C161" s="246"/>
      <c r="D161" s="240" t="s">
        <v>175</v>
      </c>
      <c r="E161" s="247" t="s">
        <v>1</v>
      </c>
      <c r="F161" s="248" t="s">
        <v>480</v>
      </c>
      <c r="G161" s="246"/>
      <c r="H161" s="249">
        <v>444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5" t="s">
        <v>175</v>
      </c>
      <c r="AU161" s="255" t="s">
        <v>82</v>
      </c>
      <c r="AV161" s="13" t="s">
        <v>82</v>
      </c>
      <c r="AW161" s="13" t="s">
        <v>30</v>
      </c>
      <c r="AX161" s="13" t="s">
        <v>80</v>
      </c>
      <c r="AY161" s="255" t="s">
        <v>164</v>
      </c>
    </row>
    <row r="162" s="2" customFormat="1" ht="14.4" customHeight="1">
      <c r="A162" s="37"/>
      <c r="B162" s="38"/>
      <c r="C162" s="267" t="s">
        <v>8</v>
      </c>
      <c r="D162" s="267" t="s">
        <v>189</v>
      </c>
      <c r="E162" s="268" t="s">
        <v>257</v>
      </c>
      <c r="F162" s="269" t="s">
        <v>258</v>
      </c>
      <c r="G162" s="270" t="s">
        <v>223</v>
      </c>
      <c r="H162" s="271">
        <v>144</v>
      </c>
      <c r="I162" s="272"/>
      <c r="J162" s="273">
        <f>ROUND(I162*H162,2)</f>
        <v>0</v>
      </c>
      <c r="K162" s="274"/>
      <c r="L162" s="275"/>
      <c r="M162" s="276" t="s">
        <v>1</v>
      </c>
      <c r="N162" s="277" t="s">
        <v>38</v>
      </c>
      <c r="O162" s="90"/>
      <c r="P162" s="236">
        <f>O162*H162</f>
        <v>0</v>
      </c>
      <c r="Q162" s="236">
        <v>0.00051999999999999995</v>
      </c>
      <c r="R162" s="236">
        <f>Q162*H162</f>
        <v>0.074879999999999988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193</v>
      </c>
      <c r="AT162" s="238" t="s">
        <v>189</v>
      </c>
      <c r="AU162" s="238" t="s">
        <v>82</v>
      </c>
      <c r="AY162" s="16" t="s">
        <v>164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171</v>
      </c>
      <c r="BM162" s="238" t="s">
        <v>481</v>
      </c>
    </row>
    <row r="163" s="2" customFormat="1">
      <c r="A163" s="37"/>
      <c r="B163" s="38"/>
      <c r="C163" s="39"/>
      <c r="D163" s="240" t="s">
        <v>173</v>
      </c>
      <c r="E163" s="39"/>
      <c r="F163" s="241" t="s">
        <v>258</v>
      </c>
      <c r="G163" s="39"/>
      <c r="H163" s="39"/>
      <c r="I163" s="242"/>
      <c r="J163" s="39"/>
      <c r="K163" s="39"/>
      <c r="L163" s="43"/>
      <c r="M163" s="243"/>
      <c r="N163" s="24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173</v>
      </c>
      <c r="AU163" s="16" t="s">
        <v>82</v>
      </c>
    </row>
    <row r="164" s="2" customFormat="1" ht="14.4" customHeight="1">
      <c r="A164" s="37"/>
      <c r="B164" s="38"/>
      <c r="C164" s="267" t="s">
        <v>251</v>
      </c>
      <c r="D164" s="267" t="s">
        <v>189</v>
      </c>
      <c r="E164" s="268" t="s">
        <v>261</v>
      </c>
      <c r="F164" s="269" t="s">
        <v>262</v>
      </c>
      <c r="G164" s="270" t="s">
        <v>223</v>
      </c>
      <c r="H164" s="271">
        <v>144</v>
      </c>
      <c r="I164" s="272"/>
      <c r="J164" s="273">
        <f>ROUND(I164*H164,2)</f>
        <v>0</v>
      </c>
      <c r="K164" s="274"/>
      <c r="L164" s="275"/>
      <c r="M164" s="276" t="s">
        <v>1</v>
      </c>
      <c r="N164" s="277" t="s">
        <v>38</v>
      </c>
      <c r="O164" s="90"/>
      <c r="P164" s="236">
        <f>O164*H164</f>
        <v>0</v>
      </c>
      <c r="Q164" s="236">
        <v>9.0000000000000006E-05</v>
      </c>
      <c r="R164" s="236">
        <f>Q164*H164</f>
        <v>0.012960000000000001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193</v>
      </c>
      <c r="AT164" s="238" t="s">
        <v>189</v>
      </c>
      <c r="AU164" s="238" t="s">
        <v>82</v>
      </c>
      <c r="AY164" s="16" t="s">
        <v>164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171</v>
      </c>
      <c r="BM164" s="238" t="s">
        <v>482</v>
      </c>
    </row>
    <row r="165" s="2" customFormat="1">
      <c r="A165" s="37"/>
      <c r="B165" s="38"/>
      <c r="C165" s="39"/>
      <c r="D165" s="240" t="s">
        <v>173</v>
      </c>
      <c r="E165" s="39"/>
      <c r="F165" s="241" t="s">
        <v>262</v>
      </c>
      <c r="G165" s="39"/>
      <c r="H165" s="39"/>
      <c r="I165" s="242"/>
      <c r="J165" s="39"/>
      <c r="K165" s="39"/>
      <c r="L165" s="43"/>
      <c r="M165" s="243"/>
      <c r="N165" s="24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173</v>
      </c>
      <c r="AU165" s="16" t="s">
        <v>82</v>
      </c>
    </row>
    <row r="166" s="2" customFormat="1" ht="14.4" customHeight="1">
      <c r="A166" s="37"/>
      <c r="B166" s="38"/>
      <c r="C166" s="226" t="s">
        <v>256</v>
      </c>
      <c r="D166" s="226" t="s">
        <v>167</v>
      </c>
      <c r="E166" s="227" t="s">
        <v>265</v>
      </c>
      <c r="F166" s="228" t="s">
        <v>266</v>
      </c>
      <c r="G166" s="229" t="s">
        <v>223</v>
      </c>
      <c r="H166" s="230">
        <v>16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38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171</v>
      </c>
      <c r="AT166" s="238" t="s">
        <v>167</v>
      </c>
      <c r="AU166" s="238" t="s">
        <v>82</v>
      </c>
      <c r="AY166" s="16" t="s">
        <v>164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171</v>
      </c>
      <c r="BM166" s="238" t="s">
        <v>267</v>
      </c>
    </row>
    <row r="167" s="2" customFormat="1">
      <c r="A167" s="37"/>
      <c r="B167" s="38"/>
      <c r="C167" s="39"/>
      <c r="D167" s="240" t="s">
        <v>173</v>
      </c>
      <c r="E167" s="39"/>
      <c r="F167" s="241" t="s">
        <v>268</v>
      </c>
      <c r="G167" s="39"/>
      <c r="H167" s="39"/>
      <c r="I167" s="242"/>
      <c r="J167" s="39"/>
      <c r="K167" s="39"/>
      <c r="L167" s="43"/>
      <c r="M167" s="243"/>
      <c r="N167" s="24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173</v>
      </c>
      <c r="AU167" s="16" t="s">
        <v>82</v>
      </c>
    </row>
    <row r="168" s="2" customFormat="1" ht="24.15" customHeight="1">
      <c r="A168" s="37"/>
      <c r="B168" s="38"/>
      <c r="C168" s="226" t="s">
        <v>260</v>
      </c>
      <c r="D168" s="226" t="s">
        <v>167</v>
      </c>
      <c r="E168" s="227" t="s">
        <v>274</v>
      </c>
      <c r="F168" s="228" t="s">
        <v>275</v>
      </c>
      <c r="G168" s="229" t="s">
        <v>229</v>
      </c>
      <c r="H168" s="230">
        <v>0.13500000000000001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38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171</v>
      </c>
      <c r="AT168" s="238" t="s">
        <v>167</v>
      </c>
      <c r="AU168" s="238" t="s">
        <v>82</v>
      </c>
      <c r="AY168" s="16" t="s">
        <v>164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171</v>
      </c>
      <c r="BM168" s="238" t="s">
        <v>276</v>
      </c>
    </row>
    <row r="169" s="2" customFormat="1">
      <c r="A169" s="37"/>
      <c r="B169" s="38"/>
      <c r="C169" s="39"/>
      <c r="D169" s="240" t="s">
        <v>173</v>
      </c>
      <c r="E169" s="39"/>
      <c r="F169" s="241" t="s">
        <v>277</v>
      </c>
      <c r="G169" s="39"/>
      <c r="H169" s="39"/>
      <c r="I169" s="242"/>
      <c r="J169" s="39"/>
      <c r="K169" s="39"/>
      <c r="L169" s="43"/>
      <c r="M169" s="243"/>
      <c r="N169" s="24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173</v>
      </c>
      <c r="AU169" s="16" t="s">
        <v>82</v>
      </c>
    </row>
    <row r="170" s="2" customFormat="1" ht="24.15" customHeight="1">
      <c r="A170" s="37"/>
      <c r="B170" s="38"/>
      <c r="C170" s="226" t="s">
        <v>264</v>
      </c>
      <c r="D170" s="226" t="s">
        <v>167</v>
      </c>
      <c r="E170" s="227" t="s">
        <v>279</v>
      </c>
      <c r="F170" s="228" t="s">
        <v>280</v>
      </c>
      <c r="G170" s="229" t="s">
        <v>281</v>
      </c>
      <c r="H170" s="230">
        <v>8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171</v>
      </c>
      <c r="AT170" s="238" t="s">
        <v>167</v>
      </c>
      <c r="AU170" s="238" t="s">
        <v>82</v>
      </c>
      <c r="AY170" s="16" t="s">
        <v>164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171</v>
      </c>
      <c r="BM170" s="238" t="s">
        <v>282</v>
      </c>
    </row>
    <row r="171" s="2" customFormat="1">
      <c r="A171" s="37"/>
      <c r="B171" s="38"/>
      <c r="C171" s="39"/>
      <c r="D171" s="240" t="s">
        <v>173</v>
      </c>
      <c r="E171" s="39"/>
      <c r="F171" s="241" t="s">
        <v>283</v>
      </c>
      <c r="G171" s="39"/>
      <c r="H171" s="39"/>
      <c r="I171" s="242"/>
      <c r="J171" s="39"/>
      <c r="K171" s="39"/>
      <c r="L171" s="43"/>
      <c r="M171" s="243"/>
      <c r="N171" s="24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173</v>
      </c>
      <c r="AU171" s="16" t="s">
        <v>82</v>
      </c>
    </row>
    <row r="172" s="2" customFormat="1" ht="24.15" customHeight="1">
      <c r="A172" s="37"/>
      <c r="B172" s="38"/>
      <c r="C172" s="226" t="s">
        <v>269</v>
      </c>
      <c r="D172" s="226" t="s">
        <v>167</v>
      </c>
      <c r="E172" s="227" t="s">
        <v>285</v>
      </c>
      <c r="F172" s="228" t="s">
        <v>286</v>
      </c>
      <c r="G172" s="229" t="s">
        <v>281</v>
      </c>
      <c r="H172" s="230">
        <v>2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171</v>
      </c>
      <c r="AT172" s="238" t="s">
        <v>167</v>
      </c>
      <c r="AU172" s="238" t="s">
        <v>82</v>
      </c>
      <c r="AY172" s="16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171</v>
      </c>
      <c r="BM172" s="238" t="s">
        <v>287</v>
      </c>
    </row>
    <row r="173" s="2" customFormat="1">
      <c r="A173" s="37"/>
      <c r="B173" s="38"/>
      <c r="C173" s="39"/>
      <c r="D173" s="240" t="s">
        <v>173</v>
      </c>
      <c r="E173" s="39"/>
      <c r="F173" s="241" t="s">
        <v>288</v>
      </c>
      <c r="G173" s="39"/>
      <c r="H173" s="39"/>
      <c r="I173" s="242"/>
      <c r="J173" s="39"/>
      <c r="K173" s="39"/>
      <c r="L173" s="43"/>
      <c r="M173" s="243"/>
      <c r="N173" s="24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173</v>
      </c>
      <c r="AU173" s="16" t="s">
        <v>82</v>
      </c>
    </row>
    <row r="174" s="2" customFormat="1" ht="37.8" customHeight="1">
      <c r="A174" s="37"/>
      <c r="B174" s="38"/>
      <c r="C174" s="226" t="s">
        <v>7</v>
      </c>
      <c r="D174" s="226" t="s">
        <v>167</v>
      </c>
      <c r="E174" s="227" t="s">
        <v>290</v>
      </c>
      <c r="F174" s="228" t="s">
        <v>291</v>
      </c>
      <c r="G174" s="229" t="s">
        <v>240</v>
      </c>
      <c r="H174" s="230">
        <v>135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38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171</v>
      </c>
      <c r="AT174" s="238" t="s">
        <v>167</v>
      </c>
      <c r="AU174" s="238" t="s">
        <v>82</v>
      </c>
      <c r="AY174" s="16" t="s">
        <v>164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171</v>
      </c>
      <c r="BM174" s="238" t="s">
        <v>292</v>
      </c>
    </row>
    <row r="175" s="2" customFormat="1">
      <c r="A175" s="37"/>
      <c r="B175" s="38"/>
      <c r="C175" s="39"/>
      <c r="D175" s="240" t="s">
        <v>173</v>
      </c>
      <c r="E175" s="39"/>
      <c r="F175" s="241" t="s">
        <v>293</v>
      </c>
      <c r="G175" s="39"/>
      <c r="H175" s="39"/>
      <c r="I175" s="242"/>
      <c r="J175" s="39"/>
      <c r="K175" s="39"/>
      <c r="L175" s="43"/>
      <c r="M175" s="243"/>
      <c r="N175" s="24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173</v>
      </c>
      <c r="AU175" s="16" t="s">
        <v>82</v>
      </c>
    </row>
    <row r="176" s="2" customFormat="1" ht="37.8" customHeight="1">
      <c r="A176" s="37"/>
      <c r="B176" s="38"/>
      <c r="C176" s="226" t="s">
        <v>278</v>
      </c>
      <c r="D176" s="226" t="s">
        <v>167</v>
      </c>
      <c r="E176" s="227" t="s">
        <v>295</v>
      </c>
      <c r="F176" s="228" t="s">
        <v>296</v>
      </c>
      <c r="G176" s="229" t="s">
        <v>240</v>
      </c>
      <c r="H176" s="230">
        <v>135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38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171</v>
      </c>
      <c r="AT176" s="238" t="s">
        <v>167</v>
      </c>
      <c r="AU176" s="238" t="s">
        <v>82</v>
      </c>
      <c r="AY176" s="16" t="s">
        <v>164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171</v>
      </c>
      <c r="BM176" s="238" t="s">
        <v>297</v>
      </c>
    </row>
    <row r="177" s="2" customFormat="1">
      <c r="A177" s="37"/>
      <c r="B177" s="38"/>
      <c r="C177" s="39"/>
      <c r="D177" s="240" t="s">
        <v>173</v>
      </c>
      <c r="E177" s="39"/>
      <c r="F177" s="241" t="s">
        <v>298</v>
      </c>
      <c r="G177" s="39"/>
      <c r="H177" s="39"/>
      <c r="I177" s="242"/>
      <c r="J177" s="39"/>
      <c r="K177" s="39"/>
      <c r="L177" s="43"/>
      <c r="M177" s="243"/>
      <c r="N177" s="24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173</v>
      </c>
      <c r="AU177" s="16" t="s">
        <v>82</v>
      </c>
    </row>
    <row r="178" s="2" customFormat="1" ht="14.4" customHeight="1">
      <c r="A178" s="37"/>
      <c r="B178" s="38"/>
      <c r="C178" s="226" t="s">
        <v>284</v>
      </c>
      <c r="D178" s="226" t="s">
        <v>167</v>
      </c>
      <c r="E178" s="227" t="s">
        <v>300</v>
      </c>
      <c r="F178" s="228" t="s">
        <v>301</v>
      </c>
      <c r="G178" s="229" t="s">
        <v>192</v>
      </c>
      <c r="H178" s="230">
        <v>0.92400000000000004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38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171</v>
      </c>
      <c r="AT178" s="238" t="s">
        <v>167</v>
      </c>
      <c r="AU178" s="238" t="s">
        <v>82</v>
      </c>
      <c r="AY178" s="16" t="s">
        <v>164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171</v>
      </c>
      <c r="BM178" s="238" t="s">
        <v>483</v>
      </c>
    </row>
    <row r="179" s="2" customFormat="1">
      <c r="A179" s="37"/>
      <c r="B179" s="38"/>
      <c r="C179" s="39"/>
      <c r="D179" s="240" t="s">
        <v>173</v>
      </c>
      <c r="E179" s="39"/>
      <c r="F179" s="241" t="s">
        <v>303</v>
      </c>
      <c r="G179" s="39"/>
      <c r="H179" s="39"/>
      <c r="I179" s="242"/>
      <c r="J179" s="39"/>
      <c r="K179" s="39"/>
      <c r="L179" s="43"/>
      <c r="M179" s="243"/>
      <c r="N179" s="24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173</v>
      </c>
      <c r="AU179" s="16" t="s">
        <v>82</v>
      </c>
    </row>
    <row r="180" s="12" customFormat="1" ht="25.92" customHeight="1">
      <c r="A180" s="12"/>
      <c r="B180" s="210"/>
      <c r="C180" s="211"/>
      <c r="D180" s="212" t="s">
        <v>72</v>
      </c>
      <c r="E180" s="213" t="s">
        <v>304</v>
      </c>
      <c r="F180" s="213" t="s">
        <v>305</v>
      </c>
      <c r="G180" s="211"/>
      <c r="H180" s="211"/>
      <c r="I180" s="214"/>
      <c r="J180" s="215">
        <f>BK180</f>
        <v>0</v>
      </c>
      <c r="K180" s="211"/>
      <c r="L180" s="216"/>
      <c r="M180" s="217"/>
      <c r="N180" s="218"/>
      <c r="O180" s="218"/>
      <c r="P180" s="219">
        <f>SUM(P181:P207)</f>
        <v>0</v>
      </c>
      <c r="Q180" s="218"/>
      <c r="R180" s="219">
        <f>SUM(R181:R207)</f>
        <v>0</v>
      </c>
      <c r="S180" s="218"/>
      <c r="T180" s="220">
        <f>SUM(T181:T207)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171</v>
      </c>
      <c r="AT180" s="222" t="s">
        <v>72</v>
      </c>
      <c r="AU180" s="222" t="s">
        <v>73</v>
      </c>
      <c r="AY180" s="221" t="s">
        <v>164</v>
      </c>
      <c r="BK180" s="223">
        <f>SUM(BK181:BK207)</f>
        <v>0</v>
      </c>
    </row>
    <row r="181" s="2" customFormat="1" ht="49.05" customHeight="1">
      <c r="A181" s="37"/>
      <c r="B181" s="38"/>
      <c r="C181" s="226" t="s">
        <v>289</v>
      </c>
      <c r="D181" s="226" t="s">
        <v>167</v>
      </c>
      <c r="E181" s="227" t="s">
        <v>307</v>
      </c>
      <c r="F181" s="228" t="s">
        <v>308</v>
      </c>
      <c r="G181" s="229" t="s">
        <v>192</v>
      </c>
      <c r="H181" s="230">
        <v>0.154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38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309</v>
      </c>
      <c r="AT181" s="238" t="s">
        <v>167</v>
      </c>
      <c r="AU181" s="238" t="s">
        <v>80</v>
      </c>
      <c r="AY181" s="16" t="s">
        <v>164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309</v>
      </c>
      <c r="BM181" s="238" t="s">
        <v>310</v>
      </c>
    </row>
    <row r="182" s="2" customFormat="1">
      <c r="A182" s="37"/>
      <c r="B182" s="38"/>
      <c r="C182" s="39"/>
      <c r="D182" s="240" t="s">
        <v>173</v>
      </c>
      <c r="E182" s="39"/>
      <c r="F182" s="241" t="s">
        <v>311</v>
      </c>
      <c r="G182" s="39"/>
      <c r="H182" s="39"/>
      <c r="I182" s="242"/>
      <c r="J182" s="39"/>
      <c r="K182" s="39"/>
      <c r="L182" s="43"/>
      <c r="M182" s="243"/>
      <c r="N182" s="24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173</v>
      </c>
      <c r="AU182" s="16" t="s">
        <v>80</v>
      </c>
    </row>
    <row r="183" s="2" customFormat="1" ht="62.7" customHeight="1">
      <c r="A183" s="37"/>
      <c r="B183" s="38"/>
      <c r="C183" s="226" t="s">
        <v>294</v>
      </c>
      <c r="D183" s="226" t="s">
        <v>167</v>
      </c>
      <c r="E183" s="227" t="s">
        <v>313</v>
      </c>
      <c r="F183" s="228" t="s">
        <v>314</v>
      </c>
      <c r="G183" s="229" t="s">
        <v>192</v>
      </c>
      <c r="H183" s="230">
        <v>187.221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38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309</v>
      </c>
      <c r="AT183" s="238" t="s">
        <v>167</v>
      </c>
      <c r="AU183" s="238" t="s">
        <v>80</v>
      </c>
      <c r="AY183" s="16" t="s">
        <v>164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309</v>
      </c>
      <c r="BM183" s="238" t="s">
        <v>315</v>
      </c>
    </row>
    <row r="184" s="2" customFormat="1">
      <c r="A184" s="37"/>
      <c r="B184" s="38"/>
      <c r="C184" s="39"/>
      <c r="D184" s="240" t="s">
        <v>173</v>
      </c>
      <c r="E184" s="39"/>
      <c r="F184" s="241" t="s">
        <v>316</v>
      </c>
      <c r="G184" s="39"/>
      <c r="H184" s="39"/>
      <c r="I184" s="242"/>
      <c r="J184" s="39"/>
      <c r="K184" s="39"/>
      <c r="L184" s="43"/>
      <c r="M184" s="243"/>
      <c r="N184" s="24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173</v>
      </c>
      <c r="AU184" s="16" t="s">
        <v>80</v>
      </c>
    </row>
    <row r="185" s="13" customFormat="1">
      <c r="A185" s="13"/>
      <c r="B185" s="245"/>
      <c r="C185" s="246"/>
      <c r="D185" s="240" t="s">
        <v>175</v>
      </c>
      <c r="E185" s="247" t="s">
        <v>1</v>
      </c>
      <c r="F185" s="248" t="s">
        <v>484</v>
      </c>
      <c r="G185" s="246"/>
      <c r="H185" s="249">
        <v>184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175</v>
      </c>
      <c r="AU185" s="255" t="s">
        <v>80</v>
      </c>
      <c r="AV185" s="13" t="s">
        <v>82</v>
      </c>
      <c r="AW185" s="13" t="s">
        <v>30</v>
      </c>
      <c r="AX185" s="13" t="s">
        <v>73</v>
      </c>
      <c r="AY185" s="255" t="s">
        <v>164</v>
      </c>
    </row>
    <row r="186" s="13" customFormat="1">
      <c r="A186" s="13"/>
      <c r="B186" s="245"/>
      <c r="C186" s="246"/>
      <c r="D186" s="240" t="s">
        <v>175</v>
      </c>
      <c r="E186" s="247" t="s">
        <v>1</v>
      </c>
      <c r="F186" s="248" t="s">
        <v>462</v>
      </c>
      <c r="G186" s="246"/>
      <c r="H186" s="249">
        <v>0.749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175</v>
      </c>
      <c r="AU186" s="255" t="s">
        <v>80</v>
      </c>
      <c r="AV186" s="13" t="s">
        <v>82</v>
      </c>
      <c r="AW186" s="13" t="s">
        <v>30</v>
      </c>
      <c r="AX186" s="13" t="s">
        <v>73</v>
      </c>
      <c r="AY186" s="255" t="s">
        <v>164</v>
      </c>
    </row>
    <row r="187" s="13" customFormat="1">
      <c r="A187" s="13"/>
      <c r="B187" s="245"/>
      <c r="C187" s="246"/>
      <c r="D187" s="240" t="s">
        <v>175</v>
      </c>
      <c r="E187" s="247" t="s">
        <v>1</v>
      </c>
      <c r="F187" s="248" t="s">
        <v>463</v>
      </c>
      <c r="G187" s="246"/>
      <c r="H187" s="249">
        <v>2.472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5" t="s">
        <v>175</v>
      </c>
      <c r="AU187" s="255" t="s">
        <v>80</v>
      </c>
      <c r="AV187" s="13" t="s">
        <v>82</v>
      </c>
      <c r="AW187" s="13" t="s">
        <v>30</v>
      </c>
      <c r="AX187" s="13" t="s">
        <v>73</v>
      </c>
      <c r="AY187" s="255" t="s">
        <v>164</v>
      </c>
    </row>
    <row r="188" s="14" customFormat="1">
      <c r="A188" s="14"/>
      <c r="B188" s="256"/>
      <c r="C188" s="257"/>
      <c r="D188" s="240" t="s">
        <v>175</v>
      </c>
      <c r="E188" s="258" t="s">
        <v>1</v>
      </c>
      <c r="F188" s="259" t="s">
        <v>181</v>
      </c>
      <c r="G188" s="257"/>
      <c r="H188" s="260">
        <v>187.221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6" t="s">
        <v>175</v>
      </c>
      <c r="AU188" s="266" t="s">
        <v>80</v>
      </c>
      <c r="AV188" s="14" t="s">
        <v>171</v>
      </c>
      <c r="AW188" s="14" t="s">
        <v>30</v>
      </c>
      <c r="AX188" s="14" t="s">
        <v>80</v>
      </c>
      <c r="AY188" s="266" t="s">
        <v>164</v>
      </c>
    </row>
    <row r="189" s="2" customFormat="1" ht="62.7" customHeight="1">
      <c r="A189" s="37"/>
      <c r="B189" s="38"/>
      <c r="C189" s="226" t="s">
        <v>299</v>
      </c>
      <c r="D189" s="226" t="s">
        <v>167</v>
      </c>
      <c r="E189" s="227" t="s">
        <v>464</v>
      </c>
      <c r="F189" s="228" t="s">
        <v>465</v>
      </c>
      <c r="G189" s="229" t="s">
        <v>192</v>
      </c>
      <c r="H189" s="230">
        <v>64.090000000000003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38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309</v>
      </c>
      <c r="AT189" s="238" t="s">
        <v>167</v>
      </c>
      <c r="AU189" s="238" t="s">
        <v>80</v>
      </c>
      <c r="AY189" s="16" t="s">
        <v>164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309</v>
      </c>
      <c r="BM189" s="238" t="s">
        <v>485</v>
      </c>
    </row>
    <row r="190" s="2" customFormat="1">
      <c r="A190" s="37"/>
      <c r="B190" s="38"/>
      <c r="C190" s="39"/>
      <c r="D190" s="240" t="s">
        <v>173</v>
      </c>
      <c r="E190" s="39"/>
      <c r="F190" s="241" t="s">
        <v>436</v>
      </c>
      <c r="G190" s="39"/>
      <c r="H190" s="39"/>
      <c r="I190" s="242"/>
      <c r="J190" s="39"/>
      <c r="K190" s="39"/>
      <c r="L190" s="43"/>
      <c r="M190" s="243"/>
      <c r="N190" s="24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173</v>
      </c>
      <c r="AU190" s="16" t="s">
        <v>80</v>
      </c>
    </row>
    <row r="191" s="13" customFormat="1">
      <c r="A191" s="13"/>
      <c r="B191" s="245"/>
      <c r="C191" s="246"/>
      <c r="D191" s="240" t="s">
        <v>175</v>
      </c>
      <c r="E191" s="247" t="s">
        <v>1</v>
      </c>
      <c r="F191" s="248" t="s">
        <v>486</v>
      </c>
      <c r="G191" s="246"/>
      <c r="H191" s="249">
        <v>64.090000000000003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5" t="s">
        <v>175</v>
      </c>
      <c r="AU191" s="255" t="s">
        <v>80</v>
      </c>
      <c r="AV191" s="13" t="s">
        <v>82</v>
      </c>
      <c r="AW191" s="13" t="s">
        <v>30</v>
      </c>
      <c r="AX191" s="13" t="s">
        <v>80</v>
      </c>
      <c r="AY191" s="255" t="s">
        <v>164</v>
      </c>
    </row>
    <row r="192" s="2" customFormat="1" ht="24.15" customHeight="1">
      <c r="A192" s="37"/>
      <c r="B192" s="38"/>
      <c r="C192" s="226" t="s">
        <v>306</v>
      </c>
      <c r="D192" s="226" t="s">
        <v>167</v>
      </c>
      <c r="E192" s="227" t="s">
        <v>324</v>
      </c>
      <c r="F192" s="228" t="s">
        <v>325</v>
      </c>
      <c r="G192" s="229" t="s">
        <v>192</v>
      </c>
      <c r="H192" s="230">
        <v>251.31100000000001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38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309</v>
      </c>
      <c r="AT192" s="238" t="s">
        <v>167</v>
      </c>
      <c r="AU192" s="238" t="s">
        <v>80</v>
      </c>
      <c r="AY192" s="16" t="s">
        <v>164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309</v>
      </c>
      <c r="BM192" s="238" t="s">
        <v>326</v>
      </c>
    </row>
    <row r="193" s="2" customFormat="1">
      <c r="A193" s="37"/>
      <c r="B193" s="38"/>
      <c r="C193" s="39"/>
      <c r="D193" s="240" t="s">
        <v>173</v>
      </c>
      <c r="E193" s="39"/>
      <c r="F193" s="241" t="s">
        <v>327</v>
      </c>
      <c r="G193" s="39"/>
      <c r="H193" s="39"/>
      <c r="I193" s="242"/>
      <c r="J193" s="39"/>
      <c r="K193" s="39"/>
      <c r="L193" s="43"/>
      <c r="M193" s="243"/>
      <c r="N193" s="24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173</v>
      </c>
      <c r="AU193" s="16" t="s">
        <v>80</v>
      </c>
    </row>
    <row r="194" s="13" customFormat="1">
      <c r="A194" s="13"/>
      <c r="B194" s="245"/>
      <c r="C194" s="246"/>
      <c r="D194" s="240" t="s">
        <v>175</v>
      </c>
      <c r="E194" s="247" t="s">
        <v>1</v>
      </c>
      <c r="F194" s="248" t="s">
        <v>487</v>
      </c>
      <c r="G194" s="246"/>
      <c r="H194" s="249">
        <v>251.31100000000001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175</v>
      </c>
      <c r="AU194" s="255" t="s">
        <v>80</v>
      </c>
      <c r="AV194" s="13" t="s">
        <v>82</v>
      </c>
      <c r="AW194" s="13" t="s">
        <v>30</v>
      </c>
      <c r="AX194" s="13" t="s">
        <v>80</v>
      </c>
      <c r="AY194" s="255" t="s">
        <v>164</v>
      </c>
    </row>
    <row r="195" s="2" customFormat="1" ht="49.05" customHeight="1">
      <c r="A195" s="37"/>
      <c r="B195" s="38"/>
      <c r="C195" s="226" t="s">
        <v>312</v>
      </c>
      <c r="D195" s="226" t="s">
        <v>167</v>
      </c>
      <c r="E195" s="227" t="s">
        <v>329</v>
      </c>
      <c r="F195" s="228" t="s">
        <v>330</v>
      </c>
      <c r="G195" s="229" t="s">
        <v>192</v>
      </c>
      <c r="H195" s="230">
        <v>187.303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38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309</v>
      </c>
      <c r="AT195" s="238" t="s">
        <v>167</v>
      </c>
      <c r="AU195" s="238" t="s">
        <v>80</v>
      </c>
      <c r="AY195" s="16" t="s">
        <v>164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309</v>
      </c>
      <c r="BM195" s="238" t="s">
        <v>331</v>
      </c>
    </row>
    <row r="196" s="2" customFormat="1">
      <c r="A196" s="37"/>
      <c r="B196" s="38"/>
      <c r="C196" s="39"/>
      <c r="D196" s="240" t="s">
        <v>173</v>
      </c>
      <c r="E196" s="39"/>
      <c r="F196" s="241" t="s">
        <v>332</v>
      </c>
      <c r="G196" s="39"/>
      <c r="H196" s="39"/>
      <c r="I196" s="242"/>
      <c r="J196" s="39"/>
      <c r="K196" s="39"/>
      <c r="L196" s="43"/>
      <c r="M196" s="243"/>
      <c r="N196" s="24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173</v>
      </c>
      <c r="AU196" s="16" t="s">
        <v>80</v>
      </c>
    </row>
    <row r="197" s="13" customFormat="1">
      <c r="A197" s="13"/>
      <c r="B197" s="245"/>
      <c r="C197" s="246"/>
      <c r="D197" s="240" t="s">
        <v>175</v>
      </c>
      <c r="E197" s="247" t="s">
        <v>1</v>
      </c>
      <c r="F197" s="248" t="s">
        <v>488</v>
      </c>
      <c r="G197" s="246"/>
      <c r="H197" s="249">
        <v>187.303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5" t="s">
        <v>175</v>
      </c>
      <c r="AU197" s="255" t="s">
        <v>80</v>
      </c>
      <c r="AV197" s="13" t="s">
        <v>82</v>
      </c>
      <c r="AW197" s="13" t="s">
        <v>30</v>
      </c>
      <c r="AX197" s="13" t="s">
        <v>80</v>
      </c>
      <c r="AY197" s="255" t="s">
        <v>164</v>
      </c>
    </row>
    <row r="198" s="2" customFormat="1" ht="14.4" customHeight="1">
      <c r="A198" s="37"/>
      <c r="B198" s="38"/>
      <c r="C198" s="226" t="s">
        <v>323</v>
      </c>
      <c r="D198" s="226" t="s">
        <v>167</v>
      </c>
      <c r="E198" s="227" t="s">
        <v>335</v>
      </c>
      <c r="F198" s="228" t="s">
        <v>336</v>
      </c>
      <c r="G198" s="229" t="s">
        <v>192</v>
      </c>
      <c r="H198" s="230">
        <v>187.26400000000001</v>
      </c>
      <c r="I198" s="231"/>
      <c r="J198" s="232">
        <f>ROUND(I198*H198,2)</f>
        <v>0</v>
      </c>
      <c r="K198" s="233"/>
      <c r="L198" s="43"/>
      <c r="M198" s="234" t="s">
        <v>1</v>
      </c>
      <c r="N198" s="235" t="s">
        <v>38</v>
      </c>
      <c r="O198" s="90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8" t="s">
        <v>309</v>
      </c>
      <c r="AT198" s="238" t="s">
        <v>167</v>
      </c>
      <c r="AU198" s="238" t="s">
        <v>80</v>
      </c>
      <c r="AY198" s="16" t="s">
        <v>164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6" t="s">
        <v>80</v>
      </c>
      <c r="BK198" s="239">
        <f>ROUND(I198*H198,2)</f>
        <v>0</v>
      </c>
      <c r="BL198" s="16" t="s">
        <v>309</v>
      </c>
      <c r="BM198" s="238" t="s">
        <v>337</v>
      </c>
    </row>
    <row r="199" s="2" customFormat="1">
      <c r="A199" s="37"/>
      <c r="B199" s="38"/>
      <c r="C199" s="39"/>
      <c r="D199" s="240" t="s">
        <v>173</v>
      </c>
      <c r="E199" s="39"/>
      <c r="F199" s="241" t="s">
        <v>338</v>
      </c>
      <c r="G199" s="39"/>
      <c r="H199" s="39"/>
      <c r="I199" s="242"/>
      <c r="J199" s="39"/>
      <c r="K199" s="39"/>
      <c r="L199" s="43"/>
      <c r="M199" s="243"/>
      <c r="N199" s="24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173</v>
      </c>
      <c r="AU199" s="16" t="s">
        <v>80</v>
      </c>
    </row>
    <row r="200" s="2" customFormat="1" ht="14.4" customHeight="1">
      <c r="A200" s="37"/>
      <c r="B200" s="38"/>
      <c r="C200" s="226" t="s">
        <v>328</v>
      </c>
      <c r="D200" s="226" t="s">
        <v>167</v>
      </c>
      <c r="E200" s="227" t="s">
        <v>345</v>
      </c>
      <c r="F200" s="228" t="s">
        <v>346</v>
      </c>
      <c r="G200" s="229" t="s">
        <v>192</v>
      </c>
      <c r="H200" s="230">
        <v>186.21799999999999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38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309</v>
      </c>
      <c r="AT200" s="238" t="s">
        <v>167</v>
      </c>
      <c r="AU200" s="238" t="s">
        <v>80</v>
      </c>
      <c r="AY200" s="16" t="s">
        <v>164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309</v>
      </c>
      <c r="BM200" s="238" t="s">
        <v>347</v>
      </c>
    </row>
    <row r="201" s="2" customFormat="1">
      <c r="A201" s="37"/>
      <c r="B201" s="38"/>
      <c r="C201" s="39"/>
      <c r="D201" s="240" t="s">
        <v>173</v>
      </c>
      <c r="E201" s="39"/>
      <c r="F201" s="241" t="s">
        <v>348</v>
      </c>
      <c r="G201" s="39"/>
      <c r="H201" s="39"/>
      <c r="I201" s="242"/>
      <c r="J201" s="39"/>
      <c r="K201" s="39"/>
      <c r="L201" s="43"/>
      <c r="M201" s="243"/>
      <c r="N201" s="24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173</v>
      </c>
      <c r="AU201" s="16" t="s">
        <v>80</v>
      </c>
    </row>
    <row r="202" s="13" customFormat="1">
      <c r="A202" s="13"/>
      <c r="B202" s="245"/>
      <c r="C202" s="246"/>
      <c r="D202" s="240" t="s">
        <v>175</v>
      </c>
      <c r="E202" s="247" t="s">
        <v>1</v>
      </c>
      <c r="F202" s="248" t="s">
        <v>489</v>
      </c>
      <c r="G202" s="246"/>
      <c r="H202" s="249">
        <v>186.21799999999999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175</v>
      </c>
      <c r="AU202" s="255" t="s">
        <v>80</v>
      </c>
      <c r="AV202" s="13" t="s">
        <v>82</v>
      </c>
      <c r="AW202" s="13" t="s">
        <v>30</v>
      </c>
      <c r="AX202" s="13" t="s">
        <v>80</v>
      </c>
      <c r="AY202" s="255" t="s">
        <v>164</v>
      </c>
    </row>
    <row r="203" s="2" customFormat="1" ht="14.4" customHeight="1">
      <c r="A203" s="37"/>
      <c r="B203" s="38"/>
      <c r="C203" s="226" t="s">
        <v>334</v>
      </c>
      <c r="D203" s="226" t="s">
        <v>167</v>
      </c>
      <c r="E203" s="227" t="s">
        <v>351</v>
      </c>
      <c r="F203" s="228" t="s">
        <v>352</v>
      </c>
      <c r="G203" s="229" t="s">
        <v>192</v>
      </c>
      <c r="H203" s="230">
        <v>0.154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38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309</v>
      </c>
      <c r="AT203" s="238" t="s">
        <v>167</v>
      </c>
      <c r="AU203" s="238" t="s">
        <v>80</v>
      </c>
      <c r="AY203" s="16" t="s">
        <v>164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309</v>
      </c>
      <c r="BM203" s="238" t="s">
        <v>353</v>
      </c>
    </row>
    <row r="204" s="2" customFormat="1">
      <c r="A204" s="37"/>
      <c r="B204" s="38"/>
      <c r="C204" s="39"/>
      <c r="D204" s="240" t="s">
        <v>173</v>
      </c>
      <c r="E204" s="39"/>
      <c r="F204" s="241" t="s">
        <v>354</v>
      </c>
      <c r="G204" s="39"/>
      <c r="H204" s="39"/>
      <c r="I204" s="242"/>
      <c r="J204" s="39"/>
      <c r="K204" s="39"/>
      <c r="L204" s="43"/>
      <c r="M204" s="243"/>
      <c r="N204" s="24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173</v>
      </c>
      <c r="AU204" s="16" t="s">
        <v>80</v>
      </c>
    </row>
    <row r="205" s="13" customFormat="1">
      <c r="A205" s="13"/>
      <c r="B205" s="245"/>
      <c r="C205" s="246"/>
      <c r="D205" s="240" t="s">
        <v>175</v>
      </c>
      <c r="E205" s="247" t="s">
        <v>1</v>
      </c>
      <c r="F205" s="248" t="s">
        <v>490</v>
      </c>
      <c r="G205" s="246"/>
      <c r="H205" s="249">
        <v>0.080000000000000002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5" t="s">
        <v>175</v>
      </c>
      <c r="AU205" s="255" t="s">
        <v>80</v>
      </c>
      <c r="AV205" s="13" t="s">
        <v>82</v>
      </c>
      <c r="AW205" s="13" t="s">
        <v>30</v>
      </c>
      <c r="AX205" s="13" t="s">
        <v>73</v>
      </c>
      <c r="AY205" s="255" t="s">
        <v>164</v>
      </c>
    </row>
    <row r="206" s="13" customFormat="1">
      <c r="A206" s="13"/>
      <c r="B206" s="245"/>
      <c r="C206" s="246"/>
      <c r="D206" s="240" t="s">
        <v>175</v>
      </c>
      <c r="E206" s="247" t="s">
        <v>1</v>
      </c>
      <c r="F206" s="248" t="s">
        <v>491</v>
      </c>
      <c r="G206" s="246"/>
      <c r="H206" s="249">
        <v>0.073999999999999996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175</v>
      </c>
      <c r="AU206" s="255" t="s">
        <v>80</v>
      </c>
      <c r="AV206" s="13" t="s">
        <v>82</v>
      </c>
      <c r="AW206" s="13" t="s">
        <v>30</v>
      </c>
      <c r="AX206" s="13" t="s">
        <v>73</v>
      </c>
      <c r="AY206" s="255" t="s">
        <v>164</v>
      </c>
    </row>
    <row r="207" s="14" customFormat="1">
      <c r="A207" s="14"/>
      <c r="B207" s="256"/>
      <c r="C207" s="257"/>
      <c r="D207" s="240" t="s">
        <v>175</v>
      </c>
      <c r="E207" s="258" t="s">
        <v>1</v>
      </c>
      <c r="F207" s="259" t="s">
        <v>181</v>
      </c>
      <c r="G207" s="257"/>
      <c r="H207" s="260">
        <v>0.154</v>
      </c>
      <c r="I207" s="261"/>
      <c r="J207" s="257"/>
      <c r="K207" s="257"/>
      <c r="L207" s="262"/>
      <c r="M207" s="278"/>
      <c r="N207" s="279"/>
      <c r="O207" s="279"/>
      <c r="P207" s="279"/>
      <c r="Q207" s="279"/>
      <c r="R207" s="279"/>
      <c r="S207" s="279"/>
      <c r="T207" s="28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6" t="s">
        <v>175</v>
      </c>
      <c r="AU207" s="266" t="s">
        <v>80</v>
      </c>
      <c r="AV207" s="14" t="s">
        <v>171</v>
      </c>
      <c r="AW207" s="14" t="s">
        <v>30</v>
      </c>
      <c r="AX207" s="14" t="s">
        <v>80</v>
      </c>
      <c r="AY207" s="266" t="s">
        <v>164</v>
      </c>
    </row>
    <row r="208" s="2" customFormat="1" ht="6.96" customHeight="1">
      <c r="A208" s="37"/>
      <c r="B208" s="65"/>
      <c r="C208" s="66"/>
      <c r="D208" s="66"/>
      <c r="E208" s="66"/>
      <c r="F208" s="66"/>
      <c r="G208" s="66"/>
      <c r="H208" s="66"/>
      <c r="I208" s="66"/>
      <c r="J208" s="66"/>
      <c r="K208" s="66"/>
      <c r="L208" s="43"/>
      <c r="M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</row>
  </sheetData>
  <sheetProtection sheet="1" autoFilter="0" formatColumns="0" formatRows="0" objects="1" scenarios="1" spinCount="100000" saltValue="bvxMjXDOpfY/E+7fMBT4ogq0GaOM09qt77EInSDp+vWGm8kkNkgeLvINGQvlzVh8rL/7E9psUuSdTKn+YjjV9g==" hashValue="yE/mDhAc9Z7JmGEXKZgeSCS3y7i7FEVP5x15disQd2P9hLVDz8XSoLYGIrh68IGBYOO/Oshq289BEcqmoHoaMA==" algorithmName="SHA-512" password="CAD0"/>
  <autoFilter ref="C122:K2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136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kolejí a výhybek v žst. Havlíčkův Brod bez mat.</v>
      </c>
      <c r="F7" s="149"/>
      <c r="G7" s="149"/>
      <c r="H7" s="149"/>
      <c r="L7" s="19"/>
    </row>
    <row r="8" s="1" customFormat="1" ht="12" customHeight="1">
      <c r="B8" s="19"/>
      <c r="D8" s="149" t="s">
        <v>137</v>
      </c>
      <c r="L8" s="19"/>
    </row>
    <row r="9" s="2" customFormat="1" ht="16.5" customHeight="1">
      <c r="A9" s="37"/>
      <c r="B9" s="43"/>
      <c r="C9" s="37"/>
      <c r="D9" s="37"/>
      <c r="E9" s="150" t="s">
        <v>138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139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492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25. 8. 2020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ROUND((SUM(BE123:BE205)),  2)</f>
        <v>0</v>
      </c>
      <c r="G35" s="37"/>
      <c r="H35" s="37"/>
      <c r="I35" s="163">
        <v>0.20999999999999999</v>
      </c>
      <c r="J35" s="162">
        <f>ROUND(((SUM(BE123:BE205))*I35),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ROUND((SUM(BF123:BF205)),  2)</f>
        <v>0</v>
      </c>
      <c r="G36" s="37"/>
      <c r="H36" s="37"/>
      <c r="I36" s="163">
        <v>0.14999999999999999</v>
      </c>
      <c r="J36" s="162">
        <f>ROUND(((SUM(BF123:BF205))*I36),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ROUND((SUM(BG123:BG205)),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ROUND((SUM(BH123:BH205)),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ROUND((SUM(BI123:BI205)),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141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kolejí a výhybek v žst. Havlíčkův Brod bez mat.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137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139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01-8 - k.č. E2a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25. 8. 2020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142</v>
      </c>
      <c r="D96" s="184"/>
      <c r="E96" s="184"/>
      <c r="F96" s="184"/>
      <c r="G96" s="184"/>
      <c r="H96" s="184"/>
      <c r="I96" s="184"/>
      <c r="J96" s="185" t="s">
        <v>143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144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145</v>
      </c>
    </row>
    <row r="99" s="9" customFormat="1" ht="24.96" customHeight="1">
      <c r="A99" s="9"/>
      <c r="B99" s="187"/>
      <c r="C99" s="188"/>
      <c r="D99" s="189" t="s">
        <v>146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148</v>
      </c>
      <c r="E101" s="190"/>
      <c r="F101" s="190"/>
      <c r="G101" s="190"/>
      <c r="H101" s="190"/>
      <c r="I101" s="190"/>
      <c r="J101" s="191">
        <f>J181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149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kolejí a výhybek v žst. Havlíčkův Brod bez mat.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137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138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139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01-8 - k.č. E2a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25. 8. 2020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150</v>
      </c>
      <c r="D122" s="201" t="s">
        <v>58</v>
      </c>
      <c r="E122" s="201" t="s">
        <v>54</v>
      </c>
      <c r="F122" s="201" t="s">
        <v>55</v>
      </c>
      <c r="G122" s="201" t="s">
        <v>151</v>
      </c>
      <c r="H122" s="201" t="s">
        <v>152</v>
      </c>
      <c r="I122" s="201" t="s">
        <v>153</v>
      </c>
      <c r="J122" s="202" t="s">
        <v>143</v>
      </c>
      <c r="K122" s="203" t="s">
        <v>154</v>
      </c>
      <c r="L122" s="204"/>
      <c r="M122" s="99" t="s">
        <v>1</v>
      </c>
      <c r="N122" s="100" t="s">
        <v>37</v>
      </c>
      <c r="O122" s="100" t="s">
        <v>155</v>
      </c>
      <c r="P122" s="100" t="s">
        <v>156</v>
      </c>
      <c r="Q122" s="100" t="s">
        <v>157</v>
      </c>
      <c r="R122" s="100" t="s">
        <v>158</v>
      </c>
      <c r="S122" s="100" t="s">
        <v>159</v>
      </c>
      <c r="T122" s="101" t="s">
        <v>160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161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P124+P181</f>
        <v>0</v>
      </c>
      <c r="Q123" s="103"/>
      <c r="R123" s="207">
        <f>R124+R181</f>
        <v>52.507440000000003</v>
      </c>
      <c r="S123" s="103"/>
      <c r="T123" s="208">
        <f>T124+T181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145</v>
      </c>
      <c r="BK123" s="209">
        <f>BK124+BK181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162</v>
      </c>
      <c r="F124" s="213" t="s">
        <v>163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52.507440000000003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80</v>
      </c>
      <c r="AT124" s="222" t="s">
        <v>72</v>
      </c>
      <c r="AU124" s="222" t="s">
        <v>73</v>
      </c>
      <c r="AY124" s="221" t="s">
        <v>164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165</v>
      </c>
      <c r="F125" s="224" t="s">
        <v>166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SUM(P126:P180)</f>
        <v>0</v>
      </c>
      <c r="Q125" s="218"/>
      <c r="R125" s="219">
        <f>SUM(R126:R180)</f>
        <v>52.507440000000003</v>
      </c>
      <c r="S125" s="218"/>
      <c r="T125" s="220">
        <f>SUM(T126:T180)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80</v>
      </c>
      <c r="AT125" s="222" t="s">
        <v>72</v>
      </c>
      <c r="AU125" s="222" t="s">
        <v>80</v>
      </c>
      <c r="AY125" s="221" t="s">
        <v>164</v>
      </c>
      <c r="BK125" s="223">
        <f>SUM(BK126:BK180)</f>
        <v>0</v>
      </c>
    </row>
    <row r="126" s="2" customFormat="1" ht="24.15" customHeight="1">
      <c r="A126" s="37"/>
      <c r="B126" s="38"/>
      <c r="C126" s="226" t="s">
        <v>80</v>
      </c>
      <c r="D126" s="226" t="s">
        <v>167</v>
      </c>
      <c r="E126" s="227" t="s">
        <v>168</v>
      </c>
      <c r="F126" s="228" t="s">
        <v>169</v>
      </c>
      <c r="G126" s="229" t="s">
        <v>170</v>
      </c>
      <c r="H126" s="230">
        <v>39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171</v>
      </c>
      <c r="AT126" s="238" t="s">
        <v>167</v>
      </c>
      <c r="AU126" s="238" t="s">
        <v>82</v>
      </c>
      <c r="AY126" s="16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171</v>
      </c>
      <c r="BM126" s="238" t="s">
        <v>493</v>
      </c>
    </row>
    <row r="127" s="2" customFormat="1">
      <c r="A127" s="37"/>
      <c r="B127" s="38"/>
      <c r="C127" s="39"/>
      <c r="D127" s="240" t="s">
        <v>173</v>
      </c>
      <c r="E127" s="39"/>
      <c r="F127" s="241" t="s">
        <v>174</v>
      </c>
      <c r="G127" s="39"/>
      <c r="H127" s="39"/>
      <c r="I127" s="242"/>
      <c r="J127" s="39"/>
      <c r="K127" s="39"/>
      <c r="L127" s="43"/>
      <c r="M127" s="243"/>
      <c r="N127" s="24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173</v>
      </c>
      <c r="AU127" s="16" t="s">
        <v>82</v>
      </c>
    </row>
    <row r="128" s="2" customFormat="1" ht="24.15" customHeight="1">
      <c r="A128" s="37"/>
      <c r="B128" s="38"/>
      <c r="C128" s="226" t="s">
        <v>82</v>
      </c>
      <c r="D128" s="226" t="s">
        <v>167</v>
      </c>
      <c r="E128" s="227" t="s">
        <v>177</v>
      </c>
      <c r="F128" s="228" t="s">
        <v>178</v>
      </c>
      <c r="G128" s="229" t="s">
        <v>170</v>
      </c>
      <c r="H128" s="230">
        <v>39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171</v>
      </c>
      <c r="AT128" s="238" t="s">
        <v>167</v>
      </c>
      <c r="AU128" s="238" t="s">
        <v>82</v>
      </c>
      <c r="AY128" s="16" t="s">
        <v>164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171</v>
      </c>
      <c r="BM128" s="238" t="s">
        <v>179</v>
      </c>
    </row>
    <row r="129" s="2" customFormat="1">
      <c r="A129" s="37"/>
      <c r="B129" s="38"/>
      <c r="C129" s="39"/>
      <c r="D129" s="240" t="s">
        <v>173</v>
      </c>
      <c r="E129" s="39"/>
      <c r="F129" s="241" t="s">
        <v>180</v>
      </c>
      <c r="G129" s="39"/>
      <c r="H129" s="39"/>
      <c r="I129" s="242"/>
      <c r="J129" s="39"/>
      <c r="K129" s="39"/>
      <c r="L129" s="43"/>
      <c r="M129" s="243"/>
      <c r="N129" s="24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173</v>
      </c>
      <c r="AU129" s="16" t="s">
        <v>82</v>
      </c>
    </row>
    <row r="130" s="13" customFormat="1">
      <c r="A130" s="13"/>
      <c r="B130" s="245"/>
      <c r="C130" s="246"/>
      <c r="D130" s="240" t="s">
        <v>175</v>
      </c>
      <c r="E130" s="247" t="s">
        <v>1</v>
      </c>
      <c r="F130" s="248" t="s">
        <v>494</v>
      </c>
      <c r="G130" s="246"/>
      <c r="H130" s="249">
        <v>39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175</v>
      </c>
      <c r="AU130" s="255" t="s">
        <v>82</v>
      </c>
      <c r="AV130" s="13" t="s">
        <v>82</v>
      </c>
      <c r="AW130" s="13" t="s">
        <v>30</v>
      </c>
      <c r="AX130" s="13" t="s">
        <v>73</v>
      </c>
      <c r="AY130" s="255" t="s">
        <v>164</v>
      </c>
    </row>
    <row r="131" s="14" customFormat="1">
      <c r="A131" s="14"/>
      <c r="B131" s="256"/>
      <c r="C131" s="257"/>
      <c r="D131" s="240" t="s">
        <v>175</v>
      </c>
      <c r="E131" s="258" t="s">
        <v>1</v>
      </c>
      <c r="F131" s="259" t="s">
        <v>181</v>
      </c>
      <c r="G131" s="257"/>
      <c r="H131" s="260">
        <v>39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175</v>
      </c>
      <c r="AU131" s="266" t="s">
        <v>82</v>
      </c>
      <c r="AV131" s="14" t="s">
        <v>171</v>
      </c>
      <c r="AW131" s="14" t="s">
        <v>30</v>
      </c>
      <c r="AX131" s="14" t="s">
        <v>80</v>
      </c>
      <c r="AY131" s="266" t="s">
        <v>164</v>
      </c>
    </row>
    <row r="132" s="2" customFormat="1" ht="14.4" customHeight="1">
      <c r="A132" s="37"/>
      <c r="B132" s="38"/>
      <c r="C132" s="226" t="s">
        <v>182</v>
      </c>
      <c r="D132" s="226" t="s">
        <v>167</v>
      </c>
      <c r="E132" s="227" t="s">
        <v>183</v>
      </c>
      <c r="F132" s="228" t="s">
        <v>184</v>
      </c>
      <c r="G132" s="229" t="s">
        <v>185</v>
      </c>
      <c r="H132" s="230">
        <v>2.73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171</v>
      </c>
      <c r="AT132" s="238" t="s">
        <v>167</v>
      </c>
      <c r="AU132" s="238" t="s">
        <v>82</v>
      </c>
      <c r="AY132" s="16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171</v>
      </c>
      <c r="BM132" s="238" t="s">
        <v>186</v>
      </c>
    </row>
    <row r="133" s="2" customFormat="1">
      <c r="A133" s="37"/>
      <c r="B133" s="38"/>
      <c r="C133" s="39"/>
      <c r="D133" s="240" t="s">
        <v>173</v>
      </c>
      <c r="E133" s="39"/>
      <c r="F133" s="241" t="s">
        <v>187</v>
      </c>
      <c r="G133" s="39"/>
      <c r="H133" s="39"/>
      <c r="I133" s="242"/>
      <c r="J133" s="39"/>
      <c r="K133" s="39"/>
      <c r="L133" s="43"/>
      <c r="M133" s="243"/>
      <c r="N133" s="24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173</v>
      </c>
      <c r="AU133" s="16" t="s">
        <v>82</v>
      </c>
    </row>
    <row r="134" s="13" customFormat="1">
      <c r="A134" s="13"/>
      <c r="B134" s="245"/>
      <c r="C134" s="246"/>
      <c r="D134" s="240" t="s">
        <v>175</v>
      </c>
      <c r="E134" s="247" t="s">
        <v>1</v>
      </c>
      <c r="F134" s="248" t="s">
        <v>495</v>
      </c>
      <c r="G134" s="246"/>
      <c r="H134" s="249">
        <v>2.73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175</v>
      </c>
      <c r="AU134" s="255" t="s">
        <v>82</v>
      </c>
      <c r="AV134" s="13" t="s">
        <v>82</v>
      </c>
      <c r="AW134" s="13" t="s">
        <v>30</v>
      </c>
      <c r="AX134" s="13" t="s">
        <v>80</v>
      </c>
      <c r="AY134" s="255" t="s">
        <v>164</v>
      </c>
    </row>
    <row r="135" s="2" customFormat="1" ht="14.4" customHeight="1">
      <c r="A135" s="37"/>
      <c r="B135" s="38"/>
      <c r="C135" s="267" t="s">
        <v>171</v>
      </c>
      <c r="D135" s="267" t="s">
        <v>189</v>
      </c>
      <c r="E135" s="268" t="s">
        <v>190</v>
      </c>
      <c r="F135" s="269" t="s">
        <v>191</v>
      </c>
      <c r="G135" s="270" t="s">
        <v>192</v>
      </c>
      <c r="H135" s="271">
        <v>4.9139999999999997</v>
      </c>
      <c r="I135" s="272"/>
      <c r="J135" s="273">
        <f>ROUND(I135*H135,2)</f>
        <v>0</v>
      </c>
      <c r="K135" s="274"/>
      <c r="L135" s="275"/>
      <c r="M135" s="276" t="s">
        <v>1</v>
      </c>
      <c r="N135" s="277" t="s">
        <v>38</v>
      </c>
      <c r="O135" s="90"/>
      <c r="P135" s="236">
        <f>O135*H135</f>
        <v>0</v>
      </c>
      <c r="Q135" s="236">
        <v>1</v>
      </c>
      <c r="R135" s="236">
        <f>Q135*H135</f>
        <v>4.9139999999999997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193</v>
      </c>
      <c r="AT135" s="238" t="s">
        <v>189</v>
      </c>
      <c r="AU135" s="238" t="s">
        <v>82</v>
      </c>
      <c r="AY135" s="16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171</v>
      </c>
      <c r="BM135" s="238" t="s">
        <v>194</v>
      </c>
    </row>
    <row r="136" s="2" customFormat="1">
      <c r="A136" s="37"/>
      <c r="B136" s="38"/>
      <c r="C136" s="39"/>
      <c r="D136" s="240" t="s">
        <v>173</v>
      </c>
      <c r="E136" s="39"/>
      <c r="F136" s="241" t="s">
        <v>191</v>
      </c>
      <c r="G136" s="39"/>
      <c r="H136" s="39"/>
      <c r="I136" s="242"/>
      <c r="J136" s="39"/>
      <c r="K136" s="39"/>
      <c r="L136" s="43"/>
      <c r="M136" s="243"/>
      <c r="N136" s="24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173</v>
      </c>
      <c r="AU136" s="16" t="s">
        <v>82</v>
      </c>
    </row>
    <row r="137" s="13" customFormat="1">
      <c r="A137" s="13"/>
      <c r="B137" s="245"/>
      <c r="C137" s="246"/>
      <c r="D137" s="240" t="s">
        <v>175</v>
      </c>
      <c r="E137" s="246"/>
      <c r="F137" s="248" t="s">
        <v>496</v>
      </c>
      <c r="G137" s="246"/>
      <c r="H137" s="249">
        <v>4.9139999999999997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175</v>
      </c>
      <c r="AU137" s="255" t="s">
        <v>82</v>
      </c>
      <c r="AV137" s="13" t="s">
        <v>82</v>
      </c>
      <c r="AW137" s="13" t="s">
        <v>4</v>
      </c>
      <c r="AX137" s="13" t="s">
        <v>80</v>
      </c>
      <c r="AY137" s="255" t="s">
        <v>164</v>
      </c>
    </row>
    <row r="138" s="2" customFormat="1" ht="24.15" customHeight="1">
      <c r="A138" s="37"/>
      <c r="B138" s="38"/>
      <c r="C138" s="226" t="s">
        <v>165</v>
      </c>
      <c r="D138" s="226" t="s">
        <v>167</v>
      </c>
      <c r="E138" s="227" t="s">
        <v>196</v>
      </c>
      <c r="F138" s="228" t="s">
        <v>197</v>
      </c>
      <c r="G138" s="229" t="s">
        <v>185</v>
      </c>
      <c r="H138" s="230">
        <v>26.422000000000001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171</v>
      </c>
      <c r="AT138" s="238" t="s">
        <v>167</v>
      </c>
      <c r="AU138" s="238" t="s">
        <v>82</v>
      </c>
      <c r="AY138" s="16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171</v>
      </c>
      <c r="BM138" s="238" t="s">
        <v>198</v>
      </c>
    </row>
    <row r="139" s="2" customFormat="1">
      <c r="A139" s="37"/>
      <c r="B139" s="38"/>
      <c r="C139" s="39"/>
      <c r="D139" s="240" t="s">
        <v>173</v>
      </c>
      <c r="E139" s="39"/>
      <c r="F139" s="241" t="s">
        <v>199</v>
      </c>
      <c r="G139" s="39"/>
      <c r="H139" s="39"/>
      <c r="I139" s="242"/>
      <c r="J139" s="39"/>
      <c r="K139" s="39"/>
      <c r="L139" s="43"/>
      <c r="M139" s="243"/>
      <c r="N139" s="24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173</v>
      </c>
      <c r="AU139" s="16" t="s">
        <v>82</v>
      </c>
    </row>
    <row r="140" s="2" customFormat="1" ht="24.15" customHeight="1">
      <c r="A140" s="37"/>
      <c r="B140" s="38"/>
      <c r="C140" s="226" t="s">
        <v>200</v>
      </c>
      <c r="D140" s="226" t="s">
        <v>167</v>
      </c>
      <c r="E140" s="227" t="s">
        <v>201</v>
      </c>
      <c r="F140" s="228" t="s">
        <v>202</v>
      </c>
      <c r="G140" s="229" t="s">
        <v>170</v>
      </c>
      <c r="H140" s="230">
        <v>97.5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171</v>
      </c>
      <c r="AT140" s="238" t="s">
        <v>167</v>
      </c>
      <c r="AU140" s="238" t="s">
        <v>82</v>
      </c>
      <c r="AY140" s="16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171</v>
      </c>
      <c r="BM140" s="238" t="s">
        <v>203</v>
      </c>
    </row>
    <row r="141" s="2" customFormat="1">
      <c r="A141" s="37"/>
      <c r="B141" s="38"/>
      <c r="C141" s="39"/>
      <c r="D141" s="240" t="s">
        <v>173</v>
      </c>
      <c r="E141" s="39"/>
      <c r="F141" s="241" t="s">
        <v>204</v>
      </c>
      <c r="G141" s="39"/>
      <c r="H141" s="39"/>
      <c r="I141" s="242"/>
      <c r="J141" s="39"/>
      <c r="K141" s="39"/>
      <c r="L141" s="43"/>
      <c r="M141" s="243"/>
      <c r="N141" s="24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173</v>
      </c>
      <c r="AU141" s="16" t="s">
        <v>82</v>
      </c>
    </row>
    <row r="142" s="13" customFormat="1">
      <c r="A142" s="13"/>
      <c r="B142" s="245"/>
      <c r="C142" s="246"/>
      <c r="D142" s="240" t="s">
        <v>175</v>
      </c>
      <c r="E142" s="247" t="s">
        <v>1</v>
      </c>
      <c r="F142" s="248" t="s">
        <v>497</v>
      </c>
      <c r="G142" s="246"/>
      <c r="H142" s="249">
        <v>97.5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175</v>
      </c>
      <c r="AU142" s="255" t="s">
        <v>82</v>
      </c>
      <c r="AV142" s="13" t="s">
        <v>82</v>
      </c>
      <c r="AW142" s="13" t="s">
        <v>30</v>
      </c>
      <c r="AX142" s="13" t="s">
        <v>73</v>
      </c>
      <c r="AY142" s="255" t="s">
        <v>164</v>
      </c>
    </row>
    <row r="143" s="14" customFormat="1">
      <c r="A143" s="14"/>
      <c r="B143" s="256"/>
      <c r="C143" s="257"/>
      <c r="D143" s="240" t="s">
        <v>175</v>
      </c>
      <c r="E143" s="258" t="s">
        <v>1</v>
      </c>
      <c r="F143" s="259" t="s">
        <v>181</v>
      </c>
      <c r="G143" s="257"/>
      <c r="H143" s="260">
        <v>97.5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175</v>
      </c>
      <c r="AU143" s="266" t="s">
        <v>82</v>
      </c>
      <c r="AV143" s="14" t="s">
        <v>171</v>
      </c>
      <c r="AW143" s="14" t="s">
        <v>30</v>
      </c>
      <c r="AX143" s="14" t="s">
        <v>80</v>
      </c>
      <c r="AY143" s="266" t="s">
        <v>164</v>
      </c>
    </row>
    <row r="144" s="2" customFormat="1" ht="14.4" customHeight="1">
      <c r="A144" s="37"/>
      <c r="B144" s="38"/>
      <c r="C144" s="226" t="s">
        <v>206</v>
      </c>
      <c r="D144" s="226" t="s">
        <v>167</v>
      </c>
      <c r="E144" s="227" t="s">
        <v>207</v>
      </c>
      <c r="F144" s="228" t="s">
        <v>208</v>
      </c>
      <c r="G144" s="229" t="s">
        <v>185</v>
      </c>
      <c r="H144" s="230">
        <v>26.422000000000001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38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171</v>
      </c>
      <c r="AT144" s="238" t="s">
        <v>167</v>
      </c>
      <c r="AU144" s="238" t="s">
        <v>82</v>
      </c>
      <c r="AY144" s="16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171</v>
      </c>
      <c r="BM144" s="238" t="s">
        <v>209</v>
      </c>
    </row>
    <row r="145" s="2" customFormat="1">
      <c r="A145" s="37"/>
      <c r="B145" s="38"/>
      <c r="C145" s="39"/>
      <c r="D145" s="240" t="s">
        <v>173</v>
      </c>
      <c r="E145" s="39"/>
      <c r="F145" s="241" t="s">
        <v>210</v>
      </c>
      <c r="G145" s="39"/>
      <c r="H145" s="39"/>
      <c r="I145" s="242"/>
      <c r="J145" s="39"/>
      <c r="K145" s="39"/>
      <c r="L145" s="43"/>
      <c r="M145" s="243"/>
      <c r="N145" s="24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173</v>
      </c>
      <c r="AU145" s="16" t="s">
        <v>82</v>
      </c>
    </row>
    <row r="146" s="2" customFormat="1" ht="14.4" customHeight="1">
      <c r="A146" s="37"/>
      <c r="B146" s="38"/>
      <c r="C146" s="226" t="s">
        <v>193</v>
      </c>
      <c r="D146" s="226" t="s">
        <v>167</v>
      </c>
      <c r="E146" s="227" t="s">
        <v>211</v>
      </c>
      <c r="F146" s="228" t="s">
        <v>212</v>
      </c>
      <c r="G146" s="229" t="s">
        <v>185</v>
      </c>
      <c r="H146" s="230">
        <v>26.422000000000001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38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171</v>
      </c>
      <c r="AT146" s="238" t="s">
        <v>167</v>
      </c>
      <c r="AU146" s="238" t="s">
        <v>82</v>
      </c>
      <c r="AY146" s="16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171</v>
      </c>
      <c r="BM146" s="238" t="s">
        <v>213</v>
      </c>
    </row>
    <row r="147" s="2" customFormat="1">
      <c r="A147" s="37"/>
      <c r="B147" s="38"/>
      <c r="C147" s="39"/>
      <c r="D147" s="240" t="s">
        <v>173</v>
      </c>
      <c r="E147" s="39"/>
      <c r="F147" s="241" t="s">
        <v>214</v>
      </c>
      <c r="G147" s="39"/>
      <c r="H147" s="39"/>
      <c r="I147" s="242"/>
      <c r="J147" s="39"/>
      <c r="K147" s="39"/>
      <c r="L147" s="43"/>
      <c r="M147" s="243"/>
      <c r="N147" s="24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173</v>
      </c>
      <c r="AU147" s="16" t="s">
        <v>82</v>
      </c>
    </row>
    <row r="148" s="2" customFormat="1" ht="14.4" customHeight="1">
      <c r="A148" s="37"/>
      <c r="B148" s="38"/>
      <c r="C148" s="267" t="s">
        <v>215</v>
      </c>
      <c r="D148" s="267" t="s">
        <v>189</v>
      </c>
      <c r="E148" s="268" t="s">
        <v>216</v>
      </c>
      <c r="F148" s="269" t="s">
        <v>217</v>
      </c>
      <c r="G148" s="270" t="s">
        <v>192</v>
      </c>
      <c r="H148" s="271">
        <v>47.560000000000002</v>
      </c>
      <c r="I148" s="272"/>
      <c r="J148" s="273">
        <f>ROUND(I148*H148,2)</f>
        <v>0</v>
      </c>
      <c r="K148" s="274"/>
      <c r="L148" s="275"/>
      <c r="M148" s="276" t="s">
        <v>1</v>
      </c>
      <c r="N148" s="277" t="s">
        <v>38</v>
      </c>
      <c r="O148" s="90"/>
      <c r="P148" s="236">
        <f>O148*H148</f>
        <v>0</v>
      </c>
      <c r="Q148" s="236">
        <v>1</v>
      </c>
      <c r="R148" s="236">
        <f>Q148*H148</f>
        <v>47.560000000000002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193</v>
      </c>
      <c r="AT148" s="238" t="s">
        <v>189</v>
      </c>
      <c r="AU148" s="238" t="s">
        <v>82</v>
      </c>
      <c r="AY148" s="16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171</v>
      </c>
      <c r="BM148" s="238" t="s">
        <v>218</v>
      </c>
    </row>
    <row r="149" s="2" customFormat="1">
      <c r="A149" s="37"/>
      <c r="B149" s="38"/>
      <c r="C149" s="39"/>
      <c r="D149" s="240" t="s">
        <v>173</v>
      </c>
      <c r="E149" s="39"/>
      <c r="F149" s="241" t="s">
        <v>217</v>
      </c>
      <c r="G149" s="39"/>
      <c r="H149" s="39"/>
      <c r="I149" s="242"/>
      <c r="J149" s="39"/>
      <c r="K149" s="39"/>
      <c r="L149" s="43"/>
      <c r="M149" s="243"/>
      <c r="N149" s="24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173</v>
      </c>
      <c r="AU149" s="16" t="s">
        <v>82</v>
      </c>
    </row>
    <row r="150" s="13" customFormat="1">
      <c r="A150" s="13"/>
      <c r="B150" s="245"/>
      <c r="C150" s="246"/>
      <c r="D150" s="240" t="s">
        <v>175</v>
      </c>
      <c r="E150" s="246"/>
      <c r="F150" s="248" t="s">
        <v>498</v>
      </c>
      <c r="G150" s="246"/>
      <c r="H150" s="249">
        <v>47.560000000000002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175</v>
      </c>
      <c r="AU150" s="255" t="s">
        <v>82</v>
      </c>
      <c r="AV150" s="13" t="s">
        <v>82</v>
      </c>
      <c r="AW150" s="13" t="s">
        <v>4</v>
      </c>
      <c r="AX150" s="13" t="s">
        <v>80</v>
      </c>
      <c r="AY150" s="255" t="s">
        <v>164</v>
      </c>
    </row>
    <row r="151" s="2" customFormat="1" ht="14.4" customHeight="1">
      <c r="A151" s="37"/>
      <c r="B151" s="38"/>
      <c r="C151" s="226" t="s">
        <v>220</v>
      </c>
      <c r="D151" s="226" t="s">
        <v>167</v>
      </c>
      <c r="E151" s="227" t="s">
        <v>221</v>
      </c>
      <c r="F151" s="228" t="s">
        <v>222</v>
      </c>
      <c r="G151" s="229" t="s">
        <v>223</v>
      </c>
      <c r="H151" s="230">
        <v>69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38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171</v>
      </c>
      <c r="AT151" s="238" t="s">
        <v>167</v>
      </c>
      <c r="AU151" s="238" t="s">
        <v>82</v>
      </c>
      <c r="AY151" s="16" t="s">
        <v>164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171</v>
      </c>
      <c r="BM151" s="238" t="s">
        <v>224</v>
      </c>
    </row>
    <row r="152" s="2" customFormat="1">
      <c r="A152" s="37"/>
      <c r="B152" s="38"/>
      <c r="C152" s="39"/>
      <c r="D152" s="240" t="s">
        <v>173</v>
      </c>
      <c r="E152" s="39"/>
      <c r="F152" s="241" t="s">
        <v>225</v>
      </c>
      <c r="G152" s="39"/>
      <c r="H152" s="39"/>
      <c r="I152" s="242"/>
      <c r="J152" s="39"/>
      <c r="K152" s="39"/>
      <c r="L152" s="43"/>
      <c r="M152" s="243"/>
      <c r="N152" s="24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173</v>
      </c>
      <c r="AU152" s="16" t="s">
        <v>82</v>
      </c>
    </row>
    <row r="153" s="2" customFormat="1" ht="24.15" customHeight="1">
      <c r="A153" s="37"/>
      <c r="B153" s="38"/>
      <c r="C153" s="226" t="s">
        <v>226</v>
      </c>
      <c r="D153" s="226" t="s">
        <v>167</v>
      </c>
      <c r="E153" s="227" t="s">
        <v>227</v>
      </c>
      <c r="F153" s="228" t="s">
        <v>228</v>
      </c>
      <c r="G153" s="229" t="s">
        <v>229</v>
      </c>
      <c r="H153" s="230">
        <v>0.039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171</v>
      </c>
      <c r="AT153" s="238" t="s">
        <v>167</v>
      </c>
      <c r="AU153" s="238" t="s">
        <v>82</v>
      </c>
      <c r="AY153" s="16" t="s">
        <v>164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171</v>
      </c>
      <c r="BM153" s="238" t="s">
        <v>450</v>
      </c>
    </row>
    <row r="154" s="2" customFormat="1">
      <c r="A154" s="37"/>
      <c r="B154" s="38"/>
      <c r="C154" s="39"/>
      <c r="D154" s="240" t="s">
        <v>173</v>
      </c>
      <c r="E154" s="39"/>
      <c r="F154" s="241" t="s">
        <v>231</v>
      </c>
      <c r="G154" s="39"/>
      <c r="H154" s="39"/>
      <c r="I154" s="242"/>
      <c r="J154" s="39"/>
      <c r="K154" s="39"/>
      <c r="L154" s="43"/>
      <c r="M154" s="243"/>
      <c r="N154" s="24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173</v>
      </c>
      <c r="AU154" s="16" t="s">
        <v>82</v>
      </c>
    </row>
    <row r="155" s="2" customFormat="1" ht="24.15" customHeight="1">
      <c r="A155" s="37"/>
      <c r="B155" s="38"/>
      <c r="C155" s="226" t="s">
        <v>232</v>
      </c>
      <c r="D155" s="226" t="s">
        <v>167</v>
      </c>
      <c r="E155" s="227" t="s">
        <v>451</v>
      </c>
      <c r="F155" s="228" t="s">
        <v>452</v>
      </c>
      <c r="G155" s="229" t="s">
        <v>229</v>
      </c>
      <c r="H155" s="230">
        <v>0.039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171</v>
      </c>
      <c r="AT155" s="238" t="s">
        <v>167</v>
      </c>
      <c r="AU155" s="238" t="s">
        <v>82</v>
      </c>
      <c r="AY155" s="16" t="s">
        <v>164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171</v>
      </c>
      <c r="BM155" s="238" t="s">
        <v>453</v>
      </c>
    </row>
    <row r="156" s="2" customFormat="1">
      <c r="A156" s="37"/>
      <c r="B156" s="38"/>
      <c r="C156" s="39"/>
      <c r="D156" s="240" t="s">
        <v>173</v>
      </c>
      <c r="E156" s="39"/>
      <c r="F156" s="241" t="s">
        <v>454</v>
      </c>
      <c r="G156" s="39"/>
      <c r="H156" s="39"/>
      <c r="I156" s="242"/>
      <c r="J156" s="39"/>
      <c r="K156" s="39"/>
      <c r="L156" s="43"/>
      <c r="M156" s="243"/>
      <c r="N156" s="24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173</v>
      </c>
      <c r="AU156" s="16" t="s">
        <v>82</v>
      </c>
    </row>
    <row r="157" s="2" customFormat="1" ht="24.15" customHeight="1">
      <c r="A157" s="37"/>
      <c r="B157" s="38"/>
      <c r="C157" s="226" t="s">
        <v>237</v>
      </c>
      <c r="D157" s="226" t="s">
        <v>167</v>
      </c>
      <c r="E157" s="227" t="s">
        <v>247</v>
      </c>
      <c r="F157" s="228" t="s">
        <v>248</v>
      </c>
      <c r="G157" s="229" t="s">
        <v>240</v>
      </c>
      <c r="H157" s="230">
        <v>10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38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171</v>
      </c>
      <c r="AT157" s="238" t="s">
        <v>167</v>
      </c>
      <c r="AU157" s="238" t="s">
        <v>82</v>
      </c>
      <c r="AY157" s="16" t="s">
        <v>164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171</v>
      </c>
      <c r="BM157" s="238" t="s">
        <v>249</v>
      </c>
    </row>
    <row r="158" s="2" customFormat="1">
      <c r="A158" s="37"/>
      <c r="B158" s="38"/>
      <c r="C158" s="39"/>
      <c r="D158" s="240" t="s">
        <v>173</v>
      </c>
      <c r="E158" s="39"/>
      <c r="F158" s="241" t="s">
        <v>250</v>
      </c>
      <c r="G158" s="39"/>
      <c r="H158" s="39"/>
      <c r="I158" s="242"/>
      <c r="J158" s="39"/>
      <c r="K158" s="39"/>
      <c r="L158" s="43"/>
      <c r="M158" s="243"/>
      <c r="N158" s="24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173</v>
      </c>
      <c r="AU158" s="16" t="s">
        <v>82</v>
      </c>
    </row>
    <row r="159" s="2" customFormat="1" ht="14.4" customHeight="1">
      <c r="A159" s="37"/>
      <c r="B159" s="38"/>
      <c r="C159" s="267" t="s">
        <v>243</v>
      </c>
      <c r="D159" s="267" t="s">
        <v>189</v>
      </c>
      <c r="E159" s="268" t="s">
        <v>252</v>
      </c>
      <c r="F159" s="269" t="s">
        <v>253</v>
      </c>
      <c r="G159" s="270" t="s">
        <v>223</v>
      </c>
      <c r="H159" s="271">
        <v>128</v>
      </c>
      <c r="I159" s="272"/>
      <c r="J159" s="273">
        <f>ROUND(I159*H159,2)</f>
        <v>0</v>
      </c>
      <c r="K159" s="274"/>
      <c r="L159" s="275"/>
      <c r="M159" s="276" t="s">
        <v>1</v>
      </c>
      <c r="N159" s="277" t="s">
        <v>38</v>
      </c>
      <c r="O159" s="90"/>
      <c r="P159" s="236">
        <f>O159*H159</f>
        <v>0</v>
      </c>
      <c r="Q159" s="236">
        <v>0.00018000000000000001</v>
      </c>
      <c r="R159" s="236">
        <f>Q159*H159</f>
        <v>0.023040000000000001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193</v>
      </c>
      <c r="AT159" s="238" t="s">
        <v>189</v>
      </c>
      <c r="AU159" s="238" t="s">
        <v>82</v>
      </c>
      <c r="AY159" s="16" t="s">
        <v>164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171</v>
      </c>
      <c r="BM159" s="238" t="s">
        <v>254</v>
      </c>
    </row>
    <row r="160" s="2" customFormat="1">
      <c r="A160" s="37"/>
      <c r="B160" s="38"/>
      <c r="C160" s="39"/>
      <c r="D160" s="240" t="s">
        <v>173</v>
      </c>
      <c r="E160" s="39"/>
      <c r="F160" s="241" t="s">
        <v>253</v>
      </c>
      <c r="G160" s="39"/>
      <c r="H160" s="39"/>
      <c r="I160" s="242"/>
      <c r="J160" s="39"/>
      <c r="K160" s="39"/>
      <c r="L160" s="43"/>
      <c r="M160" s="243"/>
      <c r="N160" s="24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173</v>
      </c>
      <c r="AU160" s="16" t="s">
        <v>82</v>
      </c>
    </row>
    <row r="161" s="2" customFormat="1" ht="14.4" customHeight="1">
      <c r="A161" s="37"/>
      <c r="B161" s="38"/>
      <c r="C161" s="267" t="s">
        <v>8</v>
      </c>
      <c r="D161" s="267" t="s">
        <v>189</v>
      </c>
      <c r="E161" s="268" t="s">
        <v>455</v>
      </c>
      <c r="F161" s="269" t="s">
        <v>456</v>
      </c>
      <c r="G161" s="270" t="s">
        <v>223</v>
      </c>
      <c r="H161" s="271">
        <v>4</v>
      </c>
      <c r="I161" s="272"/>
      <c r="J161" s="273">
        <f>ROUND(I161*H161,2)</f>
        <v>0</v>
      </c>
      <c r="K161" s="274"/>
      <c r="L161" s="275"/>
      <c r="M161" s="276" t="s">
        <v>1</v>
      </c>
      <c r="N161" s="277" t="s">
        <v>38</v>
      </c>
      <c r="O161" s="90"/>
      <c r="P161" s="236">
        <f>O161*H161</f>
        <v>0</v>
      </c>
      <c r="Q161" s="236">
        <v>0.00016000000000000001</v>
      </c>
      <c r="R161" s="236">
        <f>Q161*H161</f>
        <v>0.00064000000000000005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193</v>
      </c>
      <c r="AT161" s="238" t="s">
        <v>189</v>
      </c>
      <c r="AU161" s="238" t="s">
        <v>82</v>
      </c>
      <c r="AY161" s="16" t="s">
        <v>164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171</v>
      </c>
      <c r="BM161" s="238" t="s">
        <v>457</v>
      </c>
    </row>
    <row r="162" s="2" customFormat="1">
      <c r="A162" s="37"/>
      <c r="B162" s="38"/>
      <c r="C162" s="39"/>
      <c r="D162" s="240" t="s">
        <v>173</v>
      </c>
      <c r="E162" s="39"/>
      <c r="F162" s="241" t="s">
        <v>456</v>
      </c>
      <c r="G162" s="39"/>
      <c r="H162" s="39"/>
      <c r="I162" s="242"/>
      <c r="J162" s="39"/>
      <c r="K162" s="39"/>
      <c r="L162" s="43"/>
      <c r="M162" s="243"/>
      <c r="N162" s="24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173</v>
      </c>
      <c r="AU162" s="16" t="s">
        <v>82</v>
      </c>
    </row>
    <row r="163" s="2" customFormat="1" ht="14.4" customHeight="1">
      <c r="A163" s="37"/>
      <c r="B163" s="38"/>
      <c r="C163" s="267" t="s">
        <v>251</v>
      </c>
      <c r="D163" s="267" t="s">
        <v>189</v>
      </c>
      <c r="E163" s="268" t="s">
        <v>257</v>
      </c>
      <c r="F163" s="269" t="s">
        <v>258</v>
      </c>
      <c r="G163" s="270" t="s">
        <v>223</v>
      </c>
      <c r="H163" s="271">
        <v>16</v>
      </c>
      <c r="I163" s="272"/>
      <c r="J163" s="273">
        <f>ROUND(I163*H163,2)</f>
        <v>0</v>
      </c>
      <c r="K163" s="274"/>
      <c r="L163" s="275"/>
      <c r="M163" s="276" t="s">
        <v>1</v>
      </c>
      <c r="N163" s="277" t="s">
        <v>38</v>
      </c>
      <c r="O163" s="90"/>
      <c r="P163" s="236">
        <f>O163*H163</f>
        <v>0</v>
      </c>
      <c r="Q163" s="236">
        <v>0.00051999999999999995</v>
      </c>
      <c r="R163" s="236">
        <f>Q163*H163</f>
        <v>0.0083199999999999993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193</v>
      </c>
      <c r="AT163" s="238" t="s">
        <v>189</v>
      </c>
      <c r="AU163" s="238" t="s">
        <v>82</v>
      </c>
      <c r="AY163" s="16" t="s">
        <v>164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171</v>
      </c>
      <c r="BM163" s="238" t="s">
        <v>499</v>
      </c>
    </row>
    <row r="164" s="2" customFormat="1">
      <c r="A164" s="37"/>
      <c r="B164" s="38"/>
      <c r="C164" s="39"/>
      <c r="D164" s="240" t="s">
        <v>173</v>
      </c>
      <c r="E164" s="39"/>
      <c r="F164" s="241" t="s">
        <v>258</v>
      </c>
      <c r="G164" s="39"/>
      <c r="H164" s="39"/>
      <c r="I164" s="242"/>
      <c r="J164" s="39"/>
      <c r="K164" s="39"/>
      <c r="L164" s="43"/>
      <c r="M164" s="243"/>
      <c r="N164" s="24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173</v>
      </c>
      <c r="AU164" s="16" t="s">
        <v>82</v>
      </c>
    </row>
    <row r="165" s="2" customFormat="1" ht="14.4" customHeight="1">
      <c r="A165" s="37"/>
      <c r="B165" s="38"/>
      <c r="C165" s="267" t="s">
        <v>256</v>
      </c>
      <c r="D165" s="267" t="s">
        <v>189</v>
      </c>
      <c r="E165" s="268" t="s">
        <v>261</v>
      </c>
      <c r="F165" s="269" t="s">
        <v>262</v>
      </c>
      <c r="G165" s="270" t="s">
        <v>223</v>
      </c>
      <c r="H165" s="271">
        <v>16</v>
      </c>
      <c r="I165" s="272"/>
      <c r="J165" s="273">
        <f>ROUND(I165*H165,2)</f>
        <v>0</v>
      </c>
      <c r="K165" s="274"/>
      <c r="L165" s="275"/>
      <c r="M165" s="276" t="s">
        <v>1</v>
      </c>
      <c r="N165" s="277" t="s">
        <v>38</v>
      </c>
      <c r="O165" s="90"/>
      <c r="P165" s="236">
        <f>O165*H165</f>
        <v>0</v>
      </c>
      <c r="Q165" s="236">
        <v>9.0000000000000006E-05</v>
      </c>
      <c r="R165" s="236">
        <f>Q165*H165</f>
        <v>0.0014400000000000001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193</v>
      </c>
      <c r="AT165" s="238" t="s">
        <v>189</v>
      </c>
      <c r="AU165" s="238" t="s">
        <v>82</v>
      </c>
      <c r="AY165" s="16" t="s">
        <v>164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171</v>
      </c>
      <c r="BM165" s="238" t="s">
        <v>500</v>
      </c>
    </row>
    <row r="166" s="2" customFormat="1">
      <c r="A166" s="37"/>
      <c r="B166" s="38"/>
      <c r="C166" s="39"/>
      <c r="D166" s="240" t="s">
        <v>173</v>
      </c>
      <c r="E166" s="39"/>
      <c r="F166" s="241" t="s">
        <v>262</v>
      </c>
      <c r="G166" s="39"/>
      <c r="H166" s="39"/>
      <c r="I166" s="242"/>
      <c r="J166" s="39"/>
      <c r="K166" s="39"/>
      <c r="L166" s="43"/>
      <c r="M166" s="243"/>
      <c r="N166" s="24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173</v>
      </c>
      <c r="AU166" s="16" t="s">
        <v>82</v>
      </c>
    </row>
    <row r="167" s="2" customFormat="1" ht="14.4" customHeight="1">
      <c r="A167" s="37"/>
      <c r="B167" s="38"/>
      <c r="C167" s="226" t="s">
        <v>260</v>
      </c>
      <c r="D167" s="226" t="s">
        <v>167</v>
      </c>
      <c r="E167" s="227" t="s">
        <v>265</v>
      </c>
      <c r="F167" s="228" t="s">
        <v>266</v>
      </c>
      <c r="G167" s="229" t="s">
        <v>223</v>
      </c>
      <c r="H167" s="230">
        <v>4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38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171</v>
      </c>
      <c r="AT167" s="238" t="s">
        <v>167</v>
      </c>
      <c r="AU167" s="238" t="s">
        <v>82</v>
      </c>
      <c r="AY167" s="16" t="s">
        <v>164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171</v>
      </c>
      <c r="BM167" s="238" t="s">
        <v>267</v>
      </c>
    </row>
    <row r="168" s="2" customFormat="1">
      <c r="A168" s="37"/>
      <c r="B168" s="38"/>
      <c r="C168" s="39"/>
      <c r="D168" s="240" t="s">
        <v>173</v>
      </c>
      <c r="E168" s="39"/>
      <c r="F168" s="241" t="s">
        <v>268</v>
      </c>
      <c r="G168" s="39"/>
      <c r="H168" s="39"/>
      <c r="I168" s="242"/>
      <c r="J168" s="39"/>
      <c r="K168" s="39"/>
      <c r="L168" s="43"/>
      <c r="M168" s="243"/>
      <c r="N168" s="24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173</v>
      </c>
      <c r="AU168" s="16" t="s">
        <v>82</v>
      </c>
    </row>
    <row r="169" s="2" customFormat="1" ht="24.15" customHeight="1">
      <c r="A169" s="37"/>
      <c r="B169" s="38"/>
      <c r="C169" s="226" t="s">
        <v>264</v>
      </c>
      <c r="D169" s="226" t="s">
        <v>167</v>
      </c>
      <c r="E169" s="227" t="s">
        <v>274</v>
      </c>
      <c r="F169" s="228" t="s">
        <v>275</v>
      </c>
      <c r="G169" s="229" t="s">
        <v>229</v>
      </c>
      <c r="H169" s="230">
        <v>0.039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38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171</v>
      </c>
      <c r="AT169" s="238" t="s">
        <v>167</v>
      </c>
      <c r="AU169" s="238" t="s">
        <v>82</v>
      </c>
      <c r="AY169" s="16" t="s">
        <v>164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171</v>
      </c>
      <c r="BM169" s="238" t="s">
        <v>276</v>
      </c>
    </row>
    <row r="170" s="2" customFormat="1">
      <c r="A170" s="37"/>
      <c r="B170" s="38"/>
      <c r="C170" s="39"/>
      <c r="D170" s="240" t="s">
        <v>173</v>
      </c>
      <c r="E170" s="39"/>
      <c r="F170" s="241" t="s">
        <v>277</v>
      </c>
      <c r="G170" s="39"/>
      <c r="H170" s="39"/>
      <c r="I170" s="242"/>
      <c r="J170" s="39"/>
      <c r="K170" s="39"/>
      <c r="L170" s="43"/>
      <c r="M170" s="243"/>
      <c r="N170" s="24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173</v>
      </c>
      <c r="AU170" s="16" t="s">
        <v>82</v>
      </c>
    </row>
    <row r="171" s="2" customFormat="1" ht="24.15" customHeight="1">
      <c r="A171" s="37"/>
      <c r="B171" s="38"/>
      <c r="C171" s="226" t="s">
        <v>269</v>
      </c>
      <c r="D171" s="226" t="s">
        <v>167</v>
      </c>
      <c r="E171" s="227" t="s">
        <v>279</v>
      </c>
      <c r="F171" s="228" t="s">
        <v>280</v>
      </c>
      <c r="G171" s="229" t="s">
        <v>281</v>
      </c>
      <c r="H171" s="230">
        <v>4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38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171</v>
      </c>
      <c r="AT171" s="238" t="s">
        <v>167</v>
      </c>
      <c r="AU171" s="238" t="s">
        <v>82</v>
      </c>
      <c r="AY171" s="16" t="s">
        <v>164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171</v>
      </c>
      <c r="BM171" s="238" t="s">
        <v>282</v>
      </c>
    </row>
    <row r="172" s="2" customFormat="1">
      <c r="A172" s="37"/>
      <c r="B172" s="38"/>
      <c r="C172" s="39"/>
      <c r="D172" s="240" t="s">
        <v>173</v>
      </c>
      <c r="E172" s="39"/>
      <c r="F172" s="241" t="s">
        <v>283</v>
      </c>
      <c r="G172" s="39"/>
      <c r="H172" s="39"/>
      <c r="I172" s="242"/>
      <c r="J172" s="39"/>
      <c r="K172" s="39"/>
      <c r="L172" s="43"/>
      <c r="M172" s="243"/>
      <c r="N172" s="24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173</v>
      </c>
      <c r="AU172" s="16" t="s">
        <v>82</v>
      </c>
    </row>
    <row r="173" s="2" customFormat="1" ht="24.15" customHeight="1">
      <c r="A173" s="37"/>
      <c r="B173" s="38"/>
      <c r="C173" s="226" t="s">
        <v>7</v>
      </c>
      <c r="D173" s="226" t="s">
        <v>167</v>
      </c>
      <c r="E173" s="227" t="s">
        <v>285</v>
      </c>
      <c r="F173" s="228" t="s">
        <v>286</v>
      </c>
      <c r="G173" s="229" t="s">
        <v>281</v>
      </c>
      <c r="H173" s="230">
        <v>2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38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171</v>
      </c>
      <c r="AT173" s="238" t="s">
        <v>167</v>
      </c>
      <c r="AU173" s="238" t="s">
        <v>82</v>
      </c>
      <c r="AY173" s="16" t="s">
        <v>164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171</v>
      </c>
      <c r="BM173" s="238" t="s">
        <v>287</v>
      </c>
    </row>
    <row r="174" s="2" customFormat="1">
      <c r="A174" s="37"/>
      <c r="B174" s="38"/>
      <c r="C174" s="39"/>
      <c r="D174" s="240" t="s">
        <v>173</v>
      </c>
      <c r="E174" s="39"/>
      <c r="F174" s="241" t="s">
        <v>288</v>
      </c>
      <c r="G174" s="39"/>
      <c r="H174" s="39"/>
      <c r="I174" s="242"/>
      <c r="J174" s="39"/>
      <c r="K174" s="39"/>
      <c r="L174" s="43"/>
      <c r="M174" s="243"/>
      <c r="N174" s="24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173</v>
      </c>
      <c r="AU174" s="16" t="s">
        <v>82</v>
      </c>
    </row>
    <row r="175" s="2" customFormat="1" ht="37.8" customHeight="1">
      <c r="A175" s="37"/>
      <c r="B175" s="38"/>
      <c r="C175" s="226" t="s">
        <v>278</v>
      </c>
      <c r="D175" s="226" t="s">
        <v>167</v>
      </c>
      <c r="E175" s="227" t="s">
        <v>290</v>
      </c>
      <c r="F175" s="228" t="s">
        <v>291</v>
      </c>
      <c r="G175" s="229" t="s">
        <v>240</v>
      </c>
      <c r="H175" s="230">
        <v>39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38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171</v>
      </c>
      <c r="AT175" s="238" t="s">
        <v>167</v>
      </c>
      <c r="AU175" s="238" t="s">
        <v>82</v>
      </c>
      <c r="AY175" s="16" t="s">
        <v>164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171</v>
      </c>
      <c r="BM175" s="238" t="s">
        <v>292</v>
      </c>
    </row>
    <row r="176" s="2" customFormat="1">
      <c r="A176" s="37"/>
      <c r="B176" s="38"/>
      <c r="C176" s="39"/>
      <c r="D176" s="240" t="s">
        <v>173</v>
      </c>
      <c r="E176" s="39"/>
      <c r="F176" s="241" t="s">
        <v>293</v>
      </c>
      <c r="G176" s="39"/>
      <c r="H176" s="39"/>
      <c r="I176" s="242"/>
      <c r="J176" s="39"/>
      <c r="K176" s="39"/>
      <c r="L176" s="43"/>
      <c r="M176" s="243"/>
      <c r="N176" s="24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173</v>
      </c>
      <c r="AU176" s="16" t="s">
        <v>82</v>
      </c>
    </row>
    <row r="177" s="2" customFormat="1" ht="37.8" customHeight="1">
      <c r="A177" s="37"/>
      <c r="B177" s="38"/>
      <c r="C177" s="226" t="s">
        <v>284</v>
      </c>
      <c r="D177" s="226" t="s">
        <v>167</v>
      </c>
      <c r="E177" s="227" t="s">
        <v>295</v>
      </c>
      <c r="F177" s="228" t="s">
        <v>296</v>
      </c>
      <c r="G177" s="229" t="s">
        <v>240</v>
      </c>
      <c r="H177" s="230">
        <v>39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38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171</v>
      </c>
      <c r="AT177" s="238" t="s">
        <v>167</v>
      </c>
      <c r="AU177" s="238" t="s">
        <v>82</v>
      </c>
      <c r="AY177" s="16" t="s">
        <v>164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171</v>
      </c>
      <c r="BM177" s="238" t="s">
        <v>297</v>
      </c>
    </row>
    <row r="178" s="2" customFormat="1">
      <c r="A178" s="37"/>
      <c r="B178" s="38"/>
      <c r="C178" s="39"/>
      <c r="D178" s="240" t="s">
        <v>173</v>
      </c>
      <c r="E178" s="39"/>
      <c r="F178" s="241" t="s">
        <v>298</v>
      </c>
      <c r="G178" s="39"/>
      <c r="H178" s="39"/>
      <c r="I178" s="242"/>
      <c r="J178" s="39"/>
      <c r="K178" s="39"/>
      <c r="L178" s="43"/>
      <c r="M178" s="243"/>
      <c r="N178" s="24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173</v>
      </c>
      <c r="AU178" s="16" t="s">
        <v>82</v>
      </c>
    </row>
    <row r="179" s="2" customFormat="1" ht="14.4" customHeight="1">
      <c r="A179" s="37"/>
      <c r="B179" s="38"/>
      <c r="C179" s="226" t="s">
        <v>289</v>
      </c>
      <c r="D179" s="226" t="s">
        <v>167</v>
      </c>
      <c r="E179" s="227" t="s">
        <v>300</v>
      </c>
      <c r="F179" s="228" t="s">
        <v>301</v>
      </c>
      <c r="G179" s="229" t="s">
        <v>192</v>
      </c>
      <c r="H179" s="230">
        <v>0.26600000000000001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38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171</v>
      </c>
      <c r="AT179" s="238" t="s">
        <v>167</v>
      </c>
      <c r="AU179" s="238" t="s">
        <v>82</v>
      </c>
      <c r="AY179" s="16" t="s">
        <v>164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171</v>
      </c>
      <c r="BM179" s="238" t="s">
        <v>501</v>
      </c>
    </row>
    <row r="180" s="2" customFormat="1">
      <c r="A180" s="37"/>
      <c r="B180" s="38"/>
      <c r="C180" s="39"/>
      <c r="D180" s="240" t="s">
        <v>173</v>
      </c>
      <c r="E180" s="39"/>
      <c r="F180" s="241" t="s">
        <v>303</v>
      </c>
      <c r="G180" s="39"/>
      <c r="H180" s="39"/>
      <c r="I180" s="242"/>
      <c r="J180" s="39"/>
      <c r="K180" s="39"/>
      <c r="L180" s="43"/>
      <c r="M180" s="243"/>
      <c r="N180" s="24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173</v>
      </c>
      <c r="AU180" s="16" t="s">
        <v>82</v>
      </c>
    </row>
    <row r="181" s="12" customFormat="1" ht="25.92" customHeight="1">
      <c r="A181" s="12"/>
      <c r="B181" s="210"/>
      <c r="C181" s="211"/>
      <c r="D181" s="212" t="s">
        <v>72</v>
      </c>
      <c r="E181" s="213" t="s">
        <v>304</v>
      </c>
      <c r="F181" s="213" t="s">
        <v>305</v>
      </c>
      <c r="G181" s="211"/>
      <c r="H181" s="211"/>
      <c r="I181" s="214"/>
      <c r="J181" s="215">
        <f>BK181</f>
        <v>0</v>
      </c>
      <c r="K181" s="211"/>
      <c r="L181" s="216"/>
      <c r="M181" s="217"/>
      <c r="N181" s="218"/>
      <c r="O181" s="218"/>
      <c r="P181" s="219">
        <f>SUM(P182:P205)</f>
        <v>0</v>
      </c>
      <c r="Q181" s="218"/>
      <c r="R181" s="219">
        <f>SUM(R182:R205)</f>
        <v>0</v>
      </c>
      <c r="S181" s="218"/>
      <c r="T181" s="220">
        <f>SUM(T182:T205)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171</v>
      </c>
      <c r="AT181" s="222" t="s">
        <v>72</v>
      </c>
      <c r="AU181" s="222" t="s">
        <v>73</v>
      </c>
      <c r="AY181" s="221" t="s">
        <v>164</v>
      </c>
      <c r="BK181" s="223">
        <f>SUM(BK182:BK205)</f>
        <v>0</v>
      </c>
    </row>
    <row r="182" s="2" customFormat="1" ht="62.7" customHeight="1">
      <c r="A182" s="37"/>
      <c r="B182" s="38"/>
      <c r="C182" s="226" t="s">
        <v>294</v>
      </c>
      <c r="D182" s="226" t="s">
        <v>167</v>
      </c>
      <c r="E182" s="227" t="s">
        <v>313</v>
      </c>
      <c r="F182" s="228" t="s">
        <v>314</v>
      </c>
      <c r="G182" s="229" t="s">
        <v>192</v>
      </c>
      <c r="H182" s="230">
        <v>56.381999999999998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38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309</v>
      </c>
      <c r="AT182" s="238" t="s">
        <v>167</v>
      </c>
      <c r="AU182" s="238" t="s">
        <v>80</v>
      </c>
      <c r="AY182" s="16" t="s">
        <v>164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309</v>
      </c>
      <c r="BM182" s="238" t="s">
        <v>315</v>
      </c>
    </row>
    <row r="183" s="2" customFormat="1">
      <c r="A183" s="37"/>
      <c r="B183" s="38"/>
      <c r="C183" s="39"/>
      <c r="D183" s="240" t="s">
        <v>173</v>
      </c>
      <c r="E183" s="39"/>
      <c r="F183" s="241" t="s">
        <v>316</v>
      </c>
      <c r="G183" s="39"/>
      <c r="H183" s="39"/>
      <c r="I183" s="242"/>
      <c r="J183" s="39"/>
      <c r="K183" s="39"/>
      <c r="L183" s="43"/>
      <c r="M183" s="243"/>
      <c r="N183" s="24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173</v>
      </c>
      <c r="AU183" s="16" t="s">
        <v>80</v>
      </c>
    </row>
    <row r="184" s="13" customFormat="1">
      <c r="A184" s="13"/>
      <c r="B184" s="245"/>
      <c r="C184" s="246"/>
      <c r="D184" s="240" t="s">
        <v>175</v>
      </c>
      <c r="E184" s="247" t="s">
        <v>1</v>
      </c>
      <c r="F184" s="248" t="s">
        <v>502</v>
      </c>
      <c r="G184" s="246"/>
      <c r="H184" s="249">
        <v>55.200000000000003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5" t="s">
        <v>175</v>
      </c>
      <c r="AU184" s="255" t="s">
        <v>80</v>
      </c>
      <c r="AV184" s="13" t="s">
        <v>82</v>
      </c>
      <c r="AW184" s="13" t="s">
        <v>30</v>
      </c>
      <c r="AX184" s="13" t="s">
        <v>73</v>
      </c>
      <c r="AY184" s="255" t="s">
        <v>164</v>
      </c>
    </row>
    <row r="185" s="13" customFormat="1">
      <c r="A185" s="13"/>
      <c r="B185" s="245"/>
      <c r="C185" s="246"/>
      <c r="D185" s="240" t="s">
        <v>175</v>
      </c>
      <c r="E185" s="247" t="s">
        <v>1</v>
      </c>
      <c r="F185" s="248" t="s">
        <v>503</v>
      </c>
      <c r="G185" s="246"/>
      <c r="H185" s="249">
        <v>0.19300000000000001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175</v>
      </c>
      <c r="AU185" s="255" t="s">
        <v>80</v>
      </c>
      <c r="AV185" s="13" t="s">
        <v>82</v>
      </c>
      <c r="AW185" s="13" t="s">
        <v>30</v>
      </c>
      <c r="AX185" s="13" t="s">
        <v>73</v>
      </c>
      <c r="AY185" s="255" t="s">
        <v>164</v>
      </c>
    </row>
    <row r="186" s="13" customFormat="1">
      <c r="A186" s="13"/>
      <c r="B186" s="245"/>
      <c r="C186" s="246"/>
      <c r="D186" s="240" t="s">
        <v>175</v>
      </c>
      <c r="E186" s="247" t="s">
        <v>1</v>
      </c>
      <c r="F186" s="248" t="s">
        <v>504</v>
      </c>
      <c r="G186" s="246"/>
      <c r="H186" s="249">
        <v>0.98899999999999999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175</v>
      </c>
      <c r="AU186" s="255" t="s">
        <v>80</v>
      </c>
      <c r="AV186" s="13" t="s">
        <v>82</v>
      </c>
      <c r="AW186" s="13" t="s">
        <v>30</v>
      </c>
      <c r="AX186" s="13" t="s">
        <v>73</v>
      </c>
      <c r="AY186" s="255" t="s">
        <v>164</v>
      </c>
    </row>
    <row r="187" s="14" customFormat="1">
      <c r="A187" s="14"/>
      <c r="B187" s="256"/>
      <c r="C187" s="257"/>
      <c r="D187" s="240" t="s">
        <v>175</v>
      </c>
      <c r="E187" s="258" t="s">
        <v>1</v>
      </c>
      <c r="F187" s="259" t="s">
        <v>181</v>
      </c>
      <c r="G187" s="257"/>
      <c r="H187" s="260">
        <v>56.381999999999998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6" t="s">
        <v>175</v>
      </c>
      <c r="AU187" s="266" t="s">
        <v>80</v>
      </c>
      <c r="AV187" s="14" t="s">
        <v>171</v>
      </c>
      <c r="AW187" s="14" t="s">
        <v>30</v>
      </c>
      <c r="AX187" s="14" t="s">
        <v>80</v>
      </c>
      <c r="AY187" s="266" t="s">
        <v>164</v>
      </c>
    </row>
    <row r="188" s="2" customFormat="1" ht="62.7" customHeight="1">
      <c r="A188" s="37"/>
      <c r="B188" s="38"/>
      <c r="C188" s="226" t="s">
        <v>299</v>
      </c>
      <c r="D188" s="226" t="s">
        <v>167</v>
      </c>
      <c r="E188" s="227" t="s">
        <v>464</v>
      </c>
      <c r="F188" s="228" t="s">
        <v>465</v>
      </c>
      <c r="G188" s="229" t="s">
        <v>192</v>
      </c>
      <c r="H188" s="230">
        <v>18.559999999999999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38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309</v>
      </c>
      <c r="AT188" s="238" t="s">
        <v>167</v>
      </c>
      <c r="AU188" s="238" t="s">
        <v>80</v>
      </c>
      <c r="AY188" s="16" t="s">
        <v>164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309</v>
      </c>
      <c r="BM188" s="238" t="s">
        <v>505</v>
      </c>
    </row>
    <row r="189" s="2" customFormat="1">
      <c r="A189" s="37"/>
      <c r="B189" s="38"/>
      <c r="C189" s="39"/>
      <c r="D189" s="240" t="s">
        <v>173</v>
      </c>
      <c r="E189" s="39"/>
      <c r="F189" s="241" t="s">
        <v>436</v>
      </c>
      <c r="G189" s="39"/>
      <c r="H189" s="39"/>
      <c r="I189" s="242"/>
      <c r="J189" s="39"/>
      <c r="K189" s="39"/>
      <c r="L189" s="43"/>
      <c r="M189" s="243"/>
      <c r="N189" s="24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173</v>
      </c>
      <c r="AU189" s="16" t="s">
        <v>80</v>
      </c>
    </row>
    <row r="190" s="13" customFormat="1">
      <c r="A190" s="13"/>
      <c r="B190" s="245"/>
      <c r="C190" s="246"/>
      <c r="D190" s="240" t="s">
        <v>175</v>
      </c>
      <c r="E190" s="247" t="s">
        <v>1</v>
      </c>
      <c r="F190" s="248" t="s">
        <v>506</v>
      </c>
      <c r="G190" s="246"/>
      <c r="H190" s="249">
        <v>18.559999999999999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5" t="s">
        <v>175</v>
      </c>
      <c r="AU190" s="255" t="s">
        <v>80</v>
      </c>
      <c r="AV190" s="13" t="s">
        <v>82</v>
      </c>
      <c r="AW190" s="13" t="s">
        <v>30</v>
      </c>
      <c r="AX190" s="13" t="s">
        <v>80</v>
      </c>
      <c r="AY190" s="255" t="s">
        <v>164</v>
      </c>
    </row>
    <row r="191" s="2" customFormat="1" ht="24.15" customHeight="1">
      <c r="A191" s="37"/>
      <c r="B191" s="38"/>
      <c r="C191" s="226" t="s">
        <v>306</v>
      </c>
      <c r="D191" s="226" t="s">
        <v>167</v>
      </c>
      <c r="E191" s="227" t="s">
        <v>324</v>
      </c>
      <c r="F191" s="228" t="s">
        <v>325</v>
      </c>
      <c r="G191" s="229" t="s">
        <v>192</v>
      </c>
      <c r="H191" s="230">
        <v>74.941999999999993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38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309</v>
      </c>
      <c r="AT191" s="238" t="s">
        <v>167</v>
      </c>
      <c r="AU191" s="238" t="s">
        <v>80</v>
      </c>
      <c r="AY191" s="16" t="s">
        <v>164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309</v>
      </c>
      <c r="BM191" s="238" t="s">
        <v>326</v>
      </c>
    </row>
    <row r="192" s="2" customFormat="1">
      <c r="A192" s="37"/>
      <c r="B192" s="38"/>
      <c r="C192" s="39"/>
      <c r="D192" s="240" t="s">
        <v>173</v>
      </c>
      <c r="E192" s="39"/>
      <c r="F192" s="241" t="s">
        <v>327</v>
      </c>
      <c r="G192" s="39"/>
      <c r="H192" s="39"/>
      <c r="I192" s="242"/>
      <c r="J192" s="39"/>
      <c r="K192" s="39"/>
      <c r="L192" s="43"/>
      <c r="M192" s="243"/>
      <c r="N192" s="24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173</v>
      </c>
      <c r="AU192" s="16" t="s">
        <v>80</v>
      </c>
    </row>
    <row r="193" s="13" customFormat="1">
      <c r="A193" s="13"/>
      <c r="B193" s="245"/>
      <c r="C193" s="246"/>
      <c r="D193" s="240" t="s">
        <v>175</v>
      </c>
      <c r="E193" s="247" t="s">
        <v>1</v>
      </c>
      <c r="F193" s="248" t="s">
        <v>507</v>
      </c>
      <c r="G193" s="246"/>
      <c r="H193" s="249">
        <v>74.941999999999993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175</v>
      </c>
      <c r="AU193" s="255" t="s">
        <v>80</v>
      </c>
      <c r="AV193" s="13" t="s">
        <v>82</v>
      </c>
      <c r="AW193" s="13" t="s">
        <v>30</v>
      </c>
      <c r="AX193" s="13" t="s">
        <v>80</v>
      </c>
      <c r="AY193" s="255" t="s">
        <v>164</v>
      </c>
    </row>
    <row r="194" s="2" customFormat="1" ht="49.05" customHeight="1">
      <c r="A194" s="37"/>
      <c r="B194" s="38"/>
      <c r="C194" s="226" t="s">
        <v>312</v>
      </c>
      <c r="D194" s="226" t="s">
        <v>167</v>
      </c>
      <c r="E194" s="227" t="s">
        <v>329</v>
      </c>
      <c r="F194" s="228" t="s">
        <v>330</v>
      </c>
      <c r="G194" s="229" t="s">
        <v>192</v>
      </c>
      <c r="H194" s="230">
        <v>50.564999999999998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38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309</v>
      </c>
      <c r="AT194" s="238" t="s">
        <v>167</v>
      </c>
      <c r="AU194" s="238" t="s">
        <v>80</v>
      </c>
      <c r="AY194" s="16" t="s">
        <v>164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309</v>
      </c>
      <c r="BM194" s="238" t="s">
        <v>331</v>
      </c>
    </row>
    <row r="195" s="2" customFormat="1">
      <c r="A195" s="37"/>
      <c r="B195" s="38"/>
      <c r="C195" s="39"/>
      <c r="D195" s="240" t="s">
        <v>173</v>
      </c>
      <c r="E195" s="39"/>
      <c r="F195" s="241" t="s">
        <v>332</v>
      </c>
      <c r="G195" s="39"/>
      <c r="H195" s="39"/>
      <c r="I195" s="242"/>
      <c r="J195" s="39"/>
      <c r="K195" s="39"/>
      <c r="L195" s="43"/>
      <c r="M195" s="243"/>
      <c r="N195" s="24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173</v>
      </c>
      <c r="AU195" s="16" t="s">
        <v>80</v>
      </c>
    </row>
    <row r="196" s="13" customFormat="1">
      <c r="A196" s="13"/>
      <c r="B196" s="245"/>
      <c r="C196" s="246"/>
      <c r="D196" s="240" t="s">
        <v>175</v>
      </c>
      <c r="E196" s="247" t="s">
        <v>1</v>
      </c>
      <c r="F196" s="248" t="s">
        <v>508</v>
      </c>
      <c r="G196" s="246"/>
      <c r="H196" s="249">
        <v>50.564999999999998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5" t="s">
        <v>175</v>
      </c>
      <c r="AU196" s="255" t="s">
        <v>80</v>
      </c>
      <c r="AV196" s="13" t="s">
        <v>82</v>
      </c>
      <c r="AW196" s="13" t="s">
        <v>30</v>
      </c>
      <c r="AX196" s="13" t="s">
        <v>80</v>
      </c>
      <c r="AY196" s="255" t="s">
        <v>164</v>
      </c>
    </row>
    <row r="197" s="2" customFormat="1" ht="14.4" customHeight="1">
      <c r="A197" s="37"/>
      <c r="B197" s="38"/>
      <c r="C197" s="226" t="s">
        <v>323</v>
      </c>
      <c r="D197" s="226" t="s">
        <v>167</v>
      </c>
      <c r="E197" s="227" t="s">
        <v>335</v>
      </c>
      <c r="F197" s="228" t="s">
        <v>336</v>
      </c>
      <c r="G197" s="229" t="s">
        <v>192</v>
      </c>
      <c r="H197" s="230">
        <v>50.564999999999998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38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309</v>
      </c>
      <c r="AT197" s="238" t="s">
        <v>167</v>
      </c>
      <c r="AU197" s="238" t="s">
        <v>80</v>
      </c>
      <c r="AY197" s="16" t="s">
        <v>164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309</v>
      </c>
      <c r="BM197" s="238" t="s">
        <v>337</v>
      </c>
    </row>
    <row r="198" s="2" customFormat="1">
      <c r="A198" s="37"/>
      <c r="B198" s="38"/>
      <c r="C198" s="39"/>
      <c r="D198" s="240" t="s">
        <v>173</v>
      </c>
      <c r="E198" s="39"/>
      <c r="F198" s="241" t="s">
        <v>338</v>
      </c>
      <c r="G198" s="39"/>
      <c r="H198" s="39"/>
      <c r="I198" s="242"/>
      <c r="J198" s="39"/>
      <c r="K198" s="39"/>
      <c r="L198" s="43"/>
      <c r="M198" s="243"/>
      <c r="N198" s="24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173</v>
      </c>
      <c r="AU198" s="16" t="s">
        <v>80</v>
      </c>
    </row>
    <row r="199" s="2" customFormat="1" ht="14.4" customHeight="1">
      <c r="A199" s="37"/>
      <c r="B199" s="38"/>
      <c r="C199" s="226" t="s">
        <v>328</v>
      </c>
      <c r="D199" s="226" t="s">
        <v>167</v>
      </c>
      <c r="E199" s="227" t="s">
        <v>345</v>
      </c>
      <c r="F199" s="228" t="s">
        <v>346</v>
      </c>
      <c r="G199" s="229" t="s">
        <v>192</v>
      </c>
      <c r="H199" s="230">
        <v>52.473999999999997</v>
      </c>
      <c r="I199" s="231"/>
      <c r="J199" s="232">
        <f>ROUND(I199*H199,2)</f>
        <v>0</v>
      </c>
      <c r="K199" s="233"/>
      <c r="L199" s="43"/>
      <c r="M199" s="234" t="s">
        <v>1</v>
      </c>
      <c r="N199" s="235" t="s">
        <v>38</v>
      </c>
      <c r="O199" s="90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8" t="s">
        <v>309</v>
      </c>
      <c r="AT199" s="238" t="s">
        <v>167</v>
      </c>
      <c r="AU199" s="238" t="s">
        <v>80</v>
      </c>
      <c r="AY199" s="16" t="s">
        <v>164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6" t="s">
        <v>80</v>
      </c>
      <c r="BK199" s="239">
        <f>ROUND(I199*H199,2)</f>
        <v>0</v>
      </c>
      <c r="BL199" s="16" t="s">
        <v>309</v>
      </c>
      <c r="BM199" s="238" t="s">
        <v>347</v>
      </c>
    </row>
    <row r="200" s="2" customFormat="1">
      <c r="A200" s="37"/>
      <c r="B200" s="38"/>
      <c r="C200" s="39"/>
      <c r="D200" s="240" t="s">
        <v>173</v>
      </c>
      <c r="E200" s="39"/>
      <c r="F200" s="241" t="s">
        <v>348</v>
      </c>
      <c r="G200" s="39"/>
      <c r="H200" s="39"/>
      <c r="I200" s="242"/>
      <c r="J200" s="39"/>
      <c r="K200" s="39"/>
      <c r="L200" s="43"/>
      <c r="M200" s="243"/>
      <c r="N200" s="24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173</v>
      </c>
      <c r="AU200" s="16" t="s">
        <v>80</v>
      </c>
    </row>
    <row r="201" s="13" customFormat="1">
      <c r="A201" s="13"/>
      <c r="B201" s="245"/>
      <c r="C201" s="246"/>
      <c r="D201" s="240" t="s">
        <v>175</v>
      </c>
      <c r="E201" s="247" t="s">
        <v>1</v>
      </c>
      <c r="F201" s="248" t="s">
        <v>509</v>
      </c>
      <c r="G201" s="246"/>
      <c r="H201" s="249">
        <v>52.473999999999997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5" t="s">
        <v>175</v>
      </c>
      <c r="AU201" s="255" t="s">
        <v>80</v>
      </c>
      <c r="AV201" s="13" t="s">
        <v>82</v>
      </c>
      <c r="AW201" s="13" t="s">
        <v>30</v>
      </c>
      <c r="AX201" s="13" t="s">
        <v>80</v>
      </c>
      <c r="AY201" s="255" t="s">
        <v>164</v>
      </c>
    </row>
    <row r="202" s="2" customFormat="1" ht="49.05" customHeight="1">
      <c r="A202" s="37"/>
      <c r="B202" s="38"/>
      <c r="C202" s="226" t="s">
        <v>334</v>
      </c>
      <c r="D202" s="226" t="s">
        <v>167</v>
      </c>
      <c r="E202" s="227" t="s">
        <v>307</v>
      </c>
      <c r="F202" s="228" t="s">
        <v>308</v>
      </c>
      <c r="G202" s="229" t="s">
        <v>192</v>
      </c>
      <c r="H202" s="230">
        <v>0.01</v>
      </c>
      <c r="I202" s="231"/>
      <c r="J202" s="232">
        <f>ROUND(I202*H202,2)</f>
        <v>0</v>
      </c>
      <c r="K202" s="233"/>
      <c r="L202" s="43"/>
      <c r="M202" s="234" t="s">
        <v>1</v>
      </c>
      <c r="N202" s="235" t="s">
        <v>38</v>
      </c>
      <c r="O202" s="90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8" t="s">
        <v>309</v>
      </c>
      <c r="AT202" s="238" t="s">
        <v>167</v>
      </c>
      <c r="AU202" s="238" t="s">
        <v>80</v>
      </c>
      <c r="AY202" s="16" t="s">
        <v>164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6" t="s">
        <v>80</v>
      </c>
      <c r="BK202" s="239">
        <f>ROUND(I202*H202,2)</f>
        <v>0</v>
      </c>
      <c r="BL202" s="16" t="s">
        <v>309</v>
      </c>
      <c r="BM202" s="238" t="s">
        <v>310</v>
      </c>
    </row>
    <row r="203" s="2" customFormat="1">
      <c r="A203" s="37"/>
      <c r="B203" s="38"/>
      <c r="C203" s="39"/>
      <c r="D203" s="240" t="s">
        <v>173</v>
      </c>
      <c r="E203" s="39"/>
      <c r="F203" s="241" t="s">
        <v>311</v>
      </c>
      <c r="G203" s="39"/>
      <c r="H203" s="39"/>
      <c r="I203" s="242"/>
      <c r="J203" s="39"/>
      <c r="K203" s="39"/>
      <c r="L203" s="43"/>
      <c r="M203" s="243"/>
      <c r="N203" s="24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173</v>
      </c>
      <c r="AU203" s="16" t="s">
        <v>80</v>
      </c>
    </row>
    <row r="204" s="2" customFormat="1" ht="14.4" customHeight="1">
      <c r="A204" s="37"/>
      <c r="B204" s="38"/>
      <c r="C204" s="226" t="s">
        <v>339</v>
      </c>
      <c r="D204" s="226" t="s">
        <v>167</v>
      </c>
      <c r="E204" s="227" t="s">
        <v>351</v>
      </c>
      <c r="F204" s="228" t="s">
        <v>352</v>
      </c>
      <c r="G204" s="229" t="s">
        <v>192</v>
      </c>
      <c r="H204" s="230">
        <v>0.01</v>
      </c>
      <c r="I204" s="231"/>
      <c r="J204" s="232">
        <f>ROUND(I204*H204,2)</f>
        <v>0</v>
      </c>
      <c r="K204" s="233"/>
      <c r="L204" s="43"/>
      <c r="M204" s="234" t="s">
        <v>1</v>
      </c>
      <c r="N204" s="235" t="s">
        <v>38</v>
      </c>
      <c r="O204" s="90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8" t="s">
        <v>309</v>
      </c>
      <c r="AT204" s="238" t="s">
        <v>167</v>
      </c>
      <c r="AU204" s="238" t="s">
        <v>80</v>
      </c>
      <c r="AY204" s="16" t="s">
        <v>164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6" t="s">
        <v>80</v>
      </c>
      <c r="BK204" s="239">
        <f>ROUND(I204*H204,2)</f>
        <v>0</v>
      </c>
      <c r="BL204" s="16" t="s">
        <v>309</v>
      </c>
      <c r="BM204" s="238" t="s">
        <v>353</v>
      </c>
    </row>
    <row r="205" s="2" customFormat="1">
      <c r="A205" s="37"/>
      <c r="B205" s="38"/>
      <c r="C205" s="39"/>
      <c r="D205" s="240" t="s">
        <v>173</v>
      </c>
      <c r="E205" s="39"/>
      <c r="F205" s="241" t="s">
        <v>354</v>
      </c>
      <c r="G205" s="39"/>
      <c r="H205" s="39"/>
      <c r="I205" s="242"/>
      <c r="J205" s="39"/>
      <c r="K205" s="39"/>
      <c r="L205" s="43"/>
      <c r="M205" s="281"/>
      <c r="N205" s="282"/>
      <c r="O205" s="283"/>
      <c r="P205" s="283"/>
      <c r="Q205" s="283"/>
      <c r="R205" s="283"/>
      <c r="S205" s="283"/>
      <c r="T205" s="2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173</v>
      </c>
      <c r="AU205" s="16" t="s">
        <v>80</v>
      </c>
    </row>
    <row r="206" s="2" customFormat="1" ht="6.96" customHeight="1">
      <c r="A206" s="37"/>
      <c r="B206" s="65"/>
      <c r="C206" s="66"/>
      <c r="D206" s="66"/>
      <c r="E206" s="66"/>
      <c r="F206" s="66"/>
      <c r="G206" s="66"/>
      <c r="H206" s="66"/>
      <c r="I206" s="66"/>
      <c r="J206" s="66"/>
      <c r="K206" s="66"/>
      <c r="L206" s="43"/>
      <c r="M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</row>
  </sheetData>
  <sheetProtection sheet="1" autoFilter="0" formatColumns="0" formatRows="0" objects="1" scenarios="1" spinCount="100000" saltValue="bQ3hcOC1KIZYt9lnTHHRPx8srFEUJeblaLuo0AV3CPgfV+IN9NQcNx6HzhcP2wW/9R1laWCD0Bdpzq4dW8/aTw==" hashValue="/jQ67Hdb955MVkPrad+y9D9oShNatSOEcKsrhEjQ0AGcABRlCfdhQUniYPHUuYs7QvXnaAyYnFYnTgT+Ch9vQw==" algorithmName="SHA-512" password="CAD0"/>
  <autoFilter ref="C122:K20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Žák Michal, Ing.</dc:creator>
  <cp:lastModifiedBy>Žák Michal, Ing.</cp:lastModifiedBy>
  <dcterms:created xsi:type="dcterms:W3CDTF">2020-09-10T22:37:32Z</dcterms:created>
  <dcterms:modified xsi:type="dcterms:W3CDTF">2020-09-10T22:37:50Z</dcterms:modified>
</cp:coreProperties>
</file>