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.UADFD01\Documents\Záloha 21.11.2017 AKTUALNI\PFEIFFER\AKCE\2020\VOP\Oprava kolejové brzdy 3 včetně ovládání v žst. Plzeň\Rozpočet do soutěže\"/>
    </mc:Choice>
  </mc:AlternateContent>
  <bookViews>
    <workbookView xWindow="0" yWindow="0" windowWidth="0" windowHeight="0"/>
  </bookViews>
  <sheets>
    <sheet name="Rekapitulace stavby" sheetId="1" r:id="rId1"/>
    <sheet name="01.1 - Zabezpečovací zaří..." sheetId="2" r:id="rId2"/>
    <sheet name="01.2 - Kabelizace" sheetId="3" r:id="rId3"/>
    <sheet name="01.3 - Oprava kolejové brzdy" sheetId="4" r:id="rId4"/>
    <sheet name="01.4 - Materiál objednate..." sheetId="5" r:id="rId5"/>
    <sheet name="02.1 - Vedlejší a ostatní..." sheetId="6" r:id="rId6"/>
    <sheet name="02.2 - Náklady na dopravu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'01.1 - Zabezpečovací zaří...'!$C$119:$K$305</definedName>
    <definedName name="_xlnm.Print_Area" localSheetId="1">'01.1 - Zabezpečovací zaří...'!$C$105:$K$305</definedName>
    <definedName name="_xlnm.Print_Titles" localSheetId="1">'01.1 - Zabezpečovací zaří...'!$119:$119</definedName>
    <definedName name="_xlnm._FilterDatabase" localSheetId="2" hidden="1">'01.2 - Kabelizace'!$C$121:$K$170</definedName>
    <definedName name="_xlnm.Print_Area" localSheetId="2">'01.2 - Kabelizace'!$C$107:$K$170</definedName>
    <definedName name="_xlnm.Print_Titles" localSheetId="2">'01.2 - Kabelizace'!$121:$121</definedName>
    <definedName name="_xlnm._FilterDatabase" localSheetId="3" hidden="1">'01.3 - Oprava kolejové brzdy'!$C$121:$K$241</definedName>
    <definedName name="_xlnm.Print_Area" localSheetId="3">'01.3 - Oprava kolejové brzdy'!$C$107:$K$241</definedName>
    <definedName name="_xlnm.Print_Titles" localSheetId="3">'01.3 - Oprava kolejové brzdy'!$121:$121</definedName>
    <definedName name="_xlnm._FilterDatabase" localSheetId="4" hidden="1">'01.4 - Materiál objednate...'!$C$119:$K$128</definedName>
    <definedName name="_xlnm.Print_Area" localSheetId="4">'01.4 - Materiál objednate...'!$C$105:$K$128</definedName>
    <definedName name="_xlnm.Print_Titles" localSheetId="4">'01.4 - Materiál objednate...'!$119:$119</definedName>
    <definedName name="_xlnm._FilterDatabase" localSheetId="5" hidden="1">'02.1 - Vedlejší a ostatní...'!$C$120:$K$137</definedName>
    <definedName name="_xlnm.Print_Area" localSheetId="5">'02.1 - Vedlejší a ostatní...'!$C$106:$K$137</definedName>
    <definedName name="_xlnm.Print_Titles" localSheetId="5">'02.1 - Vedlejší a ostatní...'!$120:$120</definedName>
    <definedName name="_xlnm._FilterDatabase" localSheetId="6" hidden="1">'02.2 - Náklady na dopravu'!$C$120:$K$141</definedName>
    <definedName name="_xlnm.Print_Area" localSheetId="6">'02.2 - Náklady na dopravu'!$C$106:$K$141</definedName>
    <definedName name="_xlnm.Print_Titles" localSheetId="6">'02.2 - Náklady na dopravu'!$120:$120</definedName>
  </definedNames>
  <calcPr/>
</workbook>
</file>

<file path=xl/calcChain.xml><?xml version="1.0" encoding="utf-8"?>
<calcChain xmlns="http://schemas.openxmlformats.org/spreadsheetml/2006/main">
  <c i="7" l="1" r="J39"/>
  <c r="J38"/>
  <c i="1" r="AY102"/>
  <c i="7" r="J37"/>
  <c i="1" r="AX102"/>
  <c i="7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115"/>
  <c r="E7"/>
  <c r="E109"/>
  <c i="6" r="J39"/>
  <c r="J38"/>
  <c i="1" r="AY101"/>
  <c i="6" r="J37"/>
  <c i="1" r="AX101"/>
  <c i="6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91"/>
  <c r="E7"/>
  <c r="E109"/>
  <c i="5" r="J39"/>
  <c r="J38"/>
  <c i="1" r="AY99"/>
  <c i="5" r="J37"/>
  <c i="1" r="AX99"/>
  <c i="5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91"/>
  <c r="E7"/>
  <c r="E108"/>
  <c i="4" r="J39"/>
  <c r="J38"/>
  <c i="1" r="AY98"/>
  <c i="4" r="J37"/>
  <c i="1" r="AX98"/>
  <c i="4"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8"/>
  <c r="F116"/>
  <c r="E114"/>
  <c r="F93"/>
  <c r="F91"/>
  <c r="E89"/>
  <c r="J26"/>
  <c r="E26"/>
  <c r="J119"/>
  <c r="J25"/>
  <c r="J23"/>
  <c r="E23"/>
  <c r="J93"/>
  <c r="J22"/>
  <c r="J20"/>
  <c r="E20"/>
  <c r="F119"/>
  <c r="J19"/>
  <c r="J14"/>
  <c r="J116"/>
  <c r="E7"/>
  <c r="E85"/>
  <c i="3" r="J39"/>
  <c r="J38"/>
  <c i="1" r="AY97"/>
  <c i="3" r="J37"/>
  <c i="1" r="AX97"/>
  <c i="3"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118"/>
  <c r="J22"/>
  <c r="J20"/>
  <c r="E20"/>
  <c r="F94"/>
  <c r="J19"/>
  <c r="J14"/>
  <c r="J91"/>
  <c r="E7"/>
  <c r="E110"/>
  <c i="2" r="J39"/>
  <c r="J38"/>
  <c i="1" r="AY96"/>
  <c i="2" r="J37"/>
  <c i="1" r="AX96"/>
  <c i="2"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117"/>
  <c r="J19"/>
  <c r="J14"/>
  <c r="J114"/>
  <c r="E7"/>
  <c r="E108"/>
  <c i="1" r="L90"/>
  <c r="AM90"/>
  <c r="AM89"/>
  <c r="L89"/>
  <c r="AM87"/>
  <c r="L87"/>
  <c r="L85"/>
  <c r="L84"/>
  <c i="7" r="J138"/>
  <c r="BK132"/>
  <c r="BK126"/>
  <c r="BK123"/>
  <c i="6" r="BK135"/>
  <c r="BK126"/>
  <c i="5" r="BK127"/>
  <c r="J125"/>
  <c i="4" r="J238"/>
  <c r="BK228"/>
  <c r="BK226"/>
  <c r="BK224"/>
  <c r="J222"/>
  <c r="BK216"/>
  <c r="BK214"/>
  <c r="J202"/>
  <c r="BK200"/>
  <c r="J190"/>
  <c r="J188"/>
  <c r="J182"/>
  <c r="BK175"/>
  <c r="BK167"/>
  <c r="BK165"/>
  <c r="J153"/>
  <c r="BK151"/>
  <c r="J145"/>
  <c r="J143"/>
  <c r="J139"/>
  <c r="BK135"/>
  <c r="BK132"/>
  <c r="J130"/>
  <c i="3" r="J165"/>
  <c r="BK163"/>
  <c r="J159"/>
  <c r="BK155"/>
  <c r="J151"/>
  <c r="BK145"/>
  <c r="J143"/>
  <c r="J141"/>
  <c r="J139"/>
  <c r="J137"/>
  <c r="BK135"/>
  <c r="J135"/>
  <c r="J131"/>
  <c r="J127"/>
  <c r="BK125"/>
  <c i="2" r="BK298"/>
  <c r="BK280"/>
  <c r="J276"/>
  <c r="BK270"/>
  <c r="BK268"/>
  <c r="J266"/>
  <c r="J258"/>
  <c r="BK252"/>
  <c r="BK250"/>
  <c r="J248"/>
  <c r="J246"/>
  <c r="BK240"/>
  <c r="J238"/>
  <c r="J236"/>
  <c r="J234"/>
  <c r="BK232"/>
  <c r="BK228"/>
  <c r="BK226"/>
  <c r="J222"/>
  <c r="BK218"/>
  <c r="BK214"/>
  <c r="J212"/>
  <c r="J208"/>
  <c r="BK204"/>
  <c r="BK198"/>
  <c r="BK194"/>
  <c r="BK190"/>
  <c r="J188"/>
  <c r="J182"/>
  <c r="J180"/>
  <c r="BK159"/>
  <c r="J157"/>
  <c r="BK153"/>
  <c r="BK151"/>
  <c r="J149"/>
  <c r="BK147"/>
  <c r="J145"/>
  <c r="J137"/>
  <c r="J135"/>
  <c r="BK123"/>
  <c i="7" r="J136"/>
  <c r="BK129"/>
  <c i="6" r="J135"/>
  <c r="BK123"/>
  <c i="5" r="J127"/>
  <c r="BK125"/>
  <c r="J123"/>
  <c r="J121"/>
  <c i="4" r="BK236"/>
  <c r="BK234"/>
  <c r="J232"/>
  <c r="BK230"/>
  <c r="J224"/>
  <c r="J220"/>
  <c r="J218"/>
  <c r="BK212"/>
  <c r="J210"/>
  <c r="BK208"/>
  <c r="BK206"/>
  <c r="J204"/>
  <c r="J198"/>
  <c r="J196"/>
  <c r="J194"/>
  <c r="J192"/>
  <c r="BK186"/>
  <c r="J184"/>
  <c r="BK182"/>
  <c r="BK177"/>
  <c r="J172"/>
  <c r="BK159"/>
  <c r="BK157"/>
  <c r="J155"/>
  <c r="J151"/>
  <c r="BK149"/>
  <c r="J147"/>
  <c r="BK143"/>
  <c r="J141"/>
  <c r="J137"/>
  <c r="J126"/>
  <c r="BK124"/>
  <c i="3" r="BK169"/>
  <c r="BK167"/>
  <c r="J163"/>
  <c r="J157"/>
  <c r="BK153"/>
  <c r="J149"/>
  <c r="J147"/>
  <c r="BK133"/>
  <c i="2" r="J300"/>
  <c r="J292"/>
  <c r="BK288"/>
  <c r="BK286"/>
  <c r="BK284"/>
  <c r="BK282"/>
  <c r="J278"/>
  <c r="BK276"/>
  <c r="J274"/>
  <c r="J272"/>
  <c r="J268"/>
  <c r="BK264"/>
  <c r="BK256"/>
  <c r="BK254"/>
  <c r="J252"/>
  <c r="J250"/>
  <c r="BK242"/>
  <c r="J232"/>
  <c r="J230"/>
  <c r="BK220"/>
  <c r="J210"/>
  <c r="J204"/>
  <c r="J202"/>
  <c r="BK200"/>
  <c r="BK196"/>
  <c r="J194"/>
  <c r="BK192"/>
  <c r="J192"/>
  <c r="BK188"/>
  <c r="BK186"/>
  <c r="J184"/>
  <c r="J178"/>
  <c r="J172"/>
  <c r="J168"/>
  <c r="BK165"/>
  <c r="J155"/>
  <c r="BK149"/>
  <c r="BK145"/>
  <c r="J143"/>
  <c r="BK139"/>
  <c r="BK133"/>
  <c r="BK131"/>
  <c r="BK127"/>
  <c r="J125"/>
  <c r="J123"/>
  <c r="BK121"/>
  <c i="1" r="AS95"/>
  <c i="7" r="BK140"/>
  <c r="J140"/>
  <c r="BK138"/>
  <c r="BK136"/>
  <c r="BK134"/>
  <c r="J132"/>
  <c r="J129"/>
  <c i="6" r="BK132"/>
  <c r="J129"/>
  <c i="5" r="BK123"/>
  <c i="4" r="BK240"/>
  <c r="J240"/>
  <c r="BK238"/>
  <c r="J228"/>
  <c r="J206"/>
  <c r="BK204"/>
  <c r="J200"/>
  <c r="BK198"/>
  <c r="BK196"/>
  <c r="BK194"/>
  <c r="BK184"/>
  <c r="BK180"/>
  <c r="BK172"/>
  <c r="J170"/>
  <c r="J167"/>
  <c r="J162"/>
  <c r="BK153"/>
  <c r="BK147"/>
  <c r="J132"/>
  <c r="BK130"/>
  <c r="J128"/>
  <c r="BK126"/>
  <c i="3" r="J161"/>
  <c r="BK157"/>
  <c r="J155"/>
  <c r="BK151"/>
  <c r="BK147"/>
  <c r="J145"/>
  <c r="BK143"/>
  <c r="BK139"/>
  <c r="BK137"/>
  <c r="BK131"/>
  <c r="J129"/>
  <c i="2" r="BK300"/>
  <c r="J296"/>
  <c r="J294"/>
  <c r="BK292"/>
  <c r="J290"/>
  <c r="J288"/>
  <c r="J286"/>
  <c r="J284"/>
  <c r="BK278"/>
  <c r="BK274"/>
  <c r="BK272"/>
  <c r="J270"/>
  <c r="BK262"/>
  <c r="BK260"/>
  <c r="J256"/>
  <c r="BK246"/>
  <c r="BK244"/>
  <c r="J242"/>
  <c r="J240"/>
  <c r="BK236"/>
  <c r="BK234"/>
  <c r="BK230"/>
  <c r="J228"/>
  <c r="J226"/>
  <c r="J224"/>
  <c r="J220"/>
  <c r="J218"/>
  <c r="J216"/>
  <c r="J214"/>
  <c r="BK212"/>
  <c r="BK206"/>
  <c r="BK202"/>
  <c r="J200"/>
  <c r="BK184"/>
  <c r="BK182"/>
  <c r="BK180"/>
  <c r="J176"/>
  <c r="J174"/>
  <c r="BK172"/>
  <c r="BK170"/>
  <c r="J165"/>
  <c r="J163"/>
  <c r="J161"/>
  <c r="J153"/>
  <c r="J151"/>
  <c r="BK143"/>
  <c r="BK141"/>
  <c r="J133"/>
  <c r="J129"/>
  <c i="7" r="J134"/>
  <c r="J126"/>
  <c r="J123"/>
  <c i="6" r="J132"/>
  <c r="BK129"/>
  <c r="J126"/>
  <c r="J123"/>
  <c i="5" r="BK121"/>
  <c i="4" r="J236"/>
  <c r="J234"/>
  <c r="BK232"/>
  <c r="J230"/>
  <c r="J226"/>
  <c r="BK222"/>
  <c r="BK220"/>
  <c r="BK218"/>
  <c r="J216"/>
  <c r="J214"/>
  <c r="J212"/>
  <c r="BK210"/>
  <c r="J208"/>
  <c r="BK202"/>
  <c r="BK192"/>
  <c r="BK190"/>
  <c r="BK188"/>
  <c r="J186"/>
  <c r="J180"/>
  <c r="J177"/>
  <c r="J175"/>
  <c r="BK170"/>
  <c r="J165"/>
  <c r="BK162"/>
  <c r="J159"/>
  <c r="J157"/>
  <c r="BK155"/>
  <c r="J149"/>
  <c r="BK145"/>
  <c r="BK141"/>
  <c r="BK139"/>
  <c r="BK137"/>
  <c r="J135"/>
  <c r="BK128"/>
  <c r="J124"/>
  <c i="3" r="J169"/>
  <c r="J167"/>
  <c r="BK165"/>
  <c r="BK161"/>
  <c r="BK159"/>
  <c r="J153"/>
  <c r="BK149"/>
  <c r="BK141"/>
  <c r="J133"/>
  <c r="BK129"/>
  <c r="BK127"/>
  <c r="J125"/>
  <c i="2" r="BK304"/>
  <c r="J304"/>
  <c r="BK302"/>
  <c r="J302"/>
  <c r="J298"/>
  <c r="BK296"/>
  <c r="BK294"/>
  <c r="BK290"/>
  <c r="J282"/>
  <c r="J280"/>
  <c r="BK266"/>
  <c r="J264"/>
  <c r="J262"/>
  <c r="J260"/>
  <c r="BK258"/>
  <c r="J254"/>
  <c r="BK248"/>
  <c r="J244"/>
  <c r="BK238"/>
  <c r="BK224"/>
  <c r="BK222"/>
  <c r="BK216"/>
  <c r="BK210"/>
  <c r="BK208"/>
  <c r="J206"/>
  <c r="J198"/>
  <c r="J196"/>
  <c r="J190"/>
  <c r="J186"/>
  <c r="BK178"/>
  <c r="BK176"/>
  <c r="BK174"/>
  <c r="J170"/>
  <c r="BK168"/>
  <c r="BK163"/>
  <c r="BK161"/>
  <c r="J159"/>
  <c r="BK157"/>
  <c r="BK155"/>
  <c r="J147"/>
  <c r="J141"/>
  <c r="J139"/>
  <c r="BK137"/>
  <c r="BK135"/>
  <c r="J131"/>
  <c r="BK129"/>
  <c r="J127"/>
  <c r="BK125"/>
  <c r="J121"/>
  <c i="1" r="AS100"/>
  <c i="2" l="1" r="R120"/>
  <c i="3" r="T124"/>
  <c r="T123"/>
  <c r="T122"/>
  <c i="4" r="T123"/>
  <c r="BK179"/>
  <c r="J179"/>
  <c r="J100"/>
  <c i="5" r="P120"/>
  <c i="1" r="AU99"/>
  <c i="6" r="R122"/>
  <c r="R121"/>
  <c i="7" r="BK122"/>
  <c r="BK121"/>
  <c r="J121"/>
  <c r="J98"/>
  <c i="2" r="T120"/>
  <c i="3" r="R124"/>
  <c r="R123"/>
  <c r="R122"/>
  <c i="4" r="R123"/>
  <c r="T179"/>
  <c i="5" r="R120"/>
  <c i="6" r="BK122"/>
  <c r="J122"/>
  <c r="J99"/>
  <c i="7" r="P122"/>
  <c r="P121"/>
  <c i="1" r="AU102"/>
  <c i="2" r="BK120"/>
  <c r="J120"/>
  <c i="3" r="BK124"/>
  <c r="J124"/>
  <c r="J100"/>
  <c i="4" r="P123"/>
  <c r="P179"/>
  <c i="5" r="BK120"/>
  <c r="J120"/>
  <c i="6" r="T122"/>
  <c r="T121"/>
  <c i="7" r="R122"/>
  <c r="R121"/>
  <c i="2" r="P120"/>
  <c i="1" r="AU96"/>
  <c i="3" r="P124"/>
  <c r="P123"/>
  <c r="P122"/>
  <c i="1" r="AU97"/>
  <c i="4" r="BK123"/>
  <c r="J123"/>
  <c r="J99"/>
  <c r="R179"/>
  <c i="5" r="T120"/>
  <c i="6" r="P122"/>
  <c r="P121"/>
  <c i="1" r="AU101"/>
  <c i="7" r="T122"/>
  <c r="T121"/>
  <c i="2" r="F94"/>
  <c r="BE121"/>
  <c r="BE133"/>
  <c r="BE149"/>
  <c r="BE163"/>
  <c r="BE170"/>
  <c r="BE180"/>
  <c r="BE184"/>
  <c r="BE186"/>
  <c r="BE196"/>
  <c r="BE200"/>
  <c r="BE202"/>
  <c r="BE218"/>
  <c r="BE226"/>
  <c r="BE228"/>
  <c r="BE230"/>
  <c r="BE236"/>
  <c r="BE240"/>
  <c r="BE244"/>
  <c r="BE250"/>
  <c r="BE276"/>
  <c r="BE286"/>
  <c r="BE300"/>
  <c r="BE302"/>
  <c r="BE304"/>
  <c i="3" r="E85"/>
  <c r="J93"/>
  <c r="F119"/>
  <c r="BE145"/>
  <c i="4" r="F94"/>
  <c r="J118"/>
  <c r="BE149"/>
  <c r="BE165"/>
  <c r="BE177"/>
  <c r="BE194"/>
  <c r="BE196"/>
  <c r="BE198"/>
  <c r="BE214"/>
  <c r="BE218"/>
  <c r="BE220"/>
  <c r="BE222"/>
  <c r="BE224"/>
  <c r="BE226"/>
  <c i="5" r="F94"/>
  <c r="BE123"/>
  <c i="6" r="E85"/>
  <c r="F94"/>
  <c r="J115"/>
  <c r="BE132"/>
  <c i="7" r="E85"/>
  <c r="BE123"/>
  <c r="BE129"/>
  <c i="2" r="E85"/>
  <c r="J91"/>
  <c r="J94"/>
  <c r="BE123"/>
  <c r="BE127"/>
  <c r="BE145"/>
  <c r="BE147"/>
  <c r="BE153"/>
  <c r="BE155"/>
  <c r="BE165"/>
  <c r="BE188"/>
  <c r="BE192"/>
  <c r="BE194"/>
  <c r="BE208"/>
  <c r="BE232"/>
  <c r="BE238"/>
  <c r="BE248"/>
  <c r="BE252"/>
  <c r="BE256"/>
  <c r="BE258"/>
  <c r="BE264"/>
  <c r="BE266"/>
  <c r="BE280"/>
  <c r="BE298"/>
  <c i="3" r="J119"/>
  <c r="BE125"/>
  <c r="BE133"/>
  <c r="BE147"/>
  <c r="BE153"/>
  <c r="BE159"/>
  <c r="BE161"/>
  <c r="BE165"/>
  <c r="BE169"/>
  <c i="4" r="J91"/>
  <c r="J94"/>
  <c r="BE137"/>
  <c r="BE139"/>
  <c r="BE141"/>
  <c r="BE143"/>
  <c r="BE155"/>
  <c r="BE157"/>
  <c r="BE162"/>
  <c r="BE186"/>
  <c r="BE204"/>
  <c r="BE206"/>
  <c r="BE228"/>
  <c r="BE230"/>
  <c r="BE236"/>
  <c r="BE240"/>
  <c i="5" r="J114"/>
  <c r="BE121"/>
  <c r="BE127"/>
  <c i="6" r="J93"/>
  <c r="BE126"/>
  <c i="7" r="J93"/>
  <c r="BE136"/>
  <c r="BE138"/>
  <c r="BE140"/>
  <c i="2" r="J116"/>
  <c r="BE151"/>
  <c r="BE157"/>
  <c r="BE159"/>
  <c r="BE178"/>
  <c r="BE182"/>
  <c r="BE190"/>
  <c r="BE198"/>
  <c r="BE204"/>
  <c r="BE206"/>
  <c r="BE212"/>
  <c r="BE214"/>
  <c r="BE216"/>
  <c r="BE222"/>
  <c r="BE224"/>
  <c r="BE234"/>
  <c r="BE246"/>
  <c r="BE260"/>
  <c r="BE268"/>
  <c r="BE270"/>
  <c r="BE278"/>
  <c r="BE294"/>
  <c i="3" r="J116"/>
  <c r="BE127"/>
  <c r="BE129"/>
  <c r="BE137"/>
  <c r="BE139"/>
  <c r="BE141"/>
  <c r="BE143"/>
  <c r="BE155"/>
  <c r="BE157"/>
  <c r="BE163"/>
  <c i="4" r="E110"/>
  <c r="BE128"/>
  <c r="BE130"/>
  <c r="BE132"/>
  <c r="BE135"/>
  <c r="BE145"/>
  <c r="BE147"/>
  <c r="BE151"/>
  <c r="BE167"/>
  <c r="BE188"/>
  <c r="BE200"/>
  <c r="BE212"/>
  <c r="BE216"/>
  <c r="BE238"/>
  <c i="5" r="E85"/>
  <c r="J94"/>
  <c i="6" r="BE129"/>
  <c i="7" r="J91"/>
  <c r="J94"/>
  <c r="BE126"/>
  <c r="BE132"/>
  <c r="BE134"/>
  <c i="2" r="BE125"/>
  <c r="BE129"/>
  <c r="BE131"/>
  <c r="BE135"/>
  <c r="BE137"/>
  <c r="BE139"/>
  <c r="BE141"/>
  <c r="BE143"/>
  <c r="BE161"/>
  <c r="BE168"/>
  <c r="BE172"/>
  <c r="BE174"/>
  <c r="BE176"/>
  <c r="BE210"/>
  <c r="BE220"/>
  <c r="BE242"/>
  <c r="BE254"/>
  <c r="BE262"/>
  <c r="BE272"/>
  <c r="BE274"/>
  <c r="BE282"/>
  <c r="BE284"/>
  <c r="BE288"/>
  <c r="BE290"/>
  <c r="BE292"/>
  <c r="BE296"/>
  <c i="3" r="BE131"/>
  <c r="BE135"/>
  <c r="BE149"/>
  <c r="BE151"/>
  <c r="BE167"/>
  <c i="4" r="BE124"/>
  <c r="BE126"/>
  <c r="BE153"/>
  <c r="BE159"/>
  <c r="BE170"/>
  <c r="BE172"/>
  <c r="BE175"/>
  <c r="BE180"/>
  <c r="BE182"/>
  <c r="BE184"/>
  <c r="BE190"/>
  <c r="BE192"/>
  <c r="BE202"/>
  <c r="BE208"/>
  <c r="BE210"/>
  <c r="BE232"/>
  <c r="BE234"/>
  <c i="5" r="J93"/>
  <c r="BE125"/>
  <c i="6" r="J94"/>
  <c r="BE123"/>
  <c r="BE135"/>
  <c i="7" r="F94"/>
  <c i="2" r="F39"/>
  <c i="1" r="BD96"/>
  <c i="2" r="J36"/>
  <c i="1" r="AW96"/>
  <c i="7" r="F39"/>
  <c i="1" r="BD102"/>
  <c i="2" r="J32"/>
  <c i="1" r="AG96"/>
  <c i="5" r="J32"/>
  <c i="1" r="AG99"/>
  <c i="3" r="F38"/>
  <c i="1" r="BC97"/>
  <c i="4" r="F37"/>
  <c i="1" r="BB98"/>
  <c i="5" r="F38"/>
  <c i="1" r="BC99"/>
  <c i="6" r="J36"/>
  <c i="1" r="AW101"/>
  <c i="3" r="J36"/>
  <c i="1" r="AW97"/>
  <c i="4" r="F38"/>
  <c i="1" r="BC98"/>
  <c i="7" r="F37"/>
  <c i="1" r="BB102"/>
  <c i="2" r="F36"/>
  <c i="1" r="BA96"/>
  <c i="3" r="F37"/>
  <c i="1" r="BB97"/>
  <c i="4" r="F36"/>
  <c i="1" r="BA98"/>
  <c r="AS94"/>
  <c i="3" r="F36"/>
  <c i="1" r="BA97"/>
  <c i="3" r="F39"/>
  <c i="1" r="BD97"/>
  <c i="4" r="J36"/>
  <c i="1" r="AW98"/>
  <c i="6" r="F37"/>
  <c i="1" r="BB101"/>
  <c i="7" r="F36"/>
  <c i="1" r="BA102"/>
  <c i="7" r="F38"/>
  <c i="1" r="BC102"/>
  <c i="2" r="F38"/>
  <c i="1" r="BC96"/>
  <c i="5" r="F36"/>
  <c i="1" r="BA99"/>
  <c i="5" r="F39"/>
  <c i="1" r="BD99"/>
  <c i="6" r="F39"/>
  <c i="1" r="BD101"/>
  <c i="2" r="F37"/>
  <c i="1" r="BB96"/>
  <c i="5" r="J36"/>
  <c i="1" r="AW99"/>
  <c i="5" r="F37"/>
  <c i="1" r="BB99"/>
  <c i="6" r="F38"/>
  <c i="1" r="BC101"/>
  <c i="7" r="J36"/>
  <c i="1" r="AW102"/>
  <c i="4" r="F39"/>
  <c i="1" r="BD98"/>
  <c i="6" r="F36"/>
  <c i="1" r="BA101"/>
  <c i="4" l="1" r="R122"/>
  <c r="P122"/>
  <c i="1" r="AU98"/>
  <c i="4" r="T122"/>
  <c i="2" r="J98"/>
  <c i="4" r="BK122"/>
  <c r="J122"/>
  <c r="J98"/>
  <c i="5" r="J98"/>
  <c i="7" r="J122"/>
  <c r="J99"/>
  <c i="3" r="BK123"/>
  <c r="BK122"/>
  <c r="J122"/>
  <c r="J98"/>
  <c i="6" r="BK121"/>
  <c r="J121"/>
  <c i="1" r="AU95"/>
  <c i="6" r="J32"/>
  <c i="1" r="AG101"/>
  <c r="BC95"/>
  <c r="AY95"/>
  <c i="4" r="F35"/>
  <c i="1" r="AZ98"/>
  <c r="BA100"/>
  <c r="AW100"/>
  <c i="5" r="F35"/>
  <c i="1" r="AZ99"/>
  <c i="6" r="J35"/>
  <c i="1" r="AV101"/>
  <c r="AT101"/>
  <c i="7" r="F35"/>
  <c i="1" r="AZ102"/>
  <c i="7" r="J35"/>
  <c i="1" r="AV102"/>
  <c r="AT102"/>
  <c r="BD95"/>
  <c r="AU100"/>
  <c r="BB100"/>
  <c r="AX100"/>
  <c i="3" r="F35"/>
  <c i="1" r="AZ97"/>
  <c r="BC100"/>
  <c r="AY100"/>
  <c i="3" r="J35"/>
  <c i="1" r="AV97"/>
  <c r="AT97"/>
  <c i="5" r="J35"/>
  <c i="1" r="AV99"/>
  <c r="AT99"/>
  <c i="7" r="J32"/>
  <c i="1" r="AG102"/>
  <c r="AN102"/>
  <c r="BD100"/>
  <c i="6" r="F35"/>
  <c i="1" r="AZ101"/>
  <c r="BB95"/>
  <c r="BB94"/>
  <c r="W31"/>
  <c i="2" r="F35"/>
  <c i="1" r="AZ96"/>
  <c r="BA95"/>
  <c r="AW95"/>
  <c i="2" r="J35"/>
  <c i="1" r="AV96"/>
  <c r="AT96"/>
  <c i="4" r="J35"/>
  <c i="1" r="AV98"/>
  <c r="AT98"/>
  <c i="6" l="1" r="J41"/>
  <c i="7" r="J41"/>
  <c i="3" r="J123"/>
  <c r="J99"/>
  <c i="5" r="J41"/>
  <c i="6" r="J98"/>
  <c i="2" r="J41"/>
  <c i="1" r="AN96"/>
  <c r="AN99"/>
  <c r="AU94"/>
  <c r="AN101"/>
  <c r="BD94"/>
  <c r="W33"/>
  <c r="AZ95"/>
  <c r="AZ100"/>
  <c r="AV100"/>
  <c r="AT100"/>
  <c i="3" r="J32"/>
  <c i="1" r="AG97"/>
  <c r="AN97"/>
  <c r="BA94"/>
  <c r="AW94"/>
  <c r="AK30"/>
  <c r="AX94"/>
  <c r="AX95"/>
  <c r="AG100"/>
  <c r="AN100"/>
  <c r="BC94"/>
  <c r="W32"/>
  <c i="4" r="J32"/>
  <c i="1" r="AG98"/>
  <c r="AN98"/>
  <c i="4" l="1" r="J41"/>
  <c i="3" r="J41"/>
  <c i="1" r="AZ94"/>
  <c r="W29"/>
  <c r="AV95"/>
  <c r="AT95"/>
  <c r="W30"/>
  <c r="AY94"/>
  <c r="AG95"/>
  <c r="AG94"/>
  <c r="AK26"/>
  <c l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<sst xmlns="http://schemas.openxmlformats.org/spreadsheetml/2006/main">
  <si>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</si>
  <si>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</si>
  <si>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</si>
  <si>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</si>
  <si>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</si>
  <si>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{0479131a-3c4c-4949-99da-7f7d0611a91e}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</si>
  <si>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</si>
  <si>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</si>
  <si>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</si>
  <si>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</si>
  <si>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</si>
  <si>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</si>
  <si>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</si>
  <si>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</si>
  <si>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</si>
  <si>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</si>
  <si>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</si>
  <si>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kolejové brzdy 3 včetně ovládání v žst. Plzeň</t>
  </si>
  <si>
    <t>KSO:</t>
  </si>
  <si>
    <t>CC-CZ:</t>
  </si>
  <si>
    <t>Místo:</t>
  </si>
  <si>
    <t>Plzeň seř.n.</t>
  </si>
  <si>
    <t>Datum:</t>
  </si>
  <si>
    <t>17. 8. 2020</t>
  </si>
  <si>
    <t>Zadavatel:</t>
  </si>
  <si>
    <t>IČ:</t>
  </si>
  <si>
    <t xml:space="preserve">Správa železnic, státní organizace 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</si>
  <si>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</si>
  <si>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</si>
  <si>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</si>
  <si>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</si>
  <si>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</si>
  <si>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</si>
  <si>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</si>
  <si>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</si>
  <si>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</si>
  <si>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</si>
  <si>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</si>
  <si>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</si>
  <si>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</si>
  <si>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</si>
  <si>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</si>
  <si>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</si>
  <si>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</si>
  <si>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</si>
  <si>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</si>
  <si>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</si>
  <si>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</si>
  <si>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</si>
  <si>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</si>
  <si>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</si>
  <si>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</si>
  <si>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</si>
  <si>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</si>
  <si>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</si>
  <si>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</si>
  <si>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</si>
  <si>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</si>
  <si>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</si>
  <si>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</si>
  <si>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</si>
  <si>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</si>
  <si>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</si>
  <si>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</si>
  <si>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</si>
  <si>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</si>
  <si>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</si>
  <si>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</si>
  <si>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</si>
  <si>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</si>
  <si>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</si>
  <si>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</si>
  <si>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</si>
  <si>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</si>
  <si>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</si>
  <si>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</si>
  <si>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</si>
  <si>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</si>
  <si>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</si>
  <si>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</si>
  <si>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Kolejové brzdy, zabezpečovací zařízení</t>
  </si>
  <si>
    <t>PRO</t>
  </si>
  <si>
    <t>1</t>
  </si>
  <si>
    <t>{e6512422-283e-4567-8bfa-da11692defd3}</t>
  </si>
  <si>
    <t>2</t>
  </si>
  <si>
    <t>/</t>
  </si>
  <si>
    <t>01.1</t>
  </si>
  <si>
    <t>Zabezpečovací zařízení</t>
  </si>
  <si>
    <t>Soupis</t>
  </si>
  <si>
    <t>{1efef4c8-7393-4b9a-b66a-bbcfd9d0773f}</t>
  </si>
  <si>
    <t>01.2</t>
  </si>
  <si>
    <t>Kabelizace</t>
  </si>
  <si>
    <t>{d676e412-4260-40c4-85d3-1af2e361ef4c}</t>
  </si>
  <si>
    <t>01.3</t>
  </si>
  <si>
    <t>Oprava kolejové brzdy</t>
  </si>
  <si>
    <t>{a78e9339-9865-4f4f-9dbd-d1e83ef7099d}</t>
  </si>
  <si>
    <t>01.4</t>
  </si>
  <si>
    <t>Materiál objednatele - NEOCEŇOVAT</t>
  </si>
  <si>
    <t>{98a882a4-b471-4967-8a1b-2dbc780b846f}</t>
  </si>
  <si>
    <t>02</t>
  </si>
  <si>
    <t>Vedlejší a ostatní náklady, náklady na dopravu</t>
  </si>
  <si>
    <t>{05bd0f8a-7f0e-4d65-9bce-5086f7fe29a1}</t>
  </si>
  <si>
    <t>02.1</t>
  </si>
  <si>
    <t>Vedlejší a ostatní náklady</t>
  </si>
  <si>
    <t>{f5d757d4-67f5-4f08-93a2-784fe4db58da}</t>
  </si>
  <si>
    <t>02.2</t>
  </si>
  <si>
    <t>Náklady na dopravu</t>
  </si>
  <si>
    <t>{892f7bbb-1a3b-44dd-9e90-b578f12a06a0}</t>
  </si>
  <si>
    <t>KRYCÍ LIST SOUPISU PRACÍ</t>
  </si>
  <si>
    <t>Objekt:</t>
  </si>
  <si>
    <t>01 - Kolejové brzdy, zabezpečovací zařízení</t>
  </si>
  <si>
    <t>Soupis:</t>
  </si>
  <si>
    <t>01.1 - Zabezpečovací zařízení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</si>
  <si>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</si>
  <si>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</si>
  <si>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</si>
  <si>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</si>
  <si>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</si>
  <si>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</si>
  <si>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</si>
  <si>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</si>
  <si>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</si>
  <si>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</si>
  <si>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</si>
  <si>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</si>
  <si>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</si>
  <si>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</si>
  <si>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</si>
  <si>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</si>
  <si>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</si>
  <si>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</si>
  <si>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</si>
  <si>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7590140190</t>
  </si>
  <si>
    <t>Závěry Závěr kabelový UKMP-WM (CV736719001)</t>
  </si>
  <si>
    <t>kus</t>
  </si>
  <si>
    <t>Sborník UOŽI 01 2020</t>
  </si>
  <si>
    <t>ROZPOCET</t>
  </si>
  <si>
    <t>-52874342</t>
  </si>
  <si>
    <t>PP</t>
  </si>
  <si>
    <t>K</t>
  </si>
  <si>
    <t>7590145044</t>
  </si>
  <si>
    <t>Montáž závěru kabelového zabezpečovacího na zemní podpěru UKMP</t>
  </si>
  <si>
    <t>-1118915207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</si>
  <si>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</si>
  <si>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3</t>
  </si>
  <si>
    <t>7590521534</t>
  </si>
  <si>
    <t>Venkovní vedení kabelová - metalické sítě Plněné, párované s ochr. vodičem TCEKPFLEY 12 P 1,0 D</t>
  </si>
  <si>
    <t>m</t>
  </si>
  <si>
    <t>128</t>
  </si>
  <si>
    <t>1702431588</t>
  </si>
  <si>
    <t>4</t>
  </si>
  <si>
    <t>7590555138</t>
  </si>
  <si>
    <t>Montáž forma pro kabely TCEKPFLE, TCEKPFLEY, TCEKPFLEZE, TCEKPFLEZY do 12 P 1,0</t>
  </si>
  <si>
    <t>54927122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</si>
  <si>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</si>
  <si>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90</t>
  </si>
  <si>
    <t>7590521529</t>
  </si>
  <si>
    <t>Venkovní vedení kabelová - metalické sítě Plněné, párované s ochr. vodičem TCEKPFLEY 7 P 1,0 D</t>
  </si>
  <si>
    <t>-386684343</t>
  </si>
  <si>
    <t>5</t>
  </si>
  <si>
    <t>7590520604</t>
  </si>
  <si>
    <t>Venkovní vedení kabelová - metalické sítě Plněné 4x0,8 TCEPKPFLEY 3 x 4 x 0,8</t>
  </si>
  <si>
    <t>-585410353</t>
  </si>
  <si>
    <t>6</t>
  </si>
  <si>
    <t>7593500600</t>
  </si>
  <si>
    <t>Trasy kabelového vedení Kabelové krycí desky a pásy Fólie výstražná modrá š. 34 cm</t>
  </si>
  <si>
    <t>1001714398</t>
  </si>
  <si>
    <t>7</t>
  </si>
  <si>
    <t>7593505150</t>
  </si>
  <si>
    <t>Pokládka výstražné fólie do výkopu</t>
  </si>
  <si>
    <t>1660246123</t>
  </si>
  <si>
    <t>8</t>
  </si>
  <si>
    <t>7590541544</t>
  </si>
  <si>
    <t>Slaboproudé rozvody, kabely pro přívod a vnitřní instalaci Spojky metalických kabelů a příslušenství Teplem smrštitelná zesílená spojka s hliníkovou kostrou pro netlakované kabely XAGA 550-160/42-500</t>
  </si>
  <si>
    <t>-236109309</t>
  </si>
  <si>
    <t>9</t>
  </si>
  <si>
    <t>7590525413</t>
  </si>
  <si>
    <t>Montáž spojky rovné pro plastové kabely párové rovné o průměru 1,0 mm PE plášť bez pancíře S 1 do 24 žil</t>
  </si>
  <si>
    <t>-533793868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</si>
  <si>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</si>
  <si>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10</t>
  </si>
  <si>
    <t>7590525231</t>
  </si>
  <si>
    <t>Montáž kabelu návěstního volně uloženého s jádrem 1 mm Cu TCEKEZE, TCEKFE, TCEKPFLEY, TCEKPFLEZE do 16 P</t>
  </si>
  <si>
    <t>455599427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</si>
  <si>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</si>
  <si>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11</t>
  </si>
  <si>
    <t>7591015060</t>
  </si>
  <si>
    <t>Připojení elektromotorického přestavníku na výhybku bez kontroly jazyků</t>
  </si>
  <si>
    <t>1873004388</t>
  </si>
  <si>
    <t>Připojení elektromotorického přestavníku na výhybku bez kontroly jazyků - připojení a seřízení přestavníkové spojnice, montáž a seřízení kontrolního ústrojí</t>
  </si>
  <si>
    <t>12</t>
  </si>
  <si>
    <t>7591015044</t>
  </si>
  <si>
    <t>Montáž elektromotorického přestavníku na výhybce bez kontroly jazyků kloubovým na koleji</t>
  </si>
  <si>
    <t>1693971085</t>
  </si>
  <si>
    <t>Montáž elektromotorického přestavníku na výhybce bez kontroly jazyků kloubovým na koleji - připevnění přestavníku pomocí připevňovací soupravy a zatažení kabelu s kabelovou formou do kabelového závěru, mechanické přezkoušení chodu, opravný nátěr. Bez zemních prací</t>
  </si>
  <si>
    <t>13</t>
  </si>
  <si>
    <t>7591085060</t>
  </si>
  <si>
    <t>Montáž ostatních náhradních dílů EP600 spojnice přestavníkové</t>
  </si>
  <si>
    <t>-1307152933</t>
  </si>
  <si>
    <t>14</t>
  </si>
  <si>
    <t>7598095070</t>
  </si>
  <si>
    <t>Přezkoušení a regulace elektromotorového přestavníku</t>
  </si>
  <si>
    <t>1395302876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</si>
  <si>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</si>
  <si>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7591090010</t>
  </si>
  <si>
    <t xml:space="preserve">Díly pro zemní montáž přestavníků Deska základ.pod přestav. 700x460  (HM0592139997046)</t>
  </si>
  <si>
    <t>29781267</t>
  </si>
  <si>
    <t>16</t>
  </si>
  <si>
    <t>7591090120</t>
  </si>
  <si>
    <t>Díly pro zemní montáž přestavníků Ohrádka přestavníku POP PP (HM0321859992207)</t>
  </si>
  <si>
    <t>473756871</t>
  </si>
  <si>
    <t>17</t>
  </si>
  <si>
    <t>7591080920</t>
  </si>
  <si>
    <t>Ostatní náhradní díly EP600 Třmen upevňovací (CV030809003)</t>
  </si>
  <si>
    <t>-646757766</t>
  </si>
  <si>
    <t>18</t>
  </si>
  <si>
    <t>7591095010</t>
  </si>
  <si>
    <t>Dodatečná montáž ohrazení pro elekromotorický přestavník s plastovou ohrádkou</t>
  </si>
  <si>
    <t>1599304537</t>
  </si>
  <si>
    <t>19</t>
  </si>
  <si>
    <t>7591085030</t>
  </si>
  <si>
    <t>Montáž upevňovací soupravy kloubové s upevněním na koleji</t>
  </si>
  <si>
    <t>936398896</t>
  </si>
  <si>
    <t>20</t>
  </si>
  <si>
    <t>7591013080</t>
  </si>
  <si>
    <t>Doregulování vzdálenosti elektromotorického přestavníku připevňovací soupravou při nesouměrnosti přestavného pohybu</t>
  </si>
  <si>
    <t>1661985621</t>
  </si>
  <si>
    <t>7598095045</t>
  </si>
  <si>
    <t>Zapojení zkušebního kolejového reliéfu pro jeden přestavník</t>
  </si>
  <si>
    <t>-366850276</t>
  </si>
  <si>
    <t>Zapojení zkušebního kolejového reliéfu pro jeden přestavník - položení a zapojení provizorních kabelů na svorky zkušebního reliéfu a reléových stojanů a vyzkoušení, odpojení kabelů po vyzkoušení zařízení</t>
  </si>
  <si>
    <t>92</t>
  </si>
  <si>
    <t>5911313020</t>
  </si>
  <si>
    <t>Seřízení hákového závěru výhybky jednoduché jednozávěrové soustavy S49</t>
  </si>
  <si>
    <t>732326310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</si>
  <si>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</si>
  <si>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</t>
  </si>
  <si>
    <t>Poznámka k položce:_x000d_
Závěr=kus</t>
  </si>
  <si>
    <t>22</t>
  </si>
  <si>
    <t>7592010102</t>
  </si>
  <si>
    <t>Kolové senzory a snímače počítačů náprav Snímač průjezdu kola RSR 180 (5 m kabel)</t>
  </si>
  <si>
    <t>1579506443</t>
  </si>
  <si>
    <t>23</t>
  </si>
  <si>
    <t>7592010142</t>
  </si>
  <si>
    <t>Kolové senzory a snímače počítačů náprav Neoprénová ochr. hadice 4,8 m</t>
  </si>
  <si>
    <t>2051367904</t>
  </si>
  <si>
    <t>24</t>
  </si>
  <si>
    <t>7592010152</t>
  </si>
  <si>
    <t>Kolové senzory a snímače počítačů náprav Montážní sada neoprénové ochr.hadice</t>
  </si>
  <si>
    <t>-1889616830</t>
  </si>
  <si>
    <t>25</t>
  </si>
  <si>
    <t>7592010168</t>
  </si>
  <si>
    <t>Kolové senzory a snímače počítačů náprav Upevňovací souprava SK150</t>
  </si>
  <si>
    <t>43598957</t>
  </si>
  <si>
    <t>26</t>
  </si>
  <si>
    <t>7592010172</t>
  </si>
  <si>
    <t>Kolové senzory a snímače počítačů náprav Připevňovací čep BBK pro upevňovací soupravu SK140</t>
  </si>
  <si>
    <t>pár</t>
  </si>
  <si>
    <t>1551757699</t>
  </si>
  <si>
    <t>27</t>
  </si>
  <si>
    <t>7592010186</t>
  </si>
  <si>
    <t>Kolové senzory a snímače počítačů náprav Přepěťová ochrana EPO</t>
  </si>
  <si>
    <t>-239820122</t>
  </si>
  <si>
    <t>28</t>
  </si>
  <si>
    <t>7592005050</t>
  </si>
  <si>
    <t>Montáž počítacího bodu (senzoru) RSR 180</t>
  </si>
  <si>
    <t>873136724</t>
  </si>
  <si>
    <t>Montáž počítacího bodu (senzoru) RSR 180 - uložení a připevnění na určené místo, seřízení polohy, přezkoušení</t>
  </si>
  <si>
    <t>29</t>
  </si>
  <si>
    <t>7594305015</t>
  </si>
  <si>
    <t>Montáž součástí počítače náprav neoprénové ochranné hadice se soupravou pro upevnění k pražci</t>
  </si>
  <si>
    <t>122216574</t>
  </si>
  <si>
    <t>30</t>
  </si>
  <si>
    <t>7594305040</t>
  </si>
  <si>
    <t>Montáž součástí počítače náprav upevňovací kolejnicové čelisti SK 140</t>
  </si>
  <si>
    <t>1187707361</t>
  </si>
  <si>
    <t>31</t>
  </si>
  <si>
    <t>7598095085</t>
  </si>
  <si>
    <t>Přezkoušení a regulace senzoru počítacího bodu</t>
  </si>
  <si>
    <t>-726529349</t>
  </si>
  <si>
    <t>Přezkoušení a regulace senzoru počítacího bodu - kontrola (nastavení) mechanických parametrů polohy, regulace napájení, kalibrace, kontrola funkce a započítávání, kontrola indikace</t>
  </si>
  <si>
    <t>32</t>
  </si>
  <si>
    <t>7598095090</t>
  </si>
  <si>
    <t>Přezkoušení a regulace počítače náprav včetně vyhotovení protokolu za 1 úsek</t>
  </si>
  <si>
    <t>1409087456</t>
  </si>
  <si>
    <t>Přezkoušení a regulace počítače náprav včetně vyhotovení protokolu za 1 úsek - provedení příslušných měření, nastavení zařízení, přezkoušení funkce a vyhotovení protokolu</t>
  </si>
  <si>
    <t>33</t>
  </si>
  <si>
    <t>7594300012</t>
  </si>
  <si>
    <t>Počítače náprav Vnitřní prvky PN AZF Vyhodnocovací jednotka ASB</t>
  </si>
  <si>
    <t>1493066801</t>
  </si>
  <si>
    <t>34</t>
  </si>
  <si>
    <t>7594300010</t>
  </si>
  <si>
    <t>Počítače náprav Vnitřní prvky PN AZF Čítačová jednotka ZBG</t>
  </si>
  <si>
    <t>1930598285</t>
  </si>
  <si>
    <t>35</t>
  </si>
  <si>
    <t>7594300018</t>
  </si>
  <si>
    <t>Počítače náprav Vnitřní prvky PN AZF Přepěťová ochrana vyhodnocovací jednotky BSI002 (BSI003, BSI004)</t>
  </si>
  <si>
    <t>1176115250</t>
  </si>
  <si>
    <t>36</t>
  </si>
  <si>
    <t>7594300024</t>
  </si>
  <si>
    <t>Počítače náprav Vnitřní prvky PN AZF Montážní skříňka BGT 01 šíře 84TE</t>
  </si>
  <si>
    <t>-1591959191</t>
  </si>
  <si>
    <t>37</t>
  </si>
  <si>
    <t>7594300034</t>
  </si>
  <si>
    <t>Počítače náprav Vnitřní prvky PN AZF Drátová forma pro skříň 84TE</t>
  </si>
  <si>
    <t>1344178406</t>
  </si>
  <si>
    <t>38</t>
  </si>
  <si>
    <t>7594300043</t>
  </si>
  <si>
    <t>Počítače náprav Vnitřní prvky PN AZF Sběrnicová deska pro 3 vyhodnocovací jednotky BBG 05-03</t>
  </si>
  <si>
    <t>43468839</t>
  </si>
  <si>
    <t>39</t>
  </si>
  <si>
    <t>7594300266</t>
  </si>
  <si>
    <t>Počítače náprav Vnitřní prvky PN Frauscher Krycí plech 3HE 21TE</t>
  </si>
  <si>
    <t>-639765096</t>
  </si>
  <si>
    <t>40</t>
  </si>
  <si>
    <t>7594300314</t>
  </si>
  <si>
    <t>Počítače náprav Vnitřní prvky PN Frauscher Panel pro uchycení skříně 84TE do stojanu</t>
  </si>
  <si>
    <t>2131780274</t>
  </si>
  <si>
    <t>41</t>
  </si>
  <si>
    <t>7598095140</t>
  </si>
  <si>
    <t>Regulace jednotky ASB včetně nastavení</t>
  </si>
  <si>
    <t>-1319007260</t>
  </si>
  <si>
    <t>Regulace jednotky ASB včetně nastavení - kontrola zapojení, provedení příslušných měření, nastavení parametrů, přezkoušení funkce</t>
  </si>
  <si>
    <t>42</t>
  </si>
  <si>
    <t>7594305010</t>
  </si>
  <si>
    <t>Montáž součástí počítače náprav vyhodnocovací části</t>
  </si>
  <si>
    <t>-359018228</t>
  </si>
  <si>
    <t>43</t>
  </si>
  <si>
    <t>7594305020</t>
  </si>
  <si>
    <t>Montáž součástí počítače náprav bleskojistkové svorkovnice</t>
  </si>
  <si>
    <t>1685772132</t>
  </si>
  <si>
    <t>44</t>
  </si>
  <si>
    <t>7594305050</t>
  </si>
  <si>
    <t>Montáž součástí počítače náprav AZF bloku čítače ZBG</t>
  </si>
  <si>
    <t>-1880252963</t>
  </si>
  <si>
    <t>45</t>
  </si>
  <si>
    <t>7594305055</t>
  </si>
  <si>
    <t>Montáž součástí počítače náprav bloku pro počítače náprav</t>
  </si>
  <si>
    <t>1601475839</t>
  </si>
  <si>
    <t>46</t>
  </si>
  <si>
    <t>7594305070</t>
  </si>
  <si>
    <t>Montáž součástí počítače náprav skříně pro bloky šíře 84TE BGT 01</t>
  </si>
  <si>
    <t>328997763</t>
  </si>
  <si>
    <t>47</t>
  </si>
  <si>
    <t>7594305090</t>
  </si>
  <si>
    <t>Montáž součástí počítače náprav drátové formy pro skříň 84TE</t>
  </si>
  <si>
    <t>1758765736</t>
  </si>
  <si>
    <t>48</t>
  </si>
  <si>
    <t>7593333990</t>
  </si>
  <si>
    <t>Hodinová zúčtovací sazba pro opravu elektronických prvků a zařízení</t>
  </si>
  <si>
    <t>hod</t>
  </si>
  <si>
    <t>-686549055</t>
  </si>
  <si>
    <t>49</t>
  </si>
  <si>
    <t>7593315400</t>
  </si>
  <si>
    <t>Montáž kostry pro elektroniku</t>
  </si>
  <si>
    <t>309450350</t>
  </si>
  <si>
    <t>50</t>
  </si>
  <si>
    <t>7590610020</t>
  </si>
  <si>
    <t xml:space="preserve">Indikační a kolejové desky a ovládací pulty Buňka světelná jednožárovková  (CV720409002)</t>
  </si>
  <si>
    <t>-1268247189</t>
  </si>
  <si>
    <t>51</t>
  </si>
  <si>
    <t>7590610030</t>
  </si>
  <si>
    <t>Indikační a kolejové desky a ovládací pulty Buňka světelná dvoužárov. červená clona (CV720459001)</t>
  </si>
  <si>
    <t>-608676889</t>
  </si>
  <si>
    <t>52</t>
  </si>
  <si>
    <t>7590610130</t>
  </si>
  <si>
    <t>Indikační a kolejové desky a ovládací pulty Řadič dvoupolohový 45 stupňů (CV720669001)</t>
  </si>
  <si>
    <t>-747675787</t>
  </si>
  <si>
    <t>53</t>
  </si>
  <si>
    <t>7590610180</t>
  </si>
  <si>
    <t>Indikační a kolejové desky a ovládací pulty Tlačítko dvoupolohové vratné (CV720769001)</t>
  </si>
  <si>
    <t>-1583334250</t>
  </si>
  <si>
    <t>54</t>
  </si>
  <si>
    <t>7590610250</t>
  </si>
  <si>
    <t xml:space="preserve">Indikační a kolejové desky a ovládací pulty Objímka žárovky  (CV720795001)</t>
  </si>
  <si>
    <t>477170783</t>
  </si>
  <si>
    <t>55</t>
  </si>
  <si>
    <t>7593311050</t>
  </si>
  <si>
    <t>Konstrukční díly Svorkovnice WAGO 12-ti dílná (CV721225082)</t>
  </si>
  <si>
    <t>-1925011413</t>
  </si>
  <si>
    <t>56</t>
  </si>
  <si>
    <t>7590525790</t>
  </si>
  <si>
    <t>Montáž sady svorkovnic WAGO na DIN lištu</t>
  </si>
  <si>
    <t>756542573</t>
  </si>
  <si>
    <t>57</t>
  </si>
  <si>
    <t>7590615040</t>
  </si>
  <si>
    <t>Montáž tlačítka, světelné buňky, počitadla, zvonku, relé, R, C do kolejové desky nebo pultu za provozu</t>
  </si>
  <si>
    <t>-36213773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</si>
  <si>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</si>
  <si>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58</t>
  </si>
  <si>
    <t>7590615050</t>
  </si>
  <si>
    <t>Montáž řadiče, traťového klíče nebo počítače hovoru do kolejové desky nebo pultu za provozu</t>
  </si>
  <si>
    <t>367421790</t>
  </si>
  <si>
    <t>Montáž řadiče, traťového klíče nebo počítače hovoru do kolejové desky nebo pultu za provozu - rozměření a vyznačení místa montáže, vyvrtání a začištění otvoru, montáž prvku, zapojení a vyzkoušení včetně vyvázání vodičů do formy</t>
  </si>
  <si>
    <t>59</t>
  </si>
  <si>
    <t>7590615060</t>
  </si>
  <si>
    <t>Vygravírování 1 znaku v označovacím štítku</t>
  </si>
  <si>
    <t>-893896780</t>
  </si>
  <si>
    <t>Vygravírování 1 znaku v označovacím štítku - vygravírování 1 znaku v označovacím štítku</t>
  </si>
  <si>
    <t>60</t>
  </si>
  <si>
    <t>7590615070</t>
  </si>
  <si>
    <t>Montáž označovacího štítku do kolejové desky nebo pultu za provozu</t>
  </si>
  <si>
    <t>488178073</t>
  </si>
  <si>
    <t>Montáž označovacího štítku do kolejové desky nebo pultu za provozu - rozměření a vyznačení místa montáže, vyvrtání a začištění otvoru, montáž prvku, zapojení a vyzkoušení včetně vyvázání vodičů do formy</t>
  </si>
  <si>
    <t>61</t>
  </si>
  <si>
    <t>7590615080</t>
  </si>
  <si>
    <t>Montáž rozvodného žlábku do ovládacího pultu</t>
  </si>
  <si>
    <t>-29916608</t>
  </si>
  <si>
    <t>Montáž rozvodného žlábku do ovládacího pultu - uříznutí žlábku PVC na míru, připevnění do řídicího stolu, manipulátoru nebo kabelové skříně.</t>
  </si>
  <si>
    <t>62</t>
  </si>
  <si>
    <t>7590615110</t>
  </si>
  <si>
    <t>Úprava ovládacího stolu (kontrolní skříně)</t>
  </si>
  <si>
    <t>-1894767287</t>
  </si>
  <si>
    <t>Úprava ovládacího stolu (kontrolní skříně) - max. 50 tlačítek a světelných buněk, včetně zapojení</t>
  </si>
  <si>
    <t>63</t>
  </si>
  <si>
    <t>7590615130</t>
  </si>
  <si>
    <t>Úpravy kolejové desky</t>
  </si>
  <si>
    <t>1535656286</t>
  </si>
  <si>
    <t>Úpravy kolejové desky - upevnění jednotlivých prvků na místo určení, včetně zapojení</t>
  </si>
  <si>
    <t>64</t>
  </si>
  <si>
    <t>7590545060</t>
  </si>
  <si>
    <t>Ukončení kabelu TCEKY pomocí rozvodného žlábku v ovládacím pultu</t>
  </si>
  <si>
    <t>-944282693</t>
  </si>
  <si>
    <t>Ukončení kabelu TCEKY pomocí rozvodného žlábku v ovládacím pultu - zatažení kabelu do sekce řídicího stolu, manipulátoru nebo kabelové skříně a jeho upevnění, odstranění pláště, rozpletení a protažení žil otvory rozvodného žlábku, prozvonění a zapojení na svorkovnici</t>
  </si>
  <si>
    <t>65</t>
  </si>
  <si>
    <t>7593315425</t>
  </si>
  <si>
    <t>Zhotovení jednoho zapojení při volné vazbě</t>
  </si>
  <si>
    <t>-11410637</t>
  </si>
  <si>
    <t>Zhotovení jednoho zapojení při volné vazbě - naměření vodiče, zatažení a připojení</t>
  </si>
  <si>
    <t>66</t>
  </si>
  <si>
    <t>7593317010</t>
  </si>
  <si>
    <t>Zrušení jednoho zapojení při volné vazbě</t>
  </si>
  <si>
    <t>1283312706</t>
  </si>
  <si>
    <t>Zrušení jednoho zapojení při volné vazbě - odpojení vodiče a jeho vytažení</t>
  </si>
  <si>
    <t>67</t>
  </si>
  <si>
    <t>7590545116</t>
  </si>
  <si>
    <t>Montáž kabelu SEKU, SYKFY do žlabu</t>
  </si>
  <si>
    <t>-2086231532</t>
  </si>
  <si>
    <t>68</t>
  </si>
  <si>
    <t>7590545152</t>
  </si>
  <si>
    <t>Montáž kabelu SEKU, SYKFY na rošt přes 5 do 10 m</t>
  </si>
  <si>
    <t>340563435</t>
  </si>
  <si>
    <t>69</t>
  </si>
  <si>
    <t>7590555012</t>
  </si>
  <si>
    <t>Zhotovení formy kabelové na kabel do 10x2</t>
  </si>
  <si>
    <t>-26261339</t>
  </si>
  <si>
    <t>70</t>
  </si>
  <si>
    <t>7590545140</t>
  </si>
  <si>
    <t>Příprava kabelu na rošt do 10 žil</t>
  </si>
  <si>
    <t>-1792431798</t>
  </si>
  <si>
    <t>71</t>
  </si>
  <si>
    <t>7590525713</t>
  </si>
  <si>
    <t>Montáž ukončení celoplastového kabelu v závěru nebo rozvaděči se svorkovnicemi Sv12 bez pancíře 12p</t>
  </si>
  <si>
    <t>1204896008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</si>
  <si>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</si>
  <si>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72</t>
  </si>
  <si>
    <t>7590555090</t>
  </si>
  <si>
    <t>Montáž formy pro kabel TCEKY, TCEKE pro vnitřní část RZZ na kabelu 6 P 1,0 a 7 P 1,0</t>
  </si>
  <si>
    <t>1151600776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</si>
  <si>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</si>
  <si>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73</t>
  </si>
  <si>
    <t>7593315380</t>
  </si>
  <si>
    <t>Montáž panelu reléového</t>
  </si>
  <si>
    <t>540587136</t>
  </si>
  <si>
    <t>74</t>
  </si>
  <si>
    <t>7593310450</t>
  </si>
  <si>
    <t xml:space="preserve">Konstrukční díly Panel volné vazby úplný  (CV725719003M)</t>
  </si>
  <si>
    <t>-1580597135</t>
  </si>
  <si>
    <t>75</t>
  </si>
  <si>
    <t>7593335010</t>
  </si>
  <si>
    <t>Montáž reléového bloku</t>
  </si>
  <si>
    <t>-193314343</t>
  </si>
  <si>
    <t>76</t>
  </si>
  <si>
    <t>7593330040</t>
  </si>
  <si>
    <t>Výměnné díly Relé NMŠ 1-2000 (HM0404221990407)</t>
  </si>
  <si>
    <t>1098222276</t>
  </si>
  <si>
    <t>77</t>
  </si>
  <si>
    <t>7593330120</t>
  </si>
  <si>
    <t>Výměnné díly Relé NMŠ 1-1500 (HM0404221990415)</t>
  </si>
  <si>
    <t>69599759</t>
  </si>
  <si>
    <t>78</t>
  </si>
  <si>
    <t>7593333569</t>
  </si>
  <si>
    <t>Oprava reléových bloků V, VT</t>
  </si>
  <si>
    <t>-1390207527</t>
  </si>
  <si>
    <t>Oprava reléových bloků V, VT - oprava se provádí podle přidružených předpisů k předpisu SŽDC (ČD) T115, pokud není popsána, pak podle technických podmínek výrobku</t>
  </si>
  <si>
    <t>79</t>
  </si>
  <si>
    <t>7593333570</t>
  </si>
  <si>
    <t>Úprava reléové sady V</t>
  </si>
  <si>
    <t>260481765</t>
  </si>
  <si>
    <t>Úprava reléové sady V - úprava se provádí dle Pokynu č. j. 870/97 - S14 (včetně relé NMP1-2000, bude dodáno zhotovitelem opravy)</t>
  </si>
  <si>
    <t>80</t>
  </si>
  <si>
    <t>7593335040</t>
  </si>
  <si>
    <t>Montáž malorozměrného relé</t>
  </si>
  <si>
    <t>287863218</t>
  </si>
  <si>
    <t>81</t>
  </si>
  <si>
    <t>7598095210</t>
  </si>
  <si>
    <t>Měření zabezpečovacího relé před uvedením do provozu</t>
  </si>
  <si>
    <t>1253004734</t>
  </si>
  <si>
    <t>Měření zabezpečovacího relé před uvedením do provozu - kontrola zapojení, provedení příslušných měření, přezkoušení funkce</t>
  </si>
  <si>
    <t>82</t>
  </si>
  <si>
    <t>7593335030</t>
  </si>
  <si>
    <t>Montáž soupravy jištění reléového bloku VT</t>
  </si>
  <si>
    <t>-654542635</t>
  </si>
  <si>
    <t>83</t>
  </si>
  <si>
    <t>7499151010</t>
  </si>
  <si>
    <t>Dokončovací práce na elektrickém zařízení</t>
  </si>
  <si>
    <t>-8605142</t>
  </si>
  <si>
    <t>Dokončovací práce na elektrickém zařízení - uvádění zařízení do provozu, drobné montážní práce v rozvaděčích, koordinaci se zhotoviteli souvisejících zařízení apod.</t>
  </si>
  <si>
    <t>84</t>
  </si>
  <si>
    <t>7598095190</t>
  </si>
  <si>
    <t>Prověření volící skupiny za 1 tlačítko</t>
  </si>
  <si>
    <t>-597163302</t>
  </si>
  <si>
    <t>Prověření volící skupiny za 1 tlačítko - kontrola zapojení, provedení příslušných měření, nastavení parametrů, přezkoušení funkce</t>
  </si>
  <si>
    <t>85</t>
  </si>
  <si>
    <t>7598095205</t>
  </si>
  <si>
    <t>Prověření funkčnosti a regulace relé výměnových ovládacích</t>
  </si>
  <si>
    <t>-1614662621</t>
  </si>
  <si>
    <t>Prověření funkčnosti a regulace relé výměnových ovládacích - kontrola zapojení, provedení příslušných měření, přezkoušení funkce</t>
  </si>
  <si>
    <t>91</t>
  </si>
  <si>
    <t>7592810920</t>
  </si>
  <si>
    <t>Reléový stojan SZZ nevystrojený univerzální - kategorie SZZ dle TNŽ 34 2620:2002: SZZ 1., 2.nebo 3.kategorie</t>
  </si>
  <si>
    <t>komplet</t>
  </si>
  <si>
    <t>1314892406</t>
  </si>
  <si>
    <t>86</t>
  </si>
  <si>
    <t>7598095390</t>
  </si>
  <si>
    <t>Příprava ke komplexním zkouškám za 1 jízdní cestu do 30 výhybek</t>
  </si>
  <si>
    <t>-2122150859</t>
  </si>
  <si>
    <t>Příprava ke komplexním zkouškám za 1 jízdní cestu do 30 výhybek - oživení, seřízení a nastavení zařízení s ohledem na postup jeho uvádění do provozu</t>
  </si>
  <si>
    <t>87</t>
  </si>
  <si>
    <t>7598095460</t>
  </si>
  <si>
    <t>Komplexní zkouška za 1 jízdní cestu do 30 výhybek</t>
  </si>
  <si>
    <t>-1269748211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</si>
  <si>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</si>
  <si>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88</t>
  </si>
  <si>
    <t>7598095546</t>
  </si>
  <si>
    <t>Vyhotovení protokolu UTZ pro SZZ reléové a elektronické do 10 výhybkových jednotek</t>
  </si>
  <si>
    <t>-354139131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</si>
  <si>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</si>
  <si>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89</t>
  </si>
  <si>
    <t>7598095620</t>
  </si>
  <si>
    <t>Vyhotovení revizní správy SZZ reléové do 10 přestavníků</t>
  </si>
  <si>
    <t>1474961664</t>
  </si>
  <si>
    <t>Vyhotovení revizní správy SZZ reléové do 10 přestavníků - vykonání prohlídky a zkoušky pro napájení elektrického zařízení včetně vyhotovení revizní zprávy podle vyhl. 100/1995 Sb. a norem ČSN</t>
  </si>
  <si>
    <t>01.2 - Kabelizace</t>
  </si>
  <si>
    <t>M - Práce a dodávky M</t>
  </si>
  <si>
    <t xml:space="preserve">    22-M - Montáže technologických zařízení pro dopravní stavby</t>
  </si>
  <si>
    <t>Práce a dodávky M</t>
  </si>
  <si>
    <t>22-M</t>
  </si>
  <si>
    <t>Montáže technologických zařízení pro dopravní stavby</t>
  </si>
  <si>
    <t>119001423</t>
  </si>
  <si>
    <t>Dočasné zajištění kabelů a kabelových tratí z více než 6 volně ložených kabelů</t>
  </si>
  <si>
    <t>876511498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</si>
  <si>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6 kabelů</t>
  </si>
  <si>
    <t>171201221</t>
  </si>
  <si>
    <t>Poplatek za uložení na skládce (skládkovné) zeminy a kamení kód odpadu 17 05 04</t>
  </si>
  <si>
    <t>t</t>
  </si>
  <si>
    <t>CS ÚRS 2020 02</t>
  </si>
  <si>
    <t>-459807234</t>
  </si>
  <si>
    <t>Poplatek za uložení stavebního odpadu na skládce (skládkovné) zeminy a kamení zatříděného do Katalogu odpadů pod kódem 17 05 04</t>
  </si>
  <si>
    <t>220060301</t>
  </si>
  <si>
    <t>Příprava kabelového bubnu a uzavření konců kabelu do 100 žil</t>
  </si>
  <si>
    <t>8438695</t>
  </si>
  <si>
    <t>Přistavení a příprava kabelového bubnu a uzavření konců kabelu včetně přípravy a přistavení kabelového bubnu na místo tažení nebo na místo odvíjení kabelu, naměření délky, odříznutí, odpancéřování, úpravy a uzavření dvou konců kabelů do 100 žil</t>
  </si>
  <si>
    <t>220060342</t>
  </si>
  <si>
    <t>Přeměření izolačního stavu a kontinuity kabelu úložného 20 žil</t>
  </si>
  <si>
    <t>-1595048286</t>
  </si>
  <si>
    <t>Přeměření izolačního stavu a kontinuity žil kabelu včetně úpravy dvou konců kabelu ke zkoušení, přezkoušení elektrických hodnot kabelu, úpravy a uzavření dvou konců konců kabelu úložného 20 žil</t>
  </si>
  <si>
    <t>220061161</t>
  </si>
  <si>
    <t>Montáž kabel úložný volně uložený jádro 0,8 mm TCEKE do 50 XN</t>
  </si>
  <si>
    <t>1121019879</t>
  </si>
  <si>
    <t>Montáž kabelu úložného volně uloženého včetně přípravy kabelového bubnu a přistavení k místu pokládky, odvinutí a uložení kabelu do kabelového lůžka nebo do žlabu a protažení překážkami, odřezání kabelu, uzavření konců kabelu a přemístění kabelového bubnu TCEKE s jádrem 0,8 mm do 50 XN</t>
  </si>
  <si>
    <t>220061701</t>
  </si>
  <si>
    <t>Zatažení kabelu do objektu do 9 kg/m</t>
  </si>
  <si>
    <t>-1969461448</t>
  </si>
  <si>
    <t>Zatažení kabelu do objektu včetně vyčištění přístupu do objektu, odvinutí a zatažení kabelu do objektu do 9 kg/m</t>
  </si>
  <si>
    <t>220880163</t>
  </si>
  <si>
    <t>Převzetí místnosti stavědlové ústředny do 60 výhybek</t>
  </si>
  <si>
    <t>422952272</t>
  </si>
  <si>
    <t>Převzetí místností a seznámení se situací v reléové zabezpečovací ústředně před zahájením výstavby do 60 výhybek</t>
  </si>
  <si>
    <t>34140052</t>
  </si>
  <si>
    <t>vodič izolovaný s Cu jádrem U necínovaný 1x0,80mm</t>
  </si>
  <si>
    <t>256</t>
  </si>
  <si>
    <t>1009733240</t>
  </si>
  <si>
    <t>460010021</t>
  </si>
  <si>
    <t>Vytyčení trasy vedení podzemního v obvodu železniční stanice</t>
  </si>
  <si>
    <t>km</t>
  </si>
  <si>
    <t>-810780614</t>
  </si>
  <si>
    <t xml:space="preserve">Vytyčení trasy  vedení kabelového (podzemního) v obvodu železniční stanice</t>
  </si>
  <si>
    <t>34575131</t>
  </si>
  <si>
    <t>žlab kabelový s víkem PVC (100x100)</t>
  </si>
  <si>
    <t>-664350916</t>
  </si>
  <si>
    <t>460070114</t>
  </si>
  <si>
    <t>Hloubení nezapažených jam pro uložení přestavníku se zhotovením ohrádky ručně v hornině tř 4</t>
  </si>
  <si>
    <t>-1243052471</t>
  </si>
  <si>
    <t xml:space="preserve">Hloubení nezapažených jam ručně pro ostatní konstrukce  s přemístěním výkopku do vzdálenosti 3 m od okraje jámy nebo naložením na dopravní prostředek, včetně zásypu, zhutnění a urovnání povrchu pro uložení přestavníku se zhotovením ohrádky, v hornině třídy 4</t>
  </si>
  <si>
    <t>460070404</t>
  </si>
  <si>
    <t>Hloubení nezapažených jam pro základy zemních podpěr v hornině tř 4</t>
  </si>
  <si>
    <t>1492653947</t>
  </si>
  <si>
    <t xml:space="preserve">Hloubení nezapažených jam ručně pro ostatní konstrukce  s přemístěním výkopku do vzdálenosti 3 m od okraje jámy nebo naložením na dopravní prostředek, včetně zásypu, zhutnění a urovnání povrchu pro základy zemních podpěr kolejových skříněk pro releové soubory, kabelových stojánků s přepěťovou ochranou, kabelových závěrů a osvětlení výměn, v hornině třídy 4</t>
  </si>
  <si>
    <t>460150135</t>
  </si>
  <si>
    <t>Hloubení kabelových zapažených i nezapažených rýh ručně š 35 cm, hl 50 cm, v hornině tř 5</t>
  </si>
  <si>
    <t>1640479019</t>
  </si>
  <si>
    <t>Hloubení zapažených i nezapažených kabelových rýh ručně včetně urovnání dna s přemístěním výkopku do vzdálenosti 3 m od okraje jámy nebo naložením na dopravní prostředek šířky 35 cm, hloubky 50 cm, v hornině třídy 5</t>
  </si>
  <si>
    <t>28610003</t>
  </si>
  <si>
    <t>trubka tlaková hrdlovaná vodovodní PVC dl 6m DN 150</t>
  </si>
  <si>
    <t>-1688340485</t>
  </si>
  <si>
    <t>460150334</t>
  </si>
  <si>
    <t>Hloubení kabelových zapažených i nezapažených rýh ručně š 50 cm, hl 150 cm, v hornině tř 4</t>
  </si>
  <si>
    <t>-826009300</t>
  </si>
  <si>
    <t>Hloubení zapažených i nezapažených kabelových rýh ručně včetně urovnání dna s přemístěním výkopku do vzdálenosti 3 m od okraje jámy nebo naložením na dopravní prostředek šířky 50 cm, hloubky 150 cm, v hornině třídy 4</t>
  </si>
  <si>
    <t>460310105</t>
  </si>
  <si>
    <t>Řízený zemní protlak strojně v hornině tř 1 až 4 hloubky do 6 m vnějšího průměru do 160 mm</t>
  </si>
  <si>
    <t>2019649594</t>
  </si>
  <si>
    <t xml:space="preserve">Zemní protlaky strojně  neřízený zemní protlak ( krtek) řízené horizontální vrtání v hornině tř. 1 až 4 pro protlačení PE trub, v hloubce do 6 m vnějšího průměru vrtu přes 125 do 160 mm</t>
  </si>
  <si>
    <t>460510105</t>
  </si>
  <si>
    <t>Kabelové prostupy z trub plastových pod koleje do pískového lože, průměru do 15 cm</t>
  </si>
  <si>
    <t>-1483843593</t>
  </si>
  <si>
    <t xml:space="preserve">Kabelové prostupy, kanály a multikanály  kabelové prostupy pod koleje do pískového lože, včetně zatažení protahovacího lana, vnitřního průměru přes 10 do 15 cm</t>
  </si>
  <si>
    <t>460510273</t>
  </si>
  <si>
    <t>Kanály do rýhy ze žlabů plastových šířky do 10 cm</t>
  </si>
  <si>
    <t>2464948</t>
  </si>
  <si>
    <t xml:space="preserve">Kabelové prostupy, kanály a multikanály  kanály ze žlabů plastových včetně utěsnění, vyspárování a zakrytí víkem do rýhy, bez výkopových prací, vnější šířky do 10 cm</t>
  </si>
  <si>
    <t>460520176</t>
  </si>
  <si>
    <t>Montáž trubek ochranných plastových ohebných do 172 mm uložených do rýhy</t>
  </si>
  <si>
    <t>-1911742520</t>
  </si>
  <si>
    <t>Montáž trubek ochranných uložených volně do rýhy plastových ohebných, vnitřního průměru přes 133 do 172 mm</t>
  </si>
  <si>
    <t>460560005</t>
  </si>
  <si>
    <t>Zásyp rýh ručně šířky 20 cm, hloubky 50 cm, z horniny třídy 5</t>
  </si>
  <si>
    <t>-1771775148</t>
  </si>
  <si>
    <t>Zásyp kabelových rýh ručně s uložením výkopku ve vrstvách včetně zhutnění a urovnání povrchu šířky 20 cm hloubky 50 cm, v hornině třídy 5</t>
  </si>
  <si>
    <t>460620015</t>
  </si>
  <si>
    <t>Provizorní úprava terénu se zhutněním, v hornině tř 5</t>
  </si>
  <si>
    <t>m2</t>
  </si>
  <si>
    <t>-180519369</t>
  </si>
  <si>
    <t xml:space="preserve">Úprava terénu  provizorní úprava terénu včetně odkopání drobných nerovností a zásypu prohlubní se zhutněním, v hornině třídy 5</t>
  </si>
  <si>
    <t>460620032</t>
  </si>
  <si>
    <t>Vyčištění štěrkového lože při křížení kabelů za vyloučení provozu</t>
  </si>
  <si>
    <t>m3</t>
  </si>
  <si>
    <t>-35497106</t>
  </si>
  <si>
    <t xml:space="preserve">Úprava terénu  vyčištění štěrkového lože při křížení kabelů pod dosavadní kolejí včetně zpětného uložení, urovnání a zhutnění za vyloučení provozu</t>
  </si>
  <si>
    <t>HZS4221</t>
  </si>
  <si>
    <t>Hodinová zúčtovací sazba geodet</t>
  </si>
  <si>
    <t>252768309</t>
  </si>
  <si>
    <t xml:space="preserve">Hodinové zúčtovací sazby ostatních profesí  revizní a kontrolní činnost geodet</t>
  </si>
  <si>
    <t>01.3 - Oprava kolejové brzdy</t>
  </si>
  <si>
    <t>5 - Komunikace pozemní</t>
  </si>
  <si>
    <t>OST - Ostatní</t>
  </si>
  <si>
    <t>Komunikace pozemní</t>
  </si>
  <si>
    <t>5905055010</t>
  </si>
  <si>
    <t>Odstranění stávajícího kolejového lože odtěžením v koleji</t>
  </si>
  <si>
    <t>-1483722532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</si>
  <si>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</si>
  <si>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5905060010</t>
  </si>
  <si>
    <t>Zřízení nového kolejového lože v koleji</t>
  </si>
  <si>
    <t>1884798113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</si>
  <si>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</si>
  <si>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5956101005</t>
  </si>
  <si>
    <t>Pražec dřevěný příčný nevystrojený dub 2600x260x150 mm</t>
  </si>
  <si>
    <t>-1887728739</t>
  </si>
  <si>
    <t>5956110000</t>
  </si>
  <si>
    <t>Podpory kolejových brzd dub</t>
  </si>
  <si>
    <t>-1444029375</t>
  </si>
  <si>
    <t>5906005010</t>
  </si>
  <si>
    <t>Ruční výměna pražce v KL otevřeném pražec dřevěný příčný nevystrojený</t>
  </si>
  <si>
    <t>-105927145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</si>
  <si>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</si>
  <si>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</si>
  <si>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5955101000</t>
  </si>
  <si>
    <t>Kamenivo drcené štěrk frakce 31,5/63 třídy BI</t>
  </si>
  <si>
    <t>675246131</t>
  </si>
  <si>
    <t>5955101012</t>
  </si>
  <si>
    <t>Kamenivo drcené štěrk frakce 16/32</t>
  </si>
  <si>
    <t>-613957042</t>
  </si>
  <si>
    <t>5958158070</t>
  </si>
  <si>
    <t>Podložka polyetylenová pod podkladnici 380/160/2 (S4, R4)</t>
  </si>
  <si>
    <t>1795368936</t>
  </si>
  <si>
    <t>5958158005</t>
  </si>
  <si>
    <t xml:space="preserve">Podložka pryžová pod patu kolejnice S49  183/126/6</t>
  </si>
  <si>
    <t>1469300434</t>
  </si>
  <si>
    <t>5958128010</t>
  </si>
  <si>
    <t>Komplety ŽS 4 (šroub RS 1, matice M 24, podložka Fe6, svěrka ŽS4)</t>
  </si>
  <si>
    <t>1075054991</t>
  </si>
  <si>
    <t>5958140000</t>
  </si>
  <si>
    <t>Podkladnice žebrová tv. S4</t>
  </si>
  <si>
    <t>-1216185996</t>
  </si>
  <si>
    <t>5958134075</t>
  </si>
  <si>
    <t>Součásti upevňovací vrtule R1(145)</t>
  </si>
  <si>
    <t>-877024014</t>
  </si>
  <si>
    <t>5958134040</t>
  </si>
  <si>
    <t>Součásti upevňovací kroužek pružný dvojitý Fe 6</t>
  </si>
  <si>
    <t>-227947363</t>
  </si>
  <si>
    <t>7593500060</t>
  </si>
  <si>
    <t>Trasy kabelového vedení Kabelové žlaby Dlaždice betonová 5,5x50x50cm (HM0592420410000)</t>
  </si>
  <si>
    <t>1819565387</t>
  </si>
  <si>
    <t>7591890010</t>
  </si>
  <si>
    <t>Ostatní Sada kotevního šroubu 375 mm (kotevní šroub 375mm, matice, pérovka, zajištění šroubu)</t>
  </si>
  <si>
    <t>289356294</t>
  </si>
  <si>
    <t>7591890012</t>
  </si>
  <si>
    <t>Ostatní Sada kotevního šroubu 325 mm (kotevní šroub 325mm, matice, pérovka, zajištění šroubu)</t>
  </si>
  <si>
    <t>946939363</t>
  </si>
  <si>
    <t>7591890020</t>
  </si>
  <si>
    <t>Ostatní U profil 755mm, spojovací kus včetně vrtání</t>
  </si>
  <si>
    <t>-1183514172</t>
  </si>
  <si>
    <t>5906060010</t>
  </si>
  <si>
    <t>Vrtání pražce dřevěného do 8 otvorů</t>
  </si>
  <si>
    <t>-188433051</t>
  </si>
  <si>
    <t>Vrtání pražce dřevěného do 8 otvorů. Poznámka: 1. V cenách jsou započteny náklady na potřebnou manipulaci, označení, vyvrtání otvorů a jejich ošetření impregnací.</t>
  </si>
  <si>
    <t>5907050020</t>
  </si>
  <si>
    <t>Dělení kolejnic řezáním nebo rozbroušením tv. S49</t>
  </si>
  <si>
    <t>-1837556134</t>
  </si>
  <si>
    <t>Dělení kolejnic řezáním nebo rozbroušením tv. S49. Poznámka: 1. V cenách jsou započteny náklady na manipulaci podložení, označení a provedení řezu kolejnice.</t>
  </si>
  <si>
    <t>Poznámka k položce:_x000d_
Řez=kus</t>
  </si>
  <si>
    <t>5909010020</t>
  </si>
  <si>
    <t>Ojedinělé ruční podbití pražců příčných dřevěných</t>
  </si>
  <si>
    <t>-1984653139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</si>
  <si>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</si>
  <si>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5909020030</t>
  </si>
  <si>
    <t>Oprava nivelety do 100 mm ručně koleje směrový posun a zdvih</t>
  </si>
  <si>
    <t>-1794652611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</si>
  <si>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</si>
  <si>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Poznámka k položce:_x000d_
Metr koleje=m</t>
  </si>
  <si>
    <t>5910020130</t>
  </si>
  <si>
    <t>Svařování kolejnic termitem plný předehřev standardní spára svar jednotlivý tv. S49</t>
  </si>
  <si>
    <t>svar</t>
  </si>
  <si>
    <t>-1324792971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</si>
  <si>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</si>
  <si>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5914070010</t>
  </si>
  <si>
    <t>Oprava konstrukční vrstvy pražcového podloží tl. do 0,15 m</t>
  </si>
  <si>
    <t>610476557</t>
  </si>
  <si>
    <t>Oprava konstrukční vrstvy pražcového podloží tl. do 0,15 m. Poznámka: 1. V cenách jsou započteny náklady na opravu konstrukční vrstvy zemního tělesa a naložení výzisku na dopravní prostředek. 2. V cenách nejsou obsaženy náklady na zemní práce a dodávku materiálu.</t>
  </si>
  <si>
    <t>Poznámka k položce:_x000d_
VL Ž4</t>
  </si>
  <si>
    <t>5915005040</t>
  </si>
  <si>
    <t>Hloubení rýh nebo jam na železničním spodku IV. třídy</t>
  </si>
  <si>
    <t>566692664</t>
  </si>
  <si>
    <t>Hloubení rýh nebo jam na železničním spodku IV. třídy. Poznámka: 1. V cenách jsou započteny náklady na hloubení a uložení výzisku na terén nebo naložení na dopravní prostředek a uložení na úložišti.</t>
  </si>
  <si>
    <t>5915007020</t>
  </si>
  <si>
    <t>Zásyp jam nebo rýh sypaninou na železničním spodku se zhutněním</t>
  </si>
  <si>
    <t>-1318139268</t>
  </si>
  <si>
    <t>Zásyp jam nebo rýh sypaninou na železničním spodku se zhutněním. Poznámka: 1. Ceny zásypu jam a rýh se zhutněním jsou určeny pro jakoukoliv míru zhutnění.</t>
  </si>
  <si>
    <t>OST</t>
  </si>
  <si>
    <t>Ostatní</t>
  </si>
  <si>
    <t>7591705050</t>
  </si>
  <si>
    <t>Montáž ovládací soupravy DKB</t>
  </si>
  <si>
    <t>512</t>
  </si>
  <si>
    <t>-547735389</t>
  </si>
  <si>
    <t>7591707050</t>
  </si>
  <si>
    <t>Demontáž ovládací soupravy DKB</t>
  </si>
  <si>
    <t>-155171407</t>
  </si>
  <si>
    <t>7591810090</t>
  </si>
  <si>
    <t>Kolejové brzdy JKB tlumič jednoramenné páky komplet JKB, sestava pružinového tlumiče</t>
  </si>
  <si>
    <t>1996253127</t>
  </si>
  <si>
    <t>7591810092</t>
  </si>
  <si>
    <t>Kolejové brzdy JKB tlumič dvouramenné páky komplet JKB, sestava pružinového tlumiče</t>
  </si>
  <si>
    <t>416771239</t>
  </si>
  <si>
    <t>7591815070</t>
  </si>
  <si>
    <t>Montáž tlumiče komplet JKB jednoramenné páky</t>
  </si>
  <si>
    <t>-2115136629</t>
  </si>
  <si>
    <t>7591815072</t>
  </si>
  <si>
    <t>Montáž tlumiče komplet JKB dvouramenné páky</t>
  </si>
  <si>
    <t>-689689644</t>
  </si>
  <si>
    <t>7591815404</t>
  </si>
  <si>
    <t>Montáž kolejové brzdy DKB 6-článků</t>
  </si>
  <si>
    <t>-1311053977</t>
  </si>
  <si>
    <t>Montáž kolejové brzdy DKB 6-článků - určení místa umístění, usazení KB na lože, připojení k rozvodům vzduchu, kontrola ovládání, provozní ošetření mazivy, případný nátěr, seřízení a přezkoušení</t>
  </si>
  <si>
    <t>7591815410</t>
  </si>
  <si>
    <t>Montáž nakolejovače DKB</t>
  </si>
  <si>
    <t>504741944</t>
  </si>
  <si>
    <t>7591810286</t>
  </si>
  <si>
    <t>Kolejové brzdy DKB nakolejovač-GO, ocelový odlitek</t>
  </si>
  <si>
    <t>-1059425395</t>
  </si>
  <si>
    <t>7591815415</t>
  </si>
  <si>
    <t>Montáž vzduchového válce DKB</t>
  </si>
  <si>
    <t>-1815639964</t>
  </si>
  <si>
    <t>7591810298</t>
  </si>
  <si>
    <t>Kolejové brzdy DKB válec DKB-GO, dvoukomorový pneumatický válec po GO</t>
  </si>
  <si>
    <t>-1817959017</t>
  </si>
  <si>
    <t>7591810302</t>
  </si>
  <si>
    <t>Kolejové brzdy DKB odfukovací hrdlo DKB-GO, sestava tělesa šroubení a pístu po GO</t>
  </si>
  <si>
    <t>-442003862</t>
  </si>
  <si>
    <t>7591810296</t>
  </si>
  <si>
    <t>Kolejové brzdy DKB rozvody vzduchu k válcům 6 článkové kolejové brzdy DKB, součástí je trubka rozvodného potrubí, nátrubek, deska základny, podpěra, držák, čep a ostatní spojovací materiál</t>
  </si>
  <si>
    <t>1323703816</t>
  </si>
  <si>
    <t>7591810344</t>
  </si>
  <si>
    <t>Kolejové brzdy DKB šroub k lištám M27x80 (8G)+matice a podložka DKB</t>
  </si>
  <si>
    <t>238819680</t>
  </si>
  <si>
    <t>7591810332</t>
  </si>
  <si>
    <t>Kolejové brzdy DKB spojovací hadice DKB, vysokotlaká hadice s ocelovými koncovkami</t>
  </si>
  <si>
    <t>-1090230925</t>
  </si>
  <si>
    <t>7591810334</t>
  </si>
  <si>
    <t>Kolejové brzdy DKB tendrová hadice DKB, vysokotlaká hadice s ocelovými koncovkami</t>
  </si>
  <si>
    <t>1645564916</t>
  </si>
  <si>
    <t>7591810346</t>
  </si>
  <si>
    <t>Kolejové brzdy DKB šroub TR68 DKB</t>
  </si>
  <si>
    <t>-613117119</t>
  </si>
  <si>
    <t>7591810348</t>
  </si>
  <si>
    <t>Kolejové brzdy DKB kámen TR68 DKB, matice TR68</t>
  </si>
  <si>
    <t>-1227566536</t>
  </si>
  <si>
    <t>7591817404</t>
  </si>
  <si>
    <t>Demontáž kolejové brzdy DKB 6-článků</t>
  </si>
  <si>
    <t>-400803612</t>
  </si>
  <si>
    <t>Demontáž kolejové brzdy DKB 6-článků - demontáž KB, odpojení KB od vzduchového rozvodu, vyjmutí z lože</t>
  </si>
  <si>
    <t>7591817410</t>
  </si>
  <si>
    <t>Demontáž nakolejovače DKB</t>
  </si>
  <si>
    <t>905620485</t>
  </si>
  <si>
    <t>7591817415</t>
  </si>
  <si>
    <t>Demontáž vzduchového válce DKB</t>
  </si>
  <si>
    <t>-1211195872</t>
  </si>
  <si>
    <t>7591915065</t>
  </si>
  <si>
    <t>Montáž potrubí vzduchotechniky</t>
  </si>
  <si>
    <t>1169867402</t>
  </si>
  <si>
    <t>7591915110</t>
  </si>
  <si>
    <t>Montáž armatur</t>
  </si>
  <si>
    <t>-1459340005</t>
  </si>
  <si>
    <t>Montáž armatur - zahrnuje umístění a připojení k rozvodům tlakového vzduchu, k NN</t>
  </si>
  <si>
    <t>7591910490</t>
  </si>
  <si>
    <t>Spádoviště - kompresorovny Kulový ventil DN 65 přírubový</t>
  </si>
  <si>
    <t>-693404268</t>
  </si>
  <si>
    <t>7591910500</t>
  </si>
  <si>
    <t xml:space="preserve">Spádoviště - kompresorovny Pojišťovací ventil  DN 15</t>
  </si>
  <si>
    <t>-2093793419</t>
  </si>
  <si>
    <t>7591910520</t>
  </si>
  <si>
    <t xml:space="preserve">Spádoviště - kompresorovny Redukční ventil  DAKO</t>
  </si>
  <si>
    <t>-1461107876</t>
  </si>
  <si>
    <t>7591910530</t>
  </si>
  <si>
    <t>Spádoviště - kompresorovny Odkalení, trubka 1/2".</t>
  </si>
  <si>
    <t>307935950</t>
  </si>
  <si>
    <t>7591910480</t>
  </si>
  <si>
    <t>Spádoviště - kompresorovny Šachta, svařenec z plechu tl.5mm 900š*700d*600h, včetně víka</t>
  </si>
  <si>
    <t>-1187664754</t>
  </si>
  <si>
    <t>7591910470</t>
  </si>
  <si>
    <t>Spádoviště - kompresorovny Podzemní zásobník vzduchu, bituminované potrubí pr. 220mm, přivařená zaslepovací čela, dilatační spojky, s ochranou povrchovou úpravou</t>
  </si>
  <si>
    <t>248223261</t>
  </si>
  <si>
    <t>7591700060</t>
  </si>
  <si>
    <t>Spádoviště - ovládání Ovládací souprava OSDKB, dvoukomorový pneumatický válec</t>
  </si>
  <si>
    <t>226557418</t>
  </si>
  <si>
    <t>7591910560</t>
  </si>
  <si>
    <t>Spádoviště - kompresorovny air/oil separator 98262-215</t>
  </si>
  <si>
    <t>-1055669697</t>
  </si>
  <si>
    <t>01.4 - Materiál objednatele - NEOCEŇOVAT</t>
  </si>
  <si>
    <t>7591010190</t>
  </si>
  <si>
    <t>Přestavníky Přestavník elektromotorický EP 691.1/P (CV200919001)</t>
  </si>
  <si>
    <t>1014313009</t>
  </si>
  <si>
    <t>7591080780</t>
  </si>
  <si>
    <t>Ostatní náhradní díly EP600 Souprava připevňovací kloubová elmot.přestav. (CV030839002)</t>
  </si>
  <si>
    <t>1690599386</t>
  </si>
  <si>
    <t>7590920200</t>
  </si>
  <si>
    <t xml:space="preserve">Součásti výkolejek Spojnice přestavník.S II  (CV701629001)</t>
  </si>
  <si>
    <t>139857815</t>
  </si>
  <si>
    <t>7591050050</t>
  </si>
  <si>
    <t>Kryty Kryt spojnic ochranný úplný (CV030729001M)</t>
  </si>
  <si>
    <t>2125951910</t>
  </si>
  <si>
    <t>02 - Vedlejší a ostatní náklady, náklady na dopravu</t>
  </si>
  <si>
    <t>02.1 - Vedlejší a ostatní náklady</t>
  </si>
  <si>
    <t>VRN - Vedlejší rozpočtové náklady</t>
  </si>
  <si>
    <t>VRN</t>
  </si>
  <si>
    <t>Vedlejší rozpočtové náklady</t>
  </si>
  <si>
    <t>023101031</t>
  </si>
  <si>
    <t>Projektové práce Projektové práce v rozsahu ZRN (vyjma dále jmenované práce) přes 5 do 20 mil. Kč</t>
  </si>
  <si>
    <t>%</t>
  </si>
  <si>
    <t>-2093570151</t>
  </si>
  <si>
    <t>Poznámka k položce:_x000d_
Základna pro výpočet - ZRN</t>
  </si>
  <si>
    <t>023131011</t>
  </si>
  <si>
    <t>Projektové práce Dokumentace skutečného provedení zabezpečovacích, sdělovacích, elektrických zařízení</t>
  </si>
  <si>
    <t>227950587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</si>
  <si>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</si>
  <si>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</si>
  <si>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024101401</t>
  </si>
  <si>
    <t>Inženýrská činnost koordinační a kompletační činnost</t>
  </si>
  <si>
    <t>1879046846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</si>
  <si>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</si>
  <si>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</si>
  <si>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-1301327787</t>
  </si>
  <si>
    <t>029101001</t>
  </si>
  <si>
    <t>Ostatní náklady Náklady na informační cedule, desky, publikační náklady, aj.</t>
  </si>
  <si>
    <t>1179637995</t>
  </si>
  <si>
    <t>02.2 - Náklady na dopravu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</si>
  <si>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</si>
  <si>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</si>
  <si>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-1941790545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</si>
  <si>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</si>
  <si>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</si>
  <si>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</si>
  <si>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</si>
  <si>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-1394981414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</si>
  <si>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</si>
  <si>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</si>
  <si>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</si>
  <si>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455434472</t>
  </si>
  <si>
    <t>Doprava obousměrná (např. dodávek z vlastních zásob zhotovitele nebo objednatele nebo výzisku) mechanizací o nosnosti do 3,5 t elektrosoučástek, montážního materiálu, kameniva, písku, dlažebních kostek, suti, atd.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</si>
  <si>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</si>
  <si>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9909000100</t>
  </si>
  <si>
    <t>Poplatek za uložení suti nebo hmot na oficiální skládku</t>
  </si>
  <si>
    <t>-1685675657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</si>
  <si>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</si>
  <si>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</si>
  <si>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</si>
  <si>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952084967</t>
  </si>
  <si>
    <t xml:space="preserve"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</si>
  <si>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9902900100</t>
  </si>
  <si>
    <t>Naložení sypanin, drobného kusového materiálu, suti</t>
  </si>
  <si>
    <t>-85092568</t>
  </si>
  <si>
    <t xml:space="preserve"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</si>
  <si>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</si>
  <si>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</si>
  <si>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-1208957175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</si>
  <si>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</si>
  <si>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9903100200</t>
  </si>
  <si>
    <t>Přeprava mechanizace na místo prováděných prací o hmotnosti do 12 t do 200 km</t>
  </si>
  <si>
    <t>-1475329146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</si>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</sst>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kolejové brzdy 3 včetně ovládání v žst. Plzeň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Plzeň seř.n.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17. 8. 2020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Správa železnic, státní organizace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ROUND(AG95+AG100,2)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ROUND(AS95+AS100,2)</f>
        <v>0</v>
      </c>
      <c r="AT94" s="111">
        <f>ROUND(SUM(AV94:AW94),2)</f>
        <v>0</v>
      </c>
      <c r="AU94" s="112">
        <f>ROUND(AU95+AU100,5)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ROUND(AZ95+AZ100,2)</f>
        <v>0</v>
      </c>
      <c r="BA94" s="111">
        <f>ROUND(BA95+BA100,2)</f>
        <v>0</v>
      </c>
      <c r="BB94" s="111">
        <f>ROUND(BB95+BB100,2)</f>
        <v>0</v>
      </c>
      <c r="BC94" s="111">
        <f>ROUND(BC95+BC100,2)</f>
        <v>0</v>
      </c>
      <c r="BD94" s="113">
        <f>ROUND(BD95+BD100,2)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7"/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ROUND(SUM(AG96:AG99),2)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81</v>
      </c>
      <c r="AR95" s="123"/>
      <c r="AS95" s="124">
        <f>ROUND(SUM(AS96:AS99),2)</f>
        <v>0</v>
      </c>
      <c r="AT95" s="125">
        <f>ROUND(SUM(AV95:AW95),2)</f>
        <v>0</v>
      </c>
      <c r="AU95" s="126">
        <f>ROUND(SUM(AU96:AU99),5)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ROUND(SUM(AZ96:AZ99),2)</f>
        <v>0</v>
      </c>
      <c r="BA95" s="125">
        <f>ROUND(SUM(BA96:BA99),2)</f>
        <v>0</v>
      </c>
      <c r="BB95" s="125">
        <f>ROUND(SUM(BB96:BB99),2)</f>
        <v>0</v>
      </c>
      <c r="BC95" s="125">
        <f>ROUND(SUM(BC96:BC99),2)</f>
        <v>0</v>
      </c>
      <c r="BD95" s="127">
        <f>ROUND(SUM(BD96:BD99),2)</f>
        <v>0</v>
      </c>
      <c r="BE95" s="7"/>
      <c r="BS95" s="128" t="s">
        <v>74</v>
      </c>
      <c r="BT95" s="128" t="s">
        <v>82</v>
      </c>
      <c r="BU95" s="128" t="s">
        <v>76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4" customFormat="1" ht="16.5" customHeight="1">
      <c r="A96" s="129" t="s">
        <v>85</v>
      </c>
      <c r="B96" s="67"/>
      <c r="C96" s="130"/>
      <c r="D96" s="130"/>
      <c r="E96" s="131" t="s">
        <v>86</v>
      </c>
      <c r="F96" s="131"/>
      <c r="G96" s="131"/>
      <c r="H96" s="131"/>
      <c r="I96" s="131"/>
      <c r="J96" s="130"/>
      <c r="K96" s="131" t="s">
        <v>87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'01.1 - Zabezpečovací zaří...'!J32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88</v>
      </c>
      <c r="AR96" s="69"/>
      <c r="AS96" s="134">
        <v>0</v>
      </c>
      <c r="AT96" s="135">
        <f>ROUND(SUM(AV96:AW96),2)</f>
        <v>0</v>
      </c>
      <c r="AU96" s="136">
        <f>'01.1 - Zabezpečovací zaří...'!P120</f>
        <v>0</v>
      </c>
      <c r="AV96" s="135">
        <f>'01.1 - Zabezpečovací zaří...'!J35</f>
        <v>0</v>
      </c>
      <c r="AW96" s="135">
        <f>'01.1 - Zabezpečovací zaří...'!J36</f>
        <v>0</v>
      </c>
      <c r="AX96" s="135">
        <f>'01.1 - Zabezpečovací zaří...'!J37</f>
        <v>0</v>
      </c>
      <c r="AY96" s="135">
        <f>'01.1 - Zabezpečovací zaří...'!J38</f>
        <v>0</v>
      </c>
      <c r="AZ96" s="135">
        <f>'01.1 - Zabezpečovací zaří...'!F35</f>
        <v>0</v>
      </c>
      <c r="BA96" s="135">
        <f>'01.1 - Zabezpečovací zaří...'!F36</f>
        <v>0</v>
      </c>
      <c r="BB96" s="135">
        <f>'01.1 - Zabezpečovací zaří...'!F37</f>
        <v>0</v>
      </c>
      <c r="BC96" s="135">
        <f>'01.1 - Zabezpečovací zaří...'!F38</f>
        <v>0</v>
      </c>
      <c r="BD96" s="137">
        <f>'01.1 - Zabezpečovací zaří...'!F39</f>
        <v>0</v>
      </c>
      <c r="BE96" s="4"/>
      <c r="BT96" s="138" t="s">
        <v>84</v>
      </c>
      <c r="BV96" s="138" t="s">
        <v>77</v>
      </c>
      <c r="BW96" s="138" t="s">
        <v>89</v>
      </c>
      <c r="BX96" s="138" t="s">
        <v>83</v>
      </c>
      <c r="CL96" s="138" t="s">
        <v>1</v>
      </c>
    </row>
    <row r="97" s="4" customFormat="1" ht="16.5" customHeight="1">
      <c r="A97" s="129" t="s">
        <v>85</v>
      </c>
      <c r="B97" s="67"/>
      <c r="C97" s="130"/>
      <c r="D97" s="130"/>
      <c r="E97" s="131" t="s">
        <v>90</v>
      </c>
      <c r="F97" s="131"/>
      <c r="G97" s="131"/>
      <c r="H97" s="131"/>
      <c r="I97" s="131"/>
      <c r="J97" s="130"/>
      <c r="K97" s="131" t="s">
        <v>91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'01.2 - Kabelizace'!J32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88</v>
      </c>
      <c r="AR97" s="69"/>
      <c r="AS97" s="134">
        <v>0</v>
      </c>
      <c r="AT97" s="135">
        <f>ROUND(SUM(AV97:AW97),2)</f>
        <v>0</v>
      </c>
      <c r="AU97" s="136">
        <f>'01.2 - Kabelizace'!P122</f>
        <v>0</v>
      </c>
      <c r="AV97" s="135">
        <f>'01.2 - Kabelizace'!J35</f>
        <v>0</v>
      </c>
      <c r="AW97" s="135">
        <f>'01.2 - Kabelizace'!J36</f>
        <v>0</v>
      </c>
      <c r="AX97" s="135">
        <f>'01.2 - Kabelizace'!J37</f>
        <v>0</v>
      </c>
      <c r="AY97" s="135">
        <f>'01.2 - Kabelizace'!J38</f>
        <v>0</v>
      </c>
      <c r="AZ97" s="135">
        <f>'01.2 - Kabelizace'!F35</f>
        <v>0</v>
      </c>
      <c r="BA97" s="135">
        <f>'01.2 - Kabelizace'!F36</f>
        <v>0</v>
      </c>
      <c r="BB97" s="135">
        <f>'01.2 - Kabelizace'!F37</f>
        <v>0</v>
      </c>
      <c r="BC97" s="135">
        <f>'01.2 - Kabelizace'!F38</f>
        <v>0</v>
      </c>
      <c r="BD97" s="137">
        <f>'01.2 - Kabelizace'!F39</f>
        <v>0</v>
      </c>
      <c r="BE97" s="4"/>
      <c r="BT97" s="138" t="s">
        <v>84</v>
      </c>
      <c r="BV97" s="138" t="s">
        <v>77</v>
      </c>
      <c r="BW97" s="138" t="s">
        <v>92</v>
      </c>
      <c r="BX97" s="138" t="s">
        <v>83</v>
      </c>
      <c r="CL97" s="138" t="s">
        <v>1</v>
      </c>
    </row>
    <row r="98" s="4" customFormat="1" ht="16.5" customHeight="1">
      <c r="A98" s="129" t="s">
        <v>85</v>
      </c>
      <c r="B98" s="67"/>
      <c r="C98" s="130"/>
      <c r="D98" s="130"/>
      <c r="E98" s="131" t="s">
        <v>93</v>
      </c>
      <c r="F98" s="131"/>
      <c r="G98" s="131"/>
      <c r="H98" s="131"/>
      <c r="I98" s="131"/>
      <c r="J98" s="130"/>
      <c r="K98" s="131" t="s">
        <v>94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'01.3 - Oprava kolejové brzdy'!J32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88</v>
      </c>
      <c r="AR98" s="69"/>
      <c r="AS98" s="134">
        <v>0</v>
      </c>
      <c r="AT98" s="135">
        <f>ROUND(SUM(AV98:AW98),2)</f>
        <v>0</v>
      </c>
      <c r="AU98" s="136">
        <f>'01.3 - Oprava kolejové brzdy'!P122</f>
        <v>0</v>
      </c>
      <c r="AV98" s="135">
        <f>'01.3 - Oprava kolejové brzdy'!J35</f>
        <v>0</v>
      </c>
      <c r="AW98" s="135">
        <f>'01.3 - Oprava kolejové brzdy'!J36</f>
        <v>0</v>
      </c>
      <c r="AX98" s="135">
        <f>'01.3 - Oprava kolejové brzdy'!J37</f>
        <v>0</v>
      </c>
      <c r="AY98" s="135">
        <f>'01.3 - Oprava kolejové brzdy'!J38</f>
        <v>0</v>
      </c>
      <c r="AZ98" s="135">
        <f>'01.3 - Oprava kolejové brzdy'!F35</f>
        <v>0</v>
      </c>
      <c r="BA98" s="135">
        <f>'01.3 - Oprava kolejové brzdy'!F36</f>
        <v>0</v>
      </c>
      <c r="BB98" s="135">
        <f>'01.3 - Oprava kolejové brzdy'!F37</f>
        <v>0</v>
      </c>
      <c r="BC98" s="135">
        <f>'01.3 - Oprava kolejové brzdy'!F38</f>
        <v>0</v>
      </c>
      <c r="BD98" s="137">
        <f>'01.3 - Oprava kolejové brzdy'!F39</f>
        <v>0</v>
      </c>
      <c r="BE98" s="4"/>
      <c r="BT98" s="138" t="s">
        <v>84</v>
      </c>
      <c r="BV98" s="138" t="s">
        <v>77</v>
      </c>
      <c r="BW98" s="138" t="s">
        <v>95</v>
      </c>
      <c r="BX98" s="138" t="s">
        <v>83</v>
      </c>
      <c r="CL98" s="138" t="s">
        <v>1</v>
      </c>
    </row>
    <row r="99" s="4" customFormat="1" ht="16.5" customHeight="1">
      <c r="A99" s="129" t="s">
        <v>85</v>
      </c>
      <c r="B99" s="67"/>
      <c r="C99" s="130"/>
      <c r="D99" s="130"/>
      <c r="E99" s="131" t="s">
        <v>96</v>
      </c>
      <c r="F99" s="131"/>
      <c r="G99" s="131"/>
      <c r="H99" s="131"/>
      <c r="I99" s="131"/>
      <c r="J99" s="130"/>
      <c r="K99" s="131" t="s">
        <v>97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'01.4 - Materiál objednate...'!J32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88</v>
      </c>
      <c r="AR99" s="69"/>
      <c r="AS99" s="134">
        <v>0</v>
      </c>
      <c r="AT99" s="135">
        <f>ROUND(SUM(AV99:AW99),2)</f>
        <v>0</v>
      </c>
      <c r="AU99" s="136">
        <f>'01.4 - Materiál objednate...'!P120</f>
        <v>0</v>
      </c>
      <c r="AV99" s="135">
        <f>'01.4 - Materiál objednate...'!J35</f>
        <v>0</v>
      </c>
      <c r="AW99" s="135">
        <f>'01.4 - Materiál objednate...'!J36</f>
        <v>0</v>
      </c>
      <c r="AX99" s="135">
        <f>'01.4 - Materiál objednate...'!J37</f>
        <v>0</v>
      </c>
      <c r="AY99" s="135">
        <f>'01.4 - Materiál objednate...'!J38</f>
        <v>0</v>
      </c>
      <c r="AZ99" s="135">
        <f>'01.4 - Materiál objednate...'!F35</f>
        <v>0</v>
      </c>
      <c r="BA99" s="135">
        <f>'01.4 - Materiál objednate...'!F36</f>
        <v>0</v>
      </c>
      <c r="BB99" s="135">
        <f>'01.4 - Materiál objednate...'!F37</f>
        <v>0</v>
      </c>
      <c r="BC99" s="135">
        <f>'01.4 - Materiál objednate...'!F38</f>
        <v>0</v>
      </c>
      <c r="BD99" s="137">
        <f>'01.4 - Materiál objednate...'!F39</f>
        <v>0</v>
      </c>
      <c r="BE99" s="4"/>
      <c r="BT99" s="138" t="s">
        <v>84</v>
      </c>
      <c r="BV99" s="138" t="s">
        <v>77</v>
      </c>
      <c r="BW99" s="138" t="s">
        <v>98</v>
      </c>
      <c r="BX99" s="138" t="s">
        <v>83</v>
      </c>
      <c r="CL99" s="138" t="s">
        <v>1</v>
      </c>
    </row>
    <row r="100" s="7" customFormat="1" ht="24.75" customHeight="1">
      <c r="A100" s="7"/>
      <c r="B100" s="116"/>
      <c r="C100" s="117"/>
      <c r="D100" s="118" t="s">
        <v>99</v>
      </c>
      <c r="E100" s="118"/>
      <c r="F100" s="118"/>
      <c r="G100" s="118"/>
      <c r="H100" s="118"/>
      <c r="I100" s="119"/>
      <c r="J100" s="118" t="s">
        <v>100</v>
      </c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20">
        <f>ROUND(SUM(AG101:AG102),2)</f>
        <v>0</v>
      </c>
      <c r="AH100" s="119"/>
      <c r="AI100" s="119"/>
      <c r="AJ100" s="119"/>
      <c r="AK100" s="119"/>
      <c r="AL100" s="119"/>
      <c r="AM100" s="119"/>
      <c r="AN100" s="121">
        <f>SUM(AG100,AT100)</f>
        <v>0</v>
      </c>
      <c r="AO100" s="119"/>
      <c r="AP100" s="119"/>
      <c r="AQ100" s="122" t="s">
        <v>81</v>
      </c>
      <c r="AR100" s="123"/>
      <c r="AS100" s="124">
        <f>ROUND(SUM(AS101:AS102),2)</f>
        <v>0</v>
      </c>
      <c r="AT100" s="125">
        <f>ROUND(SUM(AV100:AW100),2)</f>
        <v>0</v>
      </c>
      <c r="AU100" s="126">
        <f>ROUND(SUM(AU101:AU102),5)</f>
        <v>0</v>
      </c>
      <c r="AV100" s="125">
        <f>ROUND(AZ100*L29,2)</f>
        <v>0</v>
      </c>
      <c r="AW100" s="125">
        <f>ROUND(BA100*L30,2)</f>
        <v>0</v>
      </c>
      <c r="AX100" s="125">
        <f>ROUND(BB100*L29,2)</f>
        <v>0</v>
      </c>
      <c r="AY100" s="125">
        <f>ROUND(BC100*L30,2)</f>
        <v>0</v>
      </c>
      <c r="AZ100" s="125">
        <f>ROUND(SUM(AZ101:AZ102),2)</f>
        <v>0</v>
      </c>
      <c r="BA100" s="125">
        <f>ROUND(SUM(BA101:BA102),2)</f>
        <v>0</v>
      </c>
      <c r="BB100" s="125">
        <f>ROUND(SUM(BB101:BB102),2)</f>
        <v>0</v>
      </c>
      <c r="BC100" s="125">
        <f>ROUND(SUM(BC101:BC102),2)</f>
        <v>0</v>
      </c>
      <c r="BD100" s="127">
        <f>ROUND(SUM(BD101:BD102),2)</f>
        <v>0</v>
      </c>
      <c r="BE100" s="7"/>
      <c r="BS100" s="128" t="s">
        <v>74</v>
      </c>
      <c r="BT100" s="128" t="s">
        <v>82</v>
      </c>
      <c r="BU100" s="128" t="s">
        <v>76</v>
      </c>
      <c r="BV100" s="128" t="s">
        <v>77</v>
      </c>
      <c r="BW100" s="128" t="s">
        <v>101</v>
      </c>
      <c r="BX100" s="128" t="s">
        <v>5</v>
      </c>
      <c r="CL100" s="128" t="s">
        <v>1</v>
      </c>
      <c r="CM100" s="128" t="s">
        <v>84</v>
      </c>
    </row>
    <row r="101" s="4" customFormat="1" ht="16.5" customHeight="1">
      <c r="A101" s="129" t="s">
        <v>85</v>
      </c>
      <c r="B101" s="67"/>
      <c r="C101" s="130"/>
      <c r="D101" s="130"/>
      <c r="E101" s="131" t="s">
        <v>102</v>
      </c>
      <c r="F101" s="131"/>
      <c r="G101" s="131"/>
      <c r="H101" s="131"/>
      <c r="I101" s="131"/>
      <c r="J101" s="130"/>
      <c r="K101" s="131" t="s">
        <v>103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'02.1 - Vedlejší a ostatní...'!J32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88</v>
      </c>
      <c r="AR101" s="69"/>
      <c r="AS101" s="134">
        <v>0</v>
      </c>
      <c r="AT101" s="135">
        <f>ROUND(SUM(AV101:AW101),2)</f>
        <v>0</v>
      </c>
      <c r="AU101" s="136">
        <f>'02.1 - Vedlejší a ostatní...'!P121</f>
        <v>0</v>
      </c>
      <c r="AV101" s="135">
        <f>'02.1 - Vedlejší a ostatní...'!J35</f>
        <v>0</v>
      </c>
      <c r="AW101" s="135">
        <f>'02.1 - Vedlejší a ostatní...'!J36</f>
        <v>0</v>
      </c>
      <c r="AX101" s="135">
        <f>'02.1 - Vedlejší a ostatní...'!J37</f>
        <v>0</v>
      </c>
      <c r="AY101" s="135">
        <f>'02.1 - Vedlejší a ostatní...'!J38</f>
        <v>0</v>
      </c>
      <c r="AZ101" s="135">
        <f>'02.1 - Vedlejší a ostatní...'!F35</f>
        <v>0</v>
      </c>
      <c r="BA101" s="135">
        <f>'02.1 - Vedlejší a ostatní...'!F36</f>
        <v>0</v>
      </c>
      <c r="BB101" s="135">
        <f>'02.1 - Vedlejší a ostatní...'!F37</f>
        <v>0</v>
      </c>
      <c r="BC101" s="135">
        <f>'02.1 - Vedlejší a ostatní...'!F38</f>
        <v>0</v>
      </c>
      <c r="BD101" s="137">
        <f>'02.1 - Vedlejší a ostatní...'!F39</f>
        <v>0</v>
      </c>
      <c r="BE101" s="4"/>
      <c r="BT101" s="138" t="s">
        <v>84</v>
      </c>
      <c r="BV101" s="138" t="s">
        <v>77</v>
      </c>
      <c r="BW101" s="138" t="s">
        <v>104</v>
      </c>
      <c r="BX101" s="138" t="s">
        <v>101</v>
      </c>
      <c r="CL101" s="138" t="s">
        <v>1</v>
      </c>
    </row>
    <row r="102" s="4" customFormat="1" ht="16.5" customHeight="1">
      <c r="A102" s="129" t="s">
        <v>85</v>
      </c>
      <c r="B102" s="67"/>
      <c r="C102" s="130"/>
      <c r="D102" s="130"/>
      <c r="E102" s="131" t="s">
        <v>105</v>
      </c>
      <c r="F102" s="131"/>
      <c r="G102" s="131"/>
      <c r="H102" s="131"/>
      <c r="I102" s="131"/>
      <c r="J102" s="130"/>
      <c r="K102" s="131" t="s">
        <v>106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'02.2 - Náklady na dopravu'!J32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88</v>
      </c>
      <c r="AR102" s="69"/>
      <c r="AS102" s="139">
        <v>0</v>
      </c>
      <c r="AT102" s="140">
        <f>ROUND(SUM(AV102:AW102),2)</f>
        <v>0</v>
      </c>
      <c r="AU102" s="141">
        <f>'02.2 - Náklady na dopravu'!P121</f>
        <v>0</v>
      </c>
      <c r="AV102" s="140">
        <f>'02.2 - Náklady na dopravu'!J35</f>
        <v>0</v>
      </c>
      <c r="AW102" s="140">
        <f>'02.2 - Náklady na dopravu'!J36</f>
        <v>0</v>
      </c>
      <c r="AX102" s="140">
        <f>'02.2 - Náklady na dopravu'!J37</f>
        <v>0</v>
      </c>
      <c r="AY102" s="140">
        <f>'02.2 - Náklady na dopravu'!J38</f>
        <v>0</v>
      </c>
      <c r="AZ102" s="140">
        <f>'02.2 - Náklady na dopravu'!F35</f>
        <v>0</v>
      </c>
      <c r="BA102" s="140">
        <f>'02.2 - Náklady na dopravu'!F36</f>
        <v>0</v>
      </c>
      <c r="BB102" s="140">
        <f>'02.2 - Náklady na dopravu'!F37</f>
        <v>0</v>
      </c>
      <c r="BC102" s="140">
        <f>'02.2 - Náklady na dopravu'!F38</f>
        <v>0</v>
      </c>
      <c r="BD102" s="142">
        <f>'02.2 - Náklady na dopravu'!F39</f>
        <v>0</v>
      </c>
      <c r="BE102" s="4"/>
      <c r="BT102" s="138" t="s">
        <v>84</v>
      </c>
      <c r="BV102" s="138" t="s">
        <v>77</v>
      </c>
      <c r="BW102" s="138" t="s">
        <v>107</v>
      </c>
      <c r="BX102" s="138" t="s">
        <v>101</v>
      </c>
      <c r="CL102" s="138" t="s">
        <v>1</v>
      </c>
    </row>
    <row r="103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Eu4F6DU4xtzLbKo5ksyqfujXHzsd+P0YH6JoJ5rBHUyzxsA0JlVmH7vGPrcQIdDHyizVGxjeR9wi4wnbB1oCKA==" hashValue="vSErmh8xEh3k1SAFbCcnJUWX2xE9RFptyAildG7gQQhdYQ1725u0K3RktGdhXN7qas2ACzo5apZTywYcLdN5mA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Zabezpečovací zaří...'!C2" display="/"/>
    <hyperlink ref="A97" location="'01.2 - Kabelizace'!C2" display="/"/>
    <hyperlink ref="A98" location="'01.3 - Oprava kolejové brzdy'!C2" display="/"/>
    <hyperlink ref="A99" location="'01.4 - Materiál objednate...'!C2" display="/"/>
    <hyperlink ref="A101" location="'02.1 - Vedlejší a ostatní...'!C2" display="/"/>
    <hyperlink ref="A102" location="'02.2 - Náklady na doprav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kolejové brzdy 3 včetně ovládání v žst. Plzeň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110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112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17. 8. 2020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ROUND((SUM(BE120:BE305)),  2)</f>
        <v>0</v>
      </c>
      <c r="G35" s="35"/>
      <c r="H35" s="35"/>
      <c r="I35" s="161">
        <v>0.20999999999999999</v>
      </c>
      <c r="J35" s="160">
        <f>ROUND(((SUM(BE120:BE305))*I35),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ROUND((SUM(BF120:BF305)),  2)</f>
        <v>0</v>
      </c>
      <c r="G36" s="35"/>
      <c r="H36" s="35"/>
      <c r="I36" s="161">
        <v>0.14999999999999999</v>
      </c>
      <c r="J36" s="160">
        <f>ROUND(((SUM(BF120:BF305))*I36),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ROUND((SUM(BG120:BG305)),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ROUND((SUM(BH120:BH305)),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ROUND((SUM(BI120:BI305)),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kolejové brzdy 3 včetně ovládání v žst.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01.1 - Zabezpečovací zařízení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Plzeň seř.n.</v>
      </c>
      <c r="G91" s="37"/>
      <c r="H91" s="37"/>
      <c r="I91" s="29" t="s">
        <v>22</v>
      </c>
      <c r="J91" s="76" t="str">
        <f>IF(J14="","",J14)</f>
        <v>17. 8. 2020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Správa železnic, státní organizace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kolejové brzdy 3 včetně ovládání v žst. Plzeň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109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110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01.1 - Zabezpečovací zařízení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Plzeň seř.n.</v>
      </c>
      <c r="G114" s="37"/>
      <c r="H114" s="37"/>
      <c r="I114" s="29" t="s">
        <v>22</v>
      </c>
      <c r="J114" s="76" t="str">
        <f>IF(J14="","",J14)</f>
        <v>17. 8. 2020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 xml:space="preserve">Správa železnic, státní organizace 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119</v>
      </c>
      <c r="D119" s="188" t="s">
        <v>60</v>
      </c>
      <c r="E119" s="188" t="s">
        <v>56</v>
      </c>
      <c r="F119" s="188" t="s">
        <v>57</v>
      </c>
      <c r="G119" s="188" t="s">
        <v>120</v>
      </c>
      <c r="H119" s="188" t="s">
        <v>121</v>
      </c>
      <c r="I119" s="188" t="s">
        <v>122</v>
      </c>
      <c r="J119" s="188" t="s">
        <v>115</v>
      </c>
      <c r="K119" s="189" t="s">
        <v>123</v>
      </c>
      <c r="L119" s="190"/>
      <c r="M119" s="97" t="s">
        <v>1</v>
      </c>
      <c r="N119" s="98" t="s">
        <v>39</v>
      </c>
      <c r="O119" s="98" t="s">
        <v>124</v>
      </c>
      <c r="P119" s="98" t="s">
        <v>125</v>
      </c>
      <c r="Q119" s="98" t="s">
        <v>126</v>
      </c>
      <c r="R119" s="98" t="s">
        <v>127</v>
      </c>
      <c r="S119" s="98" t="s">
        <v>128</v>
      </c>
      <c r="T119" s="99" t="s">
        <v>129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130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SUM(P121:P305)</f>
        <v>0</v>
      </c>
      <c r="Q120" s="101"/>
      <c r="R120" s="193">
        <f>SUM(R121:R305)</f>
        <v>0</v>
      </c>
      <c r="S120" s="101"/>
      <c r="T120" s="194">
        <f>SUM(T121:T305)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117</v>
      </c>
      <c r="BK120" s="195">
        <f>SUM(BK121:BK305)</f>
        <v>0</v>
      </c>
    </row>
    <row r="121" s="2" customFormat="1" ht="24.15" customHeight="1">
      <c r="A121" s="35"/>
      <c r="B121" s="36"/>
      <c r="C121" s="196" t="s">
        <v>82</v>
      </c>
      <c r="D121" s="196" t="s">
        <v>131</v>
      </c>
      <c r="E121" s="197" t="s">
        <v>132</v>
      </c>
      <c r="F121" s="198" t="s">
        <v>133</v>
      </c>
      <c r="G121" s="199" t="s">
        <v>134</v>
      </c>
      <c r="H121" s="200">
        <v>6</v>
      </c>
      <c r="I121" s="201"/>
      <c r="J121" s="202">
        <f>ROUND(I121*H121,2)</f>
        <v>0</v>
      </c>
      <c r="K121" s="198" t="s">
        <v>135</v>
      </c>
      <c r="L121" s="203"/>
      <c r="M121" s="204" t="s">
        <v>1</v>
      </c>
      <c r="N121" s="205" t="s">
        <v>40</v>
      </c>
      <c r="O121" s="88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84</v>
      </c>
      <c r="AT121" s="208" t="s">
        <v>131</v>
      </c>
      <c r="AU121" s="208" t="s">
        <v>75</v>
      </c>
      <c r="AY121" s="14" t="s">
        <v>136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4" t="s">
        <v>82</v>
      </c>
      <c r="BK121" s="209">
        <f>ROUND(I121*H121,2)</f>
        <v>0</v>
      </c>
      <c r="BL121" s="14" t="s">
        <v>82</v>
      </c>
      <c r="BM121" s="208" t="s">
        <v>137</v>
      </c>
    </row>
    <row r="122" s="2" customFormat="1">
      <c r="A122" s="35"/>
      <c r="B122" s="36"/>
      <c r="C122" s="37"/>
      <c r="D122" s="210" t="s">
        <v>138</v>
      </c>
      <c r="E122" s="37"/>
      <c r="F122" s="211" t="s">
        <v>133</v>
      </c>
      <c r="G122" s="37"/>
      <c r="H122" s="37"/>
      <c r="I122" s="212"/>
      <c r="J122" s="37"/>
      <c r="K122" s="37"/>
      <c r="L122" s="41"/>
      <c r="M122" s="213"/>
      <c r="N122" s="214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138</v>
      </c>
      <c r="AU122" s="14" t="s">
        <v>75</v>
      </c>
    </row>
    <row r="123" s="2" customFormat="1" ht="24.15" customHeight="1">
      <c r="A123" s="35"/>
      <c r="B123" s="36"/>
      <c r="C123" s="215" t="s">
        <v>84</v>
      </c>
      <c r="D123" s="215" t="s">
        <v>139</v>
      </c>
      <c r="E123" s="216" t="s">
        <v>140</v>
      </c>
      <c r="F123" s="217" t="s">
        <v>141</v>
      </c>
      <c r="G123" s="218" t="s">
        <v>134</v>
      </c>
      <c r="H123" s="219">
        <v>6</v>
      </c>
      <c r="I123" s="220"/>
      <c r="J123" s="221">
        <f>ROUND(I123*H123,2)</f>
        <v>0</v>
      </c>
      <c r="K123" s="217" t="s">
        <v>135</v>
      </c>
      <c r="L123" s="41"/>
      <c r="M123" s="222" t="s">
        <v>1</v>
      </c>
      <c r="N123" s="223" t="s">
        <v>40</v>
      </c>
      <c r="O123" s="8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82</v>
      </c>
      <c r="AT123" s="208" t="s">
        <v>139</v>
      </c>
      <c r="AU123" s="208" t="s">
        <v>75</v>
      </c>
      <c r="AY123" s="14" t="s">
        <v>136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82</v>
      </c>
      <c r="BK123" s="209">
        <f>ROUND(I123*H123,2)</f>
        <v>0</v>
      </c>
      <c r="BL123" s="14" t="s">
        <v>82</v>
      </c>
      <c r="BM123" s="208" t="s">
        <v>142</v>
      </c>
    </row>
    <row r="124" s="2" customFormat="1">
      <c r="A124" s="35"/>
      <c r="B124" s="36"/>
      <c r="C124" s="37"/>
      <c r="D124" s="210" t="s">
        <v>138</v>
      </c>
      <c r="E124" s="37"/>
      <c r="F124" s="211" t="s">
        <v>143</v>
      </c>
      <c r="G124" s="37"/>
      <c r="H124" s="37"/>
      <c r="I124" s="212"/>
      <c r="J124" s="37"/>
      <c r="K124" s="37"/>
      <c r="L124" s="41"/>
      <c r="M124" s="213"/>
      <c r="N124" s="21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75</v>
      </c>
    </row>
    <row r="125" s="2" customFormat="1" ht="24.15" customHeight="1">
      <c r="A125" s="35"/>
      <c r="B125" s="36"/>
      <c r="C125" s="196" t="s">
        <v>144</v>
      </c>
      <c r="D125" s="196" t="s">
        <v>131</v>
      </c>
      <c r="E125" s="197" t="s">
        <v>145</v>
      </c>
      <c r="F125" s="198" t="s">
        <v>146</v>
      </c>
      <c r="G125" s="199" t="s">
        <v>147</v>
      </c>
      <c r="H125" s="200">
        <v>750</v>
      </c>
      <c r="I125" s="201"/>
      <c r="J125" s="202">
        <f>ROUND(I125*H125,2)</f>
        <v>0</v>
      </c>
      <c r="K125" s="198" t="s">
        <v>135</v>
      </c>
      <c r="L125" s="203"/>
      <c r="M125" s="204" t="s">
        <v>1</v>
      </c>
      <c r="N125" s="205" t="s">
        <v>40</v>
      </c>
      <c r="O125" s="88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148</v>
      </c>
      <c r="AT125" s="208" t="s">
        <v>131</v>
      </c>
      <c r="AU125" s="208" t="s">
        <v>75</v>
      </c>
      <c r="AY125" s="14" t="s">
        <v>136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82</v>
      </c>
      <c r="BK125" s="209">
        <f>ROUND(I125*H125,2)</f>
        <v>0</v>
      </c>
      <c r="BL125" s="14" t="s">
        <v>148</v>
      </c>
      <c r="BM125" s="208" t="s">
        <v>149</v>
      </c>
    </row>
    <row r="126" s="2" customFormat="1">
      <c r="A126" s="35"/>
      <c r="B126" s="36"/>
      <c r="C126" s="37"/>
      <c r="D126" s="210" t="s">
        <v>138</v>
      </c>
      <c r="E126" s="37"/>
      <c r="F126" s="211" t="s">
        <v>146</v>
      </c>
      <c r="G126" s="37"/>
      <c r="H126" s="37"/>
      <c r="I126" s="212"/>
      <c r="J126" s="37"/>
      <c r="K126" s="37"/>
      <c r="L126" s="41"/>
      <c r="M126" s="213"/>
      <c r="N126" s="21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138</v>
      </c>
      <c r="AU126" s="14" t="s">
        <v>75</v>
      </c>
    </row>
    <row r="127" s="2" customFormat="1" ht="24.15" customHeight="1">
      <c r="A127" s="35"/>
      <c r="B127" s="36"/>
      <c r="C127" s="215" t="s">
        <v>150</v>
      </c>
      <c r="D127" s="215" t="s">
        <v>139</v>
      </c>
      <c r="E127" s="216" t="s">
        <v>151</v>
      </c>
      <c r="F127" s="217" t="s">
        <v>152</v>
      </c>
      <c r="G127" s="218" t="s">
        <v>134</v>
      </c>
      <c r="H127" s="219">
        <v>12</v>
      </c>
      <c r="I127" s="220"/>
      <c r="J127" s="221">
        <f>ROUND(I127*H127,2)</f>
        <v>0</v>
      </c>
      <c r="K127" s="217" t="s">
        <v>135</v>
      </c>
      <c r="L127" s="41"/>
      <c r="M127" s="222" t="s">
        <v>1</v>
      </c>
      <c r="N127" s="223" t="s">
        <v>40</v>
      </c>
      <c r="O127" s="8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82</v>
      </c>
      <c r="AT127" s="208" t="s">
        <v>139</v>
      </c>
      <c r="AU127" s="208" t="s">
        <v>75</v>
      </c>
      <c r="AY127" s="14" t="s">
        <v>136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82</v>
      </c>
      <c r="BK127" s="209">
        <f>ROUND(I127*H127,2)</f>
        <v>0</v>
      </c>
      <c r="BL127" s="14" t="s">
        <v>82</v>
      </c>
      <c r="BM127" s="208" t="s">
        <v>153</v>
      </c>
    </row>
    <row r="128" s="2" customFormat="1">
      <c r="A128" s="35"/>
      <c r="B128" s="36"/>
      <c r="C128" s="37"/>
      <c r="D128" s="210" t="s">
        <v>138</v>
      </c>
      <c r="E128" s="37"/>
      <c r="F128" s="211" t="s">
        <v>154</v>
      </c>
      <c r="G128" s="37"/>
      <c r="H128" s="37"/>
      <c r="I128" s="212"/>
      <c r="J128" s="37"/>
      <c r="K128" s="37"/>
      <c r="L128" s="41"/>
      <c r="M128" s="213"/>
      <c r="N128" s="21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138</v>
      </c>
      <c r="AU128" s="14" t="s">
        <v>75</v>
      </c>
    </row>
    <row r="129" s="2" customFormat="1" ht="24.15" customHeight="1">
      <c r="A129" s="35"/>
      <c r="B129" s="36"/>
      <c r="C129" s="196" t="s">
        <v>155</v>
      </c>
      <c r="D129" s="196" t="s">
        <v>131</v>
      </c>
      <c r="E129" s="197" t="s">
        <v>156</v>
      </c>
      <c r="F129" s="198" t="s">
        <v>157</v>
      </c>
      <c r="G129" s="199" t="s">
        <v>147</v>
      </c>
      <c r="H129" s="200">
        <v>150</v>
      </c>
      <c r="I129" s="201"/>
      <c r="J129" s="202">
        <f>ROUND(I129*H129,2)</f>
        <v>0</v>
      </c>
      <c r="K129" s="198" t="s">
        <v>135</v>
      </c>
      <c r="L129" s="203"/>
      <c r="M129" s="204" t="s">
        <v>1</v>
      </c>
      <c r="N129" s="205" t="s">
        <v>40</v>
      </c>
      <c r="O129" s="8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84</v>
      </c>
      <c r="AT129" s="208" t="s">
        <v>131</v>
      </c>
      <c r="AU129" s="208" t="s">
        <v>75</v>
      </c>
      <c r="AY129" s="14" t="s">
        <v>136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82</v>
      </c>
      <c r="BK129" s="209">
        <f>ROUND(I129*H129,2)</f>
        <v>0</v>
      </c>
      <c r="BL129" s="14" t="s">
        <v>82</v>
      </c>
      <c r="BM129" s="208" t="s">
        <v>158</v>
      </c>
    </row>
    <row r="130" s="2" customFormat="1">
      <c r="A130" s="35"/>
      <c r="B130" s="36"/>
      <c r="C130" s="37"/>
      <c r="D130" s="210" t="s">
        <v>138</v>
      </c>
      <c r="E130" s="37"/>
      <c r="F130" s="211" t="s">
        <v>157</v>
      </c>
      <c r="G130" s="37"/>
      <c r="H130" s="37"/>
      <c r="I130" s="212"/>
      <c r="J130" s="37"/>
      <c r="K130" s="37"/>
      <c r="L130" s="41"/>
      <c r="M130" s="213"/>
      <c r="N130" s="21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75</v>
      </c>
    </row>
    <row r="131" s="2" customFormat="1" ht="24.15" customHeight="1">
      <c r="A131" s="35"/>
      <c r="B131" s="36"/>
      <c r="C131" s="196" t="s">
        <v>159</v>
      </c>
      <c r="D131" s="196" t="s">
        <v>131</v>
      </c>
      <c r="E131" s="197" t="s">
        <v>160</v>
      </c>
      <c r="F131" s="198" t="s">
        <v>161</v>
      </c>
      <c r="G131" s="199" t="s">
        <v>147</v>
      </c>
      <c r="H131" s="200">
        <v>950</v>
      </c>
      <c r="I131" s="201"/>
      <c r="J131" s="202">
        <f>ROUND(I131*H131,2)</f>
        <v>0</v>
      </c>
      <c r="K131" s="198" t="s">
        <v>135</v>
      </c>
      <c r="L131" s="203"/>
      <c r="M131" s="204" t="s">
        <v>1</v>
      </c>
      <c r="N131" s="205" t="s">
        <v>40</v>
      </c>
      <c r="O131" s="8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148</v>
      </c>
      <c r="AT131" s="208" t="s">
        <v>131</v>
      </c>
      <c r="AU131" s="208" t="s">
        <v>75</v>
      </c>
      <c r="AY131" s="14" t="s">
        <v>136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82</v>
      </c>
      <c r="BK131" s="209">
        <f>ROUND(I131*H131,2)</f>
        <v>0</v>
      </c>
      <c r="BL131" s="14" t="s">
        <v>148</v>
      </c>
      <c r="BM131" s="208" t="s">
        <v>162</v>
      </c>
    </row>
    <row r="132" s="2" customFormat="1">
      <c r="A132" s="35"/>
      <c r="B132" s="36"/>
      <c r="C132" s="37"/>
      <c r="D132" s="210" t="s">
        <v>138</v>
      </c>
      <c r="E132" s="37"/>
      <c r="F132" s="211" t="s">
        <v>161</v>
      </c>
      <c r="G132" s="37"/>
      <c r="H132" s="37"/>
      <c r="I132" s="212"/>
      <c r="J132" s="37"/>
      <c r="K132" s="37"/>
      <c r="L132" s="41"/>
      <c r="M132" s="213"/>
      <c r="N132" s="21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75</v>
      </c>
    </row>
    <row r="133" s="2" customFormat="1" ht="24.15" customHeight="1">
      <c r="A133" s="35"/>
      <c r="B133" s="36"/>
      <c r="C133" s="196" t="s">
        <v>163</v>
      </c>
      <c r="D133" s="196" t="s">
        <v>131</v>
      </c>
      <c r="E133" s="197" t="s">
        <v>164</v>
      </c>
      <c r="F133" s="198" t="s">
        <v>165</v>
      </c>
      <c r="G133" s="199" t="s">
        <v>147</v>
      </c>
      <c r="H133" s="200">
        <v>750</v>
      </c>
      <c r="I133" s="201"/>
      <c r="J133" s="202">
        <f>ROUND(I133*H133,2)</f>
        <v>0</v>
      </c>
      <c r="K133" s="198" t="s">
        <v>135</v>
      </c>
      <c r="L133" s="203"/>
      <c r="M133" s="204" t="s">
        <v>1</v>
      </c>
      <c r="N133" s="205" t="s">
        <v>40</v>
      </c>
      <c r="O133" s="88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84</v>
      </c>
      <c r="AT133" s="208" t="s">
        <v>131</v>
      </c>
      <c r="AU133" s="208" t="s">
        <v>75</v>
      </c>
      <c r="AY133" s="14" t="s">
        <v>136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82</v>
      </c>
      <c r="BK133" s="209">
        <f>ROUND(I133*H133,2)</f>
        <v>0</v>
      </c>
      <c r="BL133" s="14" t="s">
        <v>82</v>
      </c>
      <c r="BM133" s="208" t="s">
        <v>166</v>
      </c>
    </row>
    <row r="134" s="2" customFormat="1">
      <c r="A134" s="35"/>
      <c r="B134" s="36"/>
      <c r="C134" s="37"/>
      <c r="D134" s="210" t="s">
        <v>138</v>
      </c>
      <c r="E134" s="37"/>
      <c r="F134" s="211" t="s">
        <v>165</v>
      </c>
      <c r="G134" s="37"/>
      <c r="H134" s="37"/>
      <c r="I134" s="212"/>
      <c r="J134" s="37"/>
      <c r="K134" s="37"/>
      <c r="L134" s="41"/>
      <c r="M134" s="213"/>
      <c r="N134" s="21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138</v>
      </c>
      <c r="AU134" s="14" t="s">
        <v>75</v>
      </c>
    </row>
    <row r="135" s="2" customFormat="1" ht="24.15" customHeight="1">
      <c r="A135" s="35"/>
      <c r="B135" s="36"/>
      <c r="C135" s="215" t="s">
        <v>167</v>
      </c>
      <c r="D135" s="215" t="s">
        <v>139</v>
      </c>
      <c r="E135" s="216" t="s">
        <v>168</v>
      </c>
      <c r="F135" s="217" t="s">
        <v>169</v>
      </c>
      <c r="G135" s="218" t="s">
        <v>147</v>
      </c>
      <c r="H135" s="219">
        <v>750</v>
      </c>
      <c r="I135" s="220"/>
      <c r="J135" s="221">
        <f>ROUND(I135*H135,2)</f>
        <v>0</v>
      </c>
      <c r="K135" s="217" t="s">
        <v>135</v>
      </c>
      <c r="L135" s="41"/>
      <c r="M135" s="222" t="s">
        <v>1</v>
      </c>
      <c r="N135" s="223" t="s">
        <v>40</v>
      </c>
      <c r="O135" s="88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82</v>
      </c>
      <c r="AT135" s="208" t="s">
        <v>139</v>
      </c>
      <c r="AU135" s="208" t="s">
        <v>75</v>
      </c>
      <c r="AY135" s="14" t="s">
        <v>136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82</v>
      </c>
      <c r="BK135" s="209">
        <f>ROUND(I135*H135,2)</f>
        <v>0</v>
      </c>
      <c r="BL135" s="14" t="s">
        <v>82</v>
      </c>
      <c r="BM135" s="208" t="s">
        <v>170</v>
      </c>
    </row>
    <row r="136" s="2" customFormat="1">
      <c r="A136" s="35"/>
      <c r="B136" s="36"/>
      <c r="C136" s="37"/>
      <c r="D136" s="210" t="s">
        <v>138</v>
      </c>
      <c r="E136" s="37"/>
      <c r="F136" s="211" t="s">
        <v>169</v>
      </c>
      <c r="G136" s="37"/>
      <c r="H136" s="37"/>
      <c r="I136" s="212"/>
      <c r="J136" s="37"/>
      <c r="K136" s="37"/>
      <c r="L136" s="41"/>
      <c r="M136" s="213"/>
      <c r="N136" s="21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75</v>
      </c>
    </row>
    <row r="137" s="2" customFormat="1" ht="49.05" customHeight="1">
      <c r="A137" s="35"/>
      <c r="B137" s="36"/>
      <c r="C137" s="196" t="s">
        <v>171</v>
      </c>
      <c r="D137" s="196" t="s">
        <v>131</v>
      </c>
      <c r="E137" s="197" t="s">
        <v>172</v>
      </c>
      <c r="F137" s="198" t="s">
        <v>173</v>
      </c>
      <c r="G137" s="199" t="s">
        <v>134</v>
      </c>
      <c r="H137" s="200">
        <v>12</v>
      </c>
      <c r="I137" s="201"/>
      <c r="J137" s="202">
        <f>ROUND(I137*H137,2)</f>
        <v>0</v>
      </c>
      <c r="K137" s="198" t="s">
        <v>135</v>
      </c>
      <c r="L137" s="203"/>
      <c r="M137" s="204" t="s">
        <v>1</v>
      </c>
      <c r="N137" s="205" t="s">
        <v>40</v>
      </c>
      <c r="O137" s="88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148</v>
      </c>
      <c r="AT137" s="208" t="s">
        <v>131</v>
      </c>
      <c r="AU137" s="208" t="s">
        <v>75</v>
      </c>
      <c r="AY137" s="14" t="s">
        <v>136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82</v>
      </c>
      <c r="BK137" s="209">
        <f>ROUND(I137*H137,2)</f>
        <v>0</v>
      </c>
      <c r="BL137" s="14" t="s">
        <v>148</v>
      </c>
      <c r="BM137" s="208" t="s">
        <v>174</v>
      </c>
    </row>
    <row r="138" s="2" customFormat="1">
      <c r="A138" s="35"/>
      <c r="B138" s="36"/>
      <c r="C138" s="37"/>
      <c r="D138" s="210" t="s">
        <v>138</v>
      </c>
      <c r="E138" s="37"/>
      <c r="F138" s="211" t="s">
        <v>173</v>
      </c>
      <c r="G138" s="37"/>
      <c r="H138" s="37"/>
      <c r="I138" s="212"/>
      <c r="J138" s="37"/>
      <c r="K138" s="37"/>
      <c r="L138" s="41"/>
      <c r="M138" s="213"/>
      <c r="N138" s="21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138</v>
      </c>
      <c r="AU138" s="14" t="s">
        <v>75</v>
      </c>
    </row>
    <row r="139" s="2" customFormat="1" ht="24.15" customHeight="1">
      <c r="A139" s="35"/>
      <c r="B139" s="36"/>
      <c r="C139" s="215" t="s">
        <v>175</v>
      </c>
      <c r="D139" s="215" t="s">
        <v>139</v>
      </c>
      <c r="E139" s="216" t="s">
        <v>176</v>
      </c>
      <c r="F139" s="217" t="s">
        <v>177</v>
      </c>
      <c r="G139" s="218" t="s">
        <v>134</v>
      </c>
      <c r="H139" s="219">
        <v>12</v>
      </c>
      <c r="I139" s="220"/>
      <c r="J139" s="221">
        <f>ROUND(I139*H139,2)</f>
        <v>0</v>
      </c>
      <c r="K139" s="217" t="s">
        <v>135</v>
      </c>
      <c r="L139" s="41"/>
      <c r="M139" s="222" t="s">
        <v>1</v>
      </c>
      <c r="N139" s="223" t="s">
        <v>40</v>
      </c>
      <c r="O139" s="88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82</v>
      </c>
      <c r="AT139" s="208" t="s">
        <v>139</v>
      </c>
      <c r="AU139" s="208" t="s">
        <v>75</v>
      </c>
      <c r="AY139" s="14" t="s">
        <v>136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82</v>
      </c>
      <c r="BK139" s="209">
        <f>ROUND(I139*H139,2)</f>
        <v>0</v>
      </c>
      <c r="BL139" s="14" t="s">
        <v>82</v>
      </c>
      <c r="BM139" s="208" t="s">
        <v>178</v>
      </c>
    </row>
    <row r="140" s="2" customFormat="1">
      <c r="A140" s="35"/>
      <c r="B140" s="36"/>
      <c r="C140" s="37"/>
      <c r="D140" s="210" t="s">
        <v>138</v>
      </c>
      <c r="E140" s="37"/>
      <c r="F140" s="211" t="s">
        <v>179</v>
      </c>
      <c r="G140" s="37"/>
      <c r="H140" s="37"/>
      <c r="I140" s="212"/>
      <c r="J140" s="37"/>
      <c r="K140" s="37"/>
      <c r="L140" s="41"/>
      <c r="M140" s="213"/>
      <c r="N140" s="21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75</v>
      </c>
    </row>
    <row r="141" s="2" customFormat="1" ht="37.8" customHeight="1">
      <c r="A141" s="35"/>
      <c r="B141" s="36"/>
      <c r="C141" s="215" t="s">
        <v>180</v>
      </c>
      <c r="D141" s="215" t="s">
        <v>139</v>
      </c>
      <c r="E141" s="216" t="s">
        <v>181</v>
      </c>
      <c r="F141" s="217" t="s">
        <v>182</v>
      </c>
      <c r="G141" s="218" t="s">
        <v>147</v>
      </c>
      <c r="H141" s="219">
        <v>1850</v>
      </c>
      <c r="I141" s="220"/>
      <c r="J141" s="221">
        <f>ROUND(I141*H141,2)</f>
        <v>0</v>
      </c>
      <c r="K141" s="217" t="s">
        <v>135</v>
      </c>
      <c r="L141" s="41"/>
      <c r="M141" s="222" t="s">
        <v>1</v>
      </c>
      <c r="N141" s="223" t="s">
        <v>40</v>
      </c>
      <c r="O141" s="88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82</v>
      </c>
      <c r="AT141" s="208" t="s">
        <v>139</v>
      </c>
      <c r="AU141" s="208" t="s">
        <v>75</v>
      </c>
      <c r="AY141" s="14" t="s">
        <v>136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82</v>
      </c>
      <c r="BK141" s="209">
        <f>ROUND(I141*H141,2)</f>
        <v>0</v>
      </c>
      <c r="BL141" s="14" t="s">
        <v>82</v>
      </c>
      <c r="BM141" s="208" t="s">
        <v>183</v>
      </c>
    </row>
    <row r="142" s="2" customFormat="1">
      <c r="A142" s="35"/>
      <c r="B142" s="36"/>
      <c r="C142" s="37"/>
      <c r="D142" s="210" t="s">
        <v>138</v>
      </c>
      <c r="E142" s="37"/>
      <c r="F142" s="211" t="s">
        <v>184</v>
      </c>
      <c r="G142" s="37"/>
      <c r="H142" s="37"/>
      <c r="I142" s="212"/>
      <c r="J142" s="37"/>
      <c r="K142" s="37"/>
      <c r="L142" s="41"/>
      <c r="M142" s="213"/>
      <c r="N142" s="21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138</v>
      </c>
      <c r="AU142" s="14" t="s">
        <v>75</v>
      </c>
    </row>
    <row r="143" s="2" customFormat="1" ht="24.15" customHeight="1">
      <c r="A143" s="35"/>
      <c r="B143" s="36"/>
      <c r="C143" s="215" t="s">
        <v>185</v>
      </c>
      <c r="D143" s="215" t="s">
        <v>139</v>
      </c>
      <c r="E143" s="216" t="s">
        <v>186</v>
      </c>
      <c r="F143" s="217" t="s">
        <v>187</v>
      </c>
      <c r="G143" s="218" t="s">
        <v>134</v>
      </c>
      <c r="H143" s="219">
        <v>2</v>
      </c>
      <c r="I143" s="220"/>
      <c r="J143" s="221">
        <f>ROUND(I143*H143,2)</f>
        <v>0</v>
      </c>
      <c r="K143" s="217" t="s">
        <v>135</v>
      </c>
      <c r="L143" s="41"/>
      <c r="M143" s="222" t="s">
        <v>1</v>
      </c>
      <c r="N143" s="223" t="s">
        <v>40</v>
      </c>
      <c r="O143" s="88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82</v>
      </c>
      <c r="AT143" s="208" t="s">
        <v>139</v>
      </c>
      <c r="AU143" s="208" t="s">
        <v>75</v>
      </c>
      <c r="AY143" s="14" t="s">
        <v>136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4" t="s">
        <v>82</v>
      </c>
      <c r="BK143" s="209">
        <f>ROUND(I143*H143,2)</f>
        <v>0</v>
      </c>
      <c r="BL143" s="14" t="s">
        <v>82</v>
      </c>
      <c r="BM143" s="208" t="s">
        <v>188</v>
      </c>
    </row>
    <row r="144" s="2" customFormat="1">
      <c r="A144" s="35"/>
      <c r="B144" s="36"/>
      <c r="C144" s="37"/>
      <c r="D144" s="210" t="s">
        <v>138</v>
      </c>
      <c r="E144" s="37"/>
      <c r="F144" s="211" t="s">
        <v>189</v>
      </c>
      <c r="G144" s="37"/>
      <c r="H144" s="37"/>
      <c r="I144" s="212"/>
      <c r="J144" s="37"/>
      <c r="K144" s="37"/>
      <c r="L144" s="41"/>
      <c r="M144" s="213"/>
      <c r="N144" s="21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75</v>
      </c>
    </row>
    <row r="145" s="2" customFormat="1" ht="24.15" customHeight="1">
      <c r="A145" s="35"/>
      <c r="B145" s="36"/>
      <c r="C145" s="215" t="s">
        <v>190</v>
      </c>
      <c r="D145" s="215" t="s">
        <v>139</v>
      </c>
      <c r="E145" s="216" t="s">
        <v>191</v>
      </c>
      <c r="F145" s="217" t="s">
        <v>192</v>
      </c>
      <c r="G145" s="218" t="s">
        <v>134</v>
      </c>
      <c r="H145" s="219">
        <v>2</v>
      </c>
      <c r="I145" s="220"/>
      <c r="J145" s="221">
        <f>ROUND(I145*H145,2)</f>
        <v>0</v>
      </c>
      <c r="K145" s="217" t="s">
        <v>135</v>
      </c>
      <c r="L145" s="41"/>
      <c r="M145" s="222" t="s">
        <v>1</v>
      </c>
      <c r="N145" s="223" t="s">
        <v>40</v>
      </c>
      <c r="O145" s="88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82</v>
      </c>
      <c r="AT145" s="208" t="s">
        <v>139</v>
      </c>
      <c r="AU145" s="208" t="s">
        <v>75</v>
      </c>
      <c r="AY145" s="14" t="s">
        <v>136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4" t="s">
        <v>82</v>
      </c>
      <c r="BK145" s="209">
        <f>ROUND(I145*H145,2)</f>
        <v>0</v>
      </c>
      <c r="BL145" s="14" t="s">
        <v>82</v>
      </c>
      <c r="BM145" s="208" t="s">
        <v>193</v>
      </c>
    </row>
    <row r="146" s="2" customFormat="1">
      <c r="A146" s="35"/>
      <c r="B146" s="36"/>
      <c r="C146" s="37"/>
      <c r="D146" s="210" t="s">
        <v>138</v>
      </c>
      <c r="E146" s="37"/>
      <c r="F146" s="211" t="s">
        <v>194</v>
      </c>
      <c r="G146" s="37"/>
      <c r="H146" s="37"/>
      <c r="I146" s="212"/>
      <c r="J146" s="37"/>
      <c r="K146" s="37"/>
      <c r="L146" s="41"/>
      <c r="M146" s="213"/>
      <c r="N146" s="21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138</v>
      </c>
      <c r="AU146" s="14" t="s">
        <v>75</v>
      </c>
    </row>
    <row r="147" s="2" customFormat="1" ht="24.15" customHeight="1">
      <c r="A147" s="35"/>
      <c r="B147" s="36"/>
      <c r="C147" s="215" t="s">
        <v>195</v>
      </c>
      <c r="D147" s="215" t="s">
        <v>139</v>
      </c>
      <c r="E147" s="216" t="s">
        <v>196</v>
      </c>
      <c r="F147" s="217" t="s">
        <v>197</v>
      </c>
      <c r="G147" s="218" t="s">
        <v>134</v>
      </c>
      <c r="H147" s="219">
        <v>2</v>
      </c>
      <c r="I147" s="220"/>
      <c r="J147" s="221">
        <f>ROUND(I147*H147,2)</f>
        <v>0</v>
      </c>
      <c r="K147" s="217" t="s">
        <v>135</v>
      </c>
      <c r="L147" s="41"/>
      <c r="M147" s="222" t="s">
        <v>1</v>
      </c>
      <c r="N147" s="223" t="s">
        <v>40</v>
      </c>
      <c r="O147" s="88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82</v>
      </c>
      <c r="AT147" s="208" t="s">
        <v>139</v>
      </c>
      <c r="AU147" s="208" t="s">
        <v>75</v>
      </c>
      <c r="AY147" s="14" t="s">
        <v>136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82</v>
      </c>
      <c r="BK147" s="209">
        <f>ROUND(I147*H147,2)</f>
        <v>0</v>
      </c>
      <c r="BL147" s="14" t="s">
        <v>82</v>
      </c>
      <c r="BM147" s="208" t="s">
        <v>198</v>
      </c>
    </row>
    <row r="148" s="2" customFormat="1">
      <c r="A148" s="35"/>
      <c r="B148" s="36"/>
      <c r="C148" s="37"/>
      <c r="D148" s="210" t="s">
        <v>138</v>
      </c>
      <c r="E148" s="37"/>
      <c r="F148" s="211" t="s">
        <v>197</v>
      </c>
      <c r="G148" s="37"/>
      <c r="H148" s="37"/>
      <c r="I148" s="212"/>
      <c r="J148" s="37"/>
      <c r="K148" s="37"/>
      <c r="L148" s="41"/>
      <c r="M148" s="213"/>
      <c r="N148" s="21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138</v>
      </c>
      <c r="AU148" s="14" t="s">
        <v>75</v>
      </c>
    </row>
    <row r="149" s="2" customFormat="1" ht="24.15" customHeight="1">
      <c r="A149" s="35"/>
      <c r="B149" s="36"/>
      <c r="C149" s="215" t="s">
        <v>199</v>
      </c>
      <c r="D149" s="215" t="s">
        <v>139</v>
      </c>
      <c r="E149" s="216" t="s">
        <v>200</v>
      </c>
      <c r="F149" s="217" t="s">
        <v>201</v>
      </c>
      <c r="G149" s="218" t="s">
        <v>134</v>
      </c>
      <c r="H149" s="219">
        <v>2</v>
      </c>
      <c r="I149" s="220"/>
      <c r="J149" s="221">
        <f>ROUND(I149*H149,2)</f>
        <v>0</v>
      </c>
      <c r="K149" s="217" t="s">
        <v>135</v>
      </c>
      <c r="L149" s="41"/>
      <c r="M149" s="222" t="s">
        <v>1</v>
      </c>
      <c r="N149" s="223" t="s">
        <v>40</v>
      </c>
      <c r="O149" s="88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82</v>
      </c>
      <c r="AT149" s="208" t="s">
        <v>139</v>
      </c>
      <c r="AU149" s="208" t="s">
        <v>75</v>
      </c>
      <c r="AY149" s="14" t="s">
        <v>136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4" t="s">
        <v>82</v>
      </c>
      <c r="BK149" s="209">
        <f>ROUND(I149*H149,2)</f>
        <v>0</v>
      </c>
      <c r="BL149" s="14" t="s">
        <v>82</v>
      </c>
      <c r="BM149" s="208" t="s">
        <v>202</v>
      </c>
    </row>
    <row r="150" s="2" customFormat="1">
      <c r="A150" s="35"/>
      <c r="B150" s="36"/>
      <c r="C150" s="37"/>
      <c r="D150" s="210" t="s">
        <v>138</v>
      </c>
      <c r="E150" s="37"/>
      <c r="F150" s="211" t="s">
        <v>203</v>
      </c>
      <c r="G150" s="37"/>
      <c r="H150" s="37"/>
      <c r="I150" s="212"/>
      <c r="J150" s="37"/>
      <c r="K150" s="37"/>
      <c r="L150" s="41"/>
      <c r="M150" s="213"/>
      <c r="N150" s="21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138</v>
      </c>
      <c r="AU150" s="14" t="s">
        <v>75</v>
      </c>
    </row>
    <row r="151" s="2" customFormat="1" ht="24.15" customHeight="1">
      <c r="A151" s="35"/>
      <c r="B151" s="36"/>
      <c r="C151" s="196" t="s">
        <v>8</v>
      </c>
      <c r="D151" s="196" t="s">
        <v>131</v>
      </c>
      <c r="E151" s="197" t="s">
        <v>204</v>
      </c>
      <c r="F151" s="198" t="s">
        <v>205</v>
      </c>
      <c r="G151" s="199" t="s">
        <v>134</v>
      </c>
      <c r="H151" s="200">
        <v>2</v>
      </c>
      <c r="I151" s="201"/>
      <c r="J151" s="202">
        <f>ROUND(I151*H151,2)</f>
        <v>0</v>
      </c>
      <c r="K151" s="198" t="s">
        <v>135</v>
      </c>
      <c r="L151" s="203"/>
      <c r="M151" s="204" t="s">
        <v>1</v>
      </c>
      <c r="N151" s="205" t="s">
        <v>40</v>
      </c>
      <c r="O151" s="88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148</v>
      </c>
      <c r="AT151" s="208" t="s">
        <v>131</v>
      </c>
      <c r="AU151" s="208" t="s">
        <v>75</v>
      </c>
      <c r="AY151" s="14" t="s">
        <v>136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4" t="s">
        <v>82</v>
      </c>
      <c r="BK151" s="209">
        <f>ROUND(I151*H151,2)</f>
        <v>0</v>
      </c>
      <c r="BL151" s="14" t="s">
        <v>148</v>
      </c>
      <c r="BM151" s="208" t="s">
        <v>206</v>
      </c>
    </row>
    <row r="152" s="2" customFormat="1">
      <c r="A152" s="35"/>
      <c r="B152" s="36"/>
      <c r="C152" s="37"/>
      <c r="D152" s="210" t="s">
        <v>138</v>
      </c>
      <c r="E152" s="37"/>
      <c r="F152" s="211" t="s">
        <v>205</v>
      </c>
      <c r="G152" s="37"/>
      <c r="H152" s="37"/>
      <c r="I152" s="212"/>
      <c r="J152" s="37"/>
      <c r="K152" s="37"/>
      <c r="L152" s="41"/>
      <c r="M152" s="213"/>
      <c r="N152" s="214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138</v>
      </c>
      <c r="AU152" s="14" t="s">
        <v>75</v>
      </c>
    </row>
    <row r="153" s="2" customFormat="1" ht="24.15" customHeight="1">
      <c r="A153" s="35"/>
      <c r="B153" s="36"/>
      <c r="C153" s="196" t="s">
        <v>207</v>
      </c>
      <c r="D153" s="196" t="s">
        <v>131</v>
      </c>
      <c r="E153" s="197" t="s">
        <v>208</v>
      </c>
      <c r="F153" s="198" t="s">
        <v>209</v>
      </c>
      <c r="G153" s="199" t="s">
        <v>134</v>
      </c>
      <c r="H153" s="200">
        <v>2</v>
      </c>
      <c r="I153" s="201"/>
      <c r="J153" s="202">
        <f>ROUND(I153*H153,2)</f>
        <v>0</v>
      </c>
      <c r="K153" s="198" t="s">
        <v>135</v>
      </c>
      <c r="L153" s="203"/>
      <c r="M153" s="204" t="s">
        <v>1</v>
      </c>
      <c r="N153" s="205" t="s">
        <v>40</v>
      </c>
      <c r="O153" s="88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84</v>
      </c>
      <c r="AT153" s="208" t="s">
        <v>131</v>
      </c>
      <c r="AU153" s="208" t="s">
        <v>75</v>
      </c>
      <c r="AY153" s="14" t="s">
        <v>136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4" t="s">
        <v>82</v>
      </c>
      <c r="BK153" s="209">
        <f>ROUND(I153*H153,2)</f>
        <v>0</v>
      </c>
      <c r="BL153" s="14" t="s">
        <v>82</v>
      </c>
      <c r="BM153" s="208" t="s">
        <v>210</v>
      </c>
    </row>
    <row r="154" s="2" customFormat="1">
      <c r="A154" s="35"/>
      <c r="B154" s="36"/>
      <c r="C154" s="37"/>
      <c r="D154" s="210" t="s">
        <v>138</v>
      </c>
      <c r="E154" s="37"/>
      <c r="F154" s="211" t="s">
        <v>209</v>
      </c>
      <c r="G154" s="37"/>
      <c r="H154" s="37"/>
      <c r="I154" s="212"/>
      <c r="J154" s="37"/>
      <c r="K154" s="37"/>
      <c r="L154" s="41"/>
      <c r="M154" s="213"/>
      <c r="N154" s="21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138</v>
      </c>
      <c r="AU154" s="14" t="s">
        <v>75</v>
      </c>
    </row>
    <row r="155" s="2" customFormat="1" ht="24.15" customHeight="1">
      <c r="A155" s="35"/>
      <c r="B155" s="36"/>
      <c r="C155" s="196" t="s">
        <v>211</v>
      </c>
      <c r="D155" s="196" t="s">
        <v>131</v>
      </c>
      <c r="E155" s="197" t="s">
        <v>212</v>
      </c>
      <c r="F155" s="198" t="s">
        <v>213</v>
      </c>
      <c r="G155" s="199" t="s">
        <v>134</v>
      </c>
      <c r="H155" s="200">
        <v>4</v>
      </c>
      <c r="I155" s="201"/>
      <c r="J155" s="202">
        <f>ROUND(I155*H155,2)</f>
        <v>0</v>
      </c>
      <c r="K155" s="198" t="s">
        <v>135</v>
      </c>
      <c r="L155" s="203"/>
      <c r="M155" s="204" t="s">
        <v>1</v>
      </c>
      <c r="N155" s="205" t="s">
        <v>40</v>
      </c>
      <c r="O155" s="88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84</v>
      </c>
      <c r="AT155" s="208" t="s">
        <v>131</v>
      </c>
      <c r="AU155" s="208" t="s">
        <v>75</v>
      </c>
      <c r="AY155" s="14" t="s">
        <v>136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4" t="s">
        <v>82</v>
      </c>
      <c r="BK155" s="209">
        <f>ROUND(I155*H155,2)</f>
        <v>0</v>
      </c>
      <c r="BL155" s="14" t="s">
        <v>82</v>
      </c>
      <c r="BM155" s="208" t="s">
        <v>214</v>
      </c>
    </row>
    <row r="156" s="2" customFormat="1">
      <c r="A156" s="35"/>
      <c r="B156" s="36"/>
      <c r="C156" s="37"/>
      <c r="D156" s="210" t="s">
        <v>138</v>
      </c>
      <c r="E156" s="37"/>
      <c r="F156" s="211" t="s">
        <v>213</v>
      </c>
      <c r="G156" s="37"/>
      <c r="H156" s="37"/>
      <c r="I156" s="212"/>
      <c r="J156" s="37"/>
      <c r="K156" s="37"/>
      <c r="L156" s="41"/>
      <c r="M156" s="213"/>
      <c r="N156" s="21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138</v>
      </c>
      <c r="AU156" s="14" t="s">
        <v>75</v>
      </c>
    </row>
    <row r="157" s="2" customFormat="1" ht="24.15" customHeight="1">
      <c r="A157" s="35"/>
      <c r="B157" s="36"/>
      <c r="C157" s="215" t="s">
        <v>215</v>
      </c>
      <c r="D157" s="215" t="s">
        <v>139</v>
      </c>
      <c r="E157" s="216" t="s">
        <v>216</v>
      </c>
      <c r="F157" s="217" t="s">
        <v>217</v>
      </c>
      <c r="G157" s="218" t="s">
        <v>134</v>
      </c>
      <c r="H157" s="219">
        <v>2</v>
      </c>
      <c r="I157" s="220"/>
      <c r="J157" s="221">
        <f>ROUND(I157*H157,2)</f>
        <v>0</v>
      </c>
      <c r="K157" s="217" t="s">
        <v>135</v>
      </c>
      <c r="L157" s="41"/>
      <c r="M157" s="222" t="s">
        <v>1</v>
      </c>
      <c r="N157" s="223" t="s">
        <v>40</v>
      </c>
      <c r="O157" s="88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82</v>
      </c>
      <c r="AT157" s="208" t="s">
        <v>139</v>
      </c>
      <c r="AU157" s="208" t="s">
        <v>75</v>
      </c>
      <c r="AY157" s="14" t="s">
        <v>136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4" t="s">
        <v>82</v>
      </c>
      <c r="BK157" s="209">
        <f>ROUND(I157*H157,2)</f>
        <v>0</v>
      </c>
      <c r="BL157" s="14" t="s">
        <v>82</v>
      </c>
      <c r="BM157" s="208" t="s">
        <v>218</v>
      </c>
    </row>
    <row r="158" s="2" customFormat="1">
      <c r="A158" s="35"/>
      <c r="B158" s="36"/>
      <c r="C158" s="37"/>
      <c r="D158" s="210" t="s">
        <v>138</v>
      </c>
      <c r="E158" s="37"/>
      <c r="F158" s="211" t="s">
        <v>217</v>
      </c>
      <c r="G158" s="37"/>
      <c r="H158" s="37"/>
      <c r="I158" s="212"/>
      <c r="J158" s="37"/>
      <c r="K158" s="37"/>
      <c r="L158" s="41"/>
      <c r="M158" s="213"/>
      <c r="N158" s="21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138</v>
      </c>
      <c r="AU158" s="14" t="s">
        <v>75</v>
      </c>
    </row>
    <row r="159" s="2" customFormat="1" ht="24.15" customHeight="1">
      <c r="A159" s="35"/>
      <c r="B159" s="36"/>
      <c r="C159" s="215" t="s">
        <v>219</v>
      </c>
      <c r="D159" s="215" t="s">
        <v>139</v>
      </c>
      <c r="E159" s="216" t="s">
        <v>220</v>
      </c>
      <c r="F159" s="217" t="s">
        <v>221</v>
      </c>
      <c r="G159" s="218" t="s">
        <v>134</v>
      </c>
      <c r="H159" s="219">
        <v>2</v>
      </c>
      <c r="I159" s="220"/>
      <c r="J159" s="221">
        <f>ROUND(I159*H159,2)</f>
        <v>0</v>
      </c>
      <c r="K159" s="217" t="s">
        <v>135</v>
      </c>
      <c r="L159" s="41"/>
      <c r="M159" s="222" t="s">
        <v>1</v>
      </c>
      <c r="N159" s="223" t="s">
        <v>40</v>
      </c>
      <c r="O159" s="88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82</v>
      </c>
      <c r="AT159" s="208" t="s">
        <v>139</v>
      </c>
      <c r="AU159" s="208" t="s">
        <v>75</v>
      </c>
      <c r="AY159" s="14" t="s">
        <v>136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4" t="s">
        <v>82</v>
      </c>
      <c r="BK159" s="209">
        <f>ROUND(I159*H159,2)</f>
        <v>0</v>
      </c>
      <c r="BL159" s="14" t="s">
        <v>82</v>
      </c>
      <c r="BM159" s="208" t="s">
        <v>222</v>
      </c>
    </row>
    <row r="160" s="2" customFormat="1">
      <c r="A160" s="35"/>
      <c r="B160" s="36"/>
      <c r="C160" s="37"/>
      <c r="D160" s="210" t="s">
        <v>138</v>
      </c>
      <c r="E160" s="37"/>
      <c r="F160" s="211" t="s">
        <v>221</v>
      </c>
      <c r="G160" s="37"/>
      <c r="H160" s="37"/>
      <c r="I160" s="212"/>
      <c r="J160" s="37"/>
      <c r="K160" s="37"/>
      <c r="L160" s="41"/>
      <c r="M160" s="213"/>
      <c r="N160" s="214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138</v>
      </c>
      <c r="AU160" s="14" t="s">
        <v>75</v>
      </c>
    </row>
    <row r="161" s="2" customFormat="1" ht="37.8" customHeight="1">
      <c r="A161" s="35"/>
      <c r="B161" s="36"/>
      <c r="C161" s="215" t="s">
        <v>223</v>
      </c>
      <c r="D161" s="215" t="s">
        <v>139</v>
      </c>
      <c r="E161" s="216" t="s">
        <v>224</v>
      </c>
      <c r="F161" s="217" t="s">
        <v>225</v>
      </c>
      <c r="G161" s="218" t="s">
        <v>134</v>
      </c>
      <c r="H161" s="219">
        <v>2</v>
      </c>
      <c r="I161" s="220"/>
      <c r="J161" s="221">
        <f>ROUND(I161*H161,2)</f>
        <v>0</v>
      </c>
      <c r="K161" s="217" t="s">
        <v>135</v>
      </c>
      <c r="L161" s="41"/>
      <c r="M161" s="222" t="s">
        <v>1</v>
      </c>
      <c r="N161" s="223" t="s">
        <v>40</v>
      </c>
      <c r="O161" s="88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82</v>
      </c>
      <c r="AT161" s="208" t="s">
        <v>139</v>
      </c>
      <c r="AU161" s="208" t="s">
        <v>75</v>
      </c>
      <c r="AY161" s="14" t="s">
        <v>136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4" t="s">
        <v>82</v>
      </c>
      <c r="BK161" s="209">
        <f>ROUND(I161*H161,2)</f>
        <v>0</v>
      </c>
      <c r="BL161" s="14" t="s">
        <v>82</v>
      </c>
      <c r="BM161" s="208" t="s">
        <v>226</v>
      </c>
    </row>
    <row r="162" s="2" customFormat="1">
      <c r="A162" s="35"/>
      <c r="B162" s="36"/>
      <c r="C162" s="37"/>
      <c r="D162" s="210" t="s">
        <v>138</v>
      </c>
      <c r="E162" s="37"/>
      <c r="F162" s="211" t="s">
        <v>225</v>
      </c>
      <c r="G162" s="37"/>
      <c r="H162" s="37"/>
      <c r="I162" s="212"/>
      <c r="J162" s="37"/>
      <c r="K162" s="37"/>
      <c r="L162" s="41"/>
      <c r="M162" s="213"/>
      <c r="N162" s="214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138</v>
      </c>
      <c r="AU162" s="14" t="s">
        <v>75</v>
      </c>
    </row>
    <row r="163" s="2" customFormat="1" ht="24.15" customHeight="1">
      <c r="A163" s="35"/>
      <c r="B163" s="36"/>
      <c r="C163" s="215" t="s">
        <v>7</v>
      </c>
      <c r="D163" s="215" t="s">
        <v>139</v>
      </c>
      <c r="E163" s="216" t="s">
        <v>227</v>
      </c>
      <c r="F163" s="217" t="s">
        <v>228</v>
      </c>
      <c r="G163" s="218" t="s">
        <v>134</v>
      </c>
      <c r="H163" s="219">
        <v>2</v>
      </c>
      <c r="I163" s="220"/>
      <c r="J163" s="221">
        <f>ROUND(I163*H163,2)</f>
        <v>0</v>
      </c>
      <c r="K163" s="217" t="s">
        <v>135</v>
      </c>
      <c r="L163" s="41"/>
      <c r="M163" s="222" t="s">
        <v>1</v>
      </c>
      <c r="N163" s="223" t="s">
        <v>40</v>
      </c>
      <c r="O163" s="88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82</v>
      </c>
      <c r="AT163" s="208" t="s">
        <v>139</v>
      </c>
      <c r="AU163" s="208" t="s">
        <v>75</v>
      </c>
      <c r="AY163" s="14" t="s">
        <v>136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4" t="s">
        <v>82</v>
      </c>
      <c r="BK163" s="209">
        <f>ROUND(I163*H163,2)</f>
        <v>0</v>
      </c>
      <c r="BL163" s="14" t="s">
        <v>82</v>
      </c>
      <c r="BM163" s="208" t="s">
        <v>229</v>
      </c>
    </row>
    <row r="164" s="2" customFormat="1">
      <c r="A164" s="35"/>
      <c r="B164" s="36"/>
      <c r="C164" s="37"/>
      <c r="D164" s="210" t="s">
        <v>138</v>
      </c>
      <c r="E164" s="37"/>
      <c r="F164" s="211" t="s">
        <v>230</v>
      </c>
      <c r="G164" s="37"/>
      <c r="H164" s="37"/>
      <c r="I164" s="212"/>
      <c r="J164" s="37"/>
      <c r="K164" s="37"/>
      <c r="L164" s="41"/>
      <c r="M164" s="213"/>
      <c r="N164" s="21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138</v>
      </c>
      <c r="AU164" s="14" t="s">
        <v>75</v>
      </c>
    </row>
    <row r="165" s="2" customFormat="1" ht="24.15" customHeight="1">
      <c r="A165" s="35"/>
      <c r="B165" s="36"/>
      <c r="C165" s="215" t="s">
        <v>231</v>
      </c>
      <c r="D165" s="215" t="s">
        <v>139</v>
      </c>
      <c r="E165" s="216" t="s">
        <v>232</v>
      </c>
      <c r="F165" s="217" t="s">
        <v>233</v>
      </c>
      <c r="G165" s="218" t="s">
        <v>134</v>
      </c>
      <c r="H165" s="219">
        <v>2</v>
      </c>
      <c r="I165" s="220"/>
      <c r="J165" s="221">
        <f>ROUND(I165*H165,2)</f>
        <v>0</v>
      </c>
      <c r="K165" s="217" t="s">
        <v>135</v>
      </c>
      <c r="L165" s="41"/>
      <c r="M165" s="222" t="s">
        <v>1</v>
      </c>
      <c r="N165" s="223" t="s">
        <v>40</v>
      </c>
      <c r="O165" s="88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82</v>
      </c>
      <c r="AT165" s="208" t="s">
        <v>139</v>
      </c>
      <c r="AU165" s="208" t="s">
        <v>75</v>
      </c>
      <c r="AY165" s="14" t="s">
        <v>136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4" t="s">
        <v>82</v>
      </c>
      <c r="BK165" s="209">
        <f>ROUND(I165*H165,2)</f>
        <v>0</v>
      </c>
      <c r="BL165" s="14" t="s">
        <v>82</v>
      </c>
      <c r="BM165" s="208" t="s">
        <v>234</v>
      </c>
    </row>
    <row r="166" s="2" customFormat="1">
      <c r="A166" s="35"/>
      <c r="B166" s="36"/>
      <c r="C166" s="37"/>
      <c r="D166" s="210" t="s">
        <v>138</v>
      </c>
      <c r="E166" s="37"/>
      <c r="F166" s="211" t="s">
        <v>235</v>
      </c>
      <c r="G166" s="37"/>
      <c r="H166" s="37"/>
      <c r="I166" s="212"/>
      <c r="J166" s="37"/>
      <c r="K166" s="37"/>
      <c r="L166" s="41"/>
      <c r="M166" s="213"/>
      <c r="N166" s="21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138</v>
      </c>
      <c r="AU166" s="14" t="s">
        <v>75</v>
      </c>
    </row>
    <row r="167" s="2" customFormat="1">
      <c r="A167" s="35"/>
      <c r="B167" s="36"/>
      <c r="C167" s="37"/>
      <c r="D167" s="210" t="s">
        <v>236</v>
      </c>
      <c r="E167" s="37"/>
      <c r="F167" s="224" t="s">
        <v>237</v>
      </c>
      <c r="G167" s="37"/>
      <c r="H167" s="37"/>
      <c r="I167" s="212"/>
      <c r="J167" s="37"/>
      <c r="K167" s="37"/>
      <c r="L167" s="41"/>
      <c r="M167" s="213"/>
      <c r="N167" s="21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236</v>
      </c>
      <c r="AU167" s="14" t="s">
        <v>75</v>
      </c>
    </row>
    <row r="168" s="2" customFormat="1" ht="24.15" customHeight="1">
      <c r="A168" s="35"/>
      <c r="B168" s="36"/>
      <c r="C168" s="196" t="s">
        <v>238</v>
      </c>
      <c r="D168" s="196" t="s">
        <v>131</v>
      </c>
      <c r="E168" s="197" t="s">
        <v>239</v>
      </c>
      <c r="F168" s="198" t="s">
        <v>240</v>
      </c>
      <c r="G168" s="199" t="s">
        <v>134</v>
      </c>
      <c r="H168" s="200">
        <v>4</v>
      </c>
      <c r="I168" s="201"/>
      <c r="J168" s="202">
        <f>ROUND(I168*H168,2)</f>
        <v>0</v>
      </c>
      <c r="K168" s="198" t="s">
        <v>135</v>
      </c>
      <c r="L168" s="203"/>
      <c r="M168" s="204" t="s">
        <v>1</v>
      </c>
      <c r="N168" s="205" t="s">
        <v>40</v>
      </c>
      <c r="O168" s="88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148</v>
      </c>
      <c r="AT168" s="208" t="s">
        <v>131</v>
      </c>
      <c r="AU168" s="208" t="s">
        <v>75</v>
      </c>
      <c r="AY168" s="14" t="s">
        <v>136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4" t="s">
        <v>82</v>
      </c>
      <c r="BK168" s="209">
        <f>ROUND(I168*H168,2)</f>
        <v>0</v>
      </c>
      <c r="BL168" s="14" t="s">
        <v>148</v>
      </c>
      <c r="BM168" s="208" t="s">
        <v>241</v>
      </c>
    </row>
    <row r="169" s="2" customFormat="1">
      <c r="A169" s="35"/>
      <c r="B169" s="36"/>
      <c r="C169" s="37"/>
      <c r="D169" s="210" t="s">
        <v>138</v>
      </c>
      <c r="E169" s="37"/>
      <c r="F169" s="211" t="s">
        <v>240</v>
      </c>
      <c r="G169" s="37"/>
      <c r="H169" s="37"/>
      <c r="I169" s="212"/>
      <c r="J169" s="37"/>
      <c r="K169" s="37"/>
      <c r="L169" s="41"/>
      <c r="M169" s="213"/>
      <c r="N169" s="214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138</v>
      </c>
      <c r="AU169" s="14" t="s">
        <v>75</v>
      </c>
    </row>
    <row r="170" s="2" customFormat="1" ht="24.15" customHeight="1">
      <c r="A170" s="35"/>
      <c r="B170" s="36"/>
      <c r="C170" s="196" t="s">
        <v>242</v>
      </c>
      <c r="D170" s="196" t="s">
        <v>131</v>
      </c>
      <c r="E170" s="197" t="s">
        <v>243</v>
      </c>
      <c r="F170" s="198" t="s">
        <v>244</v>
      </c>
      <c r="G170" s="199" t="s">
        <v>134</v>
      </c>
      <c r="H170" s="200">
        <v>4</v>
      </c>
      <c r="I170" s="201"/>
      <c r="J170" s="202">
        <f>ROUND(I170*H170,2)</f>
        <v>0</v>
      </c>
      <c r="K170" s="198" t="s">
        <v>135</v>
      </c>
      <c r="L170" s="203"/>
      <c r="M170" s="204" t="s">
        <v>1</v>
      </c>
      <c r="N170" s="205" t="s">
        <v>40</v>
      </c>
      <c r="O170" s="88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84</v>
      </c>
      <c r="AT170" s="208" t="s">
        <v>131</v>
      </c>
      <c r="AU170" s="208" t="s">
        <v>75</v>
      </c>
      <c r="AY170" s="14" t="s">
        <v>136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4" t="s">
        <v>82</v>
      </c>
      <c r="BK170" s="209">
        <f>ROUND(I170*H170,2)</f>
        <v>0</v>
      </c>
      <c r="BL170" s="14" t="s">
        <v>82</v>
      </c>
      <c r="BM170" s="208" t="s">
        <v>245</v>
      </c>
    </row>
    <row r="171" s="2" customFormat="1">
      <c r="A171" s="35"/>
      <c r="B171" s="36"/>
      <c r="C171" s="37"/>
      <c r="D171" s="210" t="s">
        <v>138</v>
      </c>
      <c r="E171" s="37"/>
      <c r="F171" s="211" t="s">
        <v>244</v>
      </c>
      <c r="G171" s="37"/>
      <c r="H171" s="37"/>
      <c r="I171" s="212"/>
      <c r="J171" s="37"/>
      <c r="K171" s="37"/>
      <c r="L171" s="41"/>
      <c r="M171" s="213"/>
      <c r="N171" s="21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138</v>
      </c>
      <c r="AU171" s="14" t="s">
        <v>75</v>
      </c>
    </row>
    <row r="172" s="2" customFormat="1" ht="24.15" customHeight="1">
      <c r="A172" s="35"/>
      <c r="B172" s="36"/>
      <c r="C172" s="196" t="s">
        <v>246</v>
      </c>
      <c r="D172" s="196" t="s">
        <v>131</v>
      </c>
      <c r="E172" s="197" t="s">
        <v>247</v>
      </c>
      <c r="F172" s="198" t="s">
        <v>248</v>
      </c>
      <c r="G172" s="199" t="s">
        <v>134</v>
      </c>
      <c r="H172" s="200">
        <v>4</v>
      </c>
      <c r="I172" s="201"/>
      <c r="J172" s="202">
        <f>ROUND(I172*H172,2)</f>
        <v>0</v>
      </c>
      <c r="K172" s="198" t="s">
        <v>135</v>
      </c>
      <c r="L172" s="203"/>
      <c r="M172" s="204" t="s">
        <v>1</v>
      </c>
      <c r="N172" s="205" t="s">
        <v>40</v>
      </c>
      <c r="O172" s="88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84</v>
      </c>
      <c r="AT172" s="208" t="s">
        <v>131</v>
      </c>
      <c r="AU172" s="208" t="s">
        <v>75</v>
      </c>
      <c r="AY172" s="14" t="s">
        <v>136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4" t="s">
        <v>82</v>
      </c>
      <c r="BK172" s="209">
        <f>ROUND(I172*H172,2)</f>
        <v>0</v>
      </c>
      <c r="BL172" s="14" t="s">
        <v>82</v>
      </c>
      <c r="BM172" s="208" t="s">
        <v>249</v>
      </c>
    </row>
    <row r="173" s="2" customFormat="1">
      <c r="A173" s="35"/>
      <c r="B173" s="36"/>
      <c r="C173" s="37"/>
      <c r="D173" s="210" t="s">
        <v>138</v>
      </c>
      <c r="E173" s="37"/>
      <c r="F173" s="211" t="s">
        <v>248</v>
      </c>
      <c r="G173" s="37"/>
      <c r="H173" s="37"/>
      <c r="I173" s="212"/>
      <c r="J173" s="37"/>
      <c r="K173" s="37"/>
      <c r="L173" s="41"/>
      <c r="M173" s="213"/>
      <c r="N173" s="214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138</v>
      </c>
      <c r="AU173" s="14" t="s">
        <v>75</v>
      </c>
    </row>
    <row r="174" s="2" customFormat="1" ht="24.15" customHeight="1">
      <c r="A174" s="35"/>
      <c r="B174" s="36"/>
      <c r="C174" s="196" t="s">
        <v>250</v>
      </c>
      <c r="D174" s="196" t="s">
        <v>131</v>
      </c>
      <c r="E174" s="197" t="s">
        <v>251</v>
      </c>
      <c r="F174" s="198" t="s">
        <v>252</v>
      </c>
      <c r="G174" s="199" t="s">
        <v>134</v>
      </c>
      <c r="H174" s="200">
        <v>4</v>
      </c>
      <c r="I174" s="201"/>
      <c r="J174" s="202">
        <f>ROUND(I174*H174,2)</f>
        <v>0</v>
      </c>
      <c r="K174" s="198" t="s">
        <v>135</v>
      </c>
      <c r="L174" s="203"/>
      <c r="M174" s="204" t="s">
        <v>1</v>
      </c>
      <c r="N174" s="205" t="s">
        <v>40</v>
      </c>
      <c r="O174" s="88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84</v>
      </c>
      <c r="AT174" s="208" t="s">
        <v>131</v>
      </c>
      <c r="AU174" s="208" t="s">
        <v>75</v>
      </c>
      <c r="AY174" s="14" t="s">
        <v>136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4" t="s">
        <v>82</v>
      </c>
      <c r="BK174" s="209">
        <f>ROUND(I174*H174,2)</f>
        <v>0</v>
      </c>
      <c r="BL174" s="14" t="s">
        <v>82</v>
      </c>
      <c r="BM174" s="208" t="s">
        <v>253</v>
      </c>
    </row>
    <row r="175" s="2" customFormat="1">
      <c r="A175" s="35"/>
      <c r="B175" s="36"/>
      <c r="C175" s="37"/>
      <c r="D175" s="210" t="s">
        <v>138</v>
      </c>
      <c r="E175" s="37"/>
      <c r="F175" s="211" t="s">
        <v>252</v>
      </c>
      <c r="G175" s="37"/>
      <c r="H175" s="37"/>
      <c r="I175" s="212"/>
      <c r="J175" s="37"/>
      <c r="K175" s="37"/>
      <c r="L175" s="41"/>
      <c r="M175" s="213"/>
      <c r="N175" s="21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138</v>
      </c>
      <c r="AU175" s="14" t="s">
        <v>75</v>
      </c>
    </row>
    <row r="176" s="2" customFormat="1" ht="24.15" customHeight="1">
      <c r="A176" s="35"/>
      <c r="B176" s="36"/>
      <c r="C176" s="196" t="s">
        <v>254</v>
      </c>
      <c r="D176" s="196" t="s">
        <v>131</v>
      </c>
      <c r="E176" s="197" t="s">
        <v>255</v>
      </c>
      <c r="F176" s="198" t="s">
        <v>256</v>
      </c>
      <c r="G176" s="199" t="s">
        <v>257</v>
      </c>
      <c r="H176" s="200">
        <v>4</v>
      </c>
      <c r="I176" s="201"/>
      <c r="J176" s="202">
        <f>ROUND(I176*H176,2)</f>
        <v>0</v>
      </c>
      <c r="K176" s="198" t="s">
        <v>135</v>
      </c>
      <c r="L176" s="203"/>
      <c r="M176" s="204" t="s">
        <v>1</v>
      </c>
      <c r="N176" s="205" t="s">
        <v>40</v>
      </c>
      <c r="O176" s="88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84</v>
      </c>
      <c r="AT176" s="208" t="s">
        <v>131</v>
      </c>
      <c r="AU176" s="208" t="s">
        <v>75</v>
      </c>
      <c r="AY176" s="14" t="s">
        <v>136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4" t="s">
        <v>82</v>
      </c>
      <c r="BK176" s="209">
        <f>ROUND(I176*H176,2)</f>
        <v>0</v>
      </c>
      <c r="BL176" s="14" t="s">
        <v>82</v>
      </c>
      <c r="BM176" s="208" t="s">
        <v>258</v>
      </c>
    </row>
    <row r="177" s="2" customFormat="1">
      <c r="A177" s="35"/>
      <c r="B177" s="36"/>
      <c r="C177" s="37"/>
      <c r="D177" s="210" t="s">
        <v>138</v>
      </c>
      <c r="E177" s="37"/>
      <c r="F177" s="211" t="s">
        <v>256</v>
      </c>
      <c r="G177" s="37"/>
      <c r="H177" s="37"/>
      <c r="I177" s="212"/>
      <c r="J177" s="37"/>
      <c r="K177" s="37"/>
      <c r="L177" s="41"/>
      <c r="M177" s="213"/>
      <c r="N177" s="21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138</v>
      </c>
      <c r="AU177" s="14" t="s">
        <v>75</v>
      </c>
    </row>
    <row r="178" s="2" customFormat="1" ht="24.15" customHeight="1">
      <c r="A178" s="35"/>
      <c r="B178" s="36"/>
      <c r="C178" s="196" t="s">
        <v>259</v>
      </c>
      <c r="D178" s="196" t="s">
        <v>131</v>
      </c>
      <c r="E178" s="197" t="s">
        <v>260</v>
      </c>
      <c r="F178" s="198" t="s">
        <v>261</v>
      </c>
      <c r="G178" s="199" t="s">
        <v>134</v>
      </c>
      <c r="H178" s="200">
        <v>4</v>
      </c>
      <c r="I178" s="201"/>
      <c r="J178" s="202">
        <f>ROUND(I178*H178,2)</f>
        <v>0</v>
      </c>
      <c r="K178" s="198" t="s">
        <v>135</v>
      </c>
      <c r="L178" s="203"/>
      <c r="M178" s="204" t="s">
        <v>1</v>
      </c>
      <c r="N178" s="205" t="s">
        <v>40</v>
      </c>
      <c r="O178" s="88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84</v>
      </c>
      <c r="AT178" s="208" t="s">
        <v>131</v>
      </c>
      <c r="AU178" s="208" t="s">
        <v>75</v>
      </c>
      <c r="AY178" s="14" t="s">
        <v>136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4" t="s">
        <v>82</v>
      </c>
      <c r="BK178" s="209">
        <f>ROUND(I178*H178,2)</f>
        <v>0</v>
      </c>
      <c r="BL178" s="14" t="s">
        <v>82</v>
      </c>
      <c r="BM178" s="208" t="s">
        <v>262</v>
      </c>
    </row>
    <row r="179" s="2" customFormat="1">
      <c r="A179" s="35"/>
      <c r="B179" s="36"/>
      <c r="C179" s="37"/>
      <c r="D179" s="210" t="s">
        <v>138</v>
      </c>
      <c r="E179" s="37"/>
      <c r="F179" s="211" t="s">
        <v>261</v>
      </c>
      <c r="G179" s="37"/>
      <c r="H179" s="37"/>
      <c r="I179" s="212"/>
      <c r="J179" s="37"/>
      <c r="K179" s="37"/>
      <c r="L179" s="41"/>
      <c r="M179" s="213"/>
      <c r="N179" s="21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138</v>
      </c>
      <c r="AU179" s="14" t="s">
        <v>75</v>
      </c>
    </row>
    <row r="180" s="2" customFormat="1" ht="24.15" customHeight="1">
      <c r="A180" s="35"/>
      <c r="B180" s="36"/>
      <c r="C180" s="215" t="s">
        <v>263</v>
      </c>
      <c r="D180" s="215" t="s">
        <v>139</v>
      </c>
      <c r="E180" s="216" t="s">
        <v>264</v>
      </c>
      <c r="F180" s="217" t="s">
        <v>265</v>
      </c>
      <c r="G180" s="218" t="s">
        <v>134</v>
      </c>
      <c r="H180" s="219">
        <v>4</v>
      </c>
      <c r="I180" s="220"/>
      <c r="J180" s="221">
        <f>ROUND(I180*H180,2)</f>
        <v>0</v>
      </c>
      <c r="K180" s="217" t="s">
        <v>135</v>
      </c>
      <c r="L180" s="41"/>
      <c r="M180" s="222" t="s">
        <v>1</v>
      </c>
      <c r="N180" s="223" t="s">
        <v>40</v>
      </c>
      <c r="O180" s="88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82</v>
      </c>
      <c r="AT180" s="208" t="s">
        <v>139</v>
      </c>
      <c r="AU180" s="208" t="s">
        <v>75</v>
      </c>
      <c r="AY180" s="14" t="s">
        <v>136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4" t="s">
        <v>82</v>
      </c>
      <c r="BK180" s="209">
        <f>ROUND(I180*H180,2)</f>
        <v>0</v>
      </c>
      <c r="BL180" s="14" t="s">
        <v>82</v>
      </c>
      <c r="BM180" s="208" t="s">
        <v>266</v>
      </c>
    </row>
    <row r="181" s="2" customFormat="1">
      <c r="A181" s="35"/>
      <c r="B181" s="36"/>
      <c r="C181" s="37"/>
      <c r="D181" s="210" t="s">
        <v>138</v>
      </c>
      <c r="E181" s="37"/>
      <c r="F181" s="211" t="s">
        <v>267</v>
      </c>
      <c r="G181" s="37"/>
      <c r="H181" s="37"/>
      <c r="I181" s="212"/>
      <c r="J181" s="37"/>
      <c r="K181" s="37"/>
      <c r="L181" s="41"/>
      <c r="M181" s="213"/>
      <c r="N181" s="214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138</v>
      </c>
      <c r="AU181" s="14" t="s">
        <v>75</v>
      </c>
    </row>
    <row r="182" s="2" customFormat="1" ht="24.15" customHeight="1">
      <c r="A182" s="35"/>
      <c r="B182" s="36"/>
      <c r="C182" s="215" t="s">
        <v>268</v>
      </c>
      <c r="D182" s="215" t="s">
        <v>139</v>
      </c>
      <c r="E182" s="216" t="s">
        <v>269</v>
      </c>
      <c r="F182" s="217" t="s">
        <v>270</v>
      </c>
      <c r="G182" s="218" t="s">
        <v>134</v>
      </c>
      <c r="H182" s="219">
        <v>4</v>
      </c>
      <c r="I182" s="220"/>
      <c r="J182" s="221">
        <f>ROUND(I182*H182,2)</f>
        <v>0</v>
      </c>
      <c r="K182" s="217" t="s">
        <v>135</v>
      </c>
      <c r="L182" s="41"/>
      <c r="M182" s="222" t="s">
        <v>1</v>
      </c>
      <c r="N182" s="223" t="s">
        <v>40</v>
      </c>
      <c r="O182" s="88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82</v>
      </c>
      <c r="AT182" s="208" t="s">
        <v>139</v>
      </c>
      <c r="AU182" s="208" t="s">
        <v>75</v>
      </c>
      <c r="AY182" s="14" t="s">
        <v>136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4" t="s">
        <v>82</v>
      </c>
      <c r="BK182" s="209">
        <f>ROUND(I182*H182,2)</f>
        <v>0</v>
      </c>
      <c r="BL182" s="14" t="s">
        <v>82</v>
      </c>
      <c r="BM182" s="208" t="s">
        <v>271</v>
      </c>
    </row>
    <row r="183" s="2" customFormat="1">
      <c r="A183" s="35"/>
      <c r="B183" s="36"/>
      <c r="C183" s="37"/>
      <c r="D183" s="210" t="s">
        <v>138</v>
      </c>
      <c r="E183" s="37"/>
      <c r="F183" s="211" t="s">
        <v>270</v>
      </c>
      <c r="G183" s="37"/>
      <c r="H183" s="37"/>
      <c r="I183" s="212"/>
      <c r="J183" s="37"/>
      <c r="K183" s="37"/>
      <c r="L183" s="41"/>
      <c r="M183" s="213"/>
      <c r="N183" s="21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138</v>
      </c>
      <c r="AU183" s="14" t="s">
        <v>75</v>
      </c>
    </row>
    <row r="184" s="2" customFormat="1" ht="24.15" customHeight="1">
      <c r="A184" s="35"/>
      <c r="B184" s="36"/>
      <c r="C184" s="215" t="s">
        <v>272</v>
      </c>
      <c r="D184" s="215" t="s">
        <v>139</v>
      </c>
      <c r="E184" s="216" t="s">
        <v>273</v>
      </c>
      <c r="F184" s="217" t="s">
        <v>274</v>
      </c>
      <c r="G184" s="218" t="s">
        <v>134</v>
      </c>
      <c r="H184" s="219">
        <v>4</v>
      </c>
      <c r="I184" s="220"/>
      <c r="J184" s="221">
        <f>ROUND(I184*H184,2)</f>
        <v>0</v>
      </c>
      <c r="K184" s="217" t="s">
        <v>135</v>
      </c>
      <c r="L184" s="41"/>
      <c r="M184" s="222" t="s">
        <v>1</v>
      </c>
      <c r="N184" s="223" t="s">
        <v>40</v>
      </c>
      <c r="O184" s="88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82</v>
      </c>
      <c r="AT184" s="208" t="s">
        <v>139</v>
      </c>
      <c r="AU184" s="208" t="s">
        <v>75</v>
      </c>
      <c r="AY184" s="14" t="s">
        <v>136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4" t="s">
        <v>82</v>
      </c>
      <c r="BK184" s="209">
        <f>ROUND(I184*H184,2)</f>
        <v>0</v>
      </c>
      <c r="BL184" s="14" t="s">
        <v>82</v>
      </c>
      <c r="BM184" s="208" t="s">
        <v>275</v>
      </c>
    </row>
    <row r="185" s="2" customFormat="1">
      <c r="A185" s="35"/>
      <c r="B185" s="36"/>
      <c r="C185" s="37"/>
      <c r="D185" s="210" t="s">
        <v>138</v>
      </c>
      <c r="E185" s="37"/>
      <c r="F185" s="211" t="s">
        <v>274</v>
      </c>
      <c r="G185" s="37"/>
      <c r="H185" s="37"/>
      <c r="I185" s="212"/>
      <c r="J185" s="37"/>
      <c r="K185" s="37"/>
      <c r="L185" s="41"/>
      <c r="M185" s="213"/>
      <c r="N185" s="21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138</v>
      </c>
      <c r="AU185" s="14" t="s">
        <v>75</v>
      </c>
    </row>
    <row r="186" s="2" customFormat="1" ht="24.15" customHeight="1">
      <c r="A186" s="35"/>
      <c r="B186" s="36"/>
      <c r="C186" s="215" t="s">
        <v>276</v>
      </c>
      <c r="D186" s="215" t="s">
        <v>139</v>
      </c>
      <c r="E186" s="216" t="s">
        <v>277</v>
      </c>
      <c r="F186" s="217" t="s">
        <v>278</v>
      </c>
      <c r="G186" s="218" t="s">
        <v>134</v>
      </c>
      <c r="H186" s="219">
        <v>4</v>
      </c>
      <c r="I186" s="220"/>
      <c r="J186" s="221">
        <f>ROUND(I186*H186,2)</f>
        <v>0</v>
      </c>
      <c r="K186" s="217" t="s">
        <v>135</v>
      </c>
      <c r="L186" s="41"/>
      <c r="M186" s="222" t="s">
        <v>1</v>
      </c>
      <c r="N186" s="223" t="s">
        <v>40</v>
      </c>
      <c r="O186" s="88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82</v>
      </c>
      <c r="AT186" s="208" t="s">
        <v>139</v>
      </c>
      <c r="AU186" s="208" t="s">
        <v>75</v>
      </c>
      <c r="AY186" s="14" t="s">
        <v>136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4" t="s">
        <v>82</v>
      </c>
      <c r="BK186" s="209">
        <f>ROUND(I186*H186,2)</f>
        <v>0</v>
      </c>
      <c r="BL186" s="14" t="s">
        <v>82</v>
      </c>
      <c r="BM186" s="208" t="s">
        <v>279</v>
      </c>
    </row>
    <row r="187" s="2" customFormat="1">
      <c r="A187" s="35"/>
      <c r="B187" s="36"/>
      <c r="C187" s="37"/>
      <c r="D187" s="210" t="s">
        <v>138</v>
      </c>
      <c r="E187" s="37"/>
      <c r="F187" s="211" t="s">
        <v>280</v>
      </c>
      <c r="G187" s="37"/>
      <c r="H187" s="37"/>
      <c r="I187" s="212"/>
      <c r="J187" s="37"/>
      <c r="K187" s="37"/>
      <c r="L187" s="41"/>
      <c r="M187" s="213"/>
      <c r="N187" s="21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138</v>
      </c>
      <c r="AU187" s="14" t="s">
        <v>75</v>
      </c>
    </row>
    <row r="188" s="2" customFormat="1" ht="24.15" customHeight="1">
      <c r="A188" s="35"/>
      <c r="B188" s="36"/>
      <c r="C188" s="215" t="s">
        <v>281</v>
      </c>
      <c r="D188" s="215" t="s">
        <v>139</v>
      </c>
      <c r="E188" s="216" t="s">
        <v>282</v>
      </c>
      <c r="F188" s="217" t="s">
        <v>283</v>
      </c>
      <c r="G188" s="218" t="s">
        <v>134</v>
      </c>
      <c r="H188" s="219">
        <v>2</v>
      </c>
      <c r="I188" s="220"/>
      <c r="J188" s="221">
        <f>ROUND(I188*H188,2)</f>
        <v>0</v>
      </c>
      <c r="K188" s="217" t="s">
        <v>135</v>
      </c>
      <c r="L188" s="41"/>
      <c r="M188" s="222" t="s">
        <v>1</v>
      </c>
      <c r="N188" s="223" t="s">
        <v>40</v>
      </c>
      <c r="O188" s="88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82</v>
      </c>
      <c r="AT188" s="208" t="s">
        <v>139</v>
      </c>
      <c r="AU188" s="208" t="s">
        <v>75</v>
      </c>
      <c r="AY188" s="14" t="s">
        <v>136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4" t="s">
        <v>82</v>
      </c>
      <c r="BK188" s="209">
        <f>ROUND(I188*H188,2)</f>
        <v>0</v>
      </c>
      <c r="BL188" s="14" t="s">
        <v>82</v>
      </c>
      <c r="BM188" s="208" t="s">
        <v>284</v>
      </c>
    </row>
    <row r="189" s="2" customFormat="1">
      <c r="A189" s="35"/>
      <c r="B189" s="36"/>
      <c r="C189" s="37"/>
      <c r="D189" s="210" t="s">
        <v>138</v>
      </c>
      <c r="E189" s="37"/>
      <c r="F189" s="211" t="s">
        <v>285</v>
      </c>
      <c r="G189" s="37"/>
      <c r="H189" s="37"/>
      <c r="I189" s="212"/>
      <c r="J189" s="37"/>
      <c r="K189" s="37"/>
      <c r="L189" s="41"/>
      <c r="M189" s="213"/>
      <c r="N189" s="214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138</v>
      </c>
      <c r="AU189" s="14" t="s">
        <v>75</v>
      </c>
    </row>
    <row r="190" s="2" customFormat="1" ht="24.15" customHeight="1">
      <c r="A190" s="35"/>
      <c r="B190" s="36"/>
      <c r="C190" s="196" t="s">
        <v>286</v>
      </c>
      <c r="D190" s="196" t="s">
        <v>131</v>
      </c>
      <c r="E190" s="197" t="s">
        <v>287</v>
      </c>
      <c r="F190" s="198" t="s">
        <v>288</v>
      </c>
      <c r="G190" s="199" t="s">
        <v>134</v>
      </c>
      <c r="H190" s="200">
        <v>6</v>
      </c>
      <c r="I190" s="201"/>
      <c r="J190" s="202">
        <f>ROUND(I190*H190,2)</f>
        <v>0</v>
      </c>
      <c r="K190" s="198" t="s">
        <v>135</v>
      </c>
      <c r="L190" s="203"/>
      <c r="M190" s="204" t="s">
        <v>1</v>
      </c>
      <c r="N190" s="205" t="s">
        <v>40</v>
      </c>
      <c r="O190" s="88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148</v>
      </c>
      <c r="AT190" s="208" t="s">
        <v>131</v>
      </c>
      <c r="AU190" s="208" t="s">
        <v>75</v>
      </c>
      <c r="AY190" s="14" t="s">
        <v>136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4" t="s">
        <v>82</v>
      </c>
      <c r="BK190" s="209">
        <f>ROUND(I190*H190,2)</f>
        <v>0</v>
      </c>
      <c r="BL190" s="14" t="s">
        <v>148</v>
      </c>
      <c r="BM190" s="208" t="s">
        <v>289</v>
      </c>
    </row>
    <row r="191" s="2" customFormat="1">
      <c r="A191" s="35"/>
      <c r="B191" s="36"/>
      <c r="C191" s="37"/>
      <c r="D191" s="210" t="s">
        <v>138</v>
      </c>
      <c r="E191" s="37"/>
      <c r="F191" s="211" t="s">
        <v>288</v>
      </c>
      <c r="G191" s="37"/>
      <c r="H191" s="37"/>
      <c r="I191" s="212"/>
      <c r="J191" s="37"/>
      <c r="K191" s="37"/>
      <c r="L191" s="41"/>
      <c r="M191" s="213"/>
      <c r="N191" s="21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138</v>
      </c>
      <c r="AU191" s="14" t="s">
        <v>75</v>
      </c>
    </row>
    <row r="192" s="2" customFormat="1" ht="24.15" customHeight="1">
      <c r="A192" s="35"/>
      <c r="B192" s="36"/>
      <c r="C192" s="196" t="s">
        <v>290</v>
      </c>
      <c r="D192" s="196" t="s">
        <v>131</v>
      </c>
      <c r="E192" s="197" t="s">
        <v>291</v>
      </c>
      <c r="F192" s="198" t="s">
        <v>292</v>
      </c>
      <c r="G192" s="199" t="s">
        <v>134</v>
      </c>
      <c r="H192" s="200">
        <v>2</v>
      </c>
      <c r="I192" s="201"/>
      <c r="J192" s="202">
        <f>ROUND(I192*H192,2)</f>
        <v>0</v>
      </c>
      <c r="K192" s="198" t="s">
        <v>135</v>
      </c>
      <c r="L192" s="203"/>
      <c r="M192" s="204" t="s">
        <v>1</v>
      </c>
      <c r="N192" s="205" t="s">
        <v>40</v>
      </c>
      <c r="O192" s="88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84</v>
      </c>
      <c r="AT192" s="208" t="s">
        <v>131</v>
      </c>
      <c r="AU192" s="208" t="s">
        <v>75</v>
      </c>
      <c r="AY192" s="14" t="s">
        <v>136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4" t="s">
        <v>82</v>
      </c>
      <c r="BK192" s="209">
        <f>ROUND(I192*H192,2)</f>
        <v>0</v>
      </c>
      <c r="BL192" s="14" t="s">
        <v>82</v>
      </c>
      <c r="BM192" s="208" t="s">
        <v>293</v>
      </c>
    </row>
    <row r="193" s="2" customFormat="1">
      <c r="A193" s="35"/>
      <c r="B193" s="36"/>
      <c r="C193" s="37"/>
      <c r="D193" s="210" t="s">
        <v>138</v>
      </c>
      <c r="E193" s="37"/>
      <c r="F193" s="211" t="s">
        <v>292</v>
      </c>
      <c r="G193" s="37"/>
      <c r="H193" s="37"/>
      <c r="I193" s="212"/>
      <c r="J193" s="37"/>
      <c r="K193" s="37"/>
      <c r="L193" s="41"/>
      <c r="M193" s="213"/>
      <c r="N193" s="21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138</v>
      </c>
      <c r="AU193" s="14" t="s">
        <v>75</v>
      </c>
    </row>
    <row r="194" s="2" customFormat="1" ht="37.8" customHeight="1">
      <c r="A194" s="35"/>
      <c r="B194" s="36"/>
      <c r="C194" s="196" t="s">
        <v>294</v>
      </c>
      <c r="D194" s="196" t="s">
        <v>131</v>
      </c>
      <c r="E194" s="197" t="s">
        <v>295</v>
      </c>
      <c r="F194" s="198" t="s">
        <v>296</v>
      </c>
      <c r="G194" s="199" t="s">
        <v>134</v>
      </c>
      <c r="H194" s="200">
        <v>4</v>
      </c>
      <c r="I194" s="201"/>
      <c r="J194" s="202">
        <f>ROUND(I194*H194,2)</f>
        <v>0</v>
      </c>
      <c r="K194" s="198" t="s">
        <v>135</v>
      </c>
      <c r="L194" s="203"/>
      <c r="M194" s="204" t="s">
        <v>1</v>
      </c>
      <c r="N194" s="205" t="s">
        <v>40</v>
      </c>
      <c r="O194" s="88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84</v>
      </c>
      <c r="AT194" s="208" t="s">
        <v>131</v>
      </c>
      <c r="AU194" s="208" t="s">
        <v>75</v>
      </c>
      <c r="AY194" s="14" t="s">
        <v>136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4" t="s">
        <v>82</v>
      </c>
      <c r="BK194" s="209">
        <f>ROUND(I194*H194,2)</f>
        <v>0</v>
      </c>
      <c r="BL194" s="14" t="s">
        <v>82</v>
      </c>
      <c r="BM194" s="208" t="s">
        <v>297</v>
      </c>
    </row>
    <row r="195" s="2" customFormat="1">
      <c r="A195" s="35"/>
      <c r="B195" s="36"/>
      <c r="C195" s="37"/>
      <c r="D195" s="210" t="s">
        <v>138</v>
      </c>
      <c r="E195" s="37"/>
      <c r="F195" s="211" t="s">
        <v>296</v>
      </c>
      <c r="G195" s="37"/>
      <c r="H195" s="37"/>
      <c r="I195" s="212"/>
      <c r="J195" s="37"/>
      <c r="K195" s="37"/>
      <c r="L195" s="41"/>
      <c r="M195" s="213"/>
      <c r="N195" s="21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138</v>
      </c>
      <c r="AU195" s="14" t="s">
        <v>75</v>
      </c>
    </row>
    <row r="196" s="2" customFormat="1" ht="24.15" customHeight="1">
      <c r="A196" s="35"/>
      <c r="B196" s="36"/>
      <c r="C196" s="196" t="s">
        <v>298</v>
      </c>
      <c r="D196" s="196" t="s">
        <v>131</v>
      </c>
      <c r="E196" s="197" t="s">
        <v>299</v>
      </c>
      <c r="F196" s="198" t="s">
        <v>300</v>
      </c>
      <c r="G196" s="199" t="s">
        <v>134</v>
      </c>
      <c r="H196" s="200">
        <v>1</v>
      </c>
      <c r="I196" s="201"/>
      <c r="J196" s="202">
        <f>ROUND(I196*H196,2)</f>
        <v>0</v>
      </c>
      <c r="K196" s="198" t="s">
        <v>135</v>
      </c>
      <c r="L196" s="203"/>
      <c r="M196" s="204" t="s">
        <v>1</v>
      </c>
      <c r="N196" s="205" t="s">
        <v>40</v>
      </c>
      <c r="O196" s="88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84</v>
      </c>
      <c r="AT196" s="208" t="s">
        <v>131</v>
      </c>
      <c r="AU196" s="208" t="s">
        <v>75</v>
      </c>
      <c r="AY196" s="14" t="s">
        <v>136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4" t="s">
        <v>82</v>
      </c>
      <c r="BK196" s="209">
        <f>ROUND(I196*H196,2)</f>
        <v>0</v>
      </c>
      <c r="BL196" s="14" t="s">
        <v>82</v>
      </c>
      <c r="BM196" s="208" t="s">
        <v>301</v>
      </c>
    </row>
    <row r="197" s="2" customFormat="1">
      <c r="A197" s="35"/>
      <c r="B197" s="36"/>
      <c r="C197" s="37"/>
      <c r="D197" s="210" t="s">
        <v>138</v>
      </c>
      <c r="E197" s="37"/>
      <c r="F197" s="211" t="s">
        <v>300</v>
      </c>
      <c r="G197" s="37"/>
      <c r="H197" s="37"/>
      <c r="I197" s="212"/>
      <c r="J197" s="37"/>
      <c r="K197" s="37"/>
      <c r="L197" s="41"/>
      <c r="M197" s="213"/>
      <c r="N197" s="214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138</v>
      </c>
      <c r="AU197" s="14" t="s">
        <v>75</v>
      </c>
    </row>
    <row r="198" s="2" customFormat="1" ht="24.15" customHeight="1">
      <c r="A198" s="35"/>
      <c r="B198" s="36"/>
      <c r="C198" s="196" t="s">
        <v>302</v>
      </c>
      <c r="D198" s="196" t="s">
        <v>131</v>
      </c>
      <c r="E198" s="197" t="s">
        <v>303</v>
      </c>
      <c r="F198" s="198" t="s">
        <v>304</v>
      </c>
      <c r="G198" s="199" t="s">
        <v>134</v>
      </c>
      <c r="H198" s="200">
        <v>2</v>
      </c>
      <c r="I198" s="201"/>
      <c r="J198" s="202">
        <f>ROUND(I198*H198,2)</f>
        <v>0</v>
      </c>
      <c r="K198" s="198" t="s">
        <v>135</v>
      </c>
      <c r="L198" s="203"/>
      <c r="M198" s="204" t="s">
        <v>1</v>
      </c>
      <c r="N198" s="205" t="s">
        <v>40</v>
      </c>
      <c r="O198" s="88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84</v>
      </c>
      <c r="AT198" s="208" t="s">
        <v>131</v>
      </c>
      <c r="AU198" s="208" t="s">
        <v>75</v>
      </c>
      <c r="AY198" s="14" t="s">
        <v>136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4" t="s">
        <v>82</v>
      </c>
      <c r="BK198" s="209">
        <f>ROUND(I198*H198,2)</f>
        <v>0</v>
      </c>
      <c r="BL198" s="14" t="s">
        <v>82</v>
      </c>
      <c r="BM198" s="208" t="s">
        <v>305</v>
      </c>
    </row>
    <row r="199" s="2" customFormat="1">
      <c r="A199" s="35"/>
      <c r="B199" s="36"/>
      <c r="C199" s="37"/>
      <c r="D199" s="210" t="s">
        <v>138</v>
      </c>
      <c r="E199" s="37"/>
      <c r="F199" s="211" t="s">
        <v>304</v>
      </c>
      <c r="G199" s="37"/>
      <c r="H199" s="37"/>
      <c r="I199" s="212"/>
      <c r="J199" s="37"/>
      <c r="K199" s="37"/>
      <c r="L199" s="41"/>
      <c r="M199" s="213"/>
      <c r="N199" s="21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138</v>
      </c>
      <c r="AU199" s="14" t="s">
        <v>75</v>
      </c>
    </row>
    <row r="200" s="2" customFormat="1" ht="24.15" customHeight="1">
      <c r="A200" s="35"/>
      <c r="B200" s="36"/>
      <c r="C200" s="196" t="s">
        <v>306</v>
      </c>
      <c r="D200" s="196" t="s">
        <v>131</v>
      </c>
      <c r="E200" s="197" t="s">
        <v>307</v>
      </c>
      <c r="F200" s="198" t="s">
        <v>308</v>
      </c>
      <c r="G200" s="199" t="s">
        <v>134</v>
      </c>
      <c r="H200" s="200">
        <v>2</v>
      </c>
      <c r="I200" s="201"/>
      <c r="J200" s="202">
        <f>ROUND(I200*H200,2)</f>
        <v>0</v>
      </c>
      <c r="K200" s="198" t="s">
        <v>135</v>
      </c>
      <c r="L200" s="203"/>
      <c r="M200" s="204" t="s">
        <v>1</v>
      </c>
      <c r="N200" s="205" t="s">
        <v>40</v>
      </c>
      <c r="O200" s="88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84</v>
      </c>
      <c r="AT200" s="208" t="s">
        <v>131</v>
      </c>
      <c r="AU200" s="208" t="s">
        <v>75</v>
      </c>
      <c r="AY200" s="14" t="s">
        <v>136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4" t="s">
        <v>82</v>
      </c>
      <c r="BK200" s="209">
        <f>ROUND(I200*H200,2)</f>
        <v>0</v>
      </c>
      <c r="BL200" s="14" t="s">
        <v>82</v>
      </c>
      <c r="BM200" s="208" t="s">
        <v>309</v>
      </c>
    </row>
    <row r="201" s="2" customFormat="1">
      <c r="A201" s="35"/>
      <c r="B201" s="36"/>
      <c r="C201" s="37"/>
      <c r="D201" s="210" t="s">
        <v>138</v>
      </c>
      <c r="E201" s="37"/>
      <c r="F201" s="211" t="s">
        <v>308</v>
      </c>
      <c r="G201" s="37"/>
      <c r="H201" s="37"/>
      <c r="I201" s="212"/>
      <c r="J201" s="37"/>
      <c r="K201" s="37"/>
      <c r="L201" s="41"/>
      <c r="M201" s="213"/>
      <c r="N201" s="21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138</v>
      </c>
      <c r="AU201" s="14" t="s">
        <v>75</v>
      </c>
    </row>
    <row r="202" s="2" customFormat="1" ht="24.15" customHeight="1">
      <c r="A202" s="35"/>
      <c r="B202" s="36"/>
      <c r="C202" s="196" t="s">
        <v>310</v>
      </c>
      <c r="D202" s="196" t="s">
        <v>131</v>
      </c>
      <c r="E202" s="197" t="s">
        <v>311</v>
      </c>
      <c r="F202" s="198" t="s">
        <v>312</v>
      </c>
      <c r="G202" s="199" t="s">
        <v>134</v>
      </c>
      <c r="H202" s="200">
        <v>6</v>
      </c>
      <c r="I202" s="201"/>
      <c r="J202" s="202">
        <f>ROUND(I202*H202,2)</f>
        <v>0</v>
      </c>
      <c r="K202" s="198" t="s">
        <v>135</v>
      </c>
      <c r="L202" s="203"/>
      <c r="M202" s="204" t="s">
        <v>1</v>
      </c>
      <c r="N202" s="205" t="s">
        <v>40</v>
      </c>
      <c r="O202" s="88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84</v>
      </c>
      <c r="AT202" s="208" t="s">
        <v>131</v>
      </c>
      <c r="AU202" s="208" t="s">
        <v>75</v>
      </c>
      <c r="AY202" s="14" t="s">
        <v>136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4" t="s">
        <v>82</v>
      </c>
      <c r="BK202" s="209">
        <f>ROUND(I202*H202,2)</f>
        <v>0</v>
      </c>
      <c r="BL202" s="14" t="s">
        <v>82</v>
      </c>
      <c r="BM202" s="208" t="s">
        <v>313</v>
      </c>
    </row>
    <row r="203" s="2" customFormat="1">
      <c r="A203" s="35"/>
      <c r="B203" s="36"/>
      <c r="C203" s="37"/>
      <c r="D203" s="210" t="s">
        <v>138</v>
      </c>
      <c r="E203" s="37"/>
      <c r="F203" s="211" t="s">
        <v>312</v>
      </c>
      <c r="G203" s="37"/>
      <c r="H203" s="37"/>
      <c r="I203" s="212"/>
      <c r="J203" s="37"/>
      <c r="K203" s="37"/>
      <c r="L203" s="41"/>
      <c r="M203" s="213"/>
      <c r="N203" s="214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138</v>
      </c>
      <c r="AU203" s="14" t="s">
        <v>75</v>
      </c>
    </row>
    <row r="204" s="2" customFormat="1" ht="24.15" customHeight="1">
      <c r="A204" s="35"/>
      <c r="B204" s="36"/>
      <c r="C204" s="196" t="s">
        <v>314</v>
      </c>
      <c r="D204" s="196" t="s">
        <v>131</v>
      </c>
      <c r="E204" s="197" t="s">
        <v>315</v>
      </c>
      <c r="F204" s="198" t="s">
        <v>316</v>
      </c>
      <c r="G204" s="199" t="s">
        <v>134</v>
      </c>
      <c r="H204" s="200">
        <v>2</v>
      </c>
      <c r="I204" s="201"/>
      <c r="J204" s="202">
        <f>ROUND(I204*H204,2)</f>
        <v>0</v>
      </c>
      <c r="K204" s="198" t="s">
        <v>135</v>
      </c>
      <c r="L204" s="203"/>
      <c r="M204" s="204" t="s">
        <v>1</v>
      </c>
      <c r="N204" s="205" t="s">
        <v>40</v>
      </c>
      <c r="O204" s="88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84</v>
      </c>
      <c r="AT204" s="208" t="s">
        <v>131</v>
      </c>
      <c r="AU204" s="208" t="s">
        <v>75</v>
      </c>
      <c r="AY204" s="14" t="s">
        <v>136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4" t="s">
        <v>82</v>
      </c>
      <c r="BK204" s="209">
        <f>ROUND(I204*H204,2)</f>
        <v>0</v>
      </c>
      <c r="BL204" s="14" t="s">
        <v>82</v>
      </c>
      <c r="BM204" s="208" t="s">
        <v>317</v>
      </c>
    </row>
    <row r="205" s="2" customFormat="1">
      <c r="A205" s="35"/>
      <c r="B205" s="36"/>
      <c r="C205" s="37"/>
      <c r="D205" s="210" t="s">
        <v>138</v>
      </c>
      <c r="E205" s="37"/>
      <c r="F205" s="211" t="s">
        <v>316</v>
      </c>
      <c r="G205" s="37"/>
      <c r="H205" s="37"/>
      <c r="I205" s="212"/>
      <c r="J205" s="37"/>
      <c r="K205" s="37"/>
      <c r="L205" s="41"/>
      <c r="M205" s="213"/>
      <c r="N205" s="214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138</v>
      </c>
      <c r="AU205" s="14" t="s">
        <v>75</v>
      </c>
    </row>
    <row r="206" s="2" customFormat="1" ht="24.15" customHeight="1">
      <c r="A206" s="35"/>
      <c r="B206" s="36"/>
      <c r="C206" s="215" t="s">
        <v>318</v>
      </c>
      <c r="D206" s="215" t="s">
        <v>139</v>
      </c>
      <c r="E206" s="216" t="s">
        <v>319</v>
      </c>
      <c r="F206" s="217" t="s">
        <v>320</v>
      </c>
      <c r="G206" s="218" t="s">
        <v>134</v>
      </c>
      <c r="H206" s="219">
        <v>6</v>
      </c>
      <c r="I206" s="220"/>
      <c r="J206" s="221">
        <f>ROUND(I206*H206,2)</f>
        <v>0</v>
      </c>
      <c r="K206" s="217" t="s">
        <v>135</v>
      </c>
      <c r="L206" s="41"/>
      <c r="M206" s="222" t="s">
        <v>1</v>
      </c>
      <c r="N206" s="223" t="s">
        <v>40</v>
      </c>
      <c r="O206" s="88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82</v>
      </c>
      <c r="AT206" s="208" t="s">
        <v>139</v>
      </c>
      <c r="AU206" s="208" t="s">
        <v>75</v>
      </c>
      <c r="AY206" s="14" t="s">
        <v>136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4" t="s">
        <v>82</v>
      </c>
      <c r="BK206" s="209">
        <f>ROUND(I206*H206,2)</f>
        <v>0</v>
      </c>
      <c r="BL206" s="14" t="s">
        <v>82</v>
      </c>
      <c r="BM206" s="208" t="s">
        <v>321</v>
      </c>
    </row>
    <row r="207" s="2" customFormat="1">
      <c r="A207" s="35"/>
      <c r="B207" s="36"/>
      <c r="C207" s="37"/>
      <c r="D207" s="210" t="s">
        <v>138</v>
      </c>
      <c r="E207" s="37"/>
      <c r="F207" s="211" t="s">
        <v>322</v>
      </c>
      <c r="G207" s="37"/>
      <c r="H207" s="37"/>
      <c r="I207" s="212"/>
      <c r="J207" s="37"/>
      <c r="K207" s="37"/>
      <c r="L207" s="41"/>
      <c r="M207" s="213"/>
      <c r="N207" s="214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138</v>
      </c>
      <c r="AU207" s="14" t="s">
        <v>75</v>
      </c>
    </row>
    <row r="208" s="2" customFormat="1" ht="24.15" customHeight="1">
      <c r="A208" s="35"/>
      <c r="B208" s="36"/>
      <c r="C208" s="215" t="s">
        <v>323</v>
      </c>
      <c r="D208" s="215" t="s">
        <v>139</v>
      </c>
      <c r="E208" s="216" t="s">
        <v>324</v>
      </c>
      <c r="F208" s="217" t="s">
        <v>325</v>
      </c>
      <c r="G208" s="218" t="s">
        <v>134</v>
      </c>
      <c r="H208" s="219">
        <v>6</v>
      </c>
      <c r="I208" s="220"/>
      <c r="J208" s="221">
        <f>ROUND(I208*H208,2)</f>
        <v>0</v>
      </c>
      <c r="K208" s="217" t="s">
        <v>135</v>
      </c>
      <c r="L208" s="41"/>
      <c r="M208" s="222" t="s">
        <v>1</v>
      </c>
      <c r="N208" s="223" t="s">
        <v>40</v>
      </c>
      <c r="O208" s="88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82</v>
      </c>
      <c r="AT208" s="208" t="s">
        <v>139</v>
      </c>
      <c r="AU208" s="208" t="s">
        <v>75</v>
      </c>
      <c r="AY208" s="14" t="s">
        <v>136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4" t="s">
        <v>82</v>
      </c>
      <c r="BK208" s="209">
        <f>ROUND(I208*H208,2)</f>
        <v>0</v>
      </c>
      <c r="BL208" s="14" t="s">
        <v>82</v>
      </c>
      <c r="BM208" s="208" t="s">
        <v>326</v>
      </c>
    </row>
    <row r="209" s="2" customFormat="1">
      <c r="A209" s="35"/>
      <c r="B209" s="36"/>
      <c r="C209" s="37"/>
      <c r="D209" s="210" t="s">
        <v>138</v>
      </c>
      <c r="E209" s="37"/>
      <c r="F209" s="211" t="s">
        <v>325</v>
      </c>
      <c r="G209" s="37"/>
      <c r="H209" s="37"/>
      <c r="I209" s="212"/>
      <c r="J209" s="37"/>
      <c r="K209" s="37"/>
      <c r="L209" s="41"/>
      <c r="M209" s="213"/>
      <c r="N209" s="214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138</v>
      </c>
      <c r="AU209" s="14" t="s">
        <v>75</v>
      </c>
    </row>
    <row r="210" s="2" customFormat="1" ht="24.15" customHeight="1">
      <c r="A210" s="35"/>
      <c r="B210" s="36"/>
      <c r="C210" s="215" t="s">
        <v>327</v>
      </c>
      <c r="D210" s="215" t="s">
        <v>139</v>
      </c>
      <c r="E210" s="216" t="s">
        <v>328</v>
      </c>
      <c r="F210" s="217" t="s">
        <v>329</v>
      </c>
      <c r="G210" s="218" t="s">
        <v>134</v>
      </c>
      <c r="H210" s="219">
        <v>4</v>
      </c>
      <c r="I210" s="220"/>
      <c r="J210" s="221">
        <f>ROUND(I210*H210,2)</f>
        <v>0</v>
      </c>
      <c r="K210" s="217" t="s">
        <v>135</v>
      </c>
      <c r="L210" s="41"/>
      <c r="M210" s="222" t="s">
        <v>1</v>
      </c>
      <c r="N210" s="223" t="s">
        <v>40</v>
      </c>
      <c r="O210" s="88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8" t="s">
        <v>82</v>
      </c>
      <c r="AT210" s="208" t="s">
        <v>139</v>
      </c>
      <c r="AU210" s="208" t="s">
        <v>75</v>
      </c>
      <c r="AY210" s="14" t="s">
        <v>136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4" t="s">
        <v>82</v>
      </c>
      <c r="BK210" s="209">
        <f>ROUND(I210*H210,2)</f>
        <v>0</v>
      </c>
      <c r="BL210" s="14" t="s">
        <v>82</v>
      </c>
      <c r="BM210" s="208" t="s">
        <v>330</v>
      </c>
    </row>
    <row r="211" s="2" customFormat="1">
      <c r="A211" s="35"/>
      <c r="B211" s="36"/>
      <c r="C211" s="37"/>
      <c r="D211" s="210" t="s">
        <v>138</v>
      </c>
      <c r="E211" s="37"/>
      <c r="F211" s="211" t="s">
        <v>329</v>
      </c>
      <c r="G211" s="37"/>
      <c r="H211" s="37"/>
      <c r="I211" s="212"/>
      <c r="J211" s="37"/>
      <c r="K211" s="37"/>
      <c r="L211" s="41"/>
      <c r="M211" s="213"/>
      <c r="N211" s="21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138</v>
      </c>
      <c r="AU211" s="14" t="s">
        <v>75</v>
      </c>
    </row>
    <row r="212" s="2" customFormat="1" ht="24.15" customHeight="1">
      <c r="A212" s="35"/>
      <c r="B212" s="36"/>
      <c r="C212" s="215" t="s">
        <v>331</v>
      </c>
      <c r="D212" s="215" t="s">
        <v>139</v>
      </c>
      <c r="E212" s="216" t="s">
        <v>332</v>
      </c>
      <c r="F212" s="217" t="s">
        <v>333</v>
      </c>
      <c r="G212" s="218" t="s">
        <v>134</v>
      </c>
      <c r="H212" s="219">
        <v>2</v>
      </c>
      <c r="I212" s="220"/>
      <c r="J212" s="221">
        <f>ROUND(I212*H212,2)</f>
        <v>0</v>
      </c>
      <c r="K212" s="217" t="s">
        <v>135</v>
      </c>
      <c r="L212" s="41"/>
      <c r="M212" s="222" t="s">
        <v>1</v>
      </c>
      <c r="N212" s="223" t="s">
        <v>40</v>
      </c>
      <c r="O212" s="88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82</v>
      </c>
      <c r="AT212" s="208" t="s">
        <v>139</v>
      </c>
      <c r="AU212" s="208" t="s">
        <v>75</v>
      </c>
      <c r="AY212" s="14" t="s">
        <v>136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4" t="s">
        <v>82</v>
      </c>
      <c r="BK212" s="209">
        <f>ROUND(I212*H212,2)</f>
        <v>0</v>
      </c>
      <c r="BL212" s="14" t="s">
        <v>82</v>
      </c>
      <c r="BM212" s="208" t="s">
        <v>334</v>
      </c>
    </row>
    <row r="213" s="2" customFormat="1">
      <c r="A213" s="35"/>
      <c r="B213" s="36"/>
      <c r="C213" s="37"/>
      <c r="D213" s="210" t="s">
        <v>138</v>
      </c>
      <c r="E213" s="37"/>
      <c r="F213" s="211" t="s">
        <v>333</v>
      </c>
      <c r="G213" s="37"/>
      <c r="H213" s="37"/>
      <c r="I213" s="212"/>
      <c r="J213" s="37"/>
      <c r="K213" s="37"/>
      <c r="L213" s="41"/>
      <c r="M213" s="213"/>
      <c r="N213" s="214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138</v>
      </c>
      <c r="AU213" s="14" t="s">
        <v>75</v>
      </c>
    </row>
    <row r="214" s="2" customFormat="1" ht="24.15" customHeight="1">
      <c r="A214" s="35"/>
      <c r="B214" s="36"/>
      <c r="C214" s="215" t="s">
        <v>335</v>
      </c>
      <c r="D214" s="215" t="s">
        <v>139</v>
      </c>
      <c r="E214" s="216" t="s">
        <v>336</v>
      </c>
      <c r="F214" s="217" t="s">
        <v>337</v>
      </c>
      <c r="G214" s="218" t="s">
        <v>134</v>
      </c>
      <c r="H214" s="219">
        <v>8</v>
      </c>
      <c r="I214" s="220"/>
      <c r="J214" s="221">
        <f>ROUND(I214*H214,2)</f>
        <v>0</v>
      </c>
      <c r="K214" s="217" t="s">
        <v>135</v>
      </c>
      <c r="L214" s="41"/>
      <c r="M214" s="222" t="s">
        <v>1</v>
      </c>
      <c r="N214" s="223" t="s">
        <v>40</v>
      </c>
      <c r="O214" s="88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82</v>
      </c>
      <c r="AT214" s="208" t="s">
        <v>139</v>
      </c>
      <c r="AU214" s="208" t="s">
        <v>75</v>
      </c>
      <c r="AY214" s="14" t="s">
        <v>136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4" t="s">
        <v>82</v>
      </c>
      <c r="BK214" s="209">
        <f>ROUND(I214*H214,2)</f>
        <v>0</v>
      </c>
      <c r="BL214" s="14" t="s">
        <v>82</v>
      </c>
      <c r="BM214" s="208" t="s">
        <v>338</v>
      </c>
    </row>
    <row r="215" s="2" customFormat="1">
      <c r="A215" s="35"/>
      <c r="B215" s="36"/>
      <c r="C215" s="37"/>
      <c r="D215" s="210" t="s">
        <v>138</v>
      </c>
      <c r="E215" s="37"/>
      <c r="F215" s="211" t="s">
        <v>337</v>
      </c>
      <c r="G215" s="37"/>
      <c r="H215" s="37"/>
      <c r="I215" s="212"/>
      <c r="J215" s="37"/>
      <c r="K215" s="37"/>
      <c r="L215" s="41"/>
      <c r="M215" s="213"/>
      <c r="N215" s="21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138</v>
      </c>
      <c r="AU215" s="14" t="s">
        <v>75</v>
      </c>
    </row>
    <row r="216" s="2" customFormat="1" ht="24.15" customHeight="1">
      <c r="A216" s="35"/>
      <c r="B216" s="36"/>
      <c r="C216" s="215" t="s">
        <v>339</v>
      </c>
      <c r="D216" s="215" t="s">
        <v>139</v>
      </c>
      <c r="E216" s="216" t="s">
        <v>340</v>
      </c>
      <c r="F216" s="217" t="s">
        <v>341</v>
      </c>
      <c r="G216" s="218" t="s">
        <v>134</v>
      </c>
      <c r="H216" s="219">
        <v>1</v>
      </c>
      <c r="I216" s="220"/>
      <c r="J216" s="221">
        <f>ROUND(I216*H216,2)</f>
        <v>0</v>
      </c>
      <c r="K216" s="217" t="s">
        <v>135</v>
      </c>
      <c r="L216" s="41"/>
      <c r="M216" s="222" t="s">
        <v>1</v>
      </c>
      <c r="N216" s="223" t="s">
        <v>40</v>
      </c>
      <c r="O216" s="88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82</v>
      </c>
      <c r="AT216" s="208" t="s">
        <v>139</v>
      </c>
      <c r="AU216" s="208" t="s">
        <v>75</v>
      </c>
      <c r="AY216" s="14" t="s">
        <v>136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4" t="s">
        <v>82</v>
      </c>
      <c r="BK216" s="209">
        <f>ROUND(I216*H216,2)</f>
        <v>0</v>
      </c>
      <c r="BL216" s="14" t="s">
        <v>82</v>
      </c>
      <c r="BM216" s="208" t="s">
        <v>342</v>
      </c>
    </row>
    <row r="217" s="2" customFormat="1">
      <c r="A217" s="35"/>
      <c r="B217" s="36"/>
      <c r="C217" s="37"/>
      <c r="D217" s="210" t="s">
        <v>138</v>
      </c>
      <c r="E217" s="37"/>
      <c r="F217" s="211" t="s">
        <v>341</v>
      </c>
      <c r="G217" s="37"/>
      <c r="H217" s="37"/>
      <c r="I217" s="212"/>
      <c r="J217" s="37"/>
      <c r="K217" s="37"/>
      <c r="L217" s="41"/>
      <c r="M217" s="213"/>
      <c r="N217" s="21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138</v>
      </c>
      <c r="AU217" s="14" t="s">
        <v>75</v>
      </c>
    </row>
    <row r="218" s="2" customFormat="1" ht="24.15" customHeight="1">
      <c r="A218" s="35"/>
      <c r="B218" s="36"/>
      <c r="C218" s="215" t="s">
        <v>343</v>
      </c>
      <c r="D218" s="215" t="s">
        <v>139</v>
      </c>
      <c r="E218" s="216" t="s">
        <v>344</v>
      </c>
      <c r="F218" s="217" t="s">
        <v>345</v>
      </c>
      <c r="G218" s="218" t="s">
        <v>134</v>
      </c>
      <c r="H218" s="219">
        <v>2</v>
      </c>
      <c r="I218" s="220"/>
      <c r="J218" s="221">
        <f>ROUND(I218*H218,2)</f>
        <v>0</v>
      </c>
      <c r="K218" s="217" t="s">
        <v>135</v>
      </c>
      <c r="L218" s="41"/>
      <c r="M218" s="222" t="s">
        <v>1</v>
      </c>
      <c r="N218" s="223" t="s">
        <v>40</v>
      </c>
      <c r="O218" s="88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82</v>
      </c>
      <c r="AT218" s="208" t="s">
        <v>139</v>
      </c>
      <c r="AU218" s="208" t="s">
        <v>75</v>
      </c>
      <c r="AY218" s="14" t="s">
        <v>136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4" t="s">
        <v>82</v>
      </c>
      <c r="BK218" s="209">
        <f>ROUND(I218*H218,2)</f>
        <v>0</v>
      </c>
      <c r="BL218" s="14" t="s">
        <v>82</v>
      </c>
      <c r="BM218" s="208" t="s">
        <v>346</v>
      </c>
    </row>
    <row r="219" s="2" customFormat="1">
      <c r="A219" s="35"/>
      <c r="B219" s="36"/>
      <c r="C219" s="37"/>
      <c r="D219" s="210" t="s">
        <v>138</v>
      </c>
      <c r="E219" s="37"/>
      <c r="F219" s="211" t="s">
        <v>345</v>
      </c>
      <c r="G219" s="37"/>
      <c r="H219" s="37"/>
      <c r="I219" s="212"/>
      <c r="J219" s="37"/>
      <c r="K219" s="37"/>
      <c r="L219" s="41"/>
      <c r="M219" s="213"/>
      <c r="N219" s="214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138</v>
      </c>
      <c r="AU219" s="14" t="s">
        <v>75</v>
      </c>
    </row>
    <row r="220" s="2" customFormat="1" ht="24.15" customHeight="1">
      <c r="A220" s="35"/>
      <c r="B220" s="36"/>
      <c r="C220" s="215" t="s">
        <v>347</v>
      </c>
      <c r="D220" s="215" t="s">
        <v>139</v>
      </c>
      <c r="E220" s="216" t="s">
        <v>348</v>
      </c>
      <c r="F220" s="217" t="s">
        <v>349</v>
      </c>
      <c r="G220" s="218" t="s">
        <v>350</v>
      </c>
      <c r="H220" s="219">
        <v>120</v>
      </c>
      <c r="I220" s="220"/>
      <c r="J220" s="221">
        <f>ROUND(I220*H220,2)</f>
        <v>0</v>
      </c>
      <c r="K220" s="217" t="s">
        <v>135</v>
      </c>
      <c r="L220" s="41"/>
      <c r="M220" s="222" t="s">
        <v>1</v>
      </c>
      <c r="N220" s="223" t="s">
        <v>40</v>
      </c>
      <c r="O220" s="88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82</v>
      </c>
      <c r="AT220" s="208" t="s">
        <v>139</v>
      </c>
      <c r="AU220" s="208" t="s">
        <v>75</v>
      </c>
      <c r="AY220" s="14" t="s">
        <v>136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4" t="s">
        <v>82</v>
      </c>
      <c r="BK220" s="209">
        <f>ROUND(I220*H220,2)</f>
        <v>0</v>
      </c>
      <c r="BL220" s="14" t="s">
        <v>82</v>
      </c>
      <c r="BM220" s="208" t="s">
        <v>351</v>
      </c>
    </row>
    <row r="221" s="2" customFormat="1">
      <c r="A221" s="35"/>
      <c r="B221" s="36"/>
      <c r="C221" s="37"/>
      <c r="D221" s="210" t="s">
        <v>138</v>
      </c>
      <c r="E221" s="37"/>
      <c r="F221" s="211" t="s">
        <v>349</v>
      </c>
      <c r="G221" s="37"/>
      <c r="H221" s="37"/>
      <c r="I221" s="212"/>
      <c r="J221" s="37"/>
      <c r="K221" s="37"/>
      <c r="L221" s="41"/>
      <c r="M221" s="213"/>
      <c r="N221" s="21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138</v>
      </c>
      <c r="AU221" s="14" t="s">
        <v>75</v>
      </c>
    </row>
    <row r="222" s="2" customFormat="1" ht="24.15" customHeight="1">
      <c r="A222" s="35"/>
      <c r="B222" s="36"/>
      <c r="C222" s="215" t="s">
        <v>352</v>
      </c>
      <c r="D222" s="215" t="s">
        <v>139</v>
      </c>
      <c r="E222" s="216" t="s">
        <v>353</v>
      </c>
      <c r="F222" s="217" t="s">
        <v>354</v>
      </c>
      <c r="G222" s="218" t="s">
        <v>134</v>
      </c>
      <c r="H222" s="219">
        <v>1</v>
      </c>
      <c r="I222" s="220"/>
      <c r="J222" s="221">
        <f>ROUND(I222*H222,2)</f>
        <v>0</v>
      </c>
      <c r="K222" s="217" t="s">
        <v>135</v>
      </c>
      <c r="L222" s="41"/>
      <c r="M222" s="222" t="s">
        <v>1</v>
      </c>
      <c r="N222" s="223" t="s">
        <v>40</v>
      </c>
      <c r="O222" s="88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82</v>
      </c>
      <c r="AT222" s="208" t="s">
        <v>139</v>
      </c>
      <c r="AU222" s="208" t="s">
        <v>75</v>
      </c>
      <c r="AY222" s="14" t="s">
        <v>136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4" t="s">
        <v>82</v>
      </c>
      <c r="BK222" s="209">
        <f>ROUND(I222*H222,2)</f>
        <v>0</v>
      </c>
      <c r="BL222" s="14" t="s">
        <v>82</v>
      </c>
      <c r="BM222" s="208" t="s">
        <v>355</v>
      </c>
    </row>
    <row r="223" s="2" customFormat="1">
      <c r="A223" s="35"/>
      <c r="B223" s="36"/>
      <c r="C223" s="37"/>
      <c r="D223" s="210" t="s">
        <v>138</v>
      </c>
      <c r="E223" s="37"/>
      <c r="F223" s="211" t="s">
        <v>354</v>
      </c>
      <c r="G223" s="37"/>
      <c r="H223" s="37"/>
      <c r="I223" s="212"/>
      <c r="J223" s="37"/>
      <c r="K223" s="37"/>
      <c r="L223" s="41"/>
      <c r="M223" s="213"/>
      <c r="N223" s="21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138</v>
      </c>
      <c r="AU223" s="14" t="s">
        <v>75</v>
      </c>
    </row>
    <row r="224" s="2" customFormat="1" ht="24.15" customHeight="1">
      <c r="A224" s="35"/>
      <c r="B224" s="36"/>
      <c r="C224" s="196" t="s">
        <v>356</v>
      </c>
      <c r="D224" s="196" t="s">
        <v>131</v>
      </c>
      <c r="E224" s="197" t="s">
        <v>357</v>
      </c>
      <c r="F224" s="198" t="s">
        <v>358</v>
      </c>
      <c r="G224" s="199" t="s">
        <v>134</v>
      </c>
      <c r="H224" s="200">
        <v>4</v>
      </c>
      <c r="I224" s="201"/>
      <c r="J224" s="202">
        <f>ROUND(I224*H224,2)</f>
        <v>0</v>
      </c>
      <c r="K224" s="198" t="s">
        <v>135</v>
      </c>
      <c r="L224" s="203"/>
      <c r="M224" s="204" t="s">
        <v>1</v>
      </c>
      <c r="N224" s="205" t="s">
        <v>40</v>
      </c>
      <c r="O224" s="88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8" t="s">
        <v>148</v>
      </c>
      <c r="AT224" s="208" t="s">
        <v>131</v>
      </c>
      <c r="AU224" s="208" t="s">
        <v>75</v>
      </c>
      <c r="AY224" s="14" t="s">
        <v>136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4" t="s">
        <v>82</v>
      </c>
      <c r="BK224" s="209">
        <f>ROUND(I224*H224,2)</f>
        <v>0</v>
      </c>
      <c r="BL224" s="14" t="s">
        <v>148</v>
      </c>
      <c r="BM224" s="208" t="s">
        <v>359</v>
      </c>
    </row>
    <row r="225" s="2" customFormat="1">
      <c r="A225" s="35"/>
      <c r="B225" s="36"/>
      <c r="C225" s="37"/>
      <c r="D225" s="210" t="s">
        <v>138</v>
      </c>
      <c r="E225" s="37"/>
      <c r="F225" s="211" t="s">
        <v>358</v>
      </c>
      <c r="G225" s="37"/>
      <c r="H225" s="37"/>
      <c r="I225" s="212"/>
      <c r="J225" s="37"/>
      <c r="K225" s="37"/>
      <c r="L225" s="41"/>
      <c r="M225" s="213"/>
      <c r="N225" s="214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138</v>
      </c>
      <c r="AU225" s="14" t="s">
        <v>75</v>
      </c>
    </row>
    <row r="226" s="2" customFormat="1" ht="24.15" customHeight="1">
      <c r="A226" s="35"/>
      <c r="B226" s="36"/>
      <c r="C226" s="196" t="s">
        <v>360</v>
      </c>
      <c r="D226" s="196" t="s">
        <v>131</v>
      </c>
      <c r="E226" s="197" t="s">
        <v>361</v>
      </c>
      <c r="F226" s="198" t="s">
        <v>362</v>
      </c>
      <c r="G226" s="199" t="s">
        <v>134</v>
      </c>
      <c r="H226" s="200">
        <v>6</v>
      </c>
      <c r="I226" s="201"/>
      <c r="J226" s="202">
        <f>ROUND(I226*H226,2)</f>
        <v>0</v>
      </c>
      <c r="K226" s="198" t="s">
        <v>135</v>
      </c>
      <c r="L226" s="203"/>
      <c r="M226" s="204" t="s">
        <v>1</v>
      </c>
      <c r="N226" s="205" t="s">
        <v>40</v>
      </c>
      <c r="O226" s="88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84</v>
      </c>
      <c r="AT226" s="208" t="s">
        <v>131</v>
      </c>
      <c r="AU226" s="208" t="s">
        <v>75</v>
      </c>
      <c r="AY226" s="14" t="s">
        <v>136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4" t="s">
        <v>82</v>
      </c>
      <c r="BK226" s="209">
        <f>ROUND(I226*H226,2)</f>
        <v>0</v>
      </c>
      <c r="BL226" s="14" t="s">
        <v>82</v>
      </c>
      <c r="BM226" s="208" t="s">
        <v>363</v>
      </c>
    </row>
    <row r="227" s="2" customFormat="1">
      <c r="A227" s="35"/>
      <c r="B227" s="36"/>
      <c r="C227" s="37"/>
      <c r="D227" s="210" t="s">
        <v>138</v>
      </c>
      <c r="E227" s="37"/>
      <c r="F227" s="211" t="s">
        <v>362</v>
      </c>
      <c r="G227" s="37"/>
      <c r="H227" s="37"/>
      <c r="I227" s="212"/>
      <c r="J227" s="37"/>
      <c r="K227" s="37"/>
      <c r="L227" s="41"/>
      <c r="M227" s="213"/>
      <c r="N227" s="21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138</v>
      </c>
      <c r="AU227" s="14" t="s">
        <v>75</v>
      </c>
    </row>
    <row r="228" s="2" customFormat="1" ht="24.15" customHeight="1">
      <c r="A228" s="35"/>
      <c r="B228" s="36"/>
      <c r="C228" s="196" t="s">
        <v>364</v>
      </c>
      <c r="D228" s="196" t="s">
        <v>131</v>
      </c>
      <c r="E228" s="197" t="s">
        <v>365</v>
      </c>
      <c r="F228" s="198" t="s">
        <v>366</v>
      </c>
      <c r="G228" s="199" t="s">
        <v>134</v>
      </c>
      <c r="H228" s="200">
        <v>2</v>
      </c>
      <c r="I228" s="201"/>
      <c r="J228" s="202">
        <f>ROUND(I228*H228,2)</f>
        <v>0</v>
      </c>
      <c r="K228" s="198" t="s">
        <v>135</v>
      </c>
      <c r="L228" s="203"/>
      <c r="M228" s="204" t="s">
        <v>1</v>
      </c>
      <c r="N228" s="205" t="s">
        <v>40</v>
      </c>
      <c r="O228" s="88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84</v>
      </c>
      <c r="AT228" s="208" t="s">
        <v>131</v>
      </c>
      <c r="AU228" s="208" t="s">
        <v>75</v>
      </c>
      <c r="AY228" s="14" t="s">
        <v>136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4" t="s">
        <v>82</v>
      </c>
      <c r="BK228" s="209">
        <f>ROUND(I228*H228,2)</f>
        <v>0</v>
      </c>
      <c r="BL228" s="14" t="s">
        <v>82</v>
      </c>
      <c r="BM228" s="208" t="s">
        <v>367</v>
      </c>
    </row>
    <row r="229" s="2" customFormat="1">
      <c r="A229" s="35"/>
      <c r="B229" s="36"/>
      <c r="C229" s="37"/>
      <c r="D229" s="210" t="s">
        <v>138</v>
      </c>
      <c r="E229" s="37"/>
      <c r="F229" s="211" t="s">
        <v>366</v>
      </c>
      <c r="G229" s="37"/>
      <c r="H229" s="37"/>
      <c r="I229" s="212"/>
      <c r="J229" s="37"/>
      <c r="K229" s="37"/>
      <c r="L229" s="41"/>
      <c r="M229" s="213"/>
      <c r="N229" s="214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138</v>
      </c>
      <c r="AU229" s="14" t="s">
        <v>75</v>
      </c>
    </row>
    <row r="230" s="2" customFormat="1" ht="24.15" customHeight="1">
      <c r="A230" s="35"/>
      <c r="B230" s="36"/>
      <c r="C230" s="196" t="s">
        <v>368</v>
      </c>
      <c r="D230" s="196" t="s">
        <v>131</v>
      </c>
      <c r="E230" s="197" t="s">
        <v>369</v>
      </c>
      <c r="F230" s="198" t="s">
        <v>370</v>
      </c>
      <c r="G230" s="199" t="s">
        <v>134</v>
      </c>
      <c r="H230" s="200">
        <v>6</v>
      </c>
      <c r="I230" s="201"/>
      <c r="J230" s="202">
        <f>ROUND(I230*H230,2)</f>
        <v>0</v>
      </c>
      <c r="K230" s="198" t="s">
        <v>135</v>
      </c>
      <c r="L230" s="203"/>
      <c r="M230" s="204" t="s">
        <v>1</v>
      </c>
      <c r="N230" s="205" t="s">
        <v>40</v>
      </c>
      <c r="O230" s="88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84</v>
      </c>
      <c r="AT230" s="208" t="s">
        <v>131</v>
      </c>
      <c r="AU230" s="208" t="s">
        <v>75</v>
      </c>
      <c r="AY230" s="14" t="s">
        <v>136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4" t="s">
        <v>82</v>
      </c>
      <c r="BK230" s="209">
        <f>ROUND(I230*H230,2)</f>
        <v>0</v>
      </c>
      <c r="BL230" s="14" t="s">
        <v>82</v>
      </c>
      <c r="BM230" s="208" t="s">
        <v>371</v>
      </c>
    </row>
    <row r="231" s="2" customFormat="1">
      <c r="A231" s="35"/>
      <c r="B231" s="36"/>
      <c r="C231" s="37"/>
      <c r="D231" s="210" t="s">
        <v>138</v>
      </c>
      <c r="E231" s="37"/>
      <c r="F231" s="211" t="s">
        <v>370</v>
      </c>
      <c r="G231" s="37"/>
      <c r="H231" s="37"/>
      <c r="I231" s="212"/>
      <c r="J231" s="37"/>
      <c r="K231" s="37"/>
      <c r="L231" s="41"/>
      <c r="M231" s="213"/>
      <c r="N231" s="214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138</v>
      </c>
      <c r="AU231" s="14" t="s">
        <v>75</v>
      </c>
    </row>
    <row r="232" s="2" customFormat="1" ht="24.15" customHeight="1">
      <c r="A232" s="35"/>
      <c r="B232" s="36"/>
      <c r="C232" s="196" t="s">
        <v>372</v>
      </c>
      <c r="D232" s="196" t="s">
        <v>131</v>
      </c>
      <c r="E232" s="197" t="s">
        <v>373</v>
      </c>
      <c r="F232" s="198" t="s">
        <v>374</v>
      </c>
      <c r="G232" s="199" t="s">
        <v>134</v>
      </c>
      <c r="H232" s="200">
        <v>4</v>
      </c>
      <c r="I232" s="201"/>
      <c r="J232" s="202">
        <f>ROUND(I232*H232,2)</f>
        <v>0</v>
      </c>
      <c r="K232" s="198" t="s">
        <v>135</v>
      </c>
      <c r="L232" s="203"/>
      <c r="M232" s="204" t="s">
        <v>1</v>
      </c>
      <c r="N232" s="205" t="s">
        <v>40</v>
      </c>
      <c r="O232" s="88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84</v>
      </c>
      <c r="AT232" s="208" t="s">
        <v>131</v>
      </c>
      <c r="AU232" s="208" t="s">
        <v>75</v>
      </c>
      <c r="AY232" s="14" t="s">
        <v>136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4" t="s">
        <v>82</v>
      </c>
      <c r="BK232" s="209">
        <f>ROUND(I232*H232,2)</f>
        <v>0</v>
      </c>
      <c r="BL232" s="14" t="s">
        <v>82</v>
      </c>
      <c r="BM232" s="208" t="s">
        <v>375</v>
      </c>
    </row>
    <row r="233" s="2" customFormat="1">
      <c r="A233" s="35"/>
      <c r="B233" s="36"/>
      <c r="C233" s="37"/>
      <c r="D233" s="210" t="s">
        <v>138</v>
      </c>
      <c r="E233" s="37"/>
      <c r="F233" s="211" t="s">
        <v>374</v>
      </c>
      <c r="G233" s="37"/>
      <c r="H233" s="37"/>
      <c r="I233" s="212"/>
      <c r="J233" s="37"/>
      <c r="K233" s="37"/>
      <c r="L233" s="41"/>
      <c r="M233" s="213"/>
      <c r="N233" s="214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138</v>
      </c>
      <c r="AU233" s="14" t="s">
        <v>75</v>
      </c>
    </row>
    <row r="234" s="2" customFormat="1" ht="24.15" customHeight="1">
      <c r="A234" s="35"/>
      <c r="B234" s="36"/>
      <c r="C234" s="196" t="s">
        <v>376</v>
      </c>
      <c r="D234" s="196" t="s">
        <v>131</v>
      </c>
      <c r="E234" s="197" t="s">
        <v>377</v>
      </c>
      <c r="F234" s="198" t="s">
        <v>378</v>
      </c>
      <c r="G234" s="199" t="s">
        <v>134</v>
      </c>
      <c r="H234" s="200">
        <v>8</v>
      </c>
      <c r="I234" s="201"/>
      <c r="J234" s="202">
        <f>ROUND(I234*H234,2)</f>
        <v>0</v>
      </c>
      <c r="K234" s="198" t="s">
        <v>135</v>
      </c>
      <c r="L234" s="203"/>
      <c r="M234" s="204" t="s">
        <v>1</v>
      </c>
      <c r="N234" s="205" t="s">
        <v>40</v>
      </c>
      <c r="O234" s="88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84</v>
      </c>
      <c r="AT234" s="208" t="s">
        <v>131</v>
      </c>
      <c r="AU234" s="208" t="s">
        <v>75</v>
      </c>
      <c r="AY234" s="14" t="s">
        <v>136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4" t="s">
        <v>82</v>
      </c>
      <c r="BK234" s="209">
        <f>ROUND(I234*H234,2)</f>
        <v>0</v>
      </c>
      <c r="BL234" s="14" t="s">
        <v>82</v>
      </c>
      <c r="BM234" s="208" t="s">
        <v>379</v>
      </c>
    </row>
    <row r="235" s="2" customFormat="1">
      <c r="A235" s="35"/>
      <c r="B235" s="36"/>
      <c r="C235" s="37"/>
      <c r="D235" s="210" t="s">
        <v>138</v>
      </c>
      <c r="E235" s="37"/>
      <c r="F235" s="211" t="s">
        <v>378</v>
      </c>
      <c r="G235" s="37"/>
      <c r="H235" s="37"/>
      <c r="I235" s="212"/>
      <c r="J235" s="37"/>
      <c r="K235" s="37"/>
      <c r="L235" s="41"/>
      <c r="M235" s="213"/>
      <c r="N235" s="21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138</v>
      </c>
      <c r="AU235" s="14" t="s">
        <v>75</v>
      </c>
    </row>
    <row r="236" s="2" customFormat="1" ht="24.15" customHeight="1">
      <c r="A236" s="35"/>
      <c r="B236" s="36"/>
      <c r="C236" s="215" t="s">
        <v>380</v>
      </c>
      <c r="D236" s="215" t="s">
        <v>139</v>
      </c>
      <c r="E236" s="216" t="s">
        <v>381</v>
      </c>
      <c r="F236" s="217" t="s">
        <v>382</v>
      </c>
      <c r="G236" s="218" t="s">
        <v>134</v>
      </c>
      <c r="H236" s="219">
        <v>8</v>
      </c>
      <c r="I236" s="220"/>
      <c r="J236" s="221">
        <f>ROUND(I236*H236,2)</f>
        <v>0</v>
      </c>
      <c r="K236" s="217" t="s">
        <v>135</v>
      </c>
      <c r="L236" s="41"/>
      <c r="M236" s="222" t="s">
        <v>1</v>
      </c>
      <c r="N236" s="223" t="s">
        <v>40</v>
      </c>
      <c r="O236" s="88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82</v>
      </c>
      <c r="AT236" s="208" t="s">
        <v>139</v>
      </c>
      <c r="AU236" s="208" t="s">
        <v>75</v>
      </c>
      <c r="AY236" s="14" t="s">
        <v>136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4" t="s">
        <v>82</v>
      </c>
      <c r="BK236" s="209">
        <f>ROUND(I236*H236,2)</f>
        <v>0</v>
      </c>
      <c r="BL236" s="14" t="s">
        <v>82</v>
      </c>
      <c r="BM236" s="208" t="s">
        <v>383</v>
      </c>
    </row>
    <row r="237" s="2" customFormat="1">
      <c r="A237" s="35"/>
      <c r="B237" s="36"/>
      <c r="C237" s="37"/>
      <c r="D237" s="210" t="s">
        <v>138</v>
      </c>
      <c r="E237" s="37"/>
      <c r="F237" s="211" t="s">
        <v>382</v>
      </c>
      <c r="G237" s="37"/>
      <c r="H237" s="37"/>
      <c r="I237" s="212"/>
      <c r="J237" s="37"/>
      <c r="K237" s="37"/>
      <c r="L237" s="41"/>
      <c r="M237" s="213"/>
      <c r="N237" s="214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138</v>
      </c>
      <c r="AU237" s="14" t="s">
        <v>75</v>
      </c>
    </row>
    <row r="238" s="2" customFormat="1" ht="24.15" customHeight="1">
      <c r="A238" s="35"/>
      <c r="B238" s="36"/>
      <c r="C238" s="215" t="s">
        <v>384</v>
      </c>
      <c r="D238" s="215" t="s">
        <v>139</v>
      </c>
      <c r="E238" s="216" t="s">
        <v>385</v>
      </c>
      <c r="F238" s="217" t="s">
        <v>386</v>
      </c>
      <c r="G238" s="218" t="s">
        <v>134</v>
      </c>
      <c r="H238" s="219">
        <v>18</v>
      </c>
      <c r="I238" s="220"/>
      <c r="J238" s="221">
        <f>ROUND(I238*H238,2)</f>
        <v>0</v>
      </c>
      <c r="K238" s="217" t="s">
        <v>135</v>
      </c>
      <c r="L238" s="41"/>
      <c r="M238" s="222" t="s">
        <v>1</v>
      </c>
      <c r="N238" s="223" t="s">
        <v>40</v>
      </c>
      <c r="O238" s="88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82</v>
      </c>
      <c r="AT238" s="208" t="s">
        <v>139</v>
      </c>
      <c r="AU238" s="208" t="s">
        <v>75</v>
      </c>
      <c r="AY238" s="14" t="s">
        <v>136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4" t="s">
        <v>82</v>
      </c>
      <c r="BK238" s="209">
        <f>ROUND(I238*H238,2)</f>
        <v>0</v>
      </c>
      <c r="BL238" s="14" t="s">
        <v>82</v>
      </c>
      <c r="BM238" s="208" t="s">
        <v>387</v>
      </c>
    </row>
    <row r="239" s="2" customFormat="1">
      <c r="A239" s="35"/>
      <c r="B239" s="36"/>
      <c r="C239" s="37"/>
      <c r="D239" s="210" t="s">
        <v>138</v>
      </c>
      <c r="E239" s="37"/>
      <c r="F239" s="211" t="s">
        <v>388</v>
      </c>
      <c r="G239" s="37"/>
      <c r="H239" s="37"/>
      <c r="I239" s="212"/>
      <c r="J239" s="37"/>
      <c r="K239" s="37"/>
      <c r="L239" s="41"/>
      <c r="M239" s="213"/>
      <c r="N239" s="214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138</v>
      </c>
      <c r="AU239" s="14" t="s">
        <v>75</v>
      </c>
    </row>
    <row r="240" s="2" customFormat="1" ht="24.15" customHeight="1">
      <c r="A240" s="35"/>
      <c r="B240" s="36"/>
      <c r="C240" s="215" t="s">
        <v>389</v>
      </c>
      <c r="D240" s="215" t="s">
        <v>139</v>
      </c>
      <c r="E240" s="216" t="s">
        <v>390</v>
      </c>
      <c r="F240" s="217" t="s">
        <v>391</v>
      </c>
      <c r="G240" s="218" t="s">
        <v>134</v>
      </c>
      <c r="H240" s="219">
        <v>2</v>
      </c>
      <c r="I240" s="220"/>
      <c r="J240" s="221">
        <f>ROUND(I240*H240,2)</f>
        <v>0</v>
      </c>
      <c r="K240" s="217" t="s">
        <v>135</v>
      </c>
      <c r="L240" s="41"/>
      <c r="M240" s="222" t="s">
        <v>1</v>
      </c>
      <c r="N240" s="223" t="s">
        <v>40</v>
      </c>
      <c r="O240" s="88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82</v>
      </c>
      <c r="AT240" s="208" t="s">
        <v>139</v>
      </c>
      <c r="AU240" s="208" t="s">
        <v>75</v>
      </c>
      <c r="AY240" s="14" t="s">
        <v>136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4" t="s">
        <v>82</v>
      </c>
      <c r="BK240" s="209">
        <f>ROUND(I240*H240,2)</f>
        <v>0</v>
      </c>
      <c r="BL240" s="14" t="s">
        <v>82</v>
      </c>
      <c r="BM240" s="208" t="s">
        <v>392</v>
      </c>
    </row>
    <row r="241" s="2" customFormat="1">
      <c r="A241" s="35"/>
      <c r="B241" s="36"/>
      <c r="C241" s="37"/>
      <c r="D241" s="210" t="s">
        <v>138</v>
      </c>
      <c r="E241" s="37"/>
      <c r="F241" s="211" t="s">
        <v>393</v>
      </c>
      <c r="G241" s="37"/>
      <c r="H241" s="37"/>
      <c r="I241" s="212"/>
      <c r="J241" s="37"/>
      <c r="K241" s="37"/>
      <c r="L241" s="41"/>
      <c r="M241" s="213"/>
      <c r="N241" s="214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138</v>
      </c>
      <c r="AU241" s="14" t="s">
        <v>75</v>
      </c>
    </row>
    <row r="242" s="2" customFormat="1" ht="24.15" customHeight="1">
      <c r="A242" s="35"/>
      <c r="B242" s="36"/>
      <c r="C242" s="215" t="s">
        <v>394</v>
      </c>
      <c r="D242" s="215" t="s">
        <v>139</v>
      </c>
      <c r="E242" s="216" t="s">
        <v>395</v>
      </c>
      <c r="F242" s="217" t="s">
        <v>396</v>
      </c>
      <c r="G242" s="218" t="s">
        <v>134</v>
      </c>
      <c r="H242" s="219">
        <v>131</v>
      </c>
      <c r="I242" s="220"/>
      <c r="J242" s="221">
        <f>ROUND(I242*H242,2)</f>
        <v>0</v>
      </c>
      <c r="K242" s="217" t="s">
        <v>135</v>
      </c>
      <c r="L242" s="41"/>
      <c r="M242" s="222" t="s">
        <v>1</v>
      </c>
      <c r="N242" s="223" t="s">
        <v>40</v>
      </c>
      <c r="O242" s="88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82</v>
      </c>
      <c r="AT242" s="208" t="s">
        <v>139</v>
      </c>
      <c r="AU242" s="208" t="s">
        <v>75</v>
      </c>
      <c r="AY242" s="14" t="s">
        <v>136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4" t="s">
        <v>82</v>
      </c>
      <c r="BK242" s="209">
        <f>ROUND(I242*H242,2)</f>
        <v>0</v>
      </c>
      <c r="BL242" s="14" t="s">
        <v>82</v>
      </c>
      <c r="BM242" s="208" t="s">
        <v>397</v>
      </c>
    </row>
    <row r="243" s="2" customFormat="1">
      <c r="A243" s="35"/>
      <c r="B243" s="36"/>
      <c r="C243" s="37"/>
      <c r="D243" s="210" t="s">
        <v>138</v>
      </c>
      <c r="E243" s="37"/>
      <c r="F243" s="211" t="s">
        <v>398</v>
      </c>
      <c r="G243" s="37"/>
      <c r="H243" s="37"/>
      <c r="I243" s="212"/>
      <c r="J243" s="37"/>
      <c r="K243" s="37"/>
      <c r="L243" s="41"/>
      <c r="M243" s="213"/>
      <c r="N243" s="214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138</v>
      </c>
      <c r="AU243" s="14" t="s">
        <v>75</v>
      </c>
    </row>
    <row r="244" s="2" customFormat="1" ht="24.15" customHeight="1">
      <c r="A244" s="35"/>
      <c r="B244" s="36"/>
      <c r="C244" s="215" t="s">
        <v>399</v>
      </c>
      <c r="D244" s="215" t="s">
        <v>139</v>
      </c>
      <c r="E244" s="216" t="s">
        <v>400</v>
      </c>
      <c r="F244" s="217" t="s">
        <v>401</v>
      </c>
      <c r="G244" s="218" t="s">
        <v>134</v>
      </c>
      <c r="H244" s="219">
        <v>17</v>
      </c>
      <c r="I244" s="220"/>
      <c r="J244" s="221">
        <f>ROUND(I244*H244,2)</f>
        <v>0</v>
      </c>
      <c r="K244" s="217" t="s">
        <v>135</v>
      </c>
      <c r="L244" s="41"/>
      <c r="M244" s="222" t="s">
        <v>1</v>
      </c>
      <c r="N244" s="223" t="s">
        <v>40</v>
      </c>
      <c r="O244" s="88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82</v>
      </c>
      <c r="AT244" s="208" t="s">
        <v>139</v>
      </c>
      <c r="AU244" s="208" t="s">
        <v>75</v>
      </c>
      <c r="AY244" s="14" t="s">
        <v>136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4" t="s">
        <v>82</v>
      </c>
      <c r="BK244" s="209">
        <f>ROUND(I244*H244,2)</f>
        <v>0</v>
      </c>
      <c r="BL244" s="14" t="s">
        <v>82</v>
      </c>
      <c r="BM244" s="208" t="s">
        <v>402</v>
      </c>
    </row>
    <row r="245" s="2" customFormat="1">
      <c r="A245" s="35"/>
      <c r="B245" s="36"/>
      <c r="C245" s="37"/>
      <c r="D245" s="210" t="s">
        <v>138</v>
      </c>
      <c r="E245" s="37"/>
      <c r="F245" s="211" t="s">
        <v>403</v>
      </c>
      <c r="G245" s="37"/>
      <c r="H245" s="37"/>
      <c r="I245" s="212"/>
      <c r="J245" s="37"/>
      <c r="K245" s="37"/>
      <c r="L245" s="41"/>
      <c r="M245" s="213"/>
      <c r="N245" s="21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138</v>
      </c>
      <c r="AU245" s="14" t="s">
        <v>75</v>
      </c>
    </row>
    <row r="246" s="2" customFormat="1" ht="24.15" customHeight="1">
      <c r="A246" s="35"/>
      <c r="B246" s="36"/>
      <c r="C246" s="215" t="s">
        <v>404</v>
      </c>
      <c r="D246" s="215" t="s">
        <v>139</v>
      </c>
      <c r="E246" s="216" t="s">
        <v>405</v>
      </c>
      <c r="F246" s="217" t="s">
        <v>406</v>
      </c>
      <c r="G246" s="218" t="s">
        <v>134</v>
      </c>
      <c r="H246" s="219">
        <v>4</v>
      </c>
      <c r="I246" s="220"/>
      <c r="J246" s="221">
        <f>ROUND(I246*H246,2)</f>
        <v>0</v>
      </c>
      <c r="K246" s="217" t="s">
        <v>135</v>
      </c>
      <c r="L246" s="41"/>
      <c r="M246" s="222" t="s">
        <v>1</v>
      </c>
      <c r="N246" s="223" t="s">
        <v>40</v>
      </c>
      <c r="O246" s="88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82</v>
      </c>
      <c r="AT246" s="208" t="s">
        <v>139</v>
      </c>
      <c r="AU246" s="208" t="s">
        <v>75</v>
      </c>
      <c r="AY246" s="14" t="s">
        <v>136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4" t="s">
        <v>82</v>
      </c>
      <c r="BK246" s="209">
        <f>ROUND(I246*H246,2)</f>
        <v>0</v>
      </c>
      <c r="BL246" s="14" t="s">
        <v>82</v>
      </c>
      <c r="BM246" s="208" t="s">
        <v>407</v>
      </c>
    </row>
    <row r="247" s="2" customFormat="1">
      <c r="A247" s="35"/>
      <c r="B247" s="36"/>
      <c r="C247" s="37"/>
      <c r="D247" s="210" t="s">
        <v>138</v>
      </c>
      <c r="E247" s="37"/>
      <c r="F247" s="211" t="s">
        <v>408</v>
      </c>
      <c r="G247" s="37"/>
      <c r="H247" s="37"/>
      <c r="I247" s="212"/>
      <c r="J247" s="37"/>
      <c r="K247" s="37"/>
      <c r="L247" s="41"/>
      <c r="M247" s="213"/>
      <c r="N247" s="21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138</v>
      </c>
      <c r="AU247" s="14" t="s">
        <v>75</v>
      </c>
    </row>
    <row r="248" s="2" customFormat="1" ht="24.15" customHeight="1">
      <c r="A248" s="35"/>
      <c r="B248" s="36"/>
      <c r="C248" s="215" t="s">
        <v>409</v>
      </c>
      <c r="D248" s="215" t="s">
        <v>139</v>
      </c>
      <c r="E248" s="216" t="s">
        <v>410</v>
      </c>
      <c r="F248" s="217" t="s">
        <v>411</v>
      </c>
      <c r="G248" s="218" t="s">
        <v>134</v>
      </c>
      <c r="H248" s="219">
        <v>1</v>
      </c>
      <c r="I248" s="220"/>
      <c r="J248" s="221">
        <f>ROUND(I248*H248,2)</f>
        <v>0</v>
      </c>
      <c r="K248" s="217" t="s">
        <v>135</v>
      </c>
      <c r="L248" s="41"/>
      <c r="M248" s="222" t="s">
        <v>1</v>
      </c>
      <c r="N248" s="223" t="s">
        <v>40</v>
      </c>
      <c r="O248" s="88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82</v>
      </c>
      <c r="AT248" s="208" t="s">
        <v>139</v>
      </c>
      <c r="AU248" s="208" t="s">
        <v>75</v>
      </c>
      <c r="AY248" s="14" t="s">
        <v>136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4" t="s">
        <v>82</v>
      </c>
      <c r="BK248" s="209">
        <f>ROUND(I248*H248,2)</f>
        <v>0</v>
      </c>
      <c r="BL248" s="14" t="s">
        <v>82</v>
      </c>
      <c r="BM248" s="208" t="s">
        <v>412</v>
      </c>
    </row>
    <row r="249" s="2" customFormat="1">
      <c r="A249" s="35"/>
      <c r="B249" s="36"/>
      <c r="C249" s="37"/>
      <c r="D249" s="210" t="s">
        <v>138</v>
      </c>
      <c r="E249" s="37"/>
      <c r="F249" s="211" t="s">
        <v>413</v>
      </c>
      <c r="G249" s="37"/>
      <c r="H249" s="37"/>
      <c r="I249" s="212"/>
      <c r="J249" s="37"/>
      <c r="K249" s="37"/>
      <c r="L249" s="41"/>
      <c r="M249" s="213"/>
      <c r="N249" s="214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138</v>
      </c>
      <c r="AU249" s="14" t="s">
        <v>75</v>
      </c>
    </row>
    <row r="250" s="2" customFormat="1" ht="24.15" customHeight="1">
      <c r="A250" s="35"/>
      <c r="B250" s="36"/>
      <c r="C250" s="215" t="s">
        <v>414</v>
      </c>
      <c r="D250" s="215" t="s">
        <v>139</v>
      </c>
      <c r="E250" s="216" t="s">
        <v>415</v>
      </c>
      <c r="F250" s="217" t="s">
        <v>416</v>
      </c>
      <c r="G250" s="218" t="s">
        <v>134</v>
      </c>
      <c r="H250" s="219">
        <v>60</v>
      </c>
      <c r="I250" s="220"/>
      <c r="J250" s="221">
        <f>ROUND(I250*H250,2)</f>
        <v>0</v>
      </c>
      <c r="K250" s="217" t="s">
        <v>135</v>
      </c>
      <c r="L250" s="41"/>
      <c r="M250" s="222" t="s">
        <v>1</v>
      </c>
      <c r="N250" s="223" t="s">
        <v>40</v>
      </c>
      <c r="O250" s="88"/>
      <c r="P250" s="206">
        <f>O250*H250</f>
        <v>0</v>
      </c>
      <c r="Q250" s="206">
        <v>0</v>
      </c>
      <c r="R250" s="206">
        <f>Q250*H250</f>
        <v>0</v>
      </c>
      <c r="S250" s="206">
        <v>0</v>
      </c>
      <c r="T250" s="20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8" t="s">
        <v>82</v>
      </c>
      <c r="AT250" s="208" t="s">
        <v>139</v>
      </c>
      <c r="AU250" s="208" t="s">
        <v>75</v>
      </c>
      <c r="AY250" s="14" t="s">
        <v>136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4" t="s">
        <v>82</v>
      </c>
      <c r="BK250" s="209">
        <f>ROUND(I250*H250,2)</f>
        <v>0</v>
      </c>
      <c r="BL250" s="14" t="s">
        <v>82</v>
      </c>
      <c r="BM250" s="208" t="s">
        <v>417</v>
      </c>
    </row>
    <row r="251" s="2" customFormat="1">
      <c r="A251" s="35"/>
      <c r="B251" s="36"/>
      <c r="C251" s="37"/>
      <c r="D251" s="210" t="s">
        <v>138</v>
      </c>
      <c r="E251" s="37"/>
      <c r="F251" s="211" t="s">
        <v>418</v>
      </c>
      <c r="G251" s="37"/>
      <c r="H251" s="37"/>
      <c r="I251" s="212"/>
      <c r="J251" s="37"/>
      <c r="K251" s="37"/>
      <c r="L251" s="41"/>
      <c r="M251" s="213"/>
      <c r="N251" s="214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138</v>
      </c>
      <c r="AU251" s="14" t="s">
        <v>75</v>
      </c>
    </row>
    <row r="252" s="2" customFormat="1" ht="24.15" customHeight="1">
      <c r="A252" s="35"/>
      <c r="B252" s="36"/>
      <c r="C252" s="215" t="s">
        <v>419</v>
      </c>
      <c r="D252" s="215" t="s">
        <v>139</v>
      </c>
      <c r="E252" s="216" t="s">
        <v>420</v>
      </c>
      <c r="F252" s="217" t="s">
        <v>421</v>
      </c>
      <c r="G252" s="218" t="s">
        <v>134</v>
      </c>
      <c r="H252" s="219">
        <v>4</v>
      </c>
      <c r="I252" s="220"/>
      <c r="J252" s="221">
        <f>ROUND(I252*H252,2)</f>
        <v>0</v>
      </c>
      <c r="K252" s="217" t="s">
        <v>135</v>
      </c>
      <c r="L252" s="41"/>
      <c r="M252" s="222" t="s">
        <v>1</v>
      </c>
      <c r="N252" s="223" t="s">
        <v>40</v>
      </c>
      <c r="O252" s="88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8" t="s">
        <v>82</v>
      </c>
      <c r="AT252" s="208" t="s">
        <v>139</v>
      </c>
      <c r="AU252" s="208" t="s">
        <v>75</v>
      </c>
      <c r="AY252" s="14" t="s">
        <v>136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4" t="s">
        <v>82</v>
      </c>
      <c r="BK252" s="209">
        <f>ROUND(I252*H252,2)</f>
        <v>0</v>
      </c>
      <c r="BL252" s="14" t="s">
        <v>82</v>
      </c>
      <c r="BM252" s="208" t="s">
        <v>422</v>
      </c>
    </row>
    <row r="253" s="2" customFormat="1">
      <c r="A253" s="35"/>
      <c r="B253" s="36"/>
      <c r="C253" s="37"/>
      <c r="D253" s="210" t="s">
        <v>138</v>
      </c>
      <c r="E253" s="37"/>
      <c r="F253" s="211" t="s">
        <v>423</v>
      </c>
      <c r="G253" s="37"/>
      <c r="H253" s="37"/>
      <c r="I253" s="212"/>
      <c r="J253" s="37"/>
      <c r="K253" s="37"/>
      <c r="L253" s="41"/>
      <c r="M253" s="213"/>
      <c r="N253" s="214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138</v>
      </c>
      <c r="AU253" s="14" t="s">
        <v>75</v>
      </c>
    </row>
    <row r="254" s="2" customFormat="1" ht="24.15" customHeight="1">
      <c r="A254" s="35"/>
      <c r="B254" s="36"/>
      <c r="C254" s="215" t="s">
        <v>424</v>
      </c>
      <c r="D254" s="215" t="s">
        <v>139</v>
      </c>
      <c r="E254" s="216" t="s">
        <v>425</v>
      </c>
      <c r="F254" s="217" t="s">
        <v>426</v>
      </c>
      <c r="G254" s="218" t="s">
        <v>134</v>
      </c>
      <c r="H254" s="219">
        <v>1850</v>
      </c>
      <c r="I254" s="220"/>
      <c r="J254" s="221">
        <f>ROUND(I254*H254,2)</f>
        <v>0</v>
      </c>
      <c r="K254" s="217" t="s">
        <v>135</v>
      </c>
      <c r="L254" s="41"/>
      <c r="M254" s="222" t="s">
        <v>1</v>
      </c>
      <c r="N254" s="223" t="s">
        <v>40</v>
      </c>
      <c r="O254" s="88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82</v>
      </c>
      <c r="AT254" s="208" t="s">
        <v>139</v>
      </c>
      <c r="AU254" s="208" t="s">
        <v>75</v>
      </c>
      <c r="AY254" s="14" t="s">
        <v>136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4" t="s">
        <v>82</v>
      </c>
      <c r="BK254" s="209">
        <f>ROUND(I254*H254,2)</f>
        <v>0</v>
      </c>
      <c r="BL254" s="14" t="s">
        <v>82</v>
      </c>
      <c r="BM254" s="208" t="s">
        <v>427</v>
      </c>
    </row>
    <row r="255" s="2" customFormat="1">
      <c r="A255" s="35"/>
      <c r="B255" s="36"/>
      <c r="C255" s="37"/>
      <c r="D255" s="210" t="s">
        <v>138</v>
      </c>
      <c r="E255" s="37"/>
      <c r="F255" s="211" t="s">
        <v>428</v>
      </c>
      <c r="G255" s="37"/>
      <c r="H255" s="37"/>
      <c r="I255" s="212"/>
      <c r="J255" s="37"/>
      <c r="K255" s="37"/>
      <c r="L255" s="41"/>
      <c r="M255" s="213"/>
      <c r="N255" s="214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138</v>
      </c>
      <c r="AU255" s="14" t="s">
        <v>75</v>
      </c>
    </row>
    <row r="256" s="2" customFormat="1" ht="24.15" customHeight="1">
      <c r="A256" s="35"/>
      <c r="B256" s="36"/>
      <c r="C256" s="215" t="s">
        <v>429</v>
      </c>
      <c r="D256" s="215" t="s">
        <v>139</v>
      </c>
      <c r="E256" s="216" t="s">
        <v>430</v>
      </c>
      <c r="F256" s="217" t="s">
        <v>431</v>
      </c>
      <c r="G256" s="218" t="s">
        <v>134</v>
      </c>
      <c r="H256" s="219">
        <v>200</v>
      </c>
      <c r="I256" s="220"/>
      <c r="J256" s="221">
        <f>ROUND(I256*H256,2)</f>
        <v>0</v>
      </c>
      <c r="K256" s="217" t="s">
        <v>135</v>
      </c>
      <c r="L256" s="41"/>
      <c r="M256" s="222" t="s">
        <v>1</v>
      </c>
      <c r="N256" s="223" t="s">
        <v>40</v>
      </c>
      <c r="O256" s="88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8" t="s">
        <v>82</v>
      </c>
      <c r="AT256" s="208" t="s">
        <v>139</v>
      </c>
      <c r="AU256" s="208" t="s">
        <v>75</v>
      </c>
      <c r="AY256" s="14" t="s">
        <v>136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4" t="s">
        <v>82</v>
      </c>
      <c r="BK256" s="209">
        <f>ROUND(I256*H256,2)</f>
        <v>0</v>
      </c>
      <c r="BL256" s="14" t="s">
        <v>82</v>
      </c>
      <c r="BM256" s="208" t="s">
        <v>432</v>
      </c>
    </row>
    <row r="257" s="2" customFormat="1">
      <c r="A257" s="35"/>
      <c r="B257" s="36"/>
      <c r="C257" s="37"/>
      <c r="D257" s="210" t="s">
        <v>138</v>
      </c>
      <c r="E257" s="37"/>
      <c r="F257" s="211" t="s">
        <v>433</v>
      </c>
      <c r="G257" s="37"/>
      <c r="H257" s="37"/>
      <c r="I257" s="212"/>
      <c r="J257" s="37"/>
      <c r="K257" s="37"/>
      <c r="L257" s="41"/>
      <c r="M257" s="213"/>
      <c r="N257" s="214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138</v>
      </c>
      <c r="AU257" s="14" t="s">
        <v>75</v>
      </c>
    </row>
    <row r="258" s="2" customFormat="1" ht="24.15" customHeight="1">
      <c r="A258" s="35"/>
      <c r="B258" s="36"/>
      <c r="C258" s="215" t="s">
        <v>434</v>
      </c>
      <c r="D258" s="215" t="s">
        <v>139</v>
      </c>
      <c r="E258" s="216" t="s">
        <v>435</v>
      </c>
      <c r="F258" s="217" t="s">
        <v>436</v>
      </c>
      <c r="G258" s="218" t="s">
        <v>147</v>
      </c>
      <c r="H258" s="219">
        <v>80</v>
      </c>
      <c r="I258" s="220"/>
      <c r="J258" s="221">
        <f>ROUND(I258*H258,2)</f>
        <v>0</v>
      </c>
      <c r="K258" s="217" t="s">
        <v>135</v>
      </c>
      <c r="L258" s="41"/>
      <c r="M258" s="222" t="s">
        <v>1</v>
      </c>
      <c r="N258" s="223" t="s">
        <v>40</v>
      </c>
      <c r="O258" s="88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8" t="s">
        <v>82</v>
      </c>
      <c r="AT258" s="208" t="s">
        <v>139</v>
      </c>
      <c r="AU258" s="208" t="s">
        <v>75</v>
      </c>
      <c r="AY258" s="14" t="s">
        <v>136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4" t="s">
        <v>82</v>
      </c>
      <c r="BK258" s="209">
        <f>ROUND(I258*H258,2)</f>
        <v>0</v>
      </c>
      <c r="BL258" s="14" t="s">
        <v>82</v>
      </c>
      <c r="BM258" s="208" t="s">
        <v>437</v>
      </c>
    </row>
    <row r="259" s="2" customFormat="1">
      <c r="A259" s="35"/>
      <c r="B259" s="36"/>
      <c r="C259" s="37"/>
      <c r="D259" s="210" t="s">
        <v>138</v>
      </c>
      <c r="E259" s="37"/>
      <c r="F259" s="211" t="s">
        <v>436</v>
      </c>
      <c r="G259" s="37"/>
      <c r="H259" s="37"/>
      <c r="I259" s="212"/>
      <c r="J259" s="37"/>
      <c r="K259" s="37"/>
      <c r="L259" s="41"/>
      <c r="M259" s="213"/>
      <c r="N259" s="214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138</v>
      </c>
      <c r="AU259" s="14" t="s">
        <v>75</v>
      </c>
    </row>
    <row r="260" s="2" customFormat="1" ht="24.15" customHeight="1">
      <c r="A260" s="35"/>
      <c r="B260" s="36"/>
      <c r="C260" s="215" t="s">
        <v>438</v>
      </c>
      <c r="D260" s="215" t="s">
        <v>139</v>
      </c>
      <c r="E260" s="216" t="s">
        <v>439</v>
      </c>
      <c r="F260" s="217" t="s">
        <v>440</v>
      </c>
      <c r="G260" s="218" t="s">
        <v>147</v>
      </c>
      <c r="H260" s="219">
        <v>10</v>
      </c>
      <c r="I260" s="220"/>
      <c r="J260" s="221">
        <f>ROUND(I260*H260,2)</f>
        <v>0</v>
      </c>
      <c r="K260" s="217" t="s">
        <v>135</v>
      </c>
      <c r="L260" s="41"/>
      <c r="M260" s="222" t="s">
        <v>1</v>
      </c>
      <c r="N260" s="223" t="s">
        <v>40</v>
      </c>
      <c r="O260" s="88"/>
      <c r="P260" s="206">
        <f>O260*H260</f>
        <v>0</v>
      </c>
      <c r="Q260" s="206">
        <v>0</v>
      </c>
      <c r="R260" s="206">
        <f>Q260*H260</f>
        <v>0</v>
      </c>
      <c r="S260" s="206">
        <v>0</v>
      </c>
      <c r="T260" s="20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8" t="s">
        <v>82</v>
      </c>
      <c r="AT260" s="208" t="s">
        <v>139</v>
      </c>
      <c r="AU260" s="208" t="s">
        <v>75</v>
      </c>
      <c r="AY260" s="14" t="s">
        <v>136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4" t="s">
        <v>82</v>
      </c>
      <c r="BK260" s="209">
        <f>ROUND(I260*H260,2)</f>
        <v>0</v>
      </c>
      <c r="BL260" s="14" t="s">
        <v>82</v>
      </c>
      <c r="BM260" s="208" t="s">
        <v>441</v>
      </c>
    </row>
    <row r="261" s="2" customFormat="1">
      <c r="A261" s="35"/>
      <c r="B261" s="36"/>
      <c r="C261" s="37"/>
      <c r="D261" s="210" t="s">
        <v>138</v>
      </c>
      <c r="E261" s="37"/>
      <c r="F261" s="211" t="s">
        <v>440</v>
      </c>
      <c r="G261" s="37"/>
      <c r="H261" s="37"/>
      <c r="I261" s="212"/>
      <c r="J261" s="37"/>
      <c r="K261" s="37"/>
      <c r="L261" s="41"/>
      <c r="M261" s="213"/>
      <c r="N261" s="214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138</v>
      </c>
      <c r="AU261" s="14" t="s">
        <v>75</v>
      </c>
    </row>
    <row r="262" s="2" customFormat="1" ht="24.15" customHeight="1">
      <c r="A262" s="35"/>
      <c r="B262" s="36"/>
      <c r="C262" s="215" t="s">
        <v>442</v>
      </c>
      <c r="D262" s="215" t="s">
        <v>139</v>
      </c>
      <c r="E262" s="216" t="s">
        <v>443</v>
      </c>
      <c r="F262" s="217" t="s">
        <v>444</v>
      </c>
      <c r="G262" s="218" t="s">
        <v>134</v>
      </c>
      <c r="H262" s="219">
        <v>4</v>
      </c>
      <c r="I262" s="220"/>
      <c r="J262" s="221">
        <f>ROUND(I262*H262,2)</f>
        <v>0</v>
      </c>
      <c r="K262" s="217" t="s">
        <v>135</v>
      </c>
      <c r="L262" s="41"/>
      <c r="M262" s="222" t="s">
        <v>1</v>
      </c>
      <c r="N262" s="223" t="s">
        <v>40</v>
      </c>
      <c r="O262" s="88"/>
      <c r="P262" s="206">
        <f>O262*H262</f>
        <v>0</v>
      </c>
      <c r="Q262" s="206">
        <v>0</v>
      </c>
      <c r="R262" s="206">
        <f>Q262*H262</f>
        <v>0</v>
      </c>
      <c r="S262" s="206">
        <v>0</v>
      </c>
      <c r="T262" s="20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8" t="s">
        <v>82</v>
      </c>
      <c r="AT262" s="208" t="s">
        <v>139</v>
      </c>
      <c r="AU262" s="208" t="s">
        <v>75</v>
      </c>
      <c r="AY262" s="14" t="s">
        <v>136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4" t="s">
        <v>82</v>
      </c>
      <c r="BK262" s="209">
        <f>ROUND(I262*H262,2)</f>
        <v>0</v>
      </c>
      <c r="BL262" s="14" t="s">
        <v>82</v>
      </c>
      <c r="BM262" s="208" t="s">
        <v>445</v>
      </c>
    </row>
    <row r="263" s="2" customFormat="1">
      <c r="A263" s="35"/>
      <c r="B263" s="36"/>
      <c r="C263" s="37"/>
      <c r="D263" s="210" t="s">
        <v>138</v>
      </c>
      <c r="E263" s="37"/>
      <c r="F263" s="211" t="s">
        <v>444</v>
      </c>
      <c r="G263" s="37"/>
      <c r="H263" s="37"/>
      <c r="I263" s="212"/>
      <c r="J263" s="37"/>
      <c r="K263" s="37"/>
      <c r="L263" s="41"/>
      <c r="M263" s="213"/>
      <c r="N263" s="214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138</v>
      </c>
      <c r="AU263" s="14" t="s">
        <v>75</v>
      </c>
    </row>
    <row r="264" s="2" customFormat="1" ht="24.15" customHeight="1">
      <c r="A264" s="35"/>
      <c r="B264" s="36"/>
      <c r="C264" s="215" t="s">
        <v>446</v>
      </c>
      <c r="D264" s="215" t="s">
        <v>139</v>
      </c>
      <c r="E264" s="216" t="s">
        <v>447</v>
      </c>
      <c r="F264" s="217" t="s">
        <v>448</v>
      </c>
      <c r="G264" s="218" t="s">
        <v>134</v>
      </c>
      <c r="H264" s="219">
        <v>10</v>
      </c>
      <c r="I264" s="220"/>
      <c r="J264" s="221">
        <f>ROUND(I264*H264,2)</f>
        <v>0</v>
      </c>
      <c r="K264" s="217" t="s">
        <v>135</v>
      </c>
      <c r="L264" s="41"/>
      <c r="M264" s="222" t="s">
        <v>1</v>
      </c>
      <c r="N264" s="223" t="s">
        <v>40</v>
      </c>
      <c r="O264" s="88"/>
      <c r="P264" s="206">
        <f>O264*H264</f>
        <v>0</v>
      </c>
      <c r="Q264" s="206">
        <v>0</v>
      </c>
      <c r="R264" s="206">
        <f>Q264*H264</f>
        <v>0</v>
      </c>
      <c r="S264" s="206">
        <v>0</v>
      </c>
      <c r="T264" s="20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82</v>
      </c>
      <c r="AT264" s="208" t="s">
        <v>139</v>
      </c>
      <c r="AU264" s="208" t="s">
        <v>75</v>
      </c>
      <c r="AY264" s="14" t="s">
        <v>136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4" t="s">
        <v>82</v>
      </c>
      <c r="BK264" s="209">
        <f>ROUND(I264*H264,2)</f>
        <v>0</v>
      </c>
      <c r="BL264" s="14" t="s">
        <v>82</v>
      </c>
      <c r="BM264" s="208" t="s">
        <v>449</v>
      </c>
    </row>
    <row r="265" s="2" customFormat="1">
      <c r="A265" s="35"/>
      <c r="B265" s="36"/>
      <c r="C265" s="37"/>
      <c r="D265" s="210" t="s">
        <v>138</v>
      </c>
      <c r="E265" s="37"/>
      <c r="F265" s="211" t="s">
        <v>448</v>
      </c>
      <c r="G265" s="37"/>
      <c r="H265" s="37"/>
      <c r="I265" s="212"/>
      <c r="J265" s="37"/>
      <c r="K265" s="37"/>
      <c r="L265" s="41"/>
      <c r="M265" s="213"/>
      <c r="N265" s="214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138</v>
      </c>
      <c r="AU265" s="14" t="s">
        <v>75</v>
      </c>
    </row>
    <row r="266" s="2" customFormat="1" ht="24.15" customHeight="1">
      <c r="A266" s="35"/>
      <c r="B266" s="36"/>
      <c r="C266" s="215" t="s">
        <v>450</v>
      </c>
      <c r="D266" s="215" t="s">
        <v>139</v>
      </c>
      <c r="E266" s="216" t="s">
        <v>451</v>
      </c>
      <c r="F266" s="217" t="s">
        <v>452</v>
      </c>
      <c r="G266" s="218" t="s">
        <v>134</v>
      </c>
      <c r="H266" s="219">
        <v>20</v>
      </c>
      <c r="I266" s="220"/>
      <c r="J266" s="221">
        <f>ROUND(I266*H266,2)</f>
        <v>0</v>
      </c>
      <c r="K266" s="217" t="s">
        <v>135</v>
      </c>
      <c r="L266" s="41"/>
      <c r="M266" s="222" t="s">
        <v>1</v>
      </c>
      <c r="N266" s="223" t="s">
        <v>40</v>
      </c>
      <c r="O266" s="88"/>
      <c r="P266" s="206">
        <f>O266*H266</f>
        <v>0</v>
      </c>
      <c r="Q266" s="206">
        <v>0</v>
      </c>
      <c r="R266" s="206">
        <f>Q266*H266</f>
        <v>0</v>
      </c>
      <c r="S266" s="206">
        <v>0</v>
      </c>
      <c r="T266" s="20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8" t="s">
        <v>82</v>
      </c>
      <c r="AT266" s="208" t="s">
        <v>139</v>
      </c>
      <c r="AU266" s="208" t="s">
        <v>75</v>
      </c>
      <c r="AY266" s="14" t="s">
        <v>136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14" t="s">
        <v>82</v>
      </c>
      <c r="BK266" s="209">
        <f>ROUND(I266*H266,2)</f>
        <v>0</v>
      </c>
      <c r="BL266" s="14" t="s">
        <v>82</v>
      </c>
      <c r="BM266" s="208" t="s">
        <v>453</v>
      </c>
    </row>
    <row r="267" s="2" customFormat="1">
      <c r="A267" s="35"/>
      <c r="B267" s="36"/>
      <c r="C267" s="37"/>
      <c r="D267" s="210" t="s">
        <v>138</v>
      </c>
      <c r="E267" s="37"/>
      <c r="F267" s="211" t="s">
        <v>454</v>
      </c>
      <c r="G267" s="37"/>
      <c r="H267" s="37"/>
      <c r="I267" s="212"/>
      <c r="J267" s="37"/>
      <c r="K267" s="37"/>
      <c r="L267" s="41"/>
      <c r="M267" s="213"/>
      <c r="N267" s="214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138</v>
      </c>
      <c r="AU267" s="14" t="s">
        <v>75</v>
      </c>
    </row>
    <row r="268" s="2" customFormat="1" ht="24.15" customHeight="1">
      <c r="A268" s="35"/>
      <c r="B268" s="36"/>
      <c r="C268" s="215" t="s">
        <v>455</v>
      </c>
      <c r="D268" s="215" t="s">
        <v>139</v>
      </c>
      <c r="E268" s="216" t="s">
        <v>456</v>
      </c>
      <c r="F268" s="217" t="s">
        <v>457</v>
      </c>
      <c r="G268" s="218" t="s">
        <v>134</v>
      </c>
      <c r="H268" s="219">
        <v>10</v>
      </c>
      <c r="I268" s="220"/>
      <c r="J268" s="221">
        <f>ROUND(I268*H268,2)</f>
        <v>0</v>
      </c>
      <c r="K268" s="217" t="s">
        <v>135</v>
      </c>
      <c r="L268" s="41"/>
      <c r="M268" s="222" t="s">
        <v>1</v>
      </c>
      <c r="N268" s="223" t="s">
        <v>40</v>
      </c>
      <c r="O268" s="88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8" t="s">
        <v>82</v>
      </c>
      <c r="AT268" s="208" t="s">
        <v>139</v>
      </c>
      <c r="AU268" s="208" t="s">
        <v>75</v>
      </c>
      <c r="AY268" s="14" t="s">
        <v>136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4" t="s">
        <v>82</v>
      </c>
      <c r="BK268" s="209">
        <f>ROUND(I268*H268,2)</f>
        <v>0</v>
      </c>
      <c r="BL268" s="14" t="s">
        <v>82</v>
      </c>
      <c r="BM268" s="208" t="s">
        <v>458</v>
      </c>
    </row>
    <row r="269" s="2" customFormat="1">
      <c r="A269" s="35"/>
      <c r="B269" s="36"/>
      <c r="C269" s="37"/>
      <c r="D269" s="210" t="s">
        <v>138</v>
      </c>
      <c r="E269" s="37"/>
      <c r="F269" s="211" t="s">
        <v>459</v>
      </c>
      <c r="G269" s="37"/>
      <c r="H269" s="37"/>
      <c r="I269" s="212"/>
      <c r="J269" s="37"/>
      <c r="K269" s="37"/>
      <c r="L269" s="41"/>
      <c r="M269" s="213"/>
      <c r="N269" s="214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138</v>
      </c>
      <c r="AU269" s="14" t="s">
        <v>75</v>
      </c>
    </row>
    <row r="270" s="2" customFormat="1" ht="24.15" customHeight="1">
      <c r="A270" s="35"/>
      <c r="B270" s="36"/>
      <c r="C270" s="215" t="s">
        <v>460</v>
      </c>
      <c r="D270" s="215" t="s">
        <v>139</v>
      </c>
      <c r="E270" s="216" t="s">
        <v>461</v>
      </c>
      <c r="F270" s="217" t="s">
        <v>462</v>
      </c>
      <c r="G270" s="218" t="s">
        <v>134</v>
      </c>
      <c r="H270" s="219">
        <v>2</v>
      </c>
      <c r="I270" s="220"/>
      <c r="J270" s="221">
        <f>ROUND(I270*H270,2)</f>
        <v>0</v>
      </c>
      <c r="K270" s="217" t="s">
        <v>135</v>
      </c>
      <c r="L270" s="41"/>
      <c r="M270" s="222" t="s">
        <v>1</v>
      </c>
      <c r="N270" s="223" t="s">
        <v>40</v>
      </c>
      <c r="O270" s="88"/>
      <c r="P270" s="206">
        <f>O270*H270</f>
        <v>0</v>
      </c>
      <c r="Q270" s="206">
        <v>0</v>
      </c>
      <c r="R270" s="206">
        <f>Q270*H270</f>
        <v>0</v>
      </c>
      <c r="S270" s="206">
        <v>0</v>
      </c>
      <c r="T270" s="20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82</v>
      </c>
      <c r="AT270" s="208" t="s">
        <v>139</v>
      </c>
      <c r="AU270" s="208" t="s">
        <v>75</v>
      </c>
      <c r="AY270" s="14" t="s">
        <v>136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4" t="s">
        <v>82</v>
      </c>
      <c r="BK270" s="209">
        <f>ROUND(I270*H270,2)</f>
        <v>0</v>
      </c>
      <c r="BL270" s="14" t="s">
        <v>82</v>
      </c>
      <c r="BM270" s="208" t="s">
        <v>463</v>
      </c>
    </row>
    <row r="271" s="2" customFormat="1">
      <c r="A271" s="35"/>
      <c r="B271" s="36"/>
      <c r="C271" s="37"/>
      <c r="D271" s="210" t="s">
        <v>138</v>
      </c>
      <c r="E271" s="37"/>
      <c r="F271" s="211" t="s">
        <v>462</v>
      </c>
      <c r="G271" s="37"/>
      <c r="H271" s="37"/>
      <c r="I271" s="212"/>
      <c r="J271" s="37"/>
      <c r="K271" s="37"/>
      <c r="L271" s="41"/>
      <c r="M271" s="213"/>
      <c r="N271" s="214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138</v>
      </c>
      <c r="AU271" s="14" t="s">
        <v>75</v>
      </c>
    </row>
    <row r="272" s="2" customFormat="1" ht="24.15" customHeight="1">
      <c r="A272" s="35"/>
      <c r="B272" s="36"/>
      <c r="C272" s="196" t="s">
        <v>464</v>
      </c>
      <c r="D272" s="196" t="s">
        <v>131</v>
      </c>
      <c r="E272" s="197" t="s">
        <v>465</v>
      </c>
      <c r="F272" s="198" t="s">
        <v>466</v>
      </c>
      <c r="G272" s="199" t="s">
        <v>134</v>
      </c>
      <c r="H272" s="200">
        <v>2</v>
      </c>
      <c r="I272" s="201"/>
      <c r="J272" s="202">
        <f>ROUND(I272*H272,2)</f>
        <v>0</v>
      </c>
      <c r="K272" s="198" t="s">
        <v>135</v>
      </c>
      <c r="L272" s="203"/>
      <c r="M272" s="204" t="s">
        <v>1</v>
      </c>
      <c r="N272" s="205" t="s">
        <v>40</v>
      </c>
      <c r="O272" s="88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148</v>
      </c>
      <c r="AT272" s="208" t="s">
        <v>131</v>
      </c>
      <c r="AU272" s="208" t="s">
        <v>75</v>
      </c>
      <c r="AY272" s="14" t="s">
        <v>136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4" t="s">
        <v>82</v>
      </c>
      <c r="BK272" s="209">
        <f>ROUND(I272*H272,2)</f>
        <v>0</v>
      </c>
      <c r="BL272" s="14" t="s">
        <v>148</v>
      </c>
      <c r="BM272" s="208" t="s">
        <v>467</v>
      </c>
    </row>
    <row r="273" s="2" customFormat="1">
      <c r="A273" s="35"/>
      <c r="B273" s="36"/>
      <c r="C273" s="37"/>
      <c r="D273" s="210" t="s">
        <v>138</v>
      </c>
      <c r="E273" s="37"/>
      <c r="F273" s="211" t="s">
        <v>466</v>
      </c>
      <c r="G273" s="37"/>
      <c r="H273" s="37"/>
      <c r="I273" s="212"/>
      <c r="J273" s="37"/>
      <c r="K273" s="37"/>
      <c r="L273" s="41"/>
      <c r="M273" s="213"/>
      <c r="N273" s="214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138</v>
      </c>
      <c r="AU273" s="14" t="s">
        <v>75</v>
      </c>
    </row>
    <row r="274" s="2" customFormat="1" ht="24.15" customHeight="1">
      <c r="A274" s="35"/>
      <c r="B274" s="36"/>
      <c r="C274" s="215" t="s">
        <v>468</v>
      </c>
      <c r="D274" s="215" t="s">
        <v>139</v>
      </c>
      <c r="E274" s="216" t="s">
        <v>469</v>
      </c>
      <c r="F274" s="217" t="s">
        <v>470</v>
      </c>
      <c r="G274" s="218" t="s">
        <v>134</v>
      </c>
      <c r="H274" s="219">
        <v>2</v>
      </c>
      <c r="I274" s="220"/>
      <c r="J274" s="221">
        <f>ROUND(I274*H274,2)</f>
        <v>0</v>
      </c>
      <c r="K274" s="217" t="s">
        <v>135</v>
      </c>
      <c r="L274" s="41"/>
      <c r="M274" s="222" t="s">
        <v>1</v>
      </c>
      <c r="N274" s="223" t="s">
        <v>40</v>
      </c>
      <c r="O274" s="88"/>
      <c r="P274" s="206">
        <f>O274*H274</f>
        <v>0</v>
      </c>
      <c r="Q274" s="206">
        <v>0</v>
      </c>
      <c r="R274" s="206">
        <f>Q274*H274</f>
        <v>0</v>
      </c>
      <c r="S274" s="206">
        <v>0</v>
      </c>
      <c r="T274" s="20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82</v>
      </c>
      <c r="AT274" s="208" t="s">
        <v>139</v>
      </c>
      <c r="AU274" s="208" t="s">
        <v>75</v>
      </c>
      <c r="AY274" s="14" t="s">
        <v>136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4" t="s">
        <v>82</v>
      </c>
      <c r="BK274" s="209">
        <f>ROUND(I274*H274,2)</f>
        <v>0</v>
      </c>
      <c r="BL274" s="14" t="s">
        <v>82</v>
      </c>
      <c r="BM274" s="208" t="s">
        <v>471</v>
      </c>
    </row>
    <row r="275" s="2" customFormat="1">
      <c r="A275" s="35"/>
      <c r="B275" s="36"/>
      <c r="C275" s="37"/>
      <c r="D275" s="210" t="s">
        <v>138</v>
      </c>
      <c r="E275" s="37"/>
      <c r="F275" s="211" t="s">
        <v>470</v>
      </c>
      <c r="G275" s="37"/>
      <c r="H275" s="37"/>
      <c r="I275" s="212"/>
      <c r="J275" s="37"/>
      <c r="K275" s="37"/>
      <c r="L275" s="41"/>
      <c r="M275" s="213"/>
      <c r="N275" s="214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138</v>
      </c>
      <c r="AU275" s="14" t="s">
        <v>75</v>
      </c>
    </row>
    <row r="276" s="2" customFormat="1" ht="24.15" customHeight="1">
      <c r="A276" s="35"/>
      <c r="B276" s="36"/>
      <c r="C276" s="196" t="s">
        <v>472</v>
      </c>
      <c r="D276" s="196" t="s">
        <v>131</v>
      </c>
      <c r="E276" s="197" t="s">
        <v>473</v>
      </c>
      <c r="F276" s="198" t="s">
        <v>474</v>
      </c>
      <c r="G276" s="199" t="s">
        <v>134</v>
      </c>
      <c r="H276" s="200">
        <v>16</v>
      </c>
      <c r="I276" s="201"/>
      <c r="J276" s="202">
        <f>ROUND(I276*H276,2)</f>
        <v>0</v>
      </c>
      <c r="K276" s="198" t="s">
        <v>135</v>
      </c>
      <c r="L276" s="203"/>
      <c r="M276" s="204" t="s">
        <v>1</v>
      </c>
      <c r="N276" s="205" t="s">
        <v>40</v>
      </c>
      <c r="O276" s="88"/>
      <c r="P276" s="206">
        <f>O276*H276</f>
        <v>0</v>
      </c>
      <c r="Q276" s="206">
        <v>0</v>
      </c>
      <c r="R276" s="206">
        <f>Q276*H276</f>
        <v>0</v>
      </c>
      <c r="S276" s="206">
        <v>0</v>
      </c>
      <c r="T276" s="20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8" t="s">
        <v>148</v>
      </c>
      <c r="AT276" s="208" t="s">
        <v>131</v>
      </c>
      <c r="AU276" s="208" t="s">
        <v>75</v>
      </c>
      <c r="AY276" s="14" t="s">
        <v>136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4" t="s">
        <v>82</v>
      </c>
      <c r="BK276" s="209">
        <f>ROUND(I276*H276,2)</f>
        <v>0</v>
      </c>
      <c r="BL276" s="14" t="s">
        <v>148</v>
      </c>
      <c r="BM276" s="208" t="s">
        <v>475</v>
      </c>
    </row>
    <row r="277" s="2" customFormat="1">
      <c r="A277" s="35"/>
      <c r="B277" s="36"/>
      <c r="C277" s="37"/>
      <c r="D277" s="210" t="s">
        <v>138</v>
      </c>
      <c r="E277" s="37"/>
      <c r="F277" s="211" t="s">
        <v>474</v>
      </c>
      <c r="G277" s="37"/>
      <c r="H277" s="37"/>
      <c r="I277" s="212"/>
      <c r="J277" s="37"/>
      <c r="K277" s="37"/>
      <c r="L277" s="41"/>
      <c r="M277" s="213"/>
      <c r="N277" s="214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138</v>
      </c>
      <c r="AU277" s="14" t="s">
        <v>75</v>
      </c>
    </row>
    <row r="278" s="2" customFormat="1" ht="24.15" customHeight="1">
      <c r="A278" s="35"/>
      <c r="B278" s="36"/>
      <c r="C278" s="196" t="s">
        <v>476</v>
      </c>
      <c r="D278" s="196" t="s">
        <v>131</v>
      </c>
      <c r="E278" s="197" t="s">
        <v>477</v>
      </c>
      <c r="F278" s="198" t="s">
        <v>478</v>
      </c>
      <c r="G278" s="199" t="s">
        <v>134</v>
      </c>
      <c r="H278" s="200">
        <v>4</v>
      </c>
      <c r="I278" s="201"/>
      <c r="J278" s="202">
        <f>ROUND(I278*H278,2)</f>
        <v>0</v>
      </c>
      <c r="K278" s="198" t="s">
        <v>135</v>
      </c>
      <c r="L278" s="203"/>
      <c r="M278" s="204" t="s">
        <v>1</v>
      </c>
      <c r="N278" s="205" t="s">
        <v>40</v>
      </c>
      <c r="O278" s="88"/>
      <c r="P278" s="206">
        <f>O278*H278</f>
        <v>0</v>
      </c>
      <c r="Q278" s="206">
        <v>0</v>
      </c>
      <c r="R278" s="206">
        <f>Q278*H278</f>
        <v>0</v>
      </c>
      <c r="S278" s="206">
        <v>0</v>
      </c>
      <c r="T278" s="20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8" t="s">
        <v>84</v>
      </c>
      <c r="AT278" s="208" t="s">
        <v>131</v>
      </c>
      <c r="AU278" s="208" t="s">
        <v>75</v>
      </c>
      <c r="AY278" s="14" t="s">
        <v>136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4" t="s">
        <v>82</v>
      </c>
      <c r="BK278" s="209">
        <f>ROUND(I278*H278,2)</f>
        <v>0</v>
      </c>
      <c r="BL278" s="14" t="s">
        <v>82</v>
      </c>
      <c r="BM278" s="208" t="s">
        <v>479</v>
      </c>
    </row>
    <row r="279" s="2" customFormat="1">
      <c r="A279" s="35"/>
      <c r="B279" s="36"/>
      <c r="C279" s="37"/>
      <c r="D279" s="210" t="s">
        <v>138</v>
      </c>
      <c r="E279" s="37"/>
      <c r="F279" s="211" t="s">
        <v>478</v>
      </c>
      <c r="G279" s="37"/>
      <c r="H279" s="37"/>
      <c r="I279" s="212"/>
      <c r="J279" s="37"/>
      <c r="K279" s="37"/>
      <c r="L279" s="41"/>
      <c r="M279" s="213"/>
      <c r="N279" s="214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138</v>
      </c>
      <c r="AU279" s="14" t="s">
        <v>75</v>
      </c>
    </row>
    <row r="280" s="2" customFormat="1" ht="24.15" customHeight="1">
      <c r="A280" s="35"/>
      <c r="B280" s="36"/>
      <c r="C280" s="215" t="s">
        <v>480</v>
      </c>
      <c r="D280" s="215" t="s">
        <v>139</v>
      </c>
      <c r="E280" s="216" t="s">
        <v>481</v>
      </c>
      <c r="F280" s="217" t="s">
        <v>482</v>
      </c>
      <c r="G280" s="218" t="s">
        <v>134</v>
      </c>
      <c r="H280" s="219">
        <v>2</v>
      </c>
      <c r="I280" s="220"/>
      <c r="J280" s="221">
        <f>ROUND(I280*H280,2)</f>
        <v>0</v>
      </c>
      <c r="K280" s="217" t="s">
        <v>135</v>
      </c>
      <c r="L280" s="41"/>
      <c r="M280" s="222" t="s">
        <v>1</v>
      </c>
      <c r="N280" s="223" t="s">
        <v>40</v>
      </c>
      <c r="O280" s="88"/>
      <c r="P280" s="206">
        <f>O280*H280</f>
        <v>0</v>
      </c>
      <c r="Q280" s="206">
        <v>0</v>
      </c>
      <c r="R280" s="206">
        <f>Q280*H280</f>
        <v>0</v>
      </c>
      <c r="S280" s="206">
        <v>0</v>
      </c>
      <c r="T280" s="20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82</v>
      </c>
      <c r="AT280" s="208" t="s">
        <v>139</v>
      </c>
      <c r="AU280" s="208" t="s">
        <v>75</v>
      </c>
      <c r="AY280" s="14" t="s">
        <v>136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4" t="s">
        <v>82</v>
      </c>
      <c r="BK280" s="209">
        <f>ROUND(I280*H280,2)</f>
        <v>0</v>
      </c>
      <c r="BL280" s="14" t="s">
        <v>82</v>
      </c>
      <c r="BM280" s="208" t="s">
        <v>483</v>
      </c>
    </row>
    <row r="281" s="2" customFormat="1">
      <c r="A281" s="35"/>
      <c r="B281" s="36"/>
      <c r="C281" s="37"/>
      <c r="D281" s="210" t="s">
        <v>138</v>
      </c>
      <c r="E281" s="37"/>
      <c r="F281" s="211" t="s">
        <v>484</v>
      </c>
      <c r="G281" s="37"/>
      <c r="H281" s="37"/>
      <c r="I281" s="212"/>
      <c r="J281" s="37"/>
      <c r="K281" s="37"/>
      <c r="L281" s="41"/>
      <c r="M281" s="213"/>
      <c r="N281" s="214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138</v>
      </c>
      <c r="AU281" s="14" t="s">
        <v>75</v>
      </c>
    </row>
    <row r="282" s="2" customFormat="1" ht="24.15" customHeight="1">
      <c r="A282" s="35"/>
      <c r="B282" s="36"/>
      <c r="C282" s="215" t="s">
        <v>485</v>
      </c>
      <c r="D282" s="215" t="s">
        <v>139</v>
      </c>
      <c r="E282" s="216" t="s">
        <v>486</v>
      </c>
      <c r="F282" s="217" t="s">
        <v>487</v>
      </c>
      <c r="G282" s="218" t="s">
        <v>134</v>
      </c>
      <c r="H282" s="219">
        <v>2</v>
      </c>
      <c r="I282" s="220"/>
      <c r="J282" s="221">
        <f>ROUND(I282*H282,2)</f>
        <v>0</v>
      </c>
      <c r="K282" s="217" t="s">
        <v>135</v>
      </c>
      <c r="L282" s="41"/>
      <c r="M282" s="222" t="s">
        <v>1</v>
      </c>
      <c r="N282" s="223" t="s">
        <v>40</v>
      </c>
      <c r="O282" s="88"/>
      <c r="P282" s="206">
        <f>O282*H282</f>
        <v>0</v>
      </c>
      <c r="Q282" s="206">
        <v>0</v>
      </c>
      <c r="R282" s="206">
        <f>Q282*H282</f>
        <v>0</v>
      </c>
      <c r="S282" s="206">
        <v>0</v>
      </c>
      <c r="T282" s="20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8" t="s">
        <v>82</v>
      </c>
      <c r="AT282" s="208" t="s">
        <v>139</v>
      </c>
      <c r="AU282" s="208" t="s">
        <v>75</v>
      </c>
      <c r="AY282" s="14" t="s">
        <v>136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4" t="s">
        <v>82</v>
      </c>
      <c r="BK282" s="209">
        <f>ROUND(I282*H282,2)</f>
        <v>0</v>
      </c>
      <c r="BL282" s="14" t="s">
        <v>82</v>
      </c>
      <c r="BM282" s="208" t="s">
        <v>488</v>
      </c>
    </row>
    <row r="283" s="2" customFormat="1">
      <c r="A283" s="35"/>
      <c r="B283" s="36"/>
      <c r="C283" s="37"/>
      <c r="D283" s="210" t="s">
        <v>138</v>
      </c>
      <c r="E283" s="37"/>
      <c r="F283" s="211" t="s">
        <v>489</v>
      </c>
      <c r="G283" s="37"/>
      <c r="H283" s="37"/>
      <c r="I283" s="212"/>
      <c r="J283" s="37"/>
      <c r="K283" s="37"/>
      <c r="L283" s="41"/>
      <c r="M283" s="213"/>
      <c r="N283" s="214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138</v>
      </c>
      <c r="AU283" s="14" t="s">
        <v>75</v>
      </c>
    </row>
    <row r="284" s="2" customFormat="1" ht="24.15" customHeight="1">
      <c r="A284" s="35"/>
      <c r="B284" s="36"/>
      <c r="C284" s="215" t="s">
        <v>490</v>
      </c>
      <c r="D284" s="215" t="s">
        <v>139</v>
      </c>
      <c r="E284" s="216" t="s">
        <v>491</v>
      </c>
      <c r="F284" s="217" t="s">
        <v>492</v>
      </c>
      <c r="G284" s="218" t="s">
        <v>134</v>
      </c>
      <c r="H284" s="219">
        <v>20</v>
      </c>
      <c r="I284" s="220"/>
      <c r="J284" s="221">
        <f>ROUND(I284*H284,2)</f>
        <v>0</v>
      </c>
      <c r="K284" s="217" t="s">
        <v>135</v>
      </c>
      <c r="L284" s="41"/>
      <c r="M284" s="222" t="s">
        <v>1</v>
      </c>
      <c r="N284" s="223" t="s">
        <v>40</v>
      </c>
      <c r="O284" s="88"/>
      <c r="P284" s="206">
        <f>O284*H284</f>
        <v>0</v>
      </c>
      <c r="Q284" s="206">
        <v>0</v>
      </c>
      <c r="R284" s="206">
        <f>Q284*H284</f>
        <v>0</v>
      </c>
      <c r="S284" s="206">
        <v>0</v>
      </c>
      <c r="T284" s="20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82</v>
      </c>
      <c r="AT284" s="208" t="s">
        <v>139</v>
      </c>
      <c r="AU284" s="208" t="s">
        <v>75</v>
      </c>
      <c r="AY284" s="14" t="s">
        <v>136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14" t="s">
        <v>82</v>
      </c>
      <c r="BK284" s="209">
        <f>ROUND(I284*H284,2)</f>
        <v>0</v>
      </c>
      <c r="BL284" s="14" t="s">
        <v>82</v>
      </c>
      <c r="BM284" s="208" t="s">
        <v>493</v>
      </c>
    </row>
    <row r="285" s="2" customFormat="1">
      <c r="A285" s="35"/>
      <c r="B285" s="36"/>
      <c r="C285" s="37"/>
      <c r="D285" s="210" t="s">
        <v>138</v>
      </c>
      <c r="E285" s="37"/>
      <c r="F285" s="211" t="s">
        <v>492</v>
      </c>
      <c r="G285" s="37"/>
      <c r="H285" s="37"/>
      <c r="I285" s="212"/>
      <c r="J285" s="37"/>
      <c r="K285" s="37"/>
      <c r="L285" s="41"/>
      <c r="M285" s="213"/>
      <c r="N285" s="214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138</v>
      </c>
      <c r="AU285" s="14" t="s">
        <v>75</v>
      </c>
    </row>
    <row r="286" s="2" customFormat="1" ht="24.15" customHeight="1">
      <c r="A286" s="35"/>
      <c r="B286" s="36"/>
      <c r="C286" s="215" t="s">
        <v>494</v>
      </c>
      <c r="D286" s="215" t="s">
        <v>139</v>
      </c>
      <c r="E286" s="216" t="s">
        <v>495</v>
      </c>
      <c r="F286" s="217" t="s">
        <v>496</v>
      </c>
      <c r="G286" s="218" t="s">
        <v>134</v>
      </c>
      <c r="H286" s="219">
        <v>20</v>
      </c>
      <c r="I286" s="220"/>
      <c r="J286" s="221">
        <f>ROUND(I286*H286,2)</f>
        <v>0</v>
      </c>
      <c r="K286" s="217" t="s">
        <v>135</v>
      </c>
      <c r="L286" s="41"/>
      <c r="M286" s="222" t="s">
        <v>1</v>
      </c>
      <c r="N286" s="223" t="s">
        <v>40</v>
      </c>
      <c r="O286" s="88"/>
      <c r="P286" s="206">
        <f>O286*H286</f>
        <v>0</v>
      </c>
      <c r="Q286" s="206">
        <v>0</v>
      </c>
      <c r="R286" s="206">
        <f>Q286*H286</f>
        <v>0</v>
      </c>
      <c r="S286" s="206">
        <v>0</v>
      </c>
      <c r="T286" s="20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8" t="s">
        <v>82</v>
      </c>
      <c r="AT286" s="208" t="s">
        <v>139</v>
      </c>
      <c r="AU286" s="208" t="s">
        <v>75</v>
      </c>
      <c r="AY286" s="14" t="s">
        <v>136</v>
      </c>
      <c r="BE286" s="209">
        <f>IF(N286="základní",J286,0)</f>
        <v>0</v>
      </c>
      <c r="BF286" s="209">
        <f>IF(N286="snížená",J286,0)</f>
        <v>0</v>
      </c>
      <c r="BG286" s="209">
        <f>IF(N286="zákl. přenesená",J286,0)</f>
        <v>0</v>
      </c>
      <c r="BH286" s="209">
        <f>IF(N286="sníž. přenesená",J286,0)</f>
        <v>0</v>
      </c>
      <c r="BI286" s="209">
        <f>IF(N286="nulová",J286,0)</f>
        <v>0</v>
      </c>
      <c r="BJ286" s="14" t="s">
        <v>82</v>
      </c>
      <c r="BK286" s="209">
        <f>ROUND(I286*H286,2)</f>
        <v>0</v>
      </c>
      <c r="BL286" s="14" t="s">
        <v>82</v>
      </c>
      <c r="BM286" s="208" t="s">
        <v>497</v>
      </c>
    </row>
    <row r="287" s="2" customFormat="1">
      <c r="A287" s="35"/>
      <c r="B287" s="36"/>
      <c r="C287" s="37"/>
      <c r="D287" s="210" t="s">
        <v>138</v>
      </c>
      <c r="E287" s="37"/>
      <c r="F287" s="211" t="s">
        <v>498</v>
      </c>
      <c r="G287" s="37"/>
      <c r="H287" s="37"/>
      <c r="I287" s="212"/>
      <c r="J287" s="37"/>
      <c r="K287" s="37"/>
      <c r="L287" s="41"/>
      <c r="M287" s="213"/>
      <c r="N287" s="214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138</v>
      </c>
      <c r="AU287" s="14" t="s">
        <v>75</v>
      </c>
    </row>
    <row r="288" s="2" customFormat="1" ht="24.15" customHeight="1">
      <c r="A288" s="35"/>
      <c r="B288" s="36"/>
      <c r="C288" s="215" t="s">
        <v>499</v>
      </c>
      <c r="D288" s="215" t="s">
        <v>139</v>
      </c>
      <c r="E288" s="216" t="s">
        <v>500</v>
      </c>
      <c r="F288" s="217" t="s">
        <v>501</v>
      </c>
      <c r="G288" s="218" t="s">
        <v>134</v>
      </c>
      <c r="H288" s="219">
        <v>2</v>
      </c>
      <c r="I288" s="220"/>
      <c r="J288" s="221">
        <f>ROUND(I288*H288,2)</f>
        <v>0</v>
      </c>
      <c r="K288" s="217" t="s">
        <v>135</v>
      </c>
      <c r="L288" s="41"/>
      <c r="M288" s="222" t="s">
        <v>1</v>
      </c>
      <c r="N288" s="223" t="s">
        <v>40</v>
      </c>
      <c r="O288" s="88"/>
      <c r="P288" s="206">
        <f>O288*H288</f>
        <v>0</v>
      </c>
      <c r="Q288" s="206">
        <v>0</v>
      </c>
      <c r="R288" s="206">
        <f>Q288*H288</f>
        <v>0</v>
      </c>
      <c r="S288" s="206">
        <v>0</v>
      </c>
      <c r="T288" s="20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8" t="s">
        <v>82</v>
      </c>
      <c r="AT288" s="208" t="s">
        <v>139</v>
      </c>
      <c r="AU288" s="208" t="s">
        <v>75</v>
      </c>
      <c r="AY288" s="14" t="s">
        <v>136</v>
      </c>
      <c r="BE288" s="209">
        <f>IF(N288="základní",J288,0)</f>
        <v>0</v>
      </c>
      <c r="BF288" s="209">
        <f>IF(N288="snížená",J288,0)</f>
        <v>0</v>
      </c>
      <c r="BG288" s="209">
        <f>IF(N288="zákl. přenesená",J288,0)</f>
        <v>0</v>
      </c>
      <c r="BH288" s="209">
        <f>IF(N288="sníž. přenesená",J288,0)</f>
        <v>0</v>
      </c>
      <c r="BI288" s="209">
        <f>IF(N288="nulová",J288,0)</f>
        <v>0</v>
      </c>
      <c r="BJ288" s="14" t="s">
        <v>82</v>
      </c>
      <c r="BK288" s="209">
        <f>ROUND(I288*H288,2)</f>
        <v>0</v>
      </c>
      <c r="BL288" s="14" t="s">
        <v>82</v>
      </c>
      <c r="BM288" s="208" t="s">
        <v>502</v>
      </c>
    </row>
    <row r="289" s="2" customFormat="1">
      <c r="A289" s="35"/>
      <c r="B289" s="36"/>
      <c r="C289" s="37"/>
      <c r="D289" s="210" t="s">
        <v>138</v>
      </c>
      <c r="E289" s="37"/>
      <c r="F289" s="211" t="s">
        <v>501</v>
      </c>
      <c r="G289" s="37"/>
      <c r="H289" s="37"/>
      <c r="I289" s="212"/>
      <c r="J289" s="37"/>
      <c r="K289" s="37"/>
      <c r="L289" s="41"/>
      <c r="M289" s="213"/>
      <c r="N289" s="214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138</v>
      </c>
      <c r="AU289" s="14" t="s">
        <v>75</v>
      </c>
    </row>
    <row r="290" s="2" customFormat="1" ht="24.15" customHeight="1">
      <c r="A290" s="35"/>
      <c r="B290" s="36"/>
      <c r="C290" s="215" t="s">
        <v>503</v>
      </c>
      <c r="D290" s="215" t="s">
        <v>139</v>
      </c>
      <c r="E290" s="216" t="s">
        <v>504</v>
      </c>
      <c r="F290" s="217" t="s">
        <v>505</v>
      </c>
      <c r="G290" s="218" t="s">
        <v>350</v>
      </c>
      <c r="H290" s="219">
        <v>370</v>
      </c>
      <c r="I290" s="220"/>
      <c r="J290" s="221">
        <f>ROUND(I290*H290,2)</f>
        <v>0</v>
      </c>
      <c r="K290" s="217" t="s">
        <v>135</v>
      </c>
      <c r="L290" s="41"/>
      <c r="M290" s="222" t="s">
        <v>1</v>
      </c>
      <c r="N290" s="223" t="s">
        <v>40</v>
      </c>
      <c r="O290" s="88"/>
      <c r="P290" s="206">
        <f>O290*H290</f>
        <v>0</v>
      </c>
      <c r="Q290" s="206">
        <v>0</v>
      </c>
      <c r="R290" s="206">
        <f>Q290*H290</f>
        <v>0</v>
      </c>
      <c r="S290" s="206">
        <v>0</v>
      </c>
      <c r="T290" s="20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82</v>
      </c>
      <c r="AT290" s="208" t="s">
        <v>139</v>
      </c>
      <c r="AU290" s="208" t="s">
        <v>75</v>
      </c>
      <c r="AY290" s="14" t="s">
        <v>136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14" t="s">
        <v>82</v>
      </c>
      <c r="BK290" s="209">
        <f>ROUND(I290*H290,2)</f>
        <v>0</v>
      </c>
      <c r="BL290" s="14" t="s">
        <v>82</v>
      </c>
      <c r="BM290" s="208" t="s">
        <v>506</v>
      </c>
    </row>
    <row r="291" s="2" customFormat="1">
      <c r="A291" s="35"/>
      <c r="B291" s="36"/>
      <c r="C291" s="37"/>
      <c r="D291" s="210" t="s">
        <v>138</v>
      </c>
      <c r="E291" s="37"/>
      <c r="F291" s="211" t="s">
        <v>507</v>
      </c>
      <c r="G291" s="37"/>
      <c r="H291" s="37"/>
      <c r="I291" s="212"/>
      <c r="J291" s="37"/>
      <c r="K291" s="37"/>
      <c r="L291" s="41"/>
      <c r="M291" s="213"/>
      <c r="N291" s="214"/>
      <c r="O291" s="88"/>
      <c r="P291" s="88"/>
      <c r="Q291" s="88"/>
      <c r="R291" s="88"/>
      <c r="S291" s="88"/>
      <c r="T291" s="89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138</v>
      </c>
      <c r="AU291" s="14" t="s">
        <v>75</v>
      </c>
    </row>
    <row r="292" s="2" customFormat="1" ht="24.15" customHeight="1">
      <c r="A292" s="35"/>
      <c r="B292" s="36"/>
      <c r="C292" s="215" t="s">
        <v>508</v>
      </c>
      <c r="D292" s="215" t="s">
        <v>139</v>
      </c>
      <c r="E292" s="216" t="s">
        <v>509</v>
      </c>
      <c r="F292" s="217" t="s">
        <v>510</v>
      </c>
      <c r="G292" s="218" t="s">
        <v>134</v>
      </c>
      <c r="H292" s="219">
        <v>6</v>
      </c>
      <c r="I292" s="220"/>
      <c r="J292" s="221">
        <f>ROUND(I292*H292,2)</f>
        <v>0</v>
      </c>
      <c r="K292" s="217" t="s">
        <v>135</v>
      </c>
      <c r="L292" s="41"/>
      <c r="M292" s="222" t="s">
        <v>1</v>
      </c>
      <c r="N292" s="223" t="s">
        <v>40</v>
      </c>
      <c r="O292" s="88"/>
      <c r="P292" s="206">
        <f>O292*H292</f>
        <v>0</v>
      </c>
      <c r="Q292" s="206">
        <v>0</v>
      </c>
      <c r="R292" s="206">
        <f>Q292*H292</f>
        <v>0</v>
      </c>
      <c r="S292" s="206">
        <v>0</v>
      </c>
      <c r="T292" s="20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82</v>
      </c>
      <c r="AT292" s="208" t="s">
        <v>139</v>
      </c>
      <c r="AU292" s="208" t="s">
        <v>75</v>
      </c>
      <c r="AY292" s="14" t="s">
        <v>136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14" t="s">
        <v>82</v>
      </c>
      <c r="BK292" s="209">
        <f>ROUND(I292*H292,2)</f>
        <v>0</v>
      </c>
      <c r="BL292" s="14" t="s">
        <v>82</v>
      </c>
      <c r="BM292" s="208" t="s">
        <v>511</v>
      </c>
    </row>
    <row r="293" s="2" customFormat="1">
      <c r="A293" s="35"/>
      <c r="B293" s="36"/>
      <c r="C293" s="37"/>
      <c r="D293" s="210" t="s">
        <v>138</v>
      </c>
      <c r="E293" s="37"/>
      <c r="F293" s="211" t="s">
        <v>512</v>
      </c>
      <c r="G293" s="37"/>
      <c r="H293" s="37"/>
      <c r="I293" s="212"/>
      <c r="J293" s="37"/>
      <c r="K293" s="37"/>
      <c r="L293" s="41"/>
      <c r="M293" s="213"/>
      <c r="N293" s="214"/>
      <c r="O293" s="88"/>
      <c r="P293" s="88"/>
      <c r="Q293" s="88"/>
      <c r="R293" s="88"/>
      <c r="S293" s="88"/>
      <c r="T293" s="8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138</v>
      </c>
      <c r="AU293" s="14" t="s">
        <v>75</v>
      </c>
    </row>
    <row r="294" s="2" customFormat="1" ht="24.15" customHeight="1">
      <c r="A294" s="35"/>
      <c r="B294" s="36"/>
      <c r="C294" s="215" t="s">
        <v>513</v>
      </c>
      <c r="D294" s="215" t="s">
        <v>139</v>
      </c>
      <c r="E294" s="216" t="s">
        <v>514</v>
      </c>
      <c r="F294" s="217" t="s">
        <v>515</v>
      </c>
      <c r="G294" s="218" t="s">
        <v>134</v>
      </c>
      <c r="H294" s="219">
        <v>4</v>
      </c>
      <c r="I294" s="220"/>
      <c r="J294" s="221">
        <f>ROUND(I294*H294,2)</f>
        <v>0</v>
      </c>
      <c r="K294" s="217" t="s">
        <v>135</v>
      </c>
      <c r="L294" s="41"/>
      <c r="M294" s="222" t="s">
        <v>1</v>
      </c>
      <c r="N294" s="223" t="s">
        <v>40</v>
      </c>
      <c r="O294" s="88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8" t="s">
        <v>82</v>
      </c>
      <c r="AT294" s="208" t="s">
        <v>139</v>
      </c>
      <c r="AU294" s="208" t="s">
        <v>75</v>
      </c>
      <c r="AY294" s="14" t="s">
        <v>136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4" t="s">
        <v>82</v>
      </c>
      <c r="BK294" s="209">
        <f>ROUND(I294*H294,2)</f>
        <v>0</v>
      </c>
      <c r="BL294" s="14" t="s">
        <v>82</v>
      </c>
      <c r="BM294" s="208" t="s">
        <v>516</v>
      </c>
    </row>
    <row r="295" s="2" customFormat="1">
      <c r="A295" s="35"/>
      <c r="B295" s="36"/>
      <c r="C295" s="37"/>
      <c r="D295" s="210" t="s">
        <v>138</v>
      </c>
      <c r="E295" s="37"/>
      <c r="F295" s="211" t="s">
        <v>517</v>
      </c>
      <c r="G295" s="37"/>
      <c r="H295" s="37"/>
      <c r="I295" s="212"/>
      <c r="J295" s="37"/>
      <c r="K295" s="37"/>
      <c r="L295" s="41"/>
      <c r="M295" s="213"/>
      <c r="N295" s="214"/>
      <c r="O295" s="88"/>
      <c r="P295" s="88"/>
      <c r="Q295" s="88"/>
      <c r="R295" s="88"/>
      <c r="S295" s="88"/>
      <c r="T295" s="89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138</v>
      </c>
      <c r="AU295" s="14" t="s">
        <v>75</v>
      </c>
    </row>
    <row r="296" s="2" customFormat="1" ht="24.15" customHeight="1">
      <c r="A296" s="35"/>
      <c r="B296" s="36"/>
      <c r="C296" s="196" t="s">
        <v>518</v>
      </c>
      <c r="D296" s="196" t="s">
        <v>131</v>
      </c>
      <c r="E296" s="197" t="s">
        <v>519</v>
      </c>
      <c r="F296" s="198" t="s">
        <v>520</v>
      </c>
      <c r="G296" s="199" t="s">
        <v>521</v>
      </c>
      <c r="H296" s="200">
        <v>1</v>
      </c>
      <c r="I296" s="201"/>
      <c r="J296" s="202">
        <f>ROUND(I296*H296,2)</f>
        <v>0</v>
      </c>
      <c r="K296" s="198" t="s">
        <v>135</v>
      </c>
      <c r="L296" s="203"/>
      <c r="M296" s="204" t="s">
        <v>1</v>
      </c>
      <c r="N296" s="205" t="s">
        <v>40</v>
      </c>
      <c r="O296" s="88"/>
      <c r="P296" s="206">
        <f>O296*H296</f>
        <v>0</v>
      </c>
      <c r="Q296" s="206">
        <v>0</v>
      </c>
      <c r="R296" s="206">
        <f>Q296*H296</f>
        <v>0</v>
      </c>
      <c r="S296" s="206">
        <v>0</v>
      </c>
      <c r="T296" s="20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8" t="s">
        <v>84</v>
      </c>
      <c r="AT296" s="208" t="s">
        <v>131</v>
      </c>
      <c r="AU296" s="208" t="s">
        <v>75</v>
      </c>
      <c r="AY296" s="14" t="s">
        <v>136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14" t="s">
        <v>82</v>
      </c>
      <c r="BK296" s="209">
        <f>ROUND(I296*H296,2)</f>
        <v>0</v>
      </c>
      <c r="BL296" s="14" t="s">
        <v>82</v>
      </c>
      <c r="BM296" s="208" t="s">
        <v>522</v>
      </c>
    </row>
    <row r="297" s="2" customFormat="1">
      <c r="A297" s="35"/>
      <c r="B297" s="36"/>
      <c r="C297" s="37"/>
      <c r="D297" s="210" t="s">
        <v>138</v>
      </c>
      <c r="E297" s="37"/>
      <c r="F297" s="211" t="s">
        <v>520</v>
      </c>
      <c r="G297" s="37"/>
      <c r="H297" s="37"/>
      <c r="I297" s="212"/>
      <c r="J297" s="37"/>
      <c r="K297" s="37"/>
      <c r="L297" s="41"/>
      <c r="M297" s="213"/>
      <c r="N297" s="214"/>
      <c r="O297" s="88"/>
      <c r="P297" s="88"/>
      <c r="Q297" s="88"/>
      <c r="R297" s="88"/>
      <c r="S297" s="88"/>
      <c r="T297" s="89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138</v>
      </c>
      <c r="AU297" s="14" t="s">
        <v>75</v>
      </c>
    </row>
    <row r="298" s="2" customFormat="1" ht="24.15" customHeight="1">
      <c r="A298" s="35"/>
      <c r="B298" s="36"/>
      <c r="C298" s="215" t="s">
        <v>523</v>
      </c>
      <c r="D298" s="215" t="s">
        <v>139</v>
      </c>
      <c r="E298" s="216" t="s">
        <v>524</v>
      </c>
      <c r="F298" s="217" t="s">
        <v>525</v>
      </c>
      <c r="G298" s="218" t="s">
        <v>134</v>
      </c>
      <c r="H298" s="219">
        <v>4</v>
      </c>
      <c r="I298" s="220"/>
      <c r="J298" s="221">
        <f>ROUND(I298*H298,2)</f>
        <v>0</v>
      </c>
      <c r="K298" s="217" t="s">
        <v>135</v>
      </c>
      <c r="L298" s="41"/>
      <c r="M298" s="222" t="s">
        <v>1</v>
      </c>
      <c r="N298" s="223" t="s">
        <v>40</v>
      </c>
      <c r="O298" s="88"/>
      <c r="P298" s="206">
        <f>O298*H298</f>
        <v>0</v>
      </c>
      <c r="Q298" s="206">
        <v>0</v>
      </c>
      <c r="R298" s="206">
        <f>Q298*H298</f>
        <v>0</v>
      </c>
      <c r="S298" s="206">
        <v>0</v>
      </c>
      <c r="T298" s="20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8" t="s">
        <v>82</v>
      </c>
      <c r="AT298" s="208" t="s">
        <v>139</v>
      </c>
      <c r="AU298" s="208" t="s">
        <v>75</v>
      </c>
      <c r="AY298" s="14" t="s">
        <v>136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14" t="s">
        <v>82</v>
      </c>
      <c r="BK298" s="209">
        <f>ROUND(I298*H298,2)</f>
        <v>0</v>
      </c>
      <c r="BL298" s="14" t="s">
        <v>82</v>
      </c>
      <c r="BM298" s="208" t="s">
        <v>526</v>
      </c>
    </row>
    <row r="299" s="2" customFormat="1">
      <c r="A299" s="35"/>
      <c r="B299" s="36"/>
      <c r="C299" s="37"/>
      <c r="D299" s="210" t="s">
        <v>138</v>
      </c>
      <c r="E299" s="37"/>
      <c r="F299" s="211" t="s">
        <v>527</v>
      </c>
      <c r="G299" s="37"/>
      <c r="H299" s="37"/>
      <c r="I299" s="212"/>
      <c r="J299" s="37"/>
      <c r="K299" s="37"/>
      <c r="L299" s="41"/>
      <c r="M299" s="213"/>
      <c r="N299" s="214"/>
      <c r="O299" s="88"/>
      <c r="P299" s="88"/>
      <c r="Q299" s="88"/>
      <c r="R299" s="88"/>
      <c r="S299" s="88"/>
      <c r="T299" s="89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138</v>
      </c>
      <c r="AU299" s="14" t="s">
        <v>75</v>
      </c>
    </row>
    <row r="300" s="2" customFormat="1" ht="24.15" customHeight="1">
      <c r="A300" s="35"/>
      <c r="B300" s="36"/>
      <c r="C300" s="215" t="s">
        <v>528</v>
      </c>
      <c r="D300" s="215" t="s">
        <v>139</v>
      </c>
      <c r="E300" s="216" t="s">
        <v>529</v>
      </c>
      <c r="F300" s="217" t="s">
        <v>530</v>
      </c>
      <c r="G300" s="218" t="s">
        <v>134</v>
      </c>
      <c r="H300" s="219">
        <v>4</v>
      </c>
      <c r="I300" s="220"/>
      <c r="J300" s="221">
        <f>ROUND(I300*H300,2)</f>
        <v>0</v>
      </c>
      <c r="K300" s="217" t="s">
        <v>135</v>
      </c>
      <c r="L300" s="41"/>
      <c r="M300" s="222" t="s">
        <v>1</v>
      </c>
      <c r="N300" s="223" t="s">
        <v>40</v>
      </c>
      <c r="O300" s="88"/>
      <c r="P300" s="206">
        <f>O300*H300</f>
        <v>0</v>
      </c>
      <c r="Q300" s="206">
        <v>0</v>
      </c>
      <c r="R300" s="206">
        <f>Q300*H300</f>
        <v>0</v>
      </c>
      <c r="S300" s="206">
        <v>0</v>
      </c>
      <c r="T300" s="20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8" t="s">
        <v>82</v>
      </c>
      <c r="AT300" s="208" t="s">
        <v>139</v>
      </c>
      <c r="AU300" s="208" t="s">
        <v>75</v>
      </c>
      <c r="AY300" s="14" t="s">
        <v>136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4" t="s">
        <v>82</v>
      </c>
      <c r="BK300" s="209">
        <f>ROUND(I300*H300,2)</f>
        <v>0</v>
      </c>
      <c r="BL300" s="14" t="s">
        <v>82</v>
      </c>
      <c r="BM300" s="208" t="s">
        <v>531</v>
      </c>
    </row>
    <row r="301" s="2" customFormat="1">
      <c r="A301" s="35"/>
      <c r="B301" s="36"/>
      <c r="C301" s="37"/>
      <c r="D301" s="210" t="s">
        <v>138</v>
      </c>
      <c r="E301" s="37"/>
      <c r="F301" s="211" t="s">
        <v>532</v>
      </c>
      <c r="G301" s="37"/>
      <c r="H301" s="37"/>
      <c r="I301" s="212"/>
      <c r="J301" s="37"/>
      <c r="K301" s="37"/>
      <c r="L301" s="41"/>
      <c r="M301" s="213"/>
      <c r="N301" s="214"/>
      <c r="O301" s="88"/>
      <c r="P301" s="88"/>
      <c r="Q301" s="88"/>
      <c r="R301" s="88"/>
      <c r="S301" s="88"/>
      <c r="T301" s="89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138</v>
      </c>
      <c r="AU301" s="14" t="s">
        <v>75</v>
      </c>
    </row>
    <row r="302" s="2" customFormat="1" ht="24.15" customHeight="1">
      <c r="A302" s="35"/>
      <c r="B302" s="36"/>
      <c r="C302" s="215" t="s">
        <v>533</v>
      </c>
      <c r="D302" s="215" t="s">
        <v>139</v>
      </c>
      <c r="E302" s="216" t="s">
        <v>534</v>
      </c>
      <c r="F302" s="217" t="s">
        <v>535</v>
      </c>
      <c r="G302" s="218" t="s">
        <v>134</v>
      </c>
      <c r="H302" s="219">
        <v>1</v>
      </c>
      <c r="I302" s="220"/>
      <c r="J302" s="221">
        <f>ROUND(I302*H302,2)</f>
        <v>0</v>
      </c>
      <c r="K302" s="217" t="s">
        <v>135</v>
      </c>
      <c r="L302" s="41"/>
      <c r="M302" s="222" t="s">
        <v>1</v>
      </c>
      <c r="N302" s="223" t="s">
        <v>40</v>
      </c>
      <c r="O302" s="88"/>
      <c r="P302" s="206">
        <f>O302*H302</f>
        <v>0</v>
      </c>
      <c r="Q302" s="206">
        <v>0</v>
      </c>
      <c r="R302" s="206">
        <f>Q302*H302</f>
        <v>0</v>
      </c>
      <c r="S302" s="206">
        <v>0</v>
      </c>
      <c r="T302" s="20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8" t="s">
        <v>82</v>
      </c>
      <c r="AT302" s="208" t="s">
        <v>139</v>
      </c>
      <c r="AU302" s="208" t="s">
        <v>75</v>
      </c>
      <c r="AY302" s="14" t="s">
        <v>136</v>
      </c>
      <c r="BE302" s="209">
        <f>IF(N302="základní",J302,0)</f>
        <v>0</v>
      </c>
      <c r="BF302" s="209">
        <f>IF(N302="snížená",J302,0)</f>
        <v>0</v>
      </c>
      <c r="BG302" s="209">
        <f>IF(N302="zákl. přenesená",J302,0)</f>
        <v>0</v>
      </c>
      <c r="BH302" s="209">
        <f>IF(N302="sníž. přenesená",J302,0)</f>
        <v>0</v>
      </c>
      <c r="BI302" s="209">
        <f>IF(N302="nulová",J302,0)</f>
        <v>0</v>
      </c>
      <c r="BJ302" s="14" t="s">
        <v>82</v>
      </c>
      <c r="BK302" s="209">
        <f>ROUND(I302*H302,2)</f>
        <v>0</v>
      </c>
      <c r="BL302" s="14" t="s">
        <v>82</v>
      </c>
      <c r="BM302" s="208" t="s">
        <v>536</v>
      </c>
    </row>
    <row r="303" s="2" customFormat="1">
      <c r="A303" s="35"/>
      <c r="B303" s="36"/>
      <c r="C303" s="37"/>
      <c r="D303" s="210" t="s">
        <v>138</v>
      </c>
      <c r="E303" s="37"/>
      <c r="F303" s="211" t="s">
        <v>537</v>
      </c>
      <c r="G303" s="37"/>
      <c r="H303" s="37"/>
      <c r="I303" s="212"/>
      <c r="J303" s="37"/>
      <c r="K303" s="37"/>
      <c r="L303" s="41"/>
      <c r="M303" s="213"/>
      <c r="N303" s="214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138</v>
      </c>
      <c r="AU303" s="14" t="s">
        <v>75</v>
      </c>
    </row>
    <row r="304" s="2" customFormat="1" ht="24.15" customHeight="1">
      <c r="A304" s="35"/>
      <c r="B304" s="36"/>
      <c r="C304" s="215" t="s">
        <v>538</v>
      </c>
      <c r="D304" s="215" t="s">
        <v>139</v>
      </c>
      <c r="E304" s="216" t="s">
        <v>539</v>
      </c>
      <c r="F304" s="217" t="s">
        <v>540</v>
      </c>
      <c r="G304" s="218" t="s">
        <v>134</v>
      </c>
      <c r="H304" s="219">
        <v>1</v>
      </c>
      <c r="I304" s="220"/>
      <c r="J304" s="221">
        <f>ROUND(I304*H304,2)</f>
        <v>0</v>
      </c>
      <c r="K304" s="217" t="s">
        <v>135</v>
      </c>
      <c r="L304" s="41"/>
      <c r="M304" s="222" t="s">
        <v>1</v>
      </c>
      <c r="N304" s="223" t="s">
        <v>40</v>
      </c>
      <c r="O304" s="88"/>
      <c r="P304" s="206">
        <f>O304*H304</f>
        <v>0</v>
      </c>
      <c r="Q304" s="206">
        <v>0</v>
      </c>
      <c r="R304" s="206">
        <f>Q304*H304</f>
        <v>0</v>
      </c>
      <c r="S304" s="206">
        <v>0</v>
      </c>
      <c r="T304" s="20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8" t="s">
        <v>82</v>
      </c>
      <c r="AT304" s="208" t="s">
        <v>139</v>
      </c>
      <c r="AU304" s="208" t="s">
        <v>75</v>
      </c>
      <c r="AY304" s="14" t="s">
        <v>136</v>
      </c>
      <c r="BE304" s="209">
        <f>IF(N304="základní",J304,0)</f>
        <v>0</v>
      </c>
      <c r="BF304" s="209">
        <f>IF(N304="snížená",J304,0)</f>
        <v>0</v>
      </c>
      <c r="BG304" s="209">
        <f>IF(N304="zákl. přenesená",J304,0)</f>
        <v>0</v>
      </c>
      <c r="BH304" s="209">
        <f>IF(N304="sníž. přenesená",J304,0)</f>
        <v>0</v>
      </c>
      <c r="BI304" s="209">
        <f>IF(N304="nulová",J304,0)</f>
        <v>0</v>
      </c>
      <c r="BJ304" s="14" t="s">
        <v>82</v>
      </c>
      <c r="BK304" s="209">
        <f>ROUND(I304*H304,2)</f>
        <v>0</v>
      </c>
      <c r="BL304" s="14" t="s">
        <v>82</v>
      </c>
      <c r="BM304" s="208" t="s">
        <v>541</v>
      </c>
    </row>
    <row r="305" s="2" customFormat="1">
      <c r="A305" s="35"/>
      <c r="B305" s="36"/>
      <c r="C305" s="37"/>
      <c r="D305" s="210" t="s">
        <v>138</v>
      </c>
      <c r="E305" s="37"/>
      <c r="F305" s="211" t="s">
        <v>542</v>
      </c>
      <c r="G305" s="37"/>
      <c r="H305" s="37"/>
      <c r="I305" s="212"/>
      <c r="J305" s="37"/>
      <c r="K305" s="37"/>
      <c r="L305" s="41"/>
      <c r="M305" s="225"/>
      <c r="N305" s="226"/>
      <c r="O305" s="227"/>
      <c r="P305" s="227"/>
      <c r="Q305" s="227"/>
      <c r="R305" s="227"/>
      <c r="S305" s="227"/>
      <c r="T305" s="228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138</v>
      </c>
      <c r="AU305" s="14" t="s">
        <v>75</v>
      </c>
    </row>
    <row r="306" s="2" customFormat="1" ht="6.96" customHeight="1">
      <c r="A306" s="35"/>
      <c r="B306" s="63"/>
      <c r="C306" s="64"/>
      <c r="D306" s="64"/>
      <c r="E306" s="64"/>
      <c r="F306" s="64"/>
      <c r="G306" s="64"/>
      <c r="H306" s="64"/>
      <c r="I306" s="64"/>
      <c r="J306" s="64"/>
      <c r="K306" s="64"/>
      <c r="L306" s="41"/>
      <c r="M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</row>
  </sheetData>
  <sheetProtection sheet="1" autoFilter="0" formatColumns="0" formatRows="0" objects="1" scenarios="1" spinCount="100000" saltValue="8mKiJDHFeB5OD1prCAqPuUhyngj5Hzjpj6nQqDczh/619E8PuX8+1I+NZ7JN8zx000DKqccDYQJsAjyGDaPqbw==" hashValue="Jmpi+xmK/pnJ/eaBT/G5reCNRLrSVeBNBYwMOXuQj4AHu5I4NOyDLsq/qDenJ3/KfUAfNvkiu9ysHoVjQXl0ZQ==" algorithmName="SHA-512" password="CC35"/>
  <autoFilter ref="C119:K30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kolejové brzdy 3 včetně ovládání v žst. Plzeň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110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543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17. 8. 2020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ROUND((SUM(BE122:BE170)),  2)</f>
        <v>0</v>
      </c>
      <c r="G35" s="35"/>
      <c r="H35" s="35"/>
      <c r="I35" s="161">
        <v>0.20999999999999999</v>
      </c>
      <c r="J35" s="160">
        <f>ROUND(((SUM(BE122:BE170))*I35),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ROUND((SUM(BF122:BF170)),  2)</f>
        <v>0</v>
      </c>
      <c r="G36" s="35"/>
      <c r="H36" s="35"/>
      <c r="I36" s="161">
        <v>0.14999999999999999</v>
      </c>
      <c r="J36" s="160">
        <f>ROUND(((SUM(BF122:BF170))*I36),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ROUND((SUM(BG122:BG170)),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ROUND((SUM(BH122:BH170)),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ROUND((SUM(BI122:BI170)),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kolejové brzdy 3 včetně ovládání v žst.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01.2 - Kabelizace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Plzeň seř.n.</v>
      </c>
      <c r="G91" s="37"/>
      <c r="H91" s="37"/>
      <c r="I91" s="29" t="s">
        <v>22</v>
      </c>
      <c r="J91" s="76" t="str">
        <f>IF(J14="","",J14)</f>
        <v>17. 8. 2020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Správa železnic, státní organizace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10" customFormat="1" ht="24.96" customHeight="1">
      <c r="A99" s="10"/>
      <c r="B99" s="229"/>
      <c r="C99" s="230"/>
      <c r="D99" s="231" t="s">
        <v>544</v>
      </c>
      <c r="E99" s="232"/>
      <c r="F99" s="232"/>
      <c r="G99" s="232"/>
      <c r="H99" s="232"/>
      <c r="I99" s="232"/>
      <c r="J99" s="233">
        <f>J123</f>
        <v>0</v>
      </c>
      <c r="K99" s="230"/>
      <c r="L99" s="2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1" customFormat="1" ht="19.92" customHeight="1">
      <c r="A100" s="11"/>
      <c r="B100" s="235"/>
      <c r="C100" s="130"/>
      <c r="D100" s="236" t="s">
        <v>545</v>
      </c>
      <c r="E100" s="237"/>
      <c r="F100" s="237"/>
      <c r="G100" s="237"/>
      <c r="H100" s="237"/>
      <c r="I100" s="237"/>
      <c r="J100" s="238">
        <f>J124</f>
        <v>0</v>
      </c>
      <c r="K100" s="130"/>
      <c r="L100" s="239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118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Oprava kolejové brzdy 3 včetně ovládání v žst. Plzeň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109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110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01.2 - Kabelizace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Plzeň seř.n.</v>
      </c>
      <c r="G116" s="37"/>
      <c r="H116" s="37"/>
      <c r="I116" s="29" t="s">
        <v>22</v>
      </c>
      <c r="J116" s="76" t="str">
        <f>IF(J14="","",J14)</f>
        <v>17. 8. 2020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Správa železnic, státní organizace </v>
      </c>
      <c r="G118" s="37"/>
      <c r="H118" s="37"/>
      <c r="I118" s="29" t="s">
        <v>30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33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9" customFormat="1" ht="29.28" customHeight="1">
      <c r="A121" s="185"/>
      <c r="B121" s="186"/>
      <c r="C121" s="187" t="s">
        <v>119</v>
      </c>
      <c r="D121" s="188" t="s">
        <v>60</v>
      </c>
      <c r="E121" s="188" t="s">
        <v>56</v>
      </c>
      <c r="F121" s="188" t="s">
        <v>57</v>
      </c>
      <c r="G121" s="188" t="s">
        <v>120</v>
      </c>
      <c r="H121" s="188" t="s">
        <v>121</v>
      </c>
      <c r="I121" s="188" t="s">
        <v>122</v>
      </c>
      <c r="J121" s="188" t="s">
        <v>115</v>
      </c>
      <c r="K121" s="189" t="s">
        <v>123</v>
      </c>
      <c r="L121" s="190"/>
      <c r="M121" s="97" t="s">
        <v>1</v>
      </c>
      <c r="N121" s="98" t="s">
        <v>39</v>
      </c>
      <c r="O121" s="98" t="s">
        <v>124</v>
      </c>
      <c r="P121" s="98" t="s">
        <v>125</v>
      </c>
      <c r="Q121" s="98" t="s">
        <v>126</v>
      </c>
      <c r="R121" s="98" t="s">
        <v>127</v>
      </c>
      <c r="S121" s="98" t="s">
        <v>128</v>
      </c>
      <c r="T121" s="99" t="s">
        <v>129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5"/>
      <c r="B122" s="36"/>
      <c r="C122" s="104" t="s">
        <v>130</v>
      </c>
      <c r="D122" s="37"/>
      <c r="E122" s="37"/>
      <c r="F122" s="37"/>
      <c r="G122" s="37"/>
      <c r="H122" s="37"/>
      <c r="I122" s="37"/>
      <c r="J122" s="191">
        <f>BK122</f>
        <v>0</v>
      </c>
      <c r="K122" s="37"/>
      <c r="L122" s="41"/>
      <c r="M122" s="100"/>
      <c r="N122" s="192"/>
      <c r="O122" s="101"/>
      <c r="P122" s="193">
        <f>P123</f>
        <v>0</v>
      </c>
      <c r="Q122" s="101"/>
      <c r="R122" s="193">
        <f>R123</f>
        <v>38.78586</v>
      </c>
      <c r="S122" s="101"/>
      <c r="T122" s="194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117</v>
      </c>
      <c r="BK122" s="195">
        <f>BK123</f>
        <v>0</v>
      </c>
    </row>
    <row r="123" s="12" customFormat="1" ht="25.92" customHeight="1">
      <c r="A123" s="12"/>
      <c r="B123" s="240"/>
      <c r="C123" s="241"/>
      <c r="D123" s="242" t="s">
        <v>74</v>
      </c>
      <c r="E123" s="243" t="s">
        <v>131</v>
      </c>
      <c r="F123" s="243" t="s">
        <v>546</v>
      </c>
      <c r="G123" s="241"/>
      <c r="H123" s="241"/>
      <c r="I123" s="244"/>
      <c r="J123" s="245">
        <f>BK123</f>
        <v>0</v>
      </c>
      <c r="K123" s="241"/>
      <c r="L123" s="246"/>
      <c r="M123" s="247"/>
      <c r="N123" s="248"/>
      <c r="O123" s="248"/>
      <c r="P123" s="249">
        <f>P124</f>
        <v>0</v>
      </c>
      <c r="Q123" s="248"/>
      <c r="R123" s="249">
        <f>R124</f>
        <v>38.78586</v>
      </c>
      <c r="S123" s="248"/>
      <c r="T123" s="25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51" t="s">
        <v>144</v>
      </c>
      <c r="AT123" s="252" t="s">
        <v>74</v>
      </c>
      <c r="AU123" s="252" t="s">
        <v>75</v>
      </c>
      <c r="AY123" s="251" t="s">
        <v>136</v>
      </c>
      <c r="BK123" s="253">
        <f>BK124</f>
        <v>0</v>
      </c>
    </row>
    <row r="124" s="12" customFormat="1" ht="22.8" customHeight="1">
      <c r="A124" s="12"/>
      <c r="B124" s="240"/>
      <c r="C124" s="241"/>
      <c r="D124" s="242" t="s">
        <v>74</v>
      </c>
      <c r="E124" s="254" t="s">
        <v>547</v>
      </c>
      <c r="F124" s="254" t="s">
        <v>548</v>
      </c>
      <c r="G124" s="241"/>
      <c r="H124" s="241"/>
      <c r="I124" s="244"/>
      <c r="J124" s="255">
        <f>BK124</f>
        <v>0</v>
      </c>
      <c r="K124" s="241"/>
      <c r="L124" s="246"/>
      <c r="M124" s="247"/>
      <c r="N124" s="248"/>
      <c r="O124" s="248"/>
      <c r="P124" s="249">
        <f>SUM(P125:P170)</f>
        <v>0</v>
      </c>
      <c r="Q124" s="248"/>
      <c r="R124" s="249">
        <f>SUM(R125:R170)</f>
        <v>38.78586</v>
      </c>
      <c r="S124" s="248"/>
      <c r="T124" s="250">
        <f>SUM(T125:T170)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51" t="s">
        <v>144</v>
      </c>
      <c r="AT124" s="252" t="s">
        <v>74</v>
      </c>
      <c r="AU124" s="252" t="s">
        <v>82</v>
      </c>
      <c r="AY124" s="251" t="s">
        <v>136</v>
      </c>
      <c r="BK124" s="253">
        <f>SUM(BK125:BK170)</f>
        <v>0</v>
      </c>
    </row>
    <row r="125" s="2" customFormat="1" ht="24.15" customHeight="1">
      <c r="A125" s="35"/>
      <c r="B125" s="36"/>
      <c r="C125" s="215" t="s">
        <v>215</v>
      </c>
      <c r="D125" s="215" t="s">
        <v>139</v>
      </c>
      <c r="E125" s="216" t="s">
        <v>549</v>
      </c>
      <c r="F125" s="217" t="s">
        <v>550</v>
      </c>
      <c r="G125" s="218" t="s">
        <v>147</v>
      </c>
      <c r="H125" s="219">
        <v>200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40</v>
      </c>
      <c r="O125" s="88"/>
      <c r="P125" s="206">
        <f>O125*H125</f>
        <v>0</v>
      </c>
      <c r="Q125" s="206">
        <v>0.10775</v>
      </c>
      <c r="R125" s="206">
        <f>Q125*H125</f>
        <v>21.550000000000001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419</v>
      </c>
      <c r="AT125" s="208" t="s">
        <v>139</v>
      </c>
      <c r="AU125" s="208" t="s">
        <v>84</v>
      </c>
      <c r="AY125" s="14" t="s">
        <v>136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82</v>
      </c>
      <c r="BK125" s="209">
        <f>ROUND(I125*H125,2)</f>
        <v>0</v>
      </c>
      <c r="BL125" s="14" t="s">
        <v>419</v>
      </c>
      <c r="BM125" s="208" t="s">
        <v>551</v>
      </c>
    </row>
    <row r="126" s="2" customFormat="1">
      <c r="A126" s="35"/>
      <c r="B126" s="36"/>
      <c r="C126" s="37"/>
      <c r="D126" s="210" t="s">
        <v>138</v>
      </c>
      <c r="E126" s="37"/>
      <c r="F126" s="211" t="s">
        <v>552</v>
      </c>
      <c r="G126" s="37"/>
      <c r="H126" s="37"/>
      <c r="I126" s="212"/>
      <c r="J126" s="37"/>
      <c r="K126" s="37"/>
      <c r="L126" s="41"/>
      <c r="M126" s="213"/>
      <c r="N126" s="21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138</v>
      </c>
      <c r="AU126" s="14" t="s">
        <v>84</v>
      </c>
    </row>
    <row r="127" s="2" customFormat="1" ht="24.15" customHeight="1">
      <c r="A127" s="35"/>
      <c r="B127" s="36"/>
      <c r="C127" s="215" t="s">
        <v>8</v>
      </c>
      <c r="D127" s="215" t="s">
        <v>139</v>
      </c>
      <c r="E127" s="216" t="s">
        <v>553</v>
      </c>
      <c r="F127" s="217" t="s">
        <v>554</v>
      </c>
      <c r="G127" s="218" t="s">
        <v>555</v>
      </c>
      <c r="H127" s="219">
        <v>2</v>
      </c>
      <c r="I127" s="220"/>
      <c r="J127" s="221">
        <f>ROUND(I127*H127,2)</f>
        <v>0</v>
      </c>
      <c r="K127" s="217" t="s">
        <v>556</v>
      </c>
      <c r="L127" s="41"/>
      <c r="M127" s="222" t="s">
        <v>1</v>
      </c>
      <c r="N127" s="223" t="s">
        <v>40</v>
      </c>
      <c r="O127" s="8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419</v>
      </c>
      <c r="AT127" s="208" t="s">
        <v>139</v>
      </c>
      <c r="AU127" s="208" t="s">
        <v>84</v>
      </c>
      <c r="AY127" s="14" t="s">
        <v>136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82</v>
      </c>
      <c r="BK127" s="209">
        <f>ROUND(I127*H127,2)</f>
        <v>0</v>
      </c>
      <c r="BL127" s="14" t="s">
        <v>419</v>
      </c>
      <c r="BM127" s="208" t="s">
        <v>557</v>
      </c>
    </row>
    <row r="128" s="2" customFormat="1">
      <c r="A128" s="35"/>
      <c r="B128" s="36"/>
      <c r="C128" s="37"/>
      <c r="D128" s="210" t="s">
        <v>138</v>
      </c>
      <c r="E128" s="37"/>
      <c r="F128" s="211" t="s">
        <v>558</v>
      </c>
      <c r="G128" s="37"/>
      <c r="H128" s="37"/>
      <c r="I128" s="212"/>
      <c r="J128" s="37"/>
      <c r="K128" s="37"/>
      <c r="L128" s="41"/>
      <c r="M128" s="213"/>
      <c r="N128" s="21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138</v>
      </c>
      <c r="AU128" s="14" t="s">
        <v>84</v>
      </c>
    </row>
    <row r="129" s="2" customFormat="1" ht="24.15" customHeight="1">
      <c r="A129" s="35"/>
      <c r="B129" s="36"/>
      <c r="C129" s="215" t="s">
        <v>150</v>
      </c>
      <c r="D129" s="215" t="s">
        <v>139</v>
      </c>
      <c r="E129" s="216" t="s">
        <v>559</v>
      </c>
      <c r="F129" s="217" t="s">
        <v>560</v>
      </c>
      <c r="G129" s="218" t="s">
        <v>134</v>
      </c>
      <c r="H129" s="219">
        <v>2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40</v>
      </c>
      <c r="O129" s="8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419</v>
      </c>
      <c r="AT129" s="208" t="s">
        <v>139</v>
      </c>
      <c r="AU129" s="208" t="s">
        <v>84</v>
      </c>
      <c r="AY129" s="14" t="s">
        <v>136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82</v>
      </c>
      <c r="BK129" s="209">
        <f>ROUND(I129*H129,2)</f>
        <v>0</v>
      </c>
      <c r="BL129" s="14" t="s">
        <v>419</v>
      </c>
      <c r="BM129" s="208" t="s">
        <v>561</v>
      </c>
    </row>
    <row r="130" s="2" customFormat="1">
      <c r="A130" s="35"/>
      <c r="B130" s="36"/>
      <c r="C130" s="37"/>
      <c r="D130" s="210" t="s">
        <v>138</v>
      </c>
      <c r="E130" s="37"/>
      <c r="F130" s="211" t="s">
        <v>562</v>
      </c>
      <c r="G130" s="37"/>
      <c r="H130" s="37"/>
      <c r="I130" s="212"/>
      <c r="J130" s="37"/>
      <c r="K130" s="37"/>
      <c r="L130" s="41"/>
      <c r="M130" s="213"/>
      <c r="N130" s="21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84</v>
      </c>
    </row>
    <row r="131" s="2" customFormat="1" ht="24.15" customHeight="1">
      <c r="A131" s="35"/>
      <c r="B131" s="36"/>
      <c r="C131" s="215" t="s">
        <v>159</v>
      </c>
      <c r="D131" s="215" t="s">
        <v>139</v>
      </c>
      <c r="E131" s="216" t="s">
        <v>563</v>
      </c>
      <c r="F131" s="217" t="s">
        <v>564</v>
      </c>
      <c r="G131" s="218" t="s">
        <v>134</v>
      </c>
      <c r="H131" s="219">
        <v>4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40</v>
      </c>
      <c r="O131" s="8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419</v>
      </c>
      <c r="AT131" s="208" t="s">
        <v>139</v>
      </c>
      <c r="AU131" s="208" t="s">
        <v>84</v>
      </c>
      <c r="AY131" s="14" t="s">
        <v>136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82</v>
      </c>
      <c r="BK131" s="209">
        <f>ROUND(I131*H131,2)</f>
        <v>0</v>
      </c>
      <c r="BL131" s="14" t="s">
        <v>419</v>
      </c>
      <c r="BM131" s="208" t="s">
        <v>565</v>
      </c>
    </row>
    <row r="132" s="2" customFormat="1">
      <c r="A132" s="35"/>
      <c r="B132" s="36"/>
      <c r="C132" s="37"/>
      <c r="D132" s="210" t="s">
        <v>138</v>
      </c>
      <c r="E132" s="37"/>
      <c r="F132" s="211" t="s">
        <v>566</v>
      </c>
      <c r="G132" s="37"/>
      <c r="H132" s="37"/>
      <c r="I132" s="212"/>
      <c r="J132" s="37"/>
      <c r="K132" s="37"/>
      <c r="L132" s="41"/>
      <c r="M132" s="213"/>
      <c r="N132" s="21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84</v>
      </c>
    </row>
    <row r="133" s="2" customFormat="1" ht="24.15" customHeight="1">
      <c r="A133" s="35"/>
      <c r="B133" s="36"/>
      <c r="C133" s="215" t="s">
        <v>144</v>
      </c>
      <c r="D133" s="215" t="s">
        <v>139</v>
      </c>
      <c r="E133" s="216" t="s">
        <v>567</v>
      </c>
      <c r="F133" s="217" t="s">
        <v>568</v>
      </c>
      <c r="G133" s="218" t="s">
        <v>147</v>
      </c>
      <c r="H133" s="219">
        <v>410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40</v>
      </c>
      <c r="O133" s="88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419</v>
      </c>
      <c r="AT133" s="208" t="s">
        <v>139</v>
      </c>
      <c r="AU133" s="208" t="s">
        <v>84</v>
      </c>
      <c r="AY133" s="14" t="s">
        <v>136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82</v>
      </c>
      <c r="BK133" s="209">
        <f>ROUND(I133*H133,2)</f>
        <v>0</v>
      </c>
      <c r="BL133" s="14" t="s">
        <v>419</v>
      </c>
      <c r="BM133" s="208" t="s">
        <v>569</v>
      </c>
    </row>
    <row r="134" s="2" customFormat="1">
      <c r="A134" s="35"/>
      <c r="B134" s="36"/>
      <c r="C134" s="37"/>
      <c r="D134" s="210" t="s">
        <v>138</v>
      </c>
      <c r="E134" s="37"/>
      <c r="F134" s="211" t="s">
        <v>570</v>
      </c>
      <c r="G134" s="37"/>
      <c r="H134" s="37"/>
      <c r="I134" s="212"/>
      <c r="J134" s="37"/>
      <c r="K134" s="37"/>
      <c r="L134" s="41"/>
      <c r="M134" s="213"/>
      <c r="N134" s="21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138</v>
      </c>
      <c r="AU134" s="14" t="s">
        <v>84</v>
      </c>
    </row>
    <row r="135" s="2" customFormat="1" ht="14.4" customHeight="1">
      <c r="A135" s="35"/>
      <c r="B135" s="36"/>
      <c r="C135" s="215" t="s">
        <v>219</v>
      </c>
      <c r="D135" s="215" t="s">
        <v>139</v>
      </c>
      <c r="E135" s="216" t="s">
        <v>571</v>
      </c>
      <c r="F135" s="217" t="s">
        <v>572</v>
      </c>
      <c r="G135" s="218" t="s">
        <v>147</v>
      </c>
      <c r="H135" s="219">
        <v>100</v>
      </c>
      <c r="I135" s="220"/>
      <c r="J135" s="221">
        <f>ROUND(I135*H135,2)</f>
        <v>0</v>
      </c>
      <c r="K135" s="217" t="s">
        <v>1</v>
      </c>
      <c r="L135" s="41"/>
      <c r="M135" s="222" t="s">
        <v>1</v>
      </c>
      <c r="N135" s="223" t="s">
        <v>40</v>
      </c>
      <c r="O135" s="88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419</v>
      </c>
      <c r="AT135" s="208" t="s">
        <v>139</v>
      </c>
      <c r="AU135" s="208" t="s">
        <v>84</v>
      </c>
      <c r="AY135" s="14" t="s">
        <v>136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82</v>
      </c>
      <c r="BK135" s="209">
        <f>ROUND(I135*H135,2)</f>
        <v>0</v>
      </c>
      <c r="BL135" s="14" t="s">
        <v>419</v>
      </c>
      <c r="BM135" s="208" t="s">
        <v>573</v>
      </c>
    </row>
    <row r="136" s="2" customFormat="1">
      <c r="A136" s="35"/>
      <c r="B136" s="36"/>
      <c r="C136" s="37"/>
      <c r="D136" s="210" t="s">
        <v>138</v>
      </c>
      <c r="E136" s="37"/>
      <c r="F136" s="211" t="s">
        <v>574</v>
      </c>
      <c r="G136" s="37"/>
      <c r="H136" s="37"/>
      <c r="I136" s="212"/>
      <c r="J136" s="37"/>
      <c r="K136" s="37"/>
      <c r="L136" s="41"/>
      <c r="M136" s="213"/>
      <c r="N136" s="21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84</v>
      </c>
    </row>
    <row r="137" s="2" customFormat="1" ht="14.4" customHeight="1">
      <c r="A137" s="35"/>
      <c r="B137" s="36"/>
      <c r="C137" s="215" t="s">
        <v>238</v>
      </c>
      <c r="D137" s="215" t="s">
        <v>139</v>
      </c>
      <c r="E137" s="216" t="s">
        <v>575</v>
      </c>
      <c r="F137" s="217" t="s">
        <v>576</v>
      </c>
      <c r="G137" s="218" t="s">
        <v>134</v>
      </c>
      <c r="H137" s="219">
        <v>1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40</v>
      </c>
      <c r="O137" s="88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419</v>
      </c>
      <c r="AT137" s="208" t="s">
        <v>139</v>
      </c>
      <c r="AU137" s="208" t="s">
        <v>84</v>
      </c>
      <c r="AY137" s="14" t="s">
        <v>136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82</v>
      </c>
      <c r="BK137" s="209">
        <f>ROUND(I137*H137,2)</f>
        <v>0</v>
      </c>
      <c r="BL137" s="14" t="s">
        <v>419</v>
      </c>
      <c r="BM137" s="208" t="s">
        <v>577</v>
      </c>
    </row>
    <row r="138" s="2" customFormat="1">
      <c r="A138" s="35"/>
      <c r="B138" s="36"/>
      <c r="C138" s="37"/>
      <c r="D138" s="210" t="s">
        <v>138</v>
      </c>
      <c r="E138" s="37"/>
      <c r="F138" s="211" t="s">
        <v>578</v>
      </c>
      <c r="G138" s="37"/>
      <c r="H138" s="37"/>
      <c r="I138" s="212"/>
      <c r="J138" s="37"/>
      <c r="K138" s="37"/>
      <c r="L138" s="41"/>
      <c r="M138" s="213"/>
      <c r="N138" s="21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138</v>
      </c>
      <c r="AU138" s="14" t="s">
        <v>84</v>
      </c>
    </row>
    <row r="139" s="2" customFormat="1" ht="14.4" customHeight="1">
      <c r="A139" s="35"/>
      <c r="B139" s="36"/>
      <c r="C139" s="196" t="s">
        <v>242</v>
      </c>
      <c r="D139" s="196" t="s">
        <v>131</v>
      </c>
      <c r="E139" s="197" t="s">
        <v>579</v>
      </c>
      <c r="F139" s="198" t="s">
        <v>580</v>
      </c>
      <c r="G139" s="199" t="s">
        <v>147</v>
      </c>
      <c r="H139" s="200">
        <v>10000</v>
      </c>
      <c r="I139" s="201"/>
      <c r="J139" s="202">
        <f>ROUND(I139*H139,2)</f>
        <v>0</v>
      </c>
      <c r="K139" s="198" t="s">
        <v>1</v>
      </c>
      <c r="L139" s="203"/>
      <c r="M139" s="204" t="s">
        <v>1</v>
      </c>
      <c r="N139" s="205" t="s">
        <v>40</v>
      </c>
      <c r="O139" s="88"/>
      <c r="P139" s="206">
        <f>O139*H139</f>
        <v>0</v>
      </c>
      <c r="Q139" s="206">
        <v>1.0000000000000001E-05</v>
      </c>
      <c r="R139" s="206">
        <f>Q139*H139</f>
        <v>0.10000000000000001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581</v>
      </c>
      <c r="AT139" s="208" t="s">
        <v>131</v>
      </c>
      <c r="AU139" s="208" t="s">
        <v>84</v>
      </c>
      <c r="AY139" s="14" t="s">
        <v>136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82</v>
      </c>
      <c r="BK139" s="209">
        <f>ROUND(I139*H139,2)</f>
        <v>0</v>
      </c>
      <c r="BL139" s="14" t="s">
        <v>419</v>
      </c>
      <c r="BM139" s="208" t="s">
        <v>582</v>
      </c>
    </row>
    <row r="140" s="2" customFormat="1">
      <c r="A140" s="35"/>
      <c r="B140" s="36"/>
      <c r="C140" s="37"/>
      <c r="D140" s="210" t="s">
        <v>138</v>
      </c>
      <c r="E140" s="37"/>
      <c r="F140" s="211" t="s">
        <v>580</v>
      </c>
      <c r="G140" s="37"/>
      <c r="H140" s="37"/>
      <c r="I140" s="212"/>
      <c r="J140" s="37"/>
      <c r="K140" s="37"/>
      <c r="L140" s="41"/>
      <c r="M140" s="213"/>
      <c r="N140" s="21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84</v>
      </c>
    </row>
    <row r="141" s="2" customFormat="1" ht="24.15" customHeight="1">
      <c r="A141" s="35"/>
      <c r="B141" s="36"/>
      <c r="C141" s="215" t="s">
        <v>163</v>
      </c>
      <c r="D141" s="215" t="s">
        <v>139</v>
      </c>
      <c r="E141" s="216" t="s">
        <v>583</v>
      </c>
      <c r="F141" s="217" t="s">
        <v>584</v>
      </c>
      <c r="G141" s="218" t="s">
        <v>585</v>
      </c>
      <c r="H141" s="219">
        <v>0.69999999999999996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40</v>
      </c>
      <c r="O141" s="88"/>
      <c r="P141" s="206">
        <f>O141*H141</f>
        <v>0</v>
      </c>
      <c r="Q141" s="206">
        <v>0.0088000000000000005</v>
      </c>
      <c r="R141" s="206">
        <f>Q141*H141</f>
        <v>0.0061599999999999997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419</v>
      </c>
      <c r="AT141" s="208" t="s">
        <v>139</v>
      </c>
      <c r="AU141" s="208" t="s">
        <v>84</v>
      </c>
      <c r="AY141" s="14" t="s">
        <v>136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82</v>
      </c>
      <c r="BK141" s="209">
        <f>ROUND(I141*H141,2)</f>
        <v>0</v>
      </c>
      <c r="BL141" s="14" t="s">
        <v>419</v>
      </c>
      <c r="BM141" s="208" t="s">
        <v>586</v>
      </c>
    </row>
    <row r="142" s="2" customFormat="1">
      <c r="A142" s="35"/>
      <c r="B142" s="36"/>
      <c r="C142" s="37"/>
      <c r="D142" s="210" t="s">
        <v>138</v>
      </c>
      <c r="E142" s="37"/>
      <c r="F142" s="211" t="s">
        <v>587</v>
      </c>
      <c r="G142" s="37"/>
      <c r="H142" s="37"/>
      <c r="I142" s="212"/>
      <c r="J142" s="37"/>
      <c r="K142" s="37"/>
      <c r="L142" s="41"/>
      <c r="M142" s="213"/>
      <c r="N142" s="21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138</v>
      </c>
      <c r="AU142" s="14" t="s">
        <v>84</v>
      </c>
    </row>
    <row r="143" s="2" customFormat="1" ht="14.4" customHeight="1">
      <c r="A143" s="35"/>
      <c r="B143" s="36"/>
      <c r="C143" s="196" t="s">
        <v>167</v>
      </c>
      <c r="D143" s="196" t="s">
        <v>131</v>
      </c>
      <c r="E143" s="197" t="s">
        <v>588</v>
      </c>
      <c r="F143" s="198" t="s">
        <v>589</v>
      </c>
      <c r="G143" s="199" t="s">
        <v>147</v>
      </c>
      <c r="H143" s="200">
        <v>450</v>
      </c>
      <c r="I143" s="201"/>
      <c r="J143" s="202">
        <f>ROUND(I143*H143,2)</f>
        <v>0</v>
      </c>
      <c r="K143" s="198" t="s">
        <v>1</v>
      </c>
      <c r="L143" s="203"/>
      <c r="M143" s="204" t="s">
        <v>1</v>
      </c>
      <c r="N143" s="205" t="s">
        <v>40</v>
      </c>
      <c r="O143" s="88"/>
      <c r="P143" s="206">
        <f>O143*H143</f>
        <v>0</v>
      </c>
      <c r="Q143" s="206">
        <v>0.0037000000000000002</v>
      </c>
      <c r="R143" s="206">
        <f>Q143*H143</f>
        <v>1.665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581</v>
      </c>
      <c r="AT143" s="208" t="s">
        <v>131</v>
      </c>
      <c r="AU143" s="208" t="s">
        <v>84</v>
      </c>
      <c r="AY143" s="14" t="s">
        <v>136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4" t="s">
        <v>82</v>
      </c>
      <c r="BK143" s="209">
        <f>ROUND(I143*H143,2)</f>
        <v>0</v>
      </c>
      <c r="BL143" s="14" t="s">
        <v>419</v>
      </c>
      <c r="BM143" s="208" t="s">
        <v>590</v>
      </c>
    </row>
    <row r="144" s="2" customFormat="1">
      <c r="A144" s="35"/>
      <c r="B144" s="36"/>
      <c r="C144" s="37"/>
      <c r="D144" s="210" t="s">
        <v>138</v>
      </c>
      <c r="E144" s="37"/>
      <c r="F144" s="211" t="s">
        <v>589</v>
      </c>
      <c r="G144" s="37"/>
      <c r="H144" s="37"/>
      <c r="I144" s="212"/>
      <c r="J144" s="37"/>
      <c r="K144" s="37"/>
      <c r="L144" s="41"/>
      <c r="M144" s="213"/>
      <c r="N144" s="21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84</v>
      </c>
    </row>
    <row r="145" s="2" customFormat="1" ht="24.15" customHeight="1">
      <c r="A145" s="35"/>
      <c r="B145" s="36"/>
      <c r="C145" s="215" t="s">
        <v>7</v>
      </c>
      <c r="D145" s="215" t="s">
        <v>139</v>
      </c>
      <c r="E145" s="216" t="s">
        <v>591</v>
      </c>
      <c r="F145" s="217" t="s">
        <v>592</v>
      </c>
      <c r="G145" s="218" t="s">
        <v>134</v>
      </c>
      <c r="H145" s="219">
        <v>2</v>
      </c>
      <c r="I145" s="220"/>
      <c r="J145" s="221">
        <f>ROUND(I145*H145,2)</f>
        <v>0</v>
      </c>
      <c r="K145" s="217" t="s">
        <v>1</v>
      </c>
      <c r="L145" s="41"/>
      <c r="M145" s="222" t="s">
        <v>1</v>
      </c>
      <c r="N145" s="223" t="s">
        <v>40</v>
      </c>
      <c r="O145" s="88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419</v>
      </c>
      <c r="AT145" s="208" t="s">
        <v>139</v>
      </c>
      <c r="AU145" s="208" t="s">
        <v>84</v>
      </c>
      <c r="AY145" s="14" t="s">
        <v>136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4" t="s">
        <v>82</v>
      </c>
      <c r="BK145" s="209">
        <f>ROUND(I145*H145,2)</f>
        <v>0</v>
      </c>
      <c r="BL145" s="14" t="s">
        <v>419</v>
      </c>
      <c r="BM145" s="208" t="s">
        <v>593</v>
      </c>
    </row>
    <row r="146" s="2" customFormat="1">
      <c r="A146" s="35"/>
      <c r="B146" s="36"/>
      <c r="C146" s="37"/>
      <c r="D146" s="210" t="s">
        <v>138</v>
      </c>
      <c r="E146" s="37"/>
      <c r="F146" s="211" t="s">
        <v>594</v>
      </c>
      <c r="G146" s="37"/>
      <c r="H146" s="37"/>
      <c r="I146" s="212"/>
      <c r="J146" s="37"/>
      <c r="K146" s="37"/>
      <c r="L146" s="41"/>
      <c r="M146" s="213"/>
      <c r="N146" s="21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138</v>
      </c>
      <c r="AU146" s="14" t="s">
        <v>84</v>
      </c>
    </row>
    <row r="147" s="2" customFormat="1" ht="24.15" customHeight="1">
      <c r="A147" s="35"/>
      <c r="B147" s="36"/>
      <c r="C147" s="215" t="s">
        <v>84</v>
      </c>
      <c r="D147" s="215" t="s">
        <v>139</v>
      </c>
      <c r="E147" s="216" t="s">
        <v>595</v>
      </c>
      <c r="F147" s="217" t="s">
        <v>596</v>
      </c>
      <c r="G147" s="218" t="s">
        <v>134</v>
      </c>
      <c r="H147" s="219">
        <v>7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40</v>
      </c>
      <c r="O147" s="88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419</v>
      </c>
      <c r="AT147" s="208" t="s">
        <v>139</v>
      </c>
      <c r="AU147" s="208" t="s">
        <v>84</v>
      </c>
      <c r="AY147" s="14" t="s">
        <v>136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82</v>
      </c>
      <c r="BK147" s="209">
        <f>ROUND(I147*H147,2)</f>
        <v>0</v>
      </c>
      <c r="BL147" s="14" t="s">
        <v>419</v>
      </c>
      <c r="BM147" s="208" t="s">
        <v>597</v>
      </c>
    </row>
    <row r="148" s="2" customFormat="1">
      <c r="A148" s="35"/>
      <c r="B148" s="36"/>
      <c r="C148" s="37"/>
      <c r="D148" s="210" t="s">
        <v>138</v>
      </c>
      <c r="E148" s="37"/>
      <c r="F148" s="211" t="s">
        <v>598</v>
      </c>
      <c r="G148" s="37"/>
      <c r="H148" s="37"/>
      <c r="I148" s="212"/>
      <c r="J148" s="37"/>
      <c r="K148" s="37"/>
      <c r="L148" s="41"/>
      <c r="M148" s="213"/>
      <c r="N148" s="21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138</v>
      </c>
      <c r="AU148" s="14" t="s">
        <v>84</v>
      </c>
    </row>
    <row r="149" s="2" customFormat="1" ht="24.15" customHeight="1">
      <c r="A149" s="35"/>
      <c r="B149" s="36"/>
      <c r="C149" s="215" t="s">
        <v>175</v>
      </c>
      <c r="D149" s="215" t="s">
        <v>139</v>
      </c>
      <c r="E149" s="216" t="s">
        <v>599</v>
      </c>
      <c r="F149" s="217" t="s">
        <v>600</v>
      </c>
      <c r="G149" s="218" t="s">
        <v>147</v>
      </c>
      <c r="H149" s="219">
        <v>450</v>
      </c>
      <c r="I149" s="220"/>
      <c r="J149" s="221">
        <f>ROUND(I149*H149,2)</f>
        <v>0</v>
      </c>
      <c r="K149" s="217" t="s">
        <v>1</v>
      </c>
      <c r="L149" s="41"/>
      <c r="M149" s="222" t="s">
        <v>1</v>
      </c>
      <c r="N149" s="223" t="s">
        <v>40</v>
      </c>
      <c r="O149" s="88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419</v>
      </c>
      <c r="AT149" s="208" t="s">
        <v>139</v>
      </c>
      <c r="AU149" s="208" t="s">
        <v>84</v>
      </c>
      <c r="AY149" s="14" t="s">
        <v>136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4" t="s">
        <v>82</v>
      </c>
      <c r="BK149" s="209">
        <f>ROUND(I149*H149,2)</f>
        <v>0</v>
      </c>
      <c r="BL149" s="14" t="s">
        <v>419</v>
      </c>
      <c r="BM149" s="208" t="s">
        <v>601</v>
      </c>
    </row>
    <row r="150" s="2" customFormat="1">
      <c r="A150" s="35"/>
      <c r="B150" s="36"/>
      <c r="C150" s="37"/>
      <c r="D150" s="210" t="s">
        <v>138</v>
      </c>
      <c r="E150" s="37"/>
      <c r="F150" s="211" t="s">
        <v>602</v>
      </c>
      <c r="G150" s="37"/>
      <c r="H150" s="37"/>
      <c r="I150" s="212"/>
      <c r="J150" s="37"/>
      <c r="K150" s="37"/>
      <c r="L150" s="41"/>
      <c r="M150" s="213"/>
      <c r="N150" s="21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138</v>
      </c>
      <c r="AU150" s="14" t="s">
        <v>84</v>
      </c>
    </row>
    <row r="151" s="2" customFormat="1" ht="14.4" customHeight="1">
      <c r="A151" s="35"/>
      <c r="B151" s="36"/>
      <c r="C151" s="196" t="s">
        <v>180</v>
      </c>
      <c r="D151" s="196" t="s">
        <v>131</v>
      </c>
      <c r="E151" s="197" t="s">
        <v>603</v>
      </c>
      <c r="F151" s="198" t="s">
        <v>604</v>
      </c>
      <c r="G151" s="199" t="s">
        <v>147</v>
      </c>
      <c r="H151" s="200">
        <v>50</v>
      </c>
      <c r="I151" s="201"/>
      <c r="J151" s="202">
        <f>ROUND(I151*H151,2)</f>
        <v>0</v>
      </c>
      <c r="K151" s="198" t="s">
        <v>1</v>
      </c>
      <c r="L151" s="203"/>
      <c r="M151" s="204" t="s">
        <v>1</v>
      </c>
      <c r="N151" s="205" t="s">
        <v>40</v>
      </c>
      <c r="O151" s="88"/>
      <c r="P151" s="206">
        <f>O151*H151</f>
        <v>0</v>
      </c>
      <c r="Q151" s="206">
        <v>0.0044900000000000001</v>
      </c>
      <c r="R151" s="206">
        <f>Q151*H151</f>
        <v>0.22450000000000001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581</v>
      </c>
      <c r="AT151" s="208" t="s">
        <v>131</v>
      </c>
      <c r="AU151" s="208" t="s">
        <v>84</v>
      </c>
      <c r="AY151" s="14" t="s">
        <v>136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4" t="s">
        <v>82</v>
      </c>
      <c r="BK151" s="209">
        <f>ROUND(I151*H151,2)</f>
        <v>0</v>
      </c>
      <c r="BL151" s="14" t="s">
        <v>419</v>
      </c>
      <c r="BM151" s="208" t="s">
        <v>605</v>
      </c>
    </row>
    <row r="152" s="2" customFormat="1">
      <c r="A152" s="35"/>
      <c r="B152" s="36"/>
      <c r="C152" s="37"/>
      <c r="D152" s="210" t="s">
        <v>138</v>
      </c>
      <c r="E152" s="37"/>
      <c r="F152" s="211" t="s">
        <v>604</v>
      </c>
      <c r="G152" s="37"/>
      <c r="H152" s="37"/>
      <c r="I152" s="212"/>
      <c r="J152" s="37"/>
      <c r="K152" s="37"/>
      <c r="L152" s="41"/>
      <c r="M152" s="213"/>
      <c r="N152" s="214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138</v>
      </c>
      <c r="AU152" s="14" t="s">
        <v>84</v>
      </c>
    </row>
    <row r="153" s="2" customFormat="1" ht="24.15" customHeight="1">
      <c r="A153" s="35"/>
      <c r="B153" s="36"/>
      <c r="C153" s="215" t="s">
        <v>195</v>
      </c>
      <c r="D153" s="215" t="s">
        <v>139</v>
      </c>
      <c r="E153" s="216" t="s">
        <v>606</v>
      </c>
      <c r="F153" s="217" t="s">
        <v>607</v>
      </c>
      <c r="G153" s="218" t="s">
        <v>147</v>
      </c>
      <c r="H153" s="219">
        <v>20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40</v>
      </c>
      <c r="O153" s="88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419</v>
      </c>
      <c r="AT153" s="208" t="s">
        <v>139</v>
      </c>
      <c r="AU153" s="208" t="s">
        <v>84</v>
      </c>
      <c r="AY153" s="14" t="s">
        <v>136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4" t="s">
        <v>82</v>
      </c>
      <c r="BK153" s="209">
        <f>ROUND(I153*H153,2)</f>
        <v>0</v>
      </c>
      <c r="BL153" s="14" t="s">
        <v>419</v>
      </c>
      <c r="BM153" s="208" t="s">
        <v>608</v>
      </c>
    </row>
    <row r="154" s="2" customFormat="1">
      <c r="A154" s="35"/>
      <c r="B154" s="36"/>
      <c r="C154" s="37"/>
      <c r="D154" s="210" t="s">
        <v>138</v>
      </c>
      <c r="E154" s="37"/>
      <c r="F154" s="211" t="s">
        <v>609</v>
      </c>
      <c r="G154" s="37"/>
      <c r="H154" s="37"/>
      <c r="I154" s="212"/>
      <c r="J154" s="37"/>
      <c r="K154" s="37"/>
      <c r="L154" s="41"/>
      <c r="M154" s="213"/>
      <c r="N154" s="21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138</v>
      </c>
      <c r="AU154" s="14" t="s">
        <v>84</v>
      </c>
    </row>
    <row r="155" s="2" customFormat="1" ht="24.15" customHeight="1">
      <c r="A155" s="35"/>
      <c r="B155" s="36"/>
      <c r="C155" s="215" t="s">
        <v>185</v>
      </c>
      <c r="D155" s="215" t="s">
        <v>139</v>
      </c>
      <c r="E155" s="216" t="s">
        <v>610</v>
      </c>
      <c r="F155" s="217" t="s">
        <v>611</v>
      </c>
      <c r="G155" s="218" t="s">
        <v>147</v>
      </c>
      <c r="H155" s="219">
        <v>100</v>
      </c>
      <c r="I155" s="220"/>
      <c r="J155" s="221">
        <f>ROUND(I155*H155,2)</f>
        <v>0</v>
      </c>
      <c r="K155" s="217" t="s">
        <v>1</v>
      </c>
      <c r="L155" s="41"/>
      <c r="M155" s="222" t="s">
        <v>1</v>
      </c>
      <c r="N155" s="223" t="s">
        <v>40</v>
      </c>
      <c r="O155" s="88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419</v>
      </c>
      <c r="AT155" s="208" t="s">
        <v>139</v>
      </c>
      <c r="AU155" s="208" t="s">
        <v>84</v>
      </c>
      <c r="AY155" s="14" t="s">
        <v>136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4" t="s">
        <v>82</v>
      </c>
      <c r="BK155" s="209">
        <f>ROUND(I155*H155,2)</f>
        <v>0</v>
      </c>
      <c r="BL155" s="14" t="s">
        <v>419</v>
      </c>
      <c r="BM155" s="208" t="s">
        <v>612</v>
      </c>
    </row>
    <row r="156" s="2" customFormat="1">
      <c r="A156" s="35"/>
      <c r="B156" s="36"/>
      <c r="C156" s="37"/>
      <c r="D156" s="210" t="s">
        <v>138</v>
      </c>
      <c r="E156" s="37"/>
      <c r="F156" s="211" t="s">
        <v>613</v>
      </c>
      <c r="G156" s="37"/>
      <c r="H156" s="37"/>
      <c r="I156" s="212"/>
      <c r="J156" s="37"/>
      <c r="K156" s="37"/>
      <c r="L156" s="41"/>
      <c r="M156" s="213"/>
      <c r="N156" s="21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138</v>
      </c>
      <c r="AU156" s="14" t="s">
        <v>84</v>
      </c>
    </row>
    <row r="157" s="2" customFormat="1" ht="24.15" customHeight="1">
      <c r="A157" s="35"/>
      <c r="B157" s="36"/>
      <c r="C157" s="215" t="s">
        <v>199</v>
      </c>
      <c r="D157" s="215" t="s">
        <v>139</v>
      </c>
      <c r="E157" s="216" t="s">
        <v>614</v>
      </c>
      <c r="F157" s="217" t="s">
        <v>615</v>
      </c>
      <c r="G157" s="218" t="s">
        <v>147</v>
      </c>
      <c r="H157" s="219">
        <v>20</v>
      </c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40</v>
      </c>
      <c r="O157" s="88"/>
      <c r="P157" s="206">
        <f>O157*H157</f>
        <v>0</v>
      </c>
      <c r="Q157" s="206">
        <v>0.76200999999999997</v>
      </c>
      <c r="R157" s="206">
        <f>Q157*H157</f>
        <v>15.2402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419</v>
      </c>
      <c r="AT157" s="208" t="s">
        <v>139</v>
      </c>
      <c r="AU157" s="208" t="s">
        <v>84</v>
      </c>
      <c r="AY157" s="14" t="s">
        <v>136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4" t="s">
        <v>82</v>
      </c>
      <c r="BK157" s="209">
        <f>ROUND(I157*H157,2)</f>
        <v>0</v>
      </c>
      <c r="BL157" s="14" t="s">
        <v>419</v>
      </c>
      <c r="BM157" s="208" t="s">
        <v>616</v>
      </c>
    </row>
    <row r="158" s="2" customFormat="1">
      <c r="A158" s="35"/>
      <c r="B158" s="36"/>
      <c r="C158" s="37"/>
      <c r="D158" s="210" t="s">
        <v>138</v>
      </c>
      <c r="E158" s="37"/>
      <c r="F158" s="211" t="s">
        <v>617</v>
      </c>
      <c r="G158" s="37"/>
      <c r="H158" s="37"/>
      <c r="I158" s="212"/>
      <c r="J158" s="37"/>
      <c r="K158" s="37"/>
      <c r="L158" s="41"/>
      <c r="M158" s="213"/>
      <c r="N158" s="21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138</v>
      </c>
      <c r="AU158" s="14" t="s">
        <v>84</v>
      </c>
    </row>
    <row r="159" s="2" customFormat="1" ht="14.4" customHeight="1">
      <c r="A159" s="35"/>
      <c r="B159" s="36"/>
      <c r="C159" s="215" t="s">
        <v>171</v>
      </c>
      <c r="D159" s="215" t="s">
        <v>139</v>
      </c>
      <c r="E159" s="216" t="s">
        <v>618</v>
      </c>
      <c r="F159" s="217" t="s">
        <v>619</v>
      </c>
      <c r="G159" s="218" t="s">
        <v>147</v>
      </c>
      <c r="H159" s="219">
        <v>450</v>
      </c>
      <c r="I159" s="220"/>
      <c r="J159" s="221">
        <f>ROUND(I159*H159,2)</f>
        <v>0</v>
      </c>
      <c r="K159" s="217" t="s">
        <v>1</v>
      </c>
      <c r="L159" s="41"/>
      <c r="M159" s="222" t="s">
        <v>1</v>
      </c>
      <c r="N159" s="223" t="s">
        <v>40</v>
      </c>
      <c r="O159" s="88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419</v>
      </c>
      <c r="AT159" s="208" t="s">
        <v>139</v>
      </c>
      <c r="AU159" s="208" t="s">
        <v>84</v>
      </c>
      <c r="AY159" s="14" t="s">
        <v>136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4" t="s">
        <v>82</v>
      </c>
      <c r="BK159" s="209">
        <f>ROUND(I159*H159,2)</f>
        <v>0</v>
      </c>
      <c r="BL159" s="14" t="s">
        <v>419</v>
      </c>
      <c r="BM159" s="208" t="s">
        <v>620</v>
      </c>
    </row>
    <row r="160" s="2" customFormat="1">
      <c r="A160" s="35"/>
      <c r="B160" s="36"/>
      <c r="C160" s="37"/>
      <c r="D160" s="210" t="s">
        <v>138</v>
      </c>
      <c r="E160" s="37"/>
      <c r="F160" s="211" t="s">
        <v>621</v>
      </c>
      <c r="G160" s="37"/>
      <c r="H160" s="37"/>
      <c r="I160" s="212"/>
      <c r="J160" s="37"/>
      <c r="K160" s="37"/>
      <c r="L160" s="41"/>
      <c r="M160" s="213"/>
      <c r="N160" s="214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138</v>
      </c>
      <c r="AU160" s="14" t="s">
        <v>84</v>
      </c>
    </row>
    <row r="161" s="2" customFormat="1" ht="24.15" customHeight="1">
      <c r="A161" s="35"/>
      <c r="B161" s="36"/>
      <c r="C161" s="215" t="s">
        <v>190</v>
      </c>
      <c r="D161" s="215" t="s">
        <v>139</v>
      </c>
      <c r="E161" s="216" t="s">
        <v>622</v>
      </c>
      <c r="F161" s="217" t="s">
        <v>623</v>
      </c>
      <c r="G161" s="218" t="s">
        <v>147</v>
      </c>
      <c r="H161" s="219">
        <v>10</v>
      </c>
      <c r="I161" s="220"/>
      <c r="J161" s="221">
        <f>ROUND(I161*H161,2)</f>
        <v>0</v>
      </c>
      <c r="K161" s="217" t="s">
        <v>1</v>
      </c>
      <c r="L161" s="41"/>
      <c r="M161" s="222" t="s">
        <v>1</v>
      </c>
      <c r="N161" s="223" t="s">
        <v>40</v>
      </c>
      <c r="O161" s="88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419</v>
      </c>
      <c r="AT161" s="208" t="s">
        <v>139</v>
      </c>
      <c r="AU161" s="208" t="s">
        <v>84</v>
      </c>
      <c r="AY161" s="14" t="s">
        <v>136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4" t="s">
        <v>82</v>
      </c>
      <c r="BK161" s="209">
        <f>ROUND(I161*H161,2)</f>
        <v>0</v>
      </c>
      <c r="BL161" s="14" t="s">
        <v>419</v>
      </c>
      <c r="BM161" s="208" t="s">
        <v>624</v>
      </c>
    </row>
    <row r="162" s="2" customFormat="1">
      <c r="A162" s="35"/>
      <c r="B162" s="36"/>
      <c r="C162" s="37"/>
      <c r="D162" s="210" t="s">
        <v>138</v>
      </c>
      <c r="E162" s="37"/>
      <c r="F162" s="211" t="s">
        <v>625</v>
      </c>
      <c r="G162" s="37"/>
      <c r="H162" s="37"/>
      <c r="I162" s="212"/>
      <c r="J162" s="37"/>
      <c r="K162" s="37"/>
      <c r="L162" s="41"/>
      <c r="M162" s="213"/>
      <c r="N162" s="214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138</v>
      </c>
      <c r="AU162" s="14" t="s">
        <v>84</v>
      </c>
    </row>
    <row r="163" s="2" customFormat="1" ht="24.15" customHeight="1">
      <c r="A163" s="35"/>
      <c r="B163" s="36"/>
      <c r="C163" s="215" t="s">
        <v>211</v>
      </c>
      <c r="D163" s="215" t="s">
        <v>139</v>
      </c>
      <c r="E163" s="216" t="s">
        <v>626</v>
      </c>
      <c r="F163" s="217" t="s">
        <v>627</v>
      </c>
      <c r="G163" s="218" t="s">
        <v>147</v>
      </c>
      <c r="H163" s="219">
        <v>450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40</v>
      </c>
      <c r="O163" s="88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419</v>
      </c>
      <c r="AT163" s="208" t="s">
        <v>139</v>
      </c>
      <c r="AU163" s="208" t="s">
        <v>84</v>
      </c>
      <c r="AY163" s="14" t="s">
        <v>136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4" t="s">
        <v>82</v>
      </c>
      <c r="BK163" s="209">
        <f>ROUND(I163*H163,2)</f>
        <v>0</v>
      </c>
      <c r="BL163" s="14" t="s">
        <v>419</v>
      </c>
      <c r="BM163" s="208" t="s">
        <v>628</v>
      </c>
    </row>
    <row r="164" s="2" customFormat="1">
      <c r="A164" s="35"/>
      <c r="B164" s="36"/>
      <c r="C164" s="37"/>
      <c r="D164" s="210" t="s">
        <v>138</v>
      </c>
      <c r="E164" s="37"/>
      <c r="F164" s="211" t="s">
        <v>629</v>
      </c>
      <c r="G164" s="37"/>
      <c r="H164" s="37"/>
      <c r="I164" s="212"/>
      <c r="J164" s="37"/>
      <c r="K164" s="37"/>
      <c r="L164" s="41"/>
      <c r="M164" s="213"/>
      <c r="N164" s="21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138</v>
      </c>
      <c r="AU164" s="14" t="s">
        <v>84</v>
      </c>
    </row>
    <row r="165" s="2" customFormat="1" ht="14.4" customHeight="1">
      <c r="A165" s="35"/>
      <c r="B165" s="36"/>
      <c r="C165" s="215" t="s">
        <v>223</v>
      </c>
      <c r="D165" s="215" t="s">
        <v>139</v>
      </c>
      <c r="E165" s="216" t="s">
        <v>630</v>
      </c>
      <c r="F165" s="217" t="s">
        <v>631</v>
      </c>
      <c r="G165" s="218" t="s">
        <v>632</v>
      </c>
      <c r="H165" s="219">
        <v>420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40</v>
      </c>
      <c r="O165" s="88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419</v>
      </c>
      <c r="AT165" s="208" t="s">
        <v>139</v>
      </c>
      <c r="AU165" s="208" t="s">
        <v>84</v>
      </c>
      <c r="AY165" s="14" t="s">
        <v>136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4" t="s">
        <v>82</v>
      </c>
      <c r="BK165" s="209">
        <f>ROUND(I165*H165,2)</f>
        <v>0</v>
      </c>
      <c r="BL165" s="14" t="s">
        <v>419</v>
      </c>
      <c r="BM165" s="208" t="s">
        <v>633</v>
      </c>
    </row>
    <row r="166" s="2" customFormat="1">
      <c r="A166" s="35"/>
      <c r="B166" s="36"/>
      <c r="C166" s="37"/>
      <c r="D166" s="210" t="s">
        <v>138</v>
      </c>
      <c r="E166" s="37"/>
      <c r="F166" s="211" t="s">
        <v>634</v>
      </c>
      <c r="G166" s="37"/>
      <c r="H166" s="37"/>
      <c r="I166" s="212"/>
      <c r="J166" s="37"/>
      <c r="K166" s="37"/>
      <c r="L166" s="41"/>
      <c r="M166" s="213"/>
      <c r="N166" s="21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138</v>
      </c>
      <c r="AU166" s="14" t="s">
        <v>84</v>
      </c>
    </row>
    <row r="167" s="2" customFormat="1" ht="24.15" customHeight="1">
      <c r="A167" s="35"/>
      <c r="B167" s="36"/>
      <c r="C167" s="215" t="s">
        <v>207</v>
      </c>
      <c r="D167" s="215" t="s">
        <v>139</v>
      </c>
      <c r="E167" s="216" t="s">
        <v>635</v>
      </c>
      <c r="F167" s="217" t="s">
        <v>636</v>
      </c>
      <c r="G167" s="218" t="s">
        <v>637</v>
      </c>
      <c r="H167" s="219">
        <v>100</v>
      </c>
      <c r="I167" s="220"/>
      <c r="J167" s="221">
        <f>ROUND(I167*H167,2)</f>
        <v>0</v>
      </c>
      <c r="K167" s="217" t="s">
        <v>1</v>
      </c>
      <c r="L167" s="41"/>
      <c r="M167" s="222" t="s">
        <v>1</v>
      </c>
      <c r="N167" s="223" t="s">
        <v>40</v>
      </c>
      <c r="O167" s="88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419</v>
      </c>
      <c r="AT167" s="208" t="s">
        <v>139</v>
      </c>
      <c r="AU167" s="208" t="s">
        <v>84</v>
      </c>
      <c r="AY167" s="14" t="s">
        <v>136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4" t="s">
        <v>82</v>
      </c>
      <c r="BK167" s="209">
        <f>ROUND(I167*H167,2)</f>
        <v>0</v>
      </c>
      <c r="BL167" s="14" t="s">
        <v>419</v>
      </c>
      <c r="BM167" s="208" t="s">
        <v>638</v>
      </c>
    </row>
    <row r="168" s="2" customFormat="1">
      <c r="A168" s="35"/>
      <c r="B168" s="36"/>
      <c r="C168" s="37"/>
      <c r="D168" s="210" t="s">
        <v>138</v>
      </c>
      <c r="E168" s="37"/>
      <c r="F168" s="211" t="s">
        <v>639</v>
      </c>
      <c r="G168" s="37"/>
      <c r="H168" s="37"/>
      <c r="I168" s="212"/>
      <c r="J168" s="37"/>
      <c r="K168" s="37"/>
      <c r="L168" s="41"/>
      <c r="M168" s="213"/>
      <c r="N168" s="21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138</v>
      </c>
      <c r="AU168" s="14" t="s">
        <v>84</v>
      </c>
    </row>
    <row r="169" s="2" customFormat="1" ht="14.4" customHeight="1">
      <c r="A169" s="35"/>
      <c r="B169" s="36"/>
      <c r="C169" s="215" t="s">
        <v>246</v>
      </c>
      <c r="D169" s="215" t="s">
        <v>139</v>
      </c>
      <c r="E169" s="216" t="s">
        <v>640</v>
      </c>
      <c r="F169" s="217" t="s">
        <v>641</v>
      </c>
      <c r="G169" s="218" t="s">
        <v>350</v>
      </c>
      <c r="H169" s="219">
        <v>85</v>
      </c>
      <c r="I169" s="220"/>
      <c r="J169" s="221">
        <f>ROUND(I169*H169,2)</f>
        <v>0</v>
      </c>
      <c r="K169" s="217" t="s">
        <v>1</v>
      </c>
      <c r="L169" s="41"/>
      <c r="M169" s="222" t="s">
        <v>1</v>
      </c>
      <c r="N169" s="223" t="s">
        <v>40</v>
      </c>
      <c r="O169" s="88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419</v>
      </c>
      <c r="AT169" s="208" t="s">
        <v>139</v>
      </c>
      <c r="AU169" s="208" t="s">
        <v>84</v>
      </c>
      <c r="AY169" s="14" t="s">
        <v>136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4" t="s">
        <v>82</v>
      </c>
      <c r="BK169" s="209">
        <f>ROUND(I169*H169,2)</f>
        <v>0</v>
      </c>
      <c r="BL169" s="14" t="s">
        <v>419</v>
      </c>
      <c r="BM169" s="208" t="s">
        <v>642</v>
      </c>
    </row>
    <row r="170" s="2" customFormat="1">
      <c r="A170" s="35"/>
      <c r="B170" s="36"/>
      <c r="C170" s="37"/>
      <c r="D170" s="210" t="s">
        <v>138</v>
      </c>
      <c r="E170" s="37"/>
      <c r="F170" s="211" t="s">
        <v>643</v>
      </c>
      <c r="G170" s="37"/>
      <c r="H170" s="37"/>
      <c r="I170" s="212"/>
      <c r="J170" s="37"/>
      <c r="K170" s="37"/>
      <c r="L170" s="41"/>
      <c r="M170" s="225"/>
      <c r="N170" s="226"/>
      <c r="O170" s="227"/>
      <c r="P170" s="227"/>
      <c r="Q170" s="227"/>
      <c r="R170" s="227"/>
      <c r="S170" s="227"/>
      <c r="T170" s="228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138</v>
      </c>
      <c r="AU170" s="14" t="s">
        <v>84</v>
      </c>
    </row>
    <row r="171" s="2" customFormat="1" ht="6.96" customHeight="1">
      <c r="A171" s="35"/>
      <c r="B171" s="63"/>
      <c r="C171" s="64"/>
      <c r="D171" s="64"/>
      <c r="E171" s="64"/>
      <c r="F171" s="64"/>
      <c r="G171" s="64"/>
      <c r="H171" s="64"/>
      <c r="I171" s="64"/>
      <c r="J171" s="64"/>
      <c r="K171" s="64"/>
      <c r="L171" s="41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sheet="1" autoFilter="0" formatColumns="0" formatRows="0" objects="1" scenarios="1" spinCount="100000" saltValue="cDMO4wwF7VugedIdj2q1n8d/17jsDN0isA4gFqrxBzOGSgEeLHcjQBcOi5jcXpjDG2w6WaVvsSDGw0LagTUrnQ==" hashValue="ppAgNP3Gj2t1GAUqXeeGb0gJTCfREtw7AJXFysLfLLxorpmwsyPnhwuQqZj7qxlMx0aUAtgb+YpO5enIYTBbxg==" algorithmName="SHA-512" password="CC35"/>
  <autoFilter ref="C121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kolejové brzdy 3 včetně ovládání v žst. Plzeň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110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644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17. 8. 2020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ROUND((SUM(BE122:BE241)),  2)</f>
        <v>0</v>
      </c>
      <c r="G35" s="35"/>
      <c r="H35" s="35"/>
      <c r="I35" s="161">
        <v>0.20999999999999999</v>
      </c>
      <c r="J35" s="160">
        <f>ROUND(((SUM(BE122:BE241))*I35),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ROUND((SUM(BF122:BF241)),  2)</f>
        <v>0</v>
      </c>
      <c r="G36" s="35"/>
      <c r="H36" s="35"/>
      <c r="I36" s="161">
        <v>0.14999999999999999</v>
      </c>
      <c r="J36" s="160">
        <f>ROUND(((SUM(BF122:BF241))*I36),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ROUND((SUM(BG122:BG241)),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ROUND((SUM(BH122:BH241)),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ROUND((SUM(BI122:BI241)),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kolejové brzdy 3 včetně ovládání v žst.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01.3 - Oprava kolejové brzdy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Plzeň seř.n.</v>
      </c>
      <c r="G91" s="37"/>
      <c r="H91" s="37"/>
      <c r="I91" s="29" t="s">
        <v>22</v>
      </c>
      <c r="J91" s="76" t="str">
        <f>IF(J14="","",J14)</f>
        <v>17. 8. 2020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Správa železnic, státní organizace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10" customFormat="1" ht="24.96" customHeight="1">
      <c r="A99" s="10"/>
      <c r="B99" s="229"/>
      <c r="C99" s="230"/>
      <c r="D99" s="231" t="s">
        <v>645</v>
      </c>
      <c r="E99" s="232"/>
      <c r="F99" s="232"/>
      <c r="G99" s="232"/>
      <c r="H99" s="232"/>
      <c r="I99" s="232"/>
      <c r="J99" s="233">
        <f>J123</f>
        <v>0</v>
      </c>
      <c r="K99" s="230"/>
      <c r="L99" s="2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24.96" customHeight="1">
      <c r="A100" s="10"/>
      <c r="B100" s="229"/>
      <c r="C100" s="230"/>
      <c r="D100" s="231" t="s">
        <v>646</v>
      </c>
      <c r="E100" s="232"/>
      <c r="F100" s="232"/>
      <c r="G100" s="232"/>
      <c r="H100" s="232"/>
      <c r="I100" s="232"/>
      <c r="J100" s="233">
        <f>J179</f>
        <v>0</v>
      </c>
      <c r="K100" s="230"/>
      <c r="L100" s="2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118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Oprava kolejové brzdy 3 včetně ovládání v žst. Plzeň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109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110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01.3 - Oprava kolejové brzdy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Plzeň seř.n.</v>
      </c>
      <c r="G116" s="37"/>
      <c r="H116" s="37"/>
      <c r="I116" s="29" t="s">
        <v>22</v>
      </c>
      <c r="J116" s="76" t="str">
        <f>IF(J14="","",J14)</f>
        <v>17. 8. 2020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Správa železnic, státní organizace </v>
      </c>
      <c r="G118" s="37"/>
      <c r="H118" s="37"/>
      <c r="I118" s="29" t="s">
        <v>30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33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9" customFormat="1" ht="29.28" customHeight="1">
      <c r="A121" s="185"/>
      <c r="B121" s="186"/>
      <c r="C121" s="187" t="s">
        <v>119</v>
      </c>
      <c r="D121" s="188" t="s">
        <v>60</v>
      </c>
      <c r="E121" s="188" t="s">
        <v>56</v>
      </c>
      <c r="F121" s="188" t="s">
        <v>57</v>
      </c>
      <c r="G121" s="188" t="s">
        <v>120</v>
      </c>
      <c r="H121" s="188" t="s">
        <v>121</v>
      </c>
      <c r="I121" s="188" t="s">
        <v>122</v>
      </c>
      <c r="J121" s="188" t="s">
        <v>115</v>
      </c>
      <c r="K121" s="189" t="s">
        <v>123</v>
      </c>
      <c r="L121" s="190"/>
      <c r="M121" s="97" t="s">
        <v>1</v>
      </c>
      <c r="N121" s="98" t="s">
        <v>39</v>
      </c>
      <c r="O121" s="98" t="s">
        <v>124</v>
      </c>
      <c r="P121" s="98" t="s">
        <v>125</v>
      </c>
      <c r="Q121" s="98" t="s">
        <v>126</v>
      </c>
      <c r="R121" s="98" t="s">
        <v>127</v>
      </c>
      <c r="S121" s="98" t="s">
        <v>128</v>
      </c>
      <c r="T121" s="99" t="s">
        <v>129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5"/>
      <c r="B122" s="36"/>
      <c r="C122" s="104" t="s">
        <v>130</v>
      </c>
      <c r="D122" s="37"/>
      <c r="E122" s="37"/>
      <c r="F122" s="37"/>
      <c r="G122" s="37"/>
      <c r="H122" s="37"/>
      <c r="I122" s="37"/>
      <c r="J122" s="191">
        <f>BK122</f>
        <v>0</v>
      </c>
      <c r="K122" s="37"/>
      <c r="L122" s="41"/>
      <c r="M122" s="100"/>
      <c r="N122" s="192"/>
      <c r="O122" s="101"/>
      <c r="P122" s="193">
        <f>P123+P179</f>
        <v>0</v>
      </c>
      <c r="Q122" s="101"/>
      <c r="R122" s="193">
        <f>R123+R179</f>
        <v>18.6219</v>
      </c>
      <c r="S122" s="101"/>
      <c r="T122" s="194">
        <f>T123+T179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117</v>
      </c>
      <c r="BK122" s="195">
        <f>BK123+BK179</f>
        <v>0</v>
      </c>
    </row>
    <row r="123" s="12" customFormat="1" ht="25.92" customHeight="1">
      <c r="A123" s="12"/>
      <c r="B123" s="240"/>
      <c r="C123" s="241"/>
      <c r="D123" s="242" t="s">
        <v>74</v>
      </c>
      <c r="E123" s="243" t="s">
        <v>159</v>
      </c>
      <c r="F123" s="243" t="s">
        <v>647</v>
      </c>
      <c r="G123" s="241"/>
      <c r="H123" s="241"/>
      <c r="I123" s="244"/>
      <c r="J123" s="245">
        <f>BK123</f>
        <v>0</v>
      </c>
      <c r="K123" s="241"/>
      <c r="L123" s="246"/>
      <c r="M123" s="247"/>
      <c r="N123" s="248"/>
      <c r="O123" s="248"/>
      <c r="P123" s="249">
        <f>SUM(P124:P178)</f>
        <v>0</v>
      </c>
      <c r="Q123" s="248"/>
      <c r="R123" s="249">
        <f>SUM(R124:R178)</f>
        <v>18.6219</v>
      </c>
      <c r="S123" s="248"/>
      <c r="T123" s="250">
        <f>SUM(T124:T178)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51" t="s">
        <v>82</v>
      </c>
      <c r="AT123" s="252" t="s">
        <v>74</v>
      </c>
      <c r="AU123" s="252" t="s">
        <v>75</v>
      </c>
      <c r="AY123" s="251" t="s">
        <v>136</v>
      </c>
      <c r="BK123" s="253">
        <f>SUM(BK124:BK178)</f>
        <v>0</v>
      </c>
    </row>
    <row r="124" s="2" customFormat="1" ht="24.15" customHeight="1">
      <c r="A124" s="35"/>
      <c r="B124" s="36"/>
      <c r="C124" s="215" t="s">
        <v>82</v>
      </c>
      <c r="D124" s="215" t="s">
        <v>139</v>
      </c>
      <c r="E124" s="216" t="s">
        <v>648</v>
      </c>
      <c r="F124" s="217" t="s">
        <v>649</v>
      </c>
      <c r="G124" s="218" t="s">
        <v>637</v>
      </c>
      <c r="H124" s="219">
        <v>8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40</v>
      </c>
      <c r="O124" s="88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150</v>
      </c>
      <c r="AT124" s="208" t="s">
        <v>139</v>
      </c>
      <c r="AU124" s="208" t="s">
        <v>82</v>
      </c>
      <c r="AY124" s="14" t="s">
        <v>136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4" t="s">
        <v>82</v>
      </c>
      <c r="BK124" s="209">
        <f>ROUND(I124*H124,2)</f>
        <v>0</v>
      </c>
      <c r="BL124" s="14" t="s">
        <v>150</v>
      </c>
      <c r="BM124" s="208" t="s">
        <v>650</v>
      </c>
    </row>
    <row r="125" s="2" customFormat="1">
      <c r="A125" s="35"/>
      <c r="B125" s="36"/>
      <c r="C125" s="37"/>
      <c r="D125" s="210" t="s">
        <v>138</v>
      </c>
      <c r="E125" s="37"/>
      <c r="F125" s="211" t="s">
        <v>651</v>
      </c>
      <c r="G125" s="37"/>
      <c r="H125" s="37"/>
      <c r="I125" s="212"/>
      <c r="J125" s="37"/>
      <c r="K125" s="37"/>
      <c r="L125" s="41"/>
      <c r="M125" s="213"/>
      <c r="N125" s="214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138</v>
      </c>
      <c r="AU125" s="14" t="s">
        <v>82</v>
      </c>
    </row>
    <row r="126" s="2" customFormat="1" ht="14.4" customHeight="1">
      <c r="A126" s="35"/>
      <c r="B126" s="36"/>
      <c r="C126" s="215" t="s">
        <v>84</v>
      </c>
      <c r="D126" s="215" t="s">
        <v>139</v>
      </c>
      <c r="E126" s="216" t="s">
        <v>652</v>
      </c>
      <c r="F126" s="217" t="s">
        <v>653</v>
      </c>
      <c r="G126" s="218" t="s">
        <v>637</v>
      </c>
      <c r="H126" s="219">
        <v>8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40</v>
      </c>
      <c r="O126" s="88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150</v>
      </c>
      <c r="AT126" s="208" t="s">
        <v>139</v>
      </c>
      <c r="AU126" s="208" t="s">
        <v>82</v>
      </c>
      <c r="AY126" s="14" t="s">
        <v>136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4" t="s">
        <v>82</v>
      </c>
      <c r="BK126" s="209">
        <f>ROUND(I126*H126,2)</f>
        <v>0</v>
      </c>
      <c r="BL126" s="14" t="s">
        <v>150</v>
      </c>
      <c r="BM126" s="208" t="s">
        <v>654</v>
      </c>
    </row>
    <row r="127" s="2" customFormat="1">
      <c r="A127" s="35"/>
      <c r="B127" s="36"/>
      <c r="C127" s="37"/>
      <c r="D127" s="210" t="s">
        <v>138</v>
      </c>
      <c r="E127" s="37"/>
      <c r="F127" s="211" t="s">
        <v>655</v>
      </c>
      <c r="G127" s="37"/>
      <c r="H127" s="37"/>
      <c r="I127" s="212"/>
      <c r="J127" s="37"/>
      <c r="K127" s="37"/>
      <c r="L127" s="41"/>
      <c r="M127" s="213"/>
      <c r="N127" s="21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138</v>
      </c>
      <c r="AU127" s="14" t="s">
        <v>82</v>
      </c>
    </row>
    <row r="128" s="2" customFormat="1" ht="24.15" customHeight="1">
      <c r="A128" s="35"/>
      <c r="B128" s="36"/>
      <c r="C128" s="196" t="s">
        <v>144</v>
      </c>
      <c r="D128" s="196" t="s">
        <v>131</v>
      </c>
      <c r="E128" s="197" t="s">
        <v>656</v>
      </c>
      <c r="F128" s="198" t="s">
        <v>657</v>
      </c>
      <c r="G128" s="199" t="s">
        <v>134</v>
      </c>
      <c r="H128" s="200">
        <v>5</v>
      </c>
      <c r="I128" s="201"/>
      <c r="J128" s="202">
        <f>ROUND(I128*H128,2)</f>
        <v>0</v>
      </c>
      <c r="K128" s="198" t="s">
        <v>135</v>
      </c>
      <c r="L128" s="203"/>
      <c r="M128" s="204" t="s">
        <v>1</v>
      </c>
      <c r="N128" s="205" t="s">
        <v>40</v>
      </c>
      <c r="O128" s="88"/>
      <c r="P128" s="206">
        <f>O128*H128</f>
        <v>0</v>
      </c>
      <c r="Q128" s="206">
        <v>0.097000000000000003</v>
      </c>
      <c r="R128" s="206">
        <f>Q128*H128</f>
        <v>0.48499999999999999</v>
      </c>
      <c r="S128" s="206">
        <v>0</v>
      </c>
      <c r="T128" s="20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171</v>
      </c>
      <c r="AT128" s="208" t="s">
        <v>131</v>
      </c>
      <c r="AU128" s="208" t="s">
        <v>82</v>
      </c>
      <c r="AY128" s="14" t="s">
        <v>136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4" t="s">
        <v>82</v>
      </c>
      <c r="BK128" s="209">
        <f>ROUND(I128*H128,2)</f>
        <v>0</v>
      </c>
      <c r="BL128" s="14" t="s">
        <v>150</v>
      </c>
      <c r="BM128" s="208" t="s">
        <v>658</v>
      </c>
    </row>
    <row r="129" s="2" customFormat="1">
      <c r="A129" s="35"/>
      <c r="B129" s="36"/>
      <c r="C129" s="37"/>
      <c r="D129" s="210" t="s">
        <v>138</v>
      </c>
      <c r="E129" s="37"/>
      <c r="F129" s="211" t="s">
        <v>657</v>
      </c>
      <c r="G129" s="37"/>
      <c r="H129" s="37"/>
      <c r="I129" s="212"/>
      <c r="J129" s="37"/>
      <c r="K129" s="37"/>
      <c r="L129" s="41"/>
      <c r="M129" s="213"/>
      <c r="N129" s="21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138</v>
      </c>
      <c r="AU129" s="14" t="s">
        <v>82</v>
      </c>
    </row>
    <row r="130" s="2" customFormat="1" ht="14.4" customHeight="1">
      <c r="A130" s="35"/>
      <c r="B130" s="36"/>
      <c r="C130" s="196" t="s">
        <v>150</v>
      </c>
      <c r="D130" s="196" t="s">
        <v>131</v>
      </c>
      <c r="E130" s="197" t="s">
        <v>659</v>
      </c>
      <c r="F130" s="198" t="s">
        <v>660</v>
      </c>
      <c r="G130" s="199" t="s">
        <v>637</v>
      </c>
      <c r="H130" s="200">
        <v>4.4000000000000004</v>
      </c>
      <c r="I130" s="201"/>
      <c r="J130" s="202">
        <f>ROUND(I130*H130,2)</f>
        <v>0</v>
      </c>
      <c r="K130" s="198" t="s">
        <v>1</v>
      </c>
      <c r="L130" s="203"/>
      <c r="M130" s="204" t="s">
        <v>1</v>
      </c>
      <c r="N130" s="205" t="s">
        <v>40</v>
      </c>
      <c r="O130" s="88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171</v>
      </c>
      <c r="AT130" s="208" t="s">
        <v>131</v>
      </c>
      <c r="AU130" s="208" t="s">
        <v>82</v>
      </c>
      <c r="AY130" s="14" t="s">
        <v>136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4" t="s">
        <v>82</v>
      </c>
      <c r="BK130" s="209">
        <f>ROUND(I130*H130,2)</f>
        <v>0</v>
      </c>
      <c r="BL130" s="14" t="s">
        <v>150</v>
      </c>
      <c r="BM130" s="208" t="s">
        <v>661</v>
      </c>
    </row>
    <row r="131" s="2" customFormat="1">
      <c r="A131" s="35"/>
      <c r="B131" s="36"/>
      <c r="C131" s="37"/>
      <c r="D131" s="210" t="s">
        <v>138</v>
      </c>
      <c r="E131" s="37"/>
      <c r="F131" s="211" t="s">
        <v>660</v>
      </c>
      <c r="G131" s="37"/>
      <c r="H131" s="37"/>
      <c r="I131" s="212"/>
      <c r="J131" s="37"/>
      <c r="K131" s="37"/>
      <c r="L131" s="41"/>
      <c r="M131" s="213"/>
      <c r="N131" s="21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138</v>
      </c>
      <c r="AU131" s="14" t="s">
        <v>82</v>
      </c>
    </row>
    <row r="132" s="2" customFormat="1" ht="24.15" customHeight="1">
      <c r="A132" s="35"/>
      <c r="B132" s="36"/>
      <c r="C132" s="215" t="s">
        <v>159</v>
      </c>
      <c r="D132" s="215" t="s">
        <v>139</v>
      </c>
      <c r="E132" s="216" t="s">
        <v>662</v>
      </c>
      <c r="F132" s="217" t="s">
        <v>663</v>
      </c>
      <c r="G132" s="218" t="s">
        <v>134</v>
      </c>
      <c r="H132" s="219">
        <v>5</v>
      </c>
      <c r="I132" s="220"/>
      <c r="J132" s="221">
        <f>ROUND(I132*H132,2)</f>
        <v>0</v>
      </c>
      <c r="K132" s="217" t="s">
        <v>135</v>
      </c>
      <c r="L132" s="41"/>
      <c r="M132" s="222" t="s">
        <v>1</v>
      </c>
      <c r="N132" s="223" t="s">
        <v>40</v>
      </c>
      <c r="O132" s="88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150</v>
      </c>
      <c r="AT132" s="208" t="s">
        <v>139</v>
      </c>
      <c r="AU132" s="208" t="s">
        <v>82</v>
      </c>
      <c r="AY132" s="14" t="s">
        <v>136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82</v>
      </c>
      <c r="BK132" s="209">
        <f>ROUND(I132*H132,2)</f>
        <v>0</v>
      </c>
      <c r="BL132" s="14" t="s">
        <v>150</v>
      </c>
      <c r="BM132" s="208" t="s">
        <v>664</v>
      </c>
    </row>
    <row r="133" s="2" customFormat="1">
      <c r="A133" s="35"/>
      <c r="B133" s="36"/>
      <c r="C133" s="37"/>
      <c r="D133" s="210" t="s">
        <v>138</v>
      </c>
      <c r="E133" s="37"/>
      <c r="F133" s="211" t="s">
        <v>665</v>
      </c>
      <c r="G133" s="37"/>
      <c r="H133" s="37"/>
      <c r="I133" s="212"/>
      <c r="J133" s="37"/>
      <c r="K133" s="37"/>
      <c r="L133" s="41"/>
      <c r="M133" s="213"/>
      <c r="N133" s="21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138</v>
      </c>
      <c r="AU133" s="14" t="s">
        <v>82</v>
      </c>
    </row>
    <row r="134" s="2" customFormat="1">
      <c r="A134" s="35"/>
      <c r="B134" s="36"/>
      <c r="C134" s="37"/>
      <c r="D134" s="210" t="s">
        <v>236</v>
      </c>
      <c r="E134" s="37"/>
      <c r="F134" s="224" t="s">
        <v>666</v>
      </c>
      <c r="G134" s="37"/>
      <c r="H134" s="37"/>
      <c r="I134" s="212"/>
      <c r="J134" s="37"/>
      <c r="K134" s="37"/>
      <c r="L134" s="41"/>
      <c r="M134" s="213"/>
      <c r="N134" s="21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236</v>
      </c>
      <c r="AU134" s="14" t="s">
        <v>82</v>
      </c>
    </row>
    <row r="135" s="2" customFormat="1" ht="24.15" customHeight="1">
      <c r="A135" s="35"/>
      <c r="B135" s="36"/>
      <c r="C135" s="196" t="s">
        <v>163</v>
      </c>
      <c r="D135" s="196" t="s">
        <v>131</v>
      </c>
      <c r="E135" s="197" t="s">
        <v>667</v>
      </c>
      <c r="F135" s="198" t="s">
        <v>668</v>
      </c>
      <c r="G135" s="199" t="s">
        <v>555</v>
      </c>
      <c r="H135" s="200">
        <v>12</v>
      </c>
      <c r="I135" s="201"/>
      <c r="J135" s="202">
        <f>ROUND(I135*H135,2)</f>
        <v>0</v>
      </c>
      <c r="K135" s="198" t="s">
        <v>135</v>
      </c>
      <c r="L135" s="203"/>
      <c r="M135" s="204" t="s">
        <v>1</v>
      </c>
      <c r="N135" s="205" t="s">
        <v>40</v>
      </c>
      <c r="O135" s="88"/>
      <c r="P135" s="206">
        <f>O135*H135</f>
        <v>0</v>
      </c>
      <c r="Q135" s="206">
        <v>1</v>
      </c>
      <c r="R135" s="206">
        <f>Q135*H135</f>
        <v>12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171</v>
      </c>
      <c r="AT135" s="208" t="s">
        <v>131</v>
      </c>
      <c r="AU135" s="208" t="s">
        <v>82</v>
      </c>
      <c r="AY135" s="14" t="s">
        <v>136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82</v>
      </c>
      <c r="BK135" s="209">
        <f>ROUND(I135*H135,2)</f>
        <v>0</v>
      </c>
      <c r="BL135" s="14" t="s">
        <v>150</v>
      </c>
      <c r="BM135" s="208" t="s">
        <v>669</v>
      </c>
    </row>
    <row r="136" s="2" customFormat="1">
      <c r="A136" s="35"/>
      <c r="B136" s="36"/>
      <c r="C136" s="37"/>
      <c r="D136" s="210" t="s">
        <v>138</v>
      </c>
      <c r="E136" s="37"/>
      <c r="F136" s="211" t="s">
        <v>668</v>
      </c>
      <c r="G136" s="37"/>
      <c r="H136" s="37"/>
      <c r="I136" s="212"/>
      <c r="J136" s="37"/>
      <c r="K136" s="37"/>
      <c r="L136" s="41"/>
      <c r="M136" s="213"/>
      <c r="N136" s="21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82</v>
      </c>
    </row>
    <row r="137" s="2" customFormat="1" ht="24.15" customHeight="1">
      <c r="A137" s="35"/>
      <c r="B137" s="36"/>
      <c r="C137" s="196" t="s">
        <v>167</v>
      </c>
      <c r="D137" s="196" t="s">
        <v>131</v>
      </c>
      <c r="E137" s="197" t="s">
        <v>670</v>
      </c>
      <c r="F137" s="198" t="s">
        <v>671</v>
      </c>
      <c r="G137" s="199" t="s">
        <v>555</v>
      </c>
      <c r="H137" s="200">
        <v>6</v>
      </c>
      <c r="I137" s="201"/>
      <c r="J137" s="202">
        <f>ROUND(I137*H137,2)</f>
        <v>0</v>
      </c>
      <c r="K137" s="198" t="s">
        <v>135</v>
      </c>
      <c r="L137" s="203"/>
      <c r="M137" s="204" t="s">
        <v>1</v>
      </c>
      <c r="N137" s="205" t="s">
        <v>40</v>
      </c>
      <c r="O137" s="88"/>
      <c r="P137" s="206">
        <f>O137*H137</f>
        <v>0</v>
      </c>
      <c r="Q137" s="206">
        <v>1</v>
      </c>
      <c r="R137" s="206">
        <f>Q137*H137</f>
        <v>6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171</v>
      </c>
      <c r="AT137" s="208" t="s">
        <v>131</v>
      </c>
      <c r="AU137" s="208" t="s">
        <v>82</v>
      </c>
      <c r="AY137" s="14" t="s">
        <v>136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82</v>
      </c>
      <c r="BK137" s="209">
        <f>ROUND(I137*H137,2)</f>
        <v>0</v>
      </c>
      <c r="BL137" s="14" t="s">
        <v>150</v>
      </c>
      <c r="BM137" s="208" t="s">
        <v>672</v>
      </c>
    </row>
    <row r="138" s="2" customFormat="1">
      <c r="A138" s="35"/>
      <c r="B138" s="36"/>
      <c r="C138" s="37"/>
      <c r="D138" s="210" t="s">
        <v>138</v>
      </c>
      <c r="E138" s="37"/>
      <c r="F138" s="211" t="s">
        <v>671</v>
      </c>
      <c r="G138" s="37"/>
      <c r="H138" s="37"/>
      <c r="I138" s="212"/>
      <c r="J138" s="37"/>
      <c r="K138" s="37"/>
      <c r="L138" s="41"/>
      <c r="M138" s="213"/>
      <c r="N138" s="21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138</v>
      </c>
      <c r="AU138" s="14" t="s">
        <v>82</v>
      </c>
    </row>
    <row r="139" s="2" customFormat="1" ht="24.15" customHeight="1">
      <c r="A139" s="35"/>
      <c r="B139" s="36"/>
      <c r="C139" s="196" t="s">
        <v>171</v>
      </c>
      <c r="D139" s="196" t="s">
        <v>131</v>
      </c>
      <c r="E139" s="197" t="s">
        <v>673</v>
      </c>
      <c r="F139" s="198" t="s">
        <v>674</v>
      </c>
      <c r="G139" s="199" t="s">
        <v>134</v>
      </c>
      <c r="H139" s="200">
        <v>10</v>
      </c>
      <c r="I139" s="201"/>
      <c r="J139" s="202">
        <f>ROUND(I139*H139,2)</f>
        <v>0</v>
      </c>
      <c r="K139" s="198" t="s">
        <v>135</v>
      </c>
      <c r="L139" s="203"/>
      <c r="M139" s="204" t="s">
        <v>1</v>
      </c>
      <c r="N139" s="205" t="s">
        <v>40</v>
      </c>
      <c r="O139" s="88"/>
      <c r="P139" s="206">
        <f>O139*H139</f>
        <v>0</v>
      </c>
      <c r="Q139" s="206">
        <v>9.0000000000000006E-05</v>
      </c>
      <c r="R139" s="206">
        <f>Q139*H139</f>
        <v>0.00090000000000000008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171</v>
      </c>
      <c r="AT139" s="208" t="s">
        <v>131</v>
      </c>
      <c r="AU139" s="208" t="s">
        <v>82</v>
      </c>
      <c r="AY139" s="14" t="s">
        <v>136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82</v>
      </c>
      <c r="BK139" s="209">
        <f>ROUND(I139*H139,2)</f>
        <v>0</v>
      </c>
      <c r="BL139" s="14" t="s">
        <v>150</v>
      </c>
      <c r="BM139" s="208" t="s">
        <v>675</v>
      </c>
    </row>
    <row r="140" s="2" customFormat="1">
      <c r="A140" s="35"/>
      <c r="B140" s="36"/>
      <c r="C140" s="37"/>
      <c r="D140" s="210" t="s">
        <v>138</v>
      </c>
      <c r="E140" s="37"/>
      <c r="F140" s="211" t="s">
        <v>674</v>
      </c>
      <c r="G140" s="37"/>
      <c r="H140" s="37"/>
      <c r="I140" s="212"/>
      <c r="J140" s="37"/>
      <c r="K140" s="37"/>
      <c r="L140" s="41"/>
      <c r="M140" s="213"/>
      <c r="N140" s="21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82</v>
      </c>
    </row>
    <row r="141" s="2" customFormat="1" ht="24.15" customHeight="1">
      <c r="A141" s="35"/>
      <c r="B141" s="36"/>
      <c r="C141" s="196" t="s">
        <v>175</v>
      </c>
      <c r="D141" s="196" t="s">
        <v>131</v>
      </c>
      <c r="E141" s="197" t="s">
        <v>676</v>
      </c>
      <c r="F141" s="198" t="s">
        <v>677</v>
      </c>
      <c r="G141" s="199" t="s">
        <v>134</v>
      </c>
      <c r="H141" s="200">
        <v>10</v>
      </c>
      <c r="I141" s="201"/>
      <c r="J141" s="202">
        <f>ROUND(I141*H141,2)</f>
        <v>0</v>
      </c>
      <c r="K141" s="198" t="s">
        <v>135</v>
      </c>
      <c r="L141" s="203"/>
      <c r="M141" s="204" t="s">
        <v>1</v>
      </c>
      <c r="N141" s="205" t="s">
        <v>40</v>
      </c>
      <c r="O141" s="88"/>
      <c r="P141" s="206">
        <f>O141*H141</f>
        <v>0</v>
      </c>
      <c r="Q141" s="206">
        <v>0.00018000000000000001</v>
      </c>
      <c r="R141" s="206">
        <f>Q141*H141</f>
        <v>0.0018000000000000002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171</v>
      </c>
      <c r="AT141" s="208" t="s">
        <v>131</v>
      </c>
      <c r="AU141" s="208" t="s">
        <v>82</v>
      </c>
      <c r="AY141" s="14" t="s">
        <v>136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82</v>
      </c>
      <c r="BK141" s="209">
        <f>ROUND(I141*H141,2)</f>
        <v>0</v>
      </c>
      <c r="BL141" s="14" t="s">
        <v>150</v>
      </c>
      <c r="BM141" s="208" t="s">
        <v>678</v>
      </c>
    </row>
    <row r="142" s="2" customFormat="1">
      <c r="A142" s="35"/>
      <c r="B142" s="36"/>
      <c r="C142" s="37"/>
      <c r="D142" s="210" t="s">
        <v>138</v>
      </c>
      <c r="E142" s="37"/>
      <c r="F142" s="211" t="s">
        <v>677</v>
      </c>
      <c r="G142" s="37"/>
      <c r="H142" s="37"/>
      <c r="I142" s="212"/>
      <c r="J142" s="37"/>
      <c r="K142" s="37"/>
      <c r="L142" s="41"/>
      <c r="M142" s="213"/>
      <c r="N142" s="21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138</v>
      </c>
      <c r="AU142" s="14" t="s">
        <v>82</v>
      </c>
    </row>
    <row r="143" s="2" customFormat="1" ht="24.15" customHeight="1">
      <c r="A143" s="35"/>
      <c r="B143" s="36"/>
      <c r="C143" s="196" t="s">
        <v>180</v>
      </c>
      <c r="D143" s="196" t="s">
        <v>131</v>
      </c>
      <c r="E143" s="197" t="s">
        <v>679</v>
      </c>
      <c r="F143" s="198" t="s">
        <v>680</v>
      </c>
      <c r="G143" s="199" t="s">
        <v>134</v>
      </c>
      <c r="H143" s="200">
        <v>20</v>
      </c>
      <c r="I143" s="201"/>
      <c r="J143" s="202">
        <f>ROUND(I143*H143,2)</f>
        <v>0</v>
      </c>
      <c r="K143" s="198" t="s">
        <v>135</v>
      </c>
      <c r="L143" s="203"/>
      <c r="M143" s="204" t="s">
        <v>1</v>
      </c>
      <c r="N143" s="205" t="s">
        <v>40</v>
      </c>
      <c r="O143" s="88"/>
      <c r="P143" s="206">
        <f>O143*H143</f>
        <v>0</v>
      </c>
      <c r="Q143" s="206">
        <v>0.00123</v>
      </c>
      <c r="R143" s="206">
        <f>Q143*H143</f>
        <v>0.0246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171</v>
      </c>
      <c r="AT143" s="208" t="s">
        <v>131</v>
      </c>
      <c r="AU143" s="208" t="s">
        <v>82</v>
      </c>
      <c r="AY143" s="14" t="s">
        <v>136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4" t="s">
        <v>82</v>
      </c>
      <c r="BK143" s="209">
        <f>ROUND(I143*H143,2)</f>
        <v>0</v>
      </c>
      <c r="BL143" s="14" t="s">
        <v>150</v>
      </c>
      <c r="BM143" s="208" t="s">
        <v>681</v>
      </c>
    </row>
    <row r="144" s="2" customFormat="1">
      <c r="A144" s="35"/>
      <c r="B144" s="36"/>
      <c r="C144" s="37"/>
      <c r="D144" s="210" t="s">
        <v>138</v>
      </c>
      <c r="E144" s="37"/>
      <c r="F144" s="211" t="s">
        <v>680</v>
      </c>
      <c r="G144" s="37"/>
      <c r="H144" s="37"/>
      <c r="I144" s="212"/>
      <c r="J144" s="37"/>
      <c r="K144" s="37"/>
      <c r="L144" s="41"/>
      <c r="M144" s="213"/>
      <c r="N144" s="21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82</v>
      </c>
    </row>
    <row r="145" s="2" customFormat="1" ht="24.15" customHeight="1">
      <c r="A145" s="35"/>
      <c r="B145" s="36"/>
      <c r="C145" s="196" t="s">
        <v>185</v>
      </c>
      <c r="D145" s="196" t="s">
        <v>131</v>
      </c>
      <c r="E145" s="197" t="s">
        <v>682</v>
      </c>
      <c r="F145" s="198" t="s">
        <v>683</v>
      </c>
      <c r="G145" s="199" t="s">
        <v>134</v>
      </c>
      <c r="H145" s="200">
        <v>10</v>
      </c>
      <c r="I145" s="201"/>
      <c r="J145" s="202">
        <f>ROUND(I145*H145,2)</f>
        <v>0</v>
      </c>
      <c r="K145" s="198" t="s">
        <v>135</v>
      </c>
      <c r="L145" s="203"/>
      <c r="M145" s="204" t="s">
        <v>1</v>
      </c>
      <c r="N145" s="205" t="s">
        <v>40</v>
      </c>
      <c r="O145" s="88"/>
      <c r="P145" s="206">
        <f>O145*H145</f>
        <v>0</v>
      </c>
      <c r="Q145" s="206">
        <v>0.0085199999999999998</v>
      </c>
      <c r="R145" s="206">
        <f>Q145*H145</f>
        <v>0.085199999999999998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171</v>
      </c>
      <c r="AT145" s="208" t="s">
        <v>131</v>
      </c>
      <c r="AU145" s="208" t="s">
        <v>82</v>
      </c>
      <c r="AY145" s="14" t="s">
        <v>136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4" t="s">
        <v>82</v>
      </c>
      <c r="BK145" s="209">
        <f>ROUND(I145*H145,2)</f>
        <v>0</v>
      </c>
      <c r="BL145" s="14" t="s">
        <v>150</v>
      </c>
      <c r="BM145" s="208" t="s">
        <v>684</v>
      </c>
    </row>
    <row r="146" s="2" customFormat="1">
      <c r="A146" s="35"/>
      <c r="B146" s="36"/>
      <c r="C146" s="37"/>
      <c r="D146" s="210" t="s">
        <v>138</v>
      </c>
      <c r="E146" s="37"/>
      <c r="F146" s="211" t="s">
        <v>683</v>
      </c>
      <c r="G146" s="37"/>
      <c r="H146" s="37"/>
      <c r="I146" s="212"/>
      <c r="J146" s="37"/>
      <c r="K146" s="37"/>
      <c r="L146" s="41"/>
      <c r="M146" s="213"/>
      <c r="N146" s="21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138</v>
      </c>
      <c r="AU146" s="14" t="s">
        <v>82</v>
      </c>
    </row>
    <row r="147" s="2" customFormat="1" ht="24.15" customHeight="1">
      <c r="A147" s="35"/>
      <c r="B147" s="36"/>
      <c r="C147" s="196" t="s">
        <v>190</v>
      </c>
      <c r="D147" s="196" t="s">
        <v>131</v>
      </c>
      <c r="E147" s="197" t="s">
        <v>685</v>
      </c>
      <c r="F147" s="198" t="s">
        <v>686</v>
      </c>
      <c r="G147" s="199" t="s">
        <v>134</v>
      </c>
      <c r="H147" s="200">
        <v>40</v>
      </c>
      <c r="I147" s="201"/>
      <c r="J147" s="202">
        <f>ROUND(I147*H147,2)</f>
        <v>0</v>
      </c>
      <c r="K147" s="198" t="s">
        <v>135</v>
      </c>
      <c r="L147" s="203"/>
      <c r="M147" s="204" t="s">
        <v>1</v>
      </c>
      <c r="N147" s="205" t="s">
        <v>40</v>
      </c>
      <c r="O147" s="88"/>
      <c r="P147" s="206">
        <f>O147*H147</f>
        <v>0</v>
      </c>
      <c r="Q147" s="206">
        <v>0.00051999999999999995</v>
      </c>
      <c r="R147" s="206">
        <f>Q147*H147</f>
        <v>0.020799999999999999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171</v>
      </c>
      <c r="AT147" s="208" t="s">
        <v>131</v>
      </c>
      <c r="AU147" s="208" t="s">
        <v>82</v>
      </c>
      <c r="AY147" s="14" t="s">
        <v>136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82</v>
      </c>
      <c r="BK147" s="209">
        <f>ROUND(I147*H147,2)</f>
        <v>0</v>
      </c>
      <c r="BL147" s="14" t="s">
        <v>150</v>
      </c>
      <c r="BM147" s="208" t="s">
        <v>687</v>
      </c>
    </row>
    <row r="148" s="2" customFormat="1">
      <c r="A148" s="35"/>
      <c r="B148" s="36"/>
      <c r="C148" s="37"/>
      <c r="D148" s="210" t="s">
        <v>138</v>
      </c>
      <c r="E148" s="37"/>
      <c r="F148" s="211" t="s">
        <v>686</v>
      </c>
      <c r="G148" s="37"/>
      <c r="H148" s="37"/>
      <c r="I148" s="212"/>
      <c r="J148" s="37"/>
      <c r="K148" s="37"/>
      <c r="L148" s="41"/>
      <c r="M148" s="213"/>
      <c r="N148" s="21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138</v>
      </c>
      <c r="AU148" s="14" t="s">
        <v>82</v>
      </c>
    </row>
    <row r="149" s="2" customFormat="1" ht="24.15" customHeight="1">
      <c r="A149" s="35"/>
      <c r="B149" s="36"/>
      <c r="C149" s="196" t="s">
        <v>195</v>
      </c>
      <c r="D149" s="196" t="s">
        <v>131</v>
      </c>
      <c r="E149" s="197" t="s">
        <v>688</v>
      </c>
      <c r="F149" s="198" t="s">
        <v>689</v>
      </c>
      <c r="G149" s="199" t="s">
        <v>134</v>
      </c>
      <c r="H149" s="200">
        <v>40</v>
      </c>
      <c r="I149" s="201"/>
      <c r="J149" s="202">
        <f>ROUND(I149*H149,2)</f>
        <v>0</v>
      </c>
      <c r="K149" s="198" t="s">
        <v>135</v>
      </c>
      <c r="L149" s="203"/>
      <c r="M149" s="204" t="s">
        <v>1</v>
      </c>
      <c r="N149" s="205" t="s">
        <v>40</v>
      </c>
      <c r="O149" s="88"/>
      <c r="P149" s="206">
        <f>O149*H149</f>
        <v>0</v>
      </c>
      <c r="Q149" s="206">
        <v>9.0000000000000006E-05</v>
      </c>
      <c r="R149" s="206">
        <f>Q149*H149</f>
        <v>0.0036000000000000003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171</v>
      </c>
      <c r="AT149" s="208" t="s">
        <v>131</v>
      </c>
      <c r="AU149" s="208" t="s">
        <v>82</v>
      </c>
      <c r="AY149" s="14" t="s">
        <v>136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4" t="s">
        <v>82</v>
      </c>
      <c r="BK149" s="209">
        <f>ROUND(I149*H149,2)</f>
        <v>0</v>
      </c>
      <c r="BL149" s="14" t="s">
        <v>150</v>
      </c>
      <c r="BM149" s="208" t="s">
        <v>690</v>
      </c>
    </row>
    <row r="150" s="2" customFormat="1">
      <c r="A150" s="35"/>
      <c r="B150" s="36"/>
      <c r="C150" s="37"/>
      <c r="D150" s="210" t="s">
        <v>138</v>
      </c>
      <c r="E150" s="37"/>
      <c r="F150" s="211" t="s">
        <v>689</v>
      </c>
      <c r="G150" s="37"/>
      <c r="H150" s="37"/>
      <c r="I150" s="212"/>
      <c r="J150" s="37"/>
      <c r="K150" s="37"/>
      <c r="L150" s="41"/>
      <c r="M150" s="213"/>
      <c r="N150" s="21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138</v>
      </c>
      <c r="AU150" s="14" t="s">
        <v>82</v>
      </c>
    </row>
    <row r="151" s="2" customFormat="1" ht="24.15" customHeight="1">
      <c r="A151" s="35"/>
      <c r="B151" s="36"/>
      <c r="C151" s="196" t="s">
        <v>199</v>
      </c>
      <c r="D151" s="196" t="s">
        <v>131</v>
      </c>
      <c r="E151" s="197" t="s">
        <v>691</v>
      </c>
      <c r="F151" s="198" t="s">
        <v>692</v>
      </c>
      <c r="G151" s="199" t="s">
        <v>134</v>
      </c>
      <c r="H151" s="200">
        <v>4</v>
      </c>
      <c r="I151" s="201"/>
      <c r="J151" s="202">
        <f>ROUND(I151*H151,2)</f>
        <v>0</v>
      </c>
      <c r="K151" s="198" t="s">
        <v>135</v>
      </c>
      <c r="L151" s="203"/>
      <c r="M151" s="204" t="s">
        <v>1</v>
      </c>
      <c r="N151" s="205" t="s">
        <v>40</v>
      </c>
      <c r="O151" s="88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171</v>
      </c>
      <c r="AT151" s="208" t="s">
        <v>131</v>
      </c>
      <c r="AU151" s="208" t="s">
        <v>82</v>
      </c>
      <c r="AY151" s="14" t="s">
        <v>136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4" t="s">
        <v>82</v>
      </c>
      <c r="BK151" s="209">
        <f>ROUND(I151*H151,2)</f>
        <v>0</v>
      </c>
      <c r="BL151" s="14" t="s">
        <v>150</v>
      </c>
      <c r="BM151" s="208" t="s">
        <v>693</v>
      </c>
    </row>
    <row r="152" s="2" customFormat="1">
      <c r="A152" s="35"/>
      <c r="B152" s="36"/>
      <c r="C152" s="37"/>
      <c r="D152" s="210" t="s">
        <v>138</v>
      </c>
      <c r="E152" s="37"/>
      <c r="F152" s="211" t="s">
        <v>692</v>
      </c>
      <c r="G152" s="37"/>
      <c r="H152" s="37"/>
      <c r="I152" s="212"/>
      <c r="J152" s="37"/>
      <c r="K152" s="37"/>
      <c r="L152" s="41"/>
      <c r="M152" s="213"/>
      <c r="N152" s="214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138</v>
      </c>
      <c r="AU152" s="14" t="s">
        <v>82</v>
      </c>
    </row>
    <row r="153" s="2" customFormat="1" ht="24.15" customHeight="1">
      <c r="A153" s="35"/>
      <c r="B153" s="36"/>
      <c r="C153" s="196" t="s">
        <v>8</v>
      </c>
      <c r="D153" s="196" t="s">
        <v>131</v>
      </c>
      <c r="E153" s="197" t="s">
        <v>694</v>
      </c>
      <c r="F153" s="198" t="s">
        <v>695</v>
      </c>
      <c r="G153" s="199" t="s">
        <v>134</v>
      </c>
      <c r="H153" s="200">
        <v>32</v>
      </c>
      <c r="I153" s="201"/>
      <c r="J153" s="202">
        <f>ROUND(I153*H153,2)</f>
        <v>0</v>
      </c>
      <c r="K153" s="198" t="s">
        <v>135</v>
      </c>
      <c r="L153" s="203"/>
      <c r="M153" s="204" t="s">
        <v>1</v>
      </c>
      <c r="N153" s="205" t="s">
        <v>40</v>
      </c>
      <c r="O153" s="88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171</v>
      </c>
      <c r="AT153" s="208" t="s">
        <v>131</v>
      </c>
      <c r="AU153" s="208" t="s">
        <v>82</v>
      </c>
      <c r="AY153" s="14" t="s">
        <v>136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4" t="s">
        <v>82</v>
      </c>
      <c r="BK153" s="209">
        <f>ROUND(I153*H153,2)</f>
        <v>0</v>
      </c>
      <c r="BL153" s="14" t="s">
        <v>150</v>
      </c>
      <c r="BM153" s="208" t="s">
        <v>696</v>
      </c>
    </row>
    <row r="154" s="2" customFormat="1">
      <c r="A154" s="35"/>
      <c r="B154" s="36"/>
      <c r="C154" s="37"/>
      <c r="D154" s="210" t="s">
        <v>138</v>
      </c>
      <c r="E154" s="37"/>
      <c r="F154" s="211" t="s">
        <v>695</v>
      </c>
      <c r="G154" s="37"/>
      <c r="H154" s="37"/>
      <c r="I154" s="212"/>
      <c r="J154" s="37"/>
      <c r="K154" s="37"/>
      <c r="L154" s="41"/>
      <c r="M154" s="213"/>
      <c r="N154" s="21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138</v>
      </c>
      <c r="AU154" s="14" t="s">
        <v>82</v>
      </c>
    </row>
    <row r="155" s="2" customFormat="1" ht="24.15" customHeight="1">
      <c r="A155" s="35"/>
      <c r="B155" s="36"/>
      <c r="C155" s="196" t="s">
        <v>207</v>
      </c>
      <c r="D155" s="196" t="s">
        <v>131</v>
      </c>
      <c r="E155" s="197" t="s">
        <v>697</v>
      </c>
      <c r="F155" s="198" t="s">
        <v>698</v>
      </c>
      <c r="G155" s="199" t="s">
        <v>134</v>
      </c>
      <c r="H155" s="200">
        <v>84</v>
      </c>
      <c r="I155" s="201"/>
      <c r="J155" s="202">
        <f>ROUND(I155*H155,2)</f>
        <v>0</v>
      </c>
      <c r="K155" s="198" t="s">
        <v>135</v>
      </c>
      <c r="L155" s="203"/>
      <c r="M155" s="204" t="s">
        <v>1</v>
      </c>
      <c r="N155" s="205" t="s">
        <v>40</v>
      </c>
      <c r="O155" s="88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171</v>
      </c>
      <c r="AT155" s="208" t="s">
        <v>131</v>
      </c>
      <c r="AU155" s="208" t="s">
        <v>82</v>
      </c>
      <c r="AY155" s="14" t="s">
        <v>136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4" t="s">
        <v>82</v>
      </c>
      <c r="BK155" s="209">
        <f>ROUND(I155*H155,2)</f>
        <v>0</v>
      </c>
      <c r="BL155" s="14" t="s">
        <v>150</v>
      </c>
      <c r="BM155" s="208" t="s">
        <v>699</v>
      </c>
    </row>
    <row r="156" s="2" customFormat="1">
      <c r="A156" s="35"/>
      <c r="B156" s="36"/>
      <c r="C156" s="37"/>
      <c r="D156" s="210" t="s">
        <v>138</v>
      </c>
      <c r="E156" s="37"/>
      <c r="F156" s="211" t="s">
        <v>698</v>
      </c>
      <c r="G156" s="37"/>
      <c r="H156" s="37"/>
      <c r="I156" s="212"/>
      <c r="J156" s="37"/>
      <c r="K156" s="37"/>
      <c r="L156" s="41"/>
      <c r="M156" s="213"/>
      <c r="N156" s="21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138</v>
      </c>
      <c r="AU156" s="14" t="s">
        <v>82</v>
      </c>
    </row>
    <row r="157" s="2" customFormat="1" ht="24.15" customHeight="1">
      <c r="A157" s="35"/>
      <c r="B157" s="36"/>
      <c r="C157" s="196" t="s">
        <v>211</v>
      </c>
      <c r="D157" s="196" t="s">
        <v>131</v>
      </c>
      <c r="E157" s="197" t="s">
        <v>700</v>
      </c>
      <c r="F157" s="198" t="s">
        <v>701</v>
      </c>
      <c r="G157" s="199" t="s">
        <v>134</v>
      </c>
      <c r="H157" s="200">
        <v>32</v>
      </c>
      <c r="I157" s="201"/>
      <c r="J157" s="202">
        <f>ROUND(I157*H157,2)</f>
        <v>0</v>
      </c>
      <c r="K157" s="198" t="s">
        <v>135</v>
      </c>
      <c r="L157" s="203"/>
      <c r="M157" s="204" t="s">
        <v>1</v>
      </c>
      <c r="N157" s="205" t="s">
        <v>40</v>
      </c>
      <c r="O157" s="88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171</v>
      </c>
      <c r="AT157" s="208" t="s">
        <v>131</v>
      </c>
      <c r="AU157" s="208" t="s">
        <v>82</v>
      </c>
      <c r="AY157" s="14" t="s">
        <v>136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4" t="s">
        <v>82</v>
      </c>
      <c r="BK157" s="209">
        <f>ROUND(I157*H157,2)</f>
        <v>0</v>
      </c>
      <c r="BL157" s="14" t="s">
        <v>150</v>
      </c>
      <c r="BM157" s="208" t="s">
        <v>702</v>
      </c>
    </row>
    <row r="158" s="2" customFormat="1">
      <c r="A158" s="35"/>
      <c r="B158" s="36"/>
      <c r="C158" s="37"/>
      <c r="D158" s="210" t="s">
        <v>138</v>
      </c>
      <c r="E158" s="37"/>
      <c r="F158" s="211" t="s">
        <v>701</v>
      </c>
      <c r="G158" s="37"/>
      <c r="H158" s="37"/>
      <c r="I158" s="212"/>
      <c r="J158" s="37"/>
      <c r="K158" s="37"/>
      <c r="L158" s="41"/>
      <c r="M158" s="213"/>
      <c r="N158" s="21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138</v>
      </c>
      <c r="AU158" s="14" t="s">
        <v>82</v>
      </c>
    </row>
    <row r="159" s="2" customFormat="1" ht="24.15" customHeight="1">
      <c r="A159" s="35"/>
      <c r="B159" s="36"/>
      <c r="C159" s="215" t="s">
        <v>215</v>
      </c>
      <c r="D159" s="215" t="s">
        <v>139</v>
      </c>
      <c r="E159" s="216" t="s">
        <v>703</v>
      </c>
      <c r="F159" s="217" t="s">
        <v>704</v>
      </c>
      <c r="G159" s="218" t="s">
        <v>134</v>
      </c>
      <c r="H159" s="219">
        <v>5</v>
      </c>
      <c r="I159" s="220"/>
      <c r="J159" s="221">
        <f>ROUND(I159*H159,2)</f>
        <v>0</v>
      </c>
      <c r="K159" s="217" t="s">
        <v>135</v>
      </c>
      <c r="L159" s="41"/>
      <c r="M159" s="222" t="s">
        <v>1</v>
      </c>
      <c r="N159" s="223" t="s">
        <v>40</v>
      </c>
      <c r="O159" s="88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150</v>
      </c>
      <c r="AT159" s="208" t="s">
        <v>139</v>
      </c>
      <c r="AU159" s="208" t="s">
        <v>82</v>
      </c>
      <c r="AY159" s="14" t="s">
        <v>136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4" t="s">
        <v>82</v>
      </c>
      <c r="BK159" s="209">
        <f>ROUND(I159*H159,2)</f>
        <v>0</v>
      </c>
      <c r="BL159" s="14" t="s">
        <v>150</v>
      </c>
      <c r="BM159" s="208" t="s">
        <v>705</v>
      </c>
    </row>
    <row r="160" s="2" customFormat="1">
      <c r="A160" s="35"/>
      <c r="B160" s="36"/>
      <c r="C160" s="37"/>
      <c r="D160" s="210" t="s">
        <v>138</v>
      </c>
      <c r="E160" s="37"/>
      <c r="F160" s="211" t="s">
        <v>706</v>
      </c>
      <c r="G160" s="37"/>
      <c r="H160" s="37"/>
      <c r="I160" s="212"/>
      <c r="J160" s="37"/>
      <c r="K160" s="37"/>
      <c r="L160" s="41"/>
      <c r="M160" s="213"/>
      <c r="N160" s="214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138</v>
      </c>
      <c r="AU160" s="14" t="s">
        <v>82</v>
      </c>
    </row>
    <row r="161" s="2" customFormat="1">
      <c r="A161" s="35"/>
      <c r="B161" s="36"/>
      <c r="C161" s="37"/>
      <c r="D161" s="210" t="s">
        <v>236</v>
      </c>
      <c r="E161" s="37"/>
      <c r="F161" s="224" t="s">
        <v>666</v>
      </c>
      <c r="G161" s="37"/>
      <c r="H161" s="37"/>
      <c r="I161" s="212"/>
      <c r="J161" s="37"/>
      <c r="K161" s="37"/>
      <c r="L161" s="41"/>
      <c r="M161" s="213"/>
      <c r="N161" s="21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236</v>
      </c>
      <c r="AU161" s="14" t="s">
        <v>82</v>
      </c>
    </row>
    <row r="162" s="2" customFormat="1" ht="14.4" customHeight="1">
      <c r="A162" s="35"/>
      <c r="B162" s="36"/>
      <c r="C162" s="215" t="s">
        <v>219</v>
      </c>
      <c r="D162" s="215" t="s">
        <v>139</v>
      </c>
      <c r="E162" s="216" t="s">
        <v>707</v>
      </c>
      <c r="F162" s="217" t="s">
        <v>708</v>
      </c>
      <c r="G162" s="218" t="s">
        <v>134</v>
      </c>
      <c r="H162" s="219">
        <v>6</v>
      </c>
      <c r="I162" s="220"/>
      <c r="J162" s="221">
        <f>ROUND(I162*H162,2)</f>
        <v>0</v>
      </c>
      <c r="K162" s="217" t="s">
        <v>1</v>
      </c>
      <c r="L162" s="41"/>
      <c r="M162" s="222" t="s">
        <v>1</v>
      </c>
      <c r="N162" s="223" t="s">
        <v>40</v>
      </c>
      <c r="O162" s="88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150</v>
      </c>
      <c r="AT162" s="208" t="s">
        <v>139</v>
      </c>
      <c r="AU162" s="208" t="s">
        <v>82</v>
      </c>
      <c r="AY162" s="14" t="s">
        <v>136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4" t="s">
        <v>82</v>
      </c>
      <c r="BK162" s="209">
        <f>ROUND(I162*H162,2)</f>
        <v>0</v>
      </c>
      <c r="BL162" s="14" t="s">
        <v>150</v>
      </c>
      <c r="BM162" s="208" t="s">
        <v>709</v>
      </c>
    </row>
    <row r="163" s="2" customFormat="1">
      <c r="A163" s="35"/>
      <c r="B163" s="36"/>
      <c r="C163" s="37"/>
      <c r="D163" s="210" t="s">
        <v>138</v>
      </c>
      <c r="E163" s="37"/>
      <c r="F163" s="211" t="s">
        <v>710</v>
      </c>
      <c r="G163" s="37"/>
      <c r="H163" s="37"/>
      <c r="I163" s="212"/>
      <c r="J163" s="37"/>
      <c r="K163" s="37"/>
      <c r="L163" s="41"/>
      <c r="M163" s="213"/>
      <c r="N163" s="21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138</v>
      </c>
      <c r="AU163" s="14" t="s">
        <v>82</v>
      </c>
    </row>
    <row r="164" s="2" customFormat="1">
      <c r="A164" s="35"/>
      <c r="B164" s="36"/>
      <c r="C164" s="37"/>
      <c r="D164" s="210" t="s">
        <v>236</v>
      </c>
      <c r="E164" s="37"/>
      <c r="F164" s="224" t="s">
        <v>711</v>
      </c>
      <c r="G164" s="37"/>
      <c r="H164" s="37"/>
      <c r="I164" s="212"/>
      <c r="J164" s="37"/>
      <c r="K164" s="37"/>
      <c r="L164" s="41"/>
      <c r="M164" s="213"/>
      <c r="N164" s="21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236</v>
      </c>
      <c r="AU164" s="14" t="s">
        <v>82</v>
      </c>
    </row>
    <row r="165" s="2" customFormat="1" ht="24.15" customHeight="1">
      <c r="A165" s="35"/>
      <c r="B165" s="36"/>
      <c r="C165" s="215" t="s">
        <v>223</v>
      </c>
      <c r="D165" s="215" t="s">
        <v>139</v>
      </c>
      <c r="E165" s="216" t="s">
        <v>712</v>
      </c>
      <c r="F165" s="217" t="s">
        <v>713</v>
      </c>
      <c r="G165" s="218" t="s">
        <v>134</v>
      </c>
      <c r="H165" s="219">
        <v>30</v>
      </c>
      <c r="I165" s="220"/>
      <c r="J165" s="221">
        <f>ROUND(I165*H165,2)</f>
        <v>0</v>
      </c>
      <c r="K165" s="217" t="s">
        <v>135</v>
      </c>
      <c r="L165" s="41"/>
      <c r="M165" s="222" t="s">
        <v>1</v>
      </c>
      <c r="N165" s="223" t="s">
        <v>40</v>
      </c>
      <c r="O165" s="88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150</v>
      </c>
      <c r="AT165" s="208" t="s">
        <v>139</v>
      </c>
      <c r="AU165" s="208" t="s">
        <v>82</v>
      </c>
      <c r="AY165" s="14" t="s">
        <v>136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4" t="s">
        <v>82</v>
      </c>
      <c r="BK165" s="209">
        <f>ROUND(I165*H165,2)</f>
        <v>0</v>
      </c>
      <c r="BL165" s="14" t="s">
        <v>150</v>
      </c>
      <c r="BM165" s="208" t="s">
        <v>714</v>
      </c>
    </row>
    <row r="166" s="2" customFormat="1">
      <c r="A166" s="35"/>
      <c r="B166" s="36"/>
      <c r="C166" s="37"/>
      <c r="D166" s="210" t="s">
        <v>138</v>
      </c>
      <c r="E166" s="37"/>
      <c r="F166" s="211" t="s">
        <v>715</v>
      </c>
      <c r="G166" s="37"/>
      <c r="H166" s="37"/>
      <c r="I166" s="212"/>
      <c r="J166" s="37"/>
      <c r="K166" s="37"/>
      <c r="L166" s="41"/>
      <c r="M166" s="213"/>
      <c r="N166" s="21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138</v>
      </c>
      <c r="AU166" s="14" t="s">
        <v>82</v>
      </c>
    </row>
    <row r="167" s="2" customFormat="1" ht="24.15" customHeight="1">
      <c r="A167" s="35"/>
      <c r="B167" s="36"/>
      <c r="C167" s="215" t="s">
        <v>7</v>
      </c>
      <c r="D167" s="215" t="s">
        <v>139</v>
      </c>
      <c r="E167" s="216" t="s">
        <v>716</v>
      </c>
      <c r="F167" s="217" t="s">
        <v>717</v>
      </c>
      <c r="G167" s="218" t="s">
        <v>147</v>
      </c>
      <c r="H167" s="219">
        <v>25</v>
      </c>
      <c r="I167" s="220"/>
      <c r="J167" s="221">
        <f>ROUND(I167*H167,2)</f>
        <v>0</v>
      </c>
      <c r="K167" s="217" t="s">
        <v>135</v>
      </c>
      <c r="L167" s="41"/>
      <c r="M167" s="222" t="s">
        <v>1</v>
      </c>
      <c r="N167" s="223" t="s">
        <v>40</v>
      </c>
      <c r="O167" s="88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150</v>
      </c>
      <c r="AT167" s="208" t="s">
        <v>139</v>
      </c>
      <c r="AU167" s="208" t="s">
        <v>82</v>
      </c>
      <c r="AY167" s="14" t="s">
        <v>136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4" t="s">
        <v>82</v>
      </c>
      <c r="BK167" s="209">
        <f>ROUND(I167*H167,2)</f>
        <v>0</v>
      </c>
      <c r="BL167" s="14" t="s">
        <v>150</v>
      </c>
      <c r="BM167" s="208" t="s">
        <v>718</v>
      </c>
    </row>
    <row r="168" s="2" customFormat="1">
      <c r="A168" s="35"/>
      <c r="B168" s="36"/>
      <c r="C168" s="37"/>
      <c r="D168" s="210" t="s">
        <v>138</v>
      </c>
      <c r="E168" s="37"/>
      <c r="F168" s="211" t="s">
        <v>719</v>
      </c>
      <c r="G168" s="37"/>
      <c r="H168" s="37"/>
      <c r="I168" s="212"/>
      <c r="J168" s="37"/>
      <c r="K168" s="37"/>
      <c r="L168" s="41"/>
      <c r="M168" s="213"/>
      <c r="N168" s="21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138</v>
      </c>
      <c r="AU168" s="14" t="s">
        <v>82</v>
      </c>
    </row>
    <row r="169" s="2" customFormat="1">
      <c r="A169" s="35"/>
      <c r="B169" s="36"/>
      <c r="C169" s="37"/>
      <c r="D169" s="210" t="s">
        <v>236</v>
      </c>
      <c r="E169" s="37"/>
      <c r="F169" s="224" t="s">
        <v>720</v>
      </c>
      <c r="G169" s="37"/>
      <c r="H169" s="37"/>
      <c r="I169" s="212"/>
      <c r="J169" s="37"/>
      <c r="K169" s="37"/>
      <c r="L169" s="41"/>
      <c r="M169" s="213"/>
      <c r="N169" s="214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236</v>
      </c>
      <c r="AU169" s="14" t="s">
        <v>82</v>
      </c>
    </row>
    <row r="170" s="2" customFormat="1" ht="24.15" customHeight="1">
      <c r="A170" s="35"/>
      <c r="B170" s="36"/>
      <c r="C170" s="215" t="s">
        <v>238</v>
      </c>
      <c r="D170" s="215" t="s">
        <v>139</v>
      </c>
      <c r="E170" s="216" t="s">
        <v>721</v>
      </c>
      <c r="F170" s="217" t="s">
        <v>722</v>
      </c>
      <c r="G170" s="218" t="s">
        <v>723</v>
      </c>
      <c r="H170" s="219">
        <v>4</v>
      </c>
      <c r="I170" s="220"/>
      <c r="J170" s="221">
        <f>ROUND(I170*H170,2)</f>
        <v>0</v>
      </c>
      <c r="K170" s="217" t="s">
        <v>1</v>
      </c>
      <c r="L170" s="41"/>
      <c r="M170" s="222" t="s">
        <v>1</v>
      </c>
      <c r="N170" s="223" t="s">
        <v>40</v>
      </c>
      <c r="O170" s="88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150</v>
      </c>
      <c r="AT170" s="208" t="s">
        <v>139</v>
      </c>
      <c r="AU170" s="208" t="s">
        <v>82</v>
      </c>
      <c r="AY170" s="14" t="s">
        <v>136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4" t="s">
        <v>82</v>
      </c>
      <c r="BK170" s="209">
        <f>ROUND(I170*H170,2)</f>
        <v>0</v>
      </c>
      <c r="BL170" s="14" t="s">
        <v>150</v>
      </c>
      <c r="BM170" s="208" t="s">
        <v>724</v>
      </c>
    </row>
    <row r="171" s="2" customFormat="1">
      <c r="A171" s="35"/>
      <c r="B171" s="36"/>
      <c r="C171" s="37"/>
      <c r="D171" s="210" t="s">
        <v>138</v>
      </c>
      <c r="E171" s="37"/>
      <c r="F171" s="211" t="s">
        <v>725</v>
      </c>
      <c r="G171" s="37"/>
      <c r="H171" s="37"/>
      <c r="I171" s="212"/>
      <c r="J171" s="37"/>
      <c r="K171" s="37"/>
      <c r="L171" s="41"/>
      <c r="M171" s="213"/>
      <c r="N171" s="21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138</v>
      </c>
      <c r="AU171" s="14" t="s">
        <v>82</v>
      </c>
    </row>
    <row r="172" s="2" customFormat="1" ht="24.15" customHeight="1">
      <c r="A172" s="35"/>
      <c r="B172" s="36"/>
      <c r="C172" s="215" t="s">
        <v>242</v>
      </c>
      <c r="D172" s="215" t="s">
        <v>139</v>
      </c>
      <c r="E172" s="216" t="s">
        <v>726</v>
      </c>
      <c r="F172" s="217" t="s">
        <v>727</v>
      </c>
      <c r="G172" s="218" t="s">
        <v>632</v>
      </c>
      <c r="H172" s="219">
        <v>12</v>
      </c>
      <c r="I172" s="220"/>
      <c r="J172" s="221">
        <f>ROUND(I172*H172,2)</f>
        <v>0</v>
      </c>
      <c r="K172" s="217" t="s">
        <v>135</v>
      </c>
      <c r="L172" s="41"/>
      <c r="M172" s="222" t="s">
        <v>1</v>
      </c>
      <c r="N172" s="223" t="s">
        <v>40</v>
      </c>
      <c r="O172" s="88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150</v>
      </c>
      <c r="AT172" s="208" t="s">
        <v>139</v>
      </c>
      <c r="AU172" s="208" t="s">
        <v>82</v>
      </c>
      <c r="AY172" s="14" t="s">
        <v>136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4" t="s">
        <v>82</v>
      </c>
      <c r="BK172" s="209">
        <f>ROUND(I172*H172,2)</f>
        <v>0</v>
      </c>
      <c r="BL172" s="14" t="s">
        <v>150</v>
      </c>
      <c r="BM172" s="208" t="s">
        <v>728</v>
      </c>
    </row>
    <row r="173" s="2" customFormat="1">
      <c r="A173" s="35"/>
      <c r="B173" s="36"/>
      <c r="C173" s="37"/>
      <c r="D173" s="210" t="s">
        <v>138</v>
      </c>
      <c r="E173" s="37"/>
      <c r="F173" s="211" t="s">
        <v>729</v>
      </c>
      <c r="G173" s="37"/>
      <c r="H173" s="37"/>
      <c r="I173" s="212"/>
      <c r="J173" s="37"/>
      <c r="K173" s="37"/>
      <c r="L173" s="41"/>
      <c r="M173" s="213"/>
      <c r="N173" s="214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138</v>
      </c>
      <c r="AU173" s="14" t="s">
        <v>82</v>
      </c>
    </row>
    <row r="174" s="2" customFormat="1">
      <c r="A174" s="35"/>
      <c r="B174" s="36"/>
      <c r="C174" s="37"/>
      <c r="D174" s="210" t="s">
        <v>236</v>
      </c>
      <c r="E174" s="37"/>
      <c r="F174" s="224" t="s">
        <v>730</v>
      </c>
      <c r="G174" s="37"/>
      <c r="H174" s="37"/>
      <c r="I174" s="212"/>
      <c r="J174" s="37"/>
      <c r="K174" s="37"/>
      <c r="L174" s="41"/>
      <c r="M174" s="213"/>
      <c r="N174" s="21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236</v>
      </c>
      <c r="AU174" s="14" t="s">
        <v>82</v>
      </c>
    </row>
    <row r="175" s="2" customFormat="1" ht="24.15" customHeight="1">
      <c r="A175" s="35"/>
      <c r="B175" s="36"/>
      <c r="C175" s="215" t="s">
        <v>246</v>
      </c>
      <c r="D175" s="215" t="s">
        <v>139</v>
      </c>
      <c r="E175" s="216" t="s">
        <v>731</v>
      </c>
      <c r="F175" s="217" t="s">
        <v>732</v>
      </c>
      <c r="G175" s="218" t="s">
        <v>637</v>
      </c>
      <c r="H175" s="219">
        <v>4.5</v>
      </c>
      <c r="I175" s="220"/>
      <c r="J175" s="221">
        <f>ROUND(I175*H175,2)</f>
        <v>0</v>
      </c>
      <c r="K175" s="217" t="s">
        <v>135</v>
      </c>
      <c r="L175" s="41"/>
      <c r="M175" s="222" t="s">
        <v>1</v>
      </c>
      <c r="N175" s="223" t="s">
        <v>40</v>
      </c>
      <c r="O175" s="88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150</v>
      </c>
      <c r="AT175" s="208" t="s">
        <v>139</v>
      </c>
      <c r="AU175" s="208" t="s">
        <v>82</v>
      </c>
      <c r="AY175" s="14" t="s">
        <v>136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4" t="s">
        <v>82</v>
      </c>
      <c r="BK175" s="209">
        <f>ROUND(I175*H175,2)</f>
        <v>0</v>
      </c>
      <c r="BL175" s="14" t="s">
        <v>150</v>
      </c>
      <c r="BM175" s="208" t="s">
        <v>733</v>
      </c>
    </row>
    <row r="176" s="2" customFormat="1">
      <c r="A176" s="35"/>
      <c r="B176" s="36"/>
      <c r="C176" s="37"/>
      <c r="D176" s="210" t="s">
        <v>138</v>
      </c>
      <c r="E176" s="37"/>
      <c r="F176" s="211" t="s">
        <v>734</v>
      </c>
      <c r="G176" s="37"/>
      <c r="H176" s="37"/>
      <c r="I176" s="212"/>
      <c r="J176" s="37"/>
      <c r="K176" s="37"/>
      <c r="L176" s="41"/>
      <c r="M176" s="213"/>
      <c r="N176" s="214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138</v>
      </c>
      <c r="AU176" s="14" t="s">
        <v>82</v>
      </c>
    </row>
    <row r="177" s="2" customFormat="1" ht="24.15" customHeight="1">
      <c r="A177" s="35"/>
      <c r="B177" s="36"/>
      <c r="C177" s="215" t="s">
        <v>250</v>
      </c>
      <c r="D177" s="215" t="s">
        <v>139</v>
      </c>
      <c r="E177" s="216" t="s">
        <v>735</v>
      </c>
      <c r="F177" s="217" t="s">
        <v>736</v>
      </c>
      <c r="G177" s="218" t="s">
        <v>637</v>
      </c>
      <c r="H177" s="219">
        <v>4.5</v>
      </c>
      <c r="I177" s="220"/>
      <c r="J177" s="221">
        <f>ROUND(I177*H177,2)</f>
        <v>0</v>
      </c>
      <c r="K177" s="217" t="s">
        <v>135</v>
      </c>
      <c r="L177" s="41"/>
      <c r="M177" s="222" t="s">
        <v>1</v>
      </c>
      <c r="N177" s="223" t="s">
        <v>40</v>
      </c>
      <c r="O177" s="88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150</v>
      </c>
      <c r="AT177" s="208" t="s">
        <v>139</v>
      </c>
      <c r="AU177" s="208" t="s">
        <v>82</v>
      </c>
      <c r="AY177" s="14" t="s">
        <v>136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4" t="s">
        <v>82</v>
      </c>
      <c r="BK177" s="209">
        <f>ROUND(I177*H177,2)</f>
        <v>0</v>
      </c>
      <c r="BL177" s="14" t="s">
        <v>150</v>
      </c>
      <c r="BM177" s="208" t="s">
        <v>737</v>
      </c>
    </row>
    <row r="178" s="2" customFormat="1">
      <c r="A178" s="35"/>
      <c r="B178" s="36"/>
      <c r="C178" s="37"/>
      <c r="D178" s="210" t="s">
        <v>138</v>
      </c>
      <c r="E178" s="37"/>
      <c r="F178" s="211" t="s">
        <v>738</v>
      </c>
      <c r="G178" s="37"/>
      <c r="H178" s="37"/>
      <c r="I178" s="212"/>
      <c r="J178" s="37"/>
      <c r="K178" s="37"/>
      <c r="L178" s="41"/>
      <c r="M178" s="213"/>
      <c r="N178" s="214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138</v>
      </c>
      <c r="AU178" s="14" t="s">
        <v>82</v>
      </c>
    </row>
    <row r="179" s="12" customFormat="1" ht="25.92" customHeight="1">
      <c r="A179" s="12"/>
      <c r="B179" s="240"/>
      <c r="C179" s="241"/>
      <c r="D179" s="242" t="s">
        <v>74</v>
      </c>
      <c r="E179" s="243" t="s">
        <v>739</v>
      </c>
      <c r="F179" s="243" t="s">
        <v>740</v>
      </c>
      <c r="G179" s="241"/>
      <c r="H179" s="241"/>
      <c r="I179" s="244"/>
      <c r="J179" s="245">
        <f>BK179</f>
        <v>0</v>
      </c>
      <c r="K179" s="241"/>
      <c r="L179" s="246"/>
      <c r="M179" s="247"/>
      <c r="N179" s="248"/>
      <c r="O179" s="248"/>
      <c r="P179" s="249">
        <f>SUM(P180:P241)</f>
        <v>0</v>
      </c>
      <c r="Q179" s="248"/>
      <c r="R179" s="249">
        <f>SUM(R180:R241)</f>
        <v>0</v>
      </c>
      <c r="S179" s="248"/>
      <c r="T179" s="250">
        <f>SUM(T180:T241)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51" t="s">
        <v>150</v>
      </c>
      <c r="AT179" s="252" t="s">
        <v>74</v>
      </c>
      <c r="AU179" s="252" t="s">
        <v>75</v>
      </c>
      <c r="AY179" s="251" t="s">
        <v>136</v>
      </c>
      <c r="BK179" s="253">
        <f>SUM(BK180:BK241)</f>
        <v>0</v>
      </c>
    </row>
    <row r="180" s="2" customFormat="1" ht="24.15" customHeight="1">
      <c r="A180" s="35"/>
      <c r="B180" s="36"/>
      <c r="C180" s="215" t="s">
        <v>254</v>
      </c>
      <c r="D180" s="215" t="s">
        <v>139</v>
      </c>
      <c r="E180" s="216" t="s">
        <v>741</v>
      </c>
      <c r="F180" s="217" t="s">
        <v>742</v>
      </c>
      <c r="G180" s="218" t="s">
        <v>134</v>
      </c>
      <c r="H180" s="219">
        <v>1</v>
      </c>
      <c r="I180" s="220"/>
      <c r="J180" s="221">
        <f>ROUND(I180*H180,2)</f>
        <v>0</v>
      </c>
      <c r="K180" s="217" t="s">
        <v>135</v>
      </c>
      <c r="L180" s="41"/>
      <c r="M180" s="222" t="s">
        <v>1</v>
      </c>
      <c r="N180" s="223" t="s">
        <v>40</v>
      </c>
      <c r="O180" s="88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743</v>
      </c>
      <c r="AT180" s="208" t="s">
        <v>139</v>
      </c>
      <c r="AU180" s="208" t="s">
        <v>82</v>
      </c>
      <c r="AY180" s="14" t="s">
        <v>136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4" t="s">
        <v>82</v>
      </c>
      <c r="BK180" s="209">
        <f>ROUND(I180*H180,2)</f>
        <v>0</v>
      </c>
      <c r="BL180" s="14" t="s">
        <v>743</v>
      </c>
      <c r="BM180" s="208" t="s">
        <v>744</v>
      </c>
    </row>
    <row r="181" s="2" customFormat="1">
      <c r="A181" s="35"/>
      <c r="B181" s="36"/>
      <c r="C181" s="37"/>
      <c r="D181" s="210" t="s">
        <v>138</v>
      </c>
      <c r="E181" s="37"/>
      <c r="F181" s="211" t="s">
        <v>742</v>
      </c>
      <c r="G181" s="37"/>
      <c r="H181" s="37"/>
      <c r="I181" s="212"/>
      <c r="J181" s="37"/>
      <c r="K181" s="37"/>
      <c r="L181" s="41"/>
      <c r="M181" s="213"/>
      <c r="N181" s="214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138</v>
      </c>
      <c r="AU181" s="14" t="s">
        <v>82</v>
      </c>
    </row>
    <row r="182" s="2" customFormat="1" ht="24.15" customHeight="1">
      <c r="A182" s="35"/>
      <c r="B182" s="36"/>
      <c r="C182" s="215" t="s">
        <v>259</v>
      </c>
      <c r="D182" s="215" t="s">
        <v>139</v>
      </c>
      <c r="E182" s="216" t="s">
        <v>745</v>
      </c>
      <c r="F182" s="217" t="s">
        <v>746</v>
      </c>
      <c r="G182" s="218" t="s">
        <v>134</v>
      </c>
      <c r="H182" s="219">
        <v>1</v>
      </c>
      <c r="I182" s="220"/>
      <c r="J182" s="221">
        <f>ROUND(I182*H182,2)</f>
        <v>0</v>
      </c>
      <c r="K182" s="217" t="s">
        <v>135</v>
      </c>
      <c r="L182" s="41"/>
      <c r="M182" s="222" t="s">
        <v>1</v>
      </c>
      <c r="N182" s="223" t="s">
        <v>40</v>
      </c>
      <c r="O182" s="88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743</v>
      </c>
      <c r="AT182" s="208" t="s">
        <v>139</v>
      </c>
      <c r="AU182" s="208" t="s">
        <v>82</v>
      </c>
      <c r="AY182" s="14" t="s">
        <v>136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4" t="s">
        <v>82</v>
      </c>
      <c r="BK182" s="209">
        <f>ROUND(I182*H182,2)</f>
        <v>0</v>
      </c>
      <c r="BL182" s="14" t="s">
        <v>743</v>
      </c>
      <c r="BM182" s="208" t="s">
        <v>747</v>
      </c>
    </row>
    <row r="183" s="2" customFormat="1">
      <c r="A183" s="35"/>
      <c r="B183" s="36"/>
      <c r="C183" s="37"/>
      <c r="D183" s="210" t="s">
        <v>138</v>
      </c>
      <c r="E183" s="37"/>
      <c r="F183" s="211" t="s">
        <v>746</v>
      </c>
      <c r="G183" s="37"/>
      <c r="H183" s="37"/>
      <c r="I183" s="212"/>
      <c r="J183" s="37"/>
      <c r="K183" s="37"/>
      <c r="L183" s="41"/>
      <c r="M183" s="213"/>
      <c r="N183" s="21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138</v>
      </c>
      <c r="AU183" s="14" t="s">
        <v>82</v>
      </c>
    </row>
    <row r="184" s="2" customFormat="1" ht="24.15" customHeight="1">
      <c r="A184" s="35"/>
      <c r="B184" s="36"/>
      <c r="C184" s="196" t="s">
        <v>263</v>
      </c>
      <c r="D184" s="196" t="s">
        <v>131</v>
      </c>
      <c r="E184" s="197" t="s">
        <v>748</v>
      </c>
      <c r="F184" s="198" t="s">
        <v>749</v>
      </c>
      <c r="G184" s="199" t="s">
        <v>134</v>
      </c>
      <c r="H184" s="200">
        <v>32</v>
      </c>
      <c r="I184" s="201"/>
      <c r="J184" s="202">
        <f>ROUND(I184*H184,2)</f>
        <v>0</v>
      </c>
      <c r="K184" s="198" t="s">
        <v>135</v>
      </c>
      <c r="L184" s="203"/>
      <c r="M184" s="204" t="s">
        <v>1</v>
      </c>
      <c r="N184" s="205" t="s">
        <v>40</v>
      </c>
      <c r="O184" s="88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743</v>
      </c>
      <c r="AT184" s="208" t="s">
        <v>131</v>
      </c>
      <c r="AU184" s="208" t="s">
        <v>82</v>
      </c>
      <c r="AY184" s="14" t="s">
        <v>136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4" t="s">
        <v>82</v>
      </c>
      <c r="BK184" s="209">
        <f>ROUND(I184*H184,2)</f>
        <v>0</v>
      </c>
      <c r="BL184" s="14" t="s">
        <v>743</v>
      </c>
      <c r="BM184" s="208" t="s">
        <v>750</v>
      </c>
    </row>
    <row r="185" s="2" customFormat="1">
      <c r="A185" s="35"/>
      <c r="B185" s="36"/>
      <c r="C185" s="37"/>
      <c r="D185" s="210" t="s">
        <v>138</v>
      </c>
      <c r="E185" s="37"/>
      <c r="F185" s="211" t="s">
        <v>749</v>
      </c>
      <c r="G185" s="37"/>
      <c r="H185" s="37"/>
      <c r="I185" s="212"/>
      <c r="J185" s="37"/>
      <c r="K185" s="37"/>
      <c r="L185" s="41"/>
      <c r="M185" s="213"/>
      <c r="N185" s="21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138</v>
      </c>
      <c r="AU185" s="14" t="s">
        <v>82</v>
      </c>
    </row>
    <row r="186" s="2" customFormat="1" ht="24.15" customHeight="1">
      <c r="A186" s="35"/>
      <c r="B186" s="36"/>
      <c r="C186" s="196" t="s">
        <v>268</v>
      </c>
      <c r="D186" s="196" t="s">
        <v>131</v>
      </c>
      <c r="E186" s="197" t="s">
        <v>751</v>
      </c>
      <c r="F186" s="198" t="s">
        <v>752</v>
      </c>
      <c r="G186" s="199" t="s">
        <v>134</v>
      </c>
      <c r="H186" s="200">
        <v>16</v>
      </c>
      <c r="I186" s="201"/>
      <c r="J186" s="202">
        <f>ROUND(I186*H186,2)</f>
        <v>0</v>
      </c>
      <c r="K186" s="198" t="s">
        <v>135</v>
      </c>
      <c r="L186" s="203"/>
      <c r="M186" s="204" t="s">
        <v>1</v>
      </c>
      <c r="N186" s="205" t="s">
        <v>40</v>
      </c>
      <c r="O186" s="88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743</v>
      </c>
      <c r="AT186" s="208" t="s">
        <v>131</v>
      </c>
      <c r="AU186" s="208" t="s">
        <v>82</v>
      </c>
      <c r="AY186" s="14" t="s">
        <v>136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4" t="s">
        <v>82</v>
      </c>
      <c r="BK186" s="209">
        <f>ROUND(I186*H186,2)</f>
        <v>0</v>
      </c>
      <c r="BL186" s="14" t="s">
        <v>743</v>
      </c>
      <c r="BM186" s="208" t="s">
        <v>753</v>
      </c>
    </row>
    <row r="187" s="2" customFormat="1">
      <c r="A187" s="35"/>
      <c r="B187" s="36"/>
      <c r="C187" s="37"/>
      <c r="D187" s="210" t="s">
        <v>138</v>
      </c>
      <c r="E187" s="37"/>
      <c r="F187" s="211" t="s">
        <v>752</v>
      </c>
      <c r="G187" s="37"/>
      <c r="H187" s="37"/>
      <c r="I187" s="212"/>
      <c r="J187" s="37"/>
      <c r="K187" s="37"/>
      <c r="L187" s="41"/>
      <c r="M187" s="213"/>
      <c r="N187" s="21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138</v>
      </c>
      <c r="AU187" s="14" t="s">
        <v>82</v>
      </c>
    </row>
    <row r="188" s="2" customFormat="1" ht="24.15" customHeight="1">
      <c r="A188" s="35"/>
      <c r="B188" s="36"/>
      <c r="C188" s="215" t="s">
        <v>272</v>
      </c>
      <c r="D188" s="215" t="s">
        <v>139</v>
      </c>
      <c r="E188" s="216" t="s">
        <v>754</v>
      </c>
      <c r="F188" s="217" t="s">
        <v>755</v>
      </c>
      <c r="G188" s="218" t="s">
        <v>134</v>
      </c>
      <c r="H188" s="219">
        <v>32</v>
      </c>
      <c r="I188" s="220"/>
      <c r="J188" s="221">
        <f>ROUND(I188*H188,2)</f>
        <v>0</v>
      </c>
      <c r="K188" s="217" t="s">
        <v>135</v>
      </c>
      <c r="L188" s="41"/>
      <c r="M188" s="222" t="s">
        <v>1</v>
      </c>
      <c r="N188" s="223" t="s">
        <v>40</v>
      </c>
      <c r="O188" s="88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743</v>
      </c>
      <c r="AT188" s="208" t="s">
        <v>139</v>
      </c>
      <c r="AU188" s="208" t="s">
        <v>82</v>
      </c>
      <c r="AY188" s="14" t="s">
        <v>136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4" t="s">
        <v>82</v>
      </c>
      <c r="BK188" s="209">
        <f>ROUND(I188*H188,2)</f>
        <v>0</v>
      </c>
      <c r="BL188" s="14" t="s">
        <v>743</v>
      </c>
      <c r="BM188" s="208" t="s">
        <v>756</v>
      </c>
    </row>
    <row r="189" s="2" customFormat="1">
      <c r="A189" s="35"/>
      <c r="B189" s="36"/>
      <c r="C189" s="37"/>
      <c r="D189" s="210" t="s">
        <v>138</v>
      </c>
      <c r="E189" s="37"/>
      <c r="F189" s="211" t="s">
        <v>755</v>
      </c>
      <c r="G189" s="37"/>
      <c r="H189" s="37"/>
      <c r="I189" s="212"/>
      <c r="J189" s="37"/>
      <c r="K189" s="37"/>
      <c r="L189" s="41"/>
      <c r="M189" s="213"/>
      <c r="N189" s="214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138</v>
      </c>
      <c r="AU189" s="14" t="s">
        <v>82</v>
      </c>
    </row>
    <row r="190" s="2" customFormat="1" ht="24.15" customHeight="1">
      <c r="A190" s="35"/>
      <c r="B190" s="36"/>
      <c r="C190" s="215" t="s">
        <v>276</v>
      </c>
      <c r="D190" s="215" t="s">
        <v>139</v>
      </c>
      <c r="E190" s="216" t="s">
        <v>757</v>
      </c>
      <c r="F190" s="217" t="s">
        <v>758</v>
      </c>
      <c r="G190" s="218" t="s">
        <v>134</v>
      </c>
      <c r="H190" s="219">
        <v>16</v>
      </c>
      <c r="I190" s="220"/>
      <c r="J190" s="221">
        <f>ROUND(I190*H190,2)</f>
        <v>0</v>
      </c>
      <c r="K190" s="217" t="s">
        <v>135</v>
      </c>
      <c r="L190" s="41"/>
      <c r="M190" s="222" t="s">
        <v>1</v>
      </c>
      <c r="N190" s="223" t="s">
        <v>40</v>
      </c>
      <c r="O190" s="88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743</v>
      </c>
      <c r="AT190" s="208" t="s">
        <v>139</v>
      </c>
      <c r="AU190" s="208" t="s">
        <v>82</v>
      </c>
      <c r="AY190" s="14" t="s">
        <v>136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4" t="s">
        <v>82</v>
      </c>
      <c r="BK190" s="209">
        <f>ROUND(I190*H190,2)</f>
        <v>0</v>
      </c>
      <c r="BL190" s="14" t="s">
        <v>743</v>
      </c>
      <c r="BM190" s="208" t="s">
        <v>759</v>
      </c>
    </row>
    <row r="191" s="2" customFormat="1">
      <c r="A191" s="35"/>
      <c r="B191" s="36"/>
      <c r="C191" s="37"/>
      <c r="D191" s="210" t="s">
        <v>138</v>
      </c>
      <c r="E191" s="37"/>
      <c r="F191" s="211" t="s">
        <v>758</v>
      </c>
      <c r="G191" s="37"/>
      <c r="H191" s="37"/>
      <c r="I191" s="212"/>
      <c r="J191" s="37"/>
      <c r="K191" s="37"/>
      <c r="L191" s="41"/>
      <c r="M191" s="213"/>
      <c r="N191" s="21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138</v>
      </c>
      <c r="AU191" s="14" t="s">
        <v>82</v>
      </c>
    </row>
    <row r="192" s="2" customFormat="1" ht="14.4" customHeight="1">
      <c r="A192" s="35"/>
      <c r="B192" s="36"/>
      <c r="C192" s="215" t="s">
        <v>281</v>
      </c>
      <c r="D192" s="215" t="s">
        <v>139</v>
      </c>
      <c r="E192" s="216" t="s">
        <v>760</v>
      </c>
      <c r="F192" s="217" t="s">
        <v>761</v>
      </c>
      <c r="G192" s="218" t="s">
        <v>134</v>
      </c>
      <c r="H192" s="219">
        <v>1</v>
      </c>
      <c r="I192" s="220"/>
      <c r="J192" s="221">
        <f>ROUND(I192*H192,2)</f>
        <v>0</v>
      </c>
      <c r="K192" s="217" t="s">
        <v>1</v>
      </c>
      <c r="L192" s="41"/>
      <c r="M192" s="222" t="s">
        <v>1</v>
      </c>
      <c r="N192" s="223" t="s">
        <v>40</v>
      </c>
      <c r="O192" s="88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743</v>
      </c>
      <c r="AT192" s="208" t="s">
        <v>139</v>
      </c>
      <c r="AU192" s="208" t="s">
        <v>82</v>
      </c>
      <c r="AY192" s="14" t="s">
        <v>136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4" t="s">
        <v>82</v>
      </c>
      <c r="BK192" s="209">
        <f>ROUND(I192*H192,2)</f>
        <v>0</v>
      </c>
      <c r="BL192" s="14" t="s">
        <v>743</v>
      </c>
      <c r="BM192" s="208" t="s">
        <v>762</v>
      </c>
    </row>
    <row r="193" s="2" customFormat="1">
      <c r="A193" s="35"/>
      <c r="B193" s="36"/>
      <c r="C193" s="37"/>
      <c r="D193" s="210" t="s">
        <v>138</v>
      </c>
      <c r="E193" s="37"/>
      <c r="F193" s="211" t="s">
        <v>763</v>
      </c>
      <c r="G193" s="37"/>
      <c r="H193" s="37"/>
      <c r="I193" s="212"/>
      <c r="J193" s="37"/>
      <c r="K193" s="37"/>
      <c r="L193" s="41"/>
      <c r="M193" s="213"/>
      <c r="N193" s="21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138</v>
      </c>
      <c r="AU193" s="14" t="s">
        <v>82</v>
      </c>
    </row>
    <row r="194" s="2" customFormat="1" ht="24.15" customHeight="1">
      <c r="A194" s="35"/>
      <c r="B194" s="36"/>
      <c r="C194" s="215" t="s">
        <v>286</v>
      </c>
      <c r="D194" s="215" t="s">
        <v>139</v>
      </c>
      <c r="E194" s="216" t="s">
        <v>764</v>
      </c>
      <c r="F194" s="217" t="s">
        <v>765</v>
      </c>
      <c r="G194" s="218" t="s">
        <v>134</v>
      </c>
      <c r="H194" s="219">
        <v>1</v>
      </c>
      <c r="I194" s="220"/>
      <c r="J194" s="221">
        <f>ROUND(I194*H194,2)</f>
        <v>0</v>
      </c>
      <c r="K194" s="217" t="s">
        <v>135</v>
      </c>
      <c r="L194" s="41"/>
      <c r="M194" s="222" t="s">
        <v>1</v>
      </c>
      <c r="N194" s="223" t="s">
        <v>40</v>
      </c>
      <c r="O194" s="88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743</v>
      </c>
      <c r="AT194" s="208" t="s">
        <v>139</v>
      </c>
      <c r="AU194" s="208" t="s">
        <v>82</v>
      </c>
      <c r="AY194" s="14" t="s">
        <v>136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4" t="s">
        <v>82</v>
      </c>
      <c r="BK194" s="209">
        <f>ROUND(I194*H194,2)</f>
        <v>0</v>
      </c>
      <c r="BL194" s="14" t="s">
        <v>743</v>
      </c>
      <c r="BM194" s="208" t="s">
        <v>766</v>
      </c>
    </row>
    <row r="195" s="2" customFormat="1">
      <c r="A195" s="35"/>
      <c r="B195" s="36"/>
      <c r="C195" s="37"/>
      <c r="D195" s="210" t="s">
        <v>138</v>
      </c>
      <c r="E195" s="37"/>
      <c r="F195" s="211" t="s">
        <v>765</v>
      </c>
      <c r="G195" s="37"/>
      <c r="H195" s="37"/>
      <c r="I195" s="212"/>
      <c r="J195" s="37"/>
      <c r="K195" s="37"/>
      <c r="L195" s="41"/>
      <c r="M195" s="213"/>
      <c r="N195" s="21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138</v>
      </c>
      <c r="AU195" s="14" t="s">
        <v>82</v>
      </c>
    </row>
    <row r="196" s="2" customFormat="1" ht="24.15" customHeight="1">
      <c r="A196" s="35"/>
      <c r="B196" s="36"/>
      <c r="C196" s="196" t="s">
        <v>290</v>
      </c>
      <c r="D196" s="196" t="s">
        <v>131</v>
      </c>
      <c r="E196" s="197" t="s">
        <v>767</v>
      </c>
      <c r="F196" s="198" t="s">
        <v>768</v>
      </c>
      <c r="G196" s="199" t="s">
        <v>134</v>
      </c>
      <c r="H196" s="200">
        <v>1</v>
      </c>
      <c r="I196" s="201"/>
      <c r="J196" s="202">
        <f>ROUND(I196*H196,2)</f>
        <v>0</v>
      </c>
      <c r="K196" s="198" t="s">
        <v>135</v>
      </c>
      <c r="L196" s="203"/>
      <c r="M196" s="204" t="s">
        <v>1</v>
      </c>
      <c r="N196" s="205" t="s">
        <v>40</v>
      </c>
      <c r="O196" s="88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148</v>
      </c>
      <c r="AT196" s="208" t="s">
        <v>131</v>
      </c>
      <c r="AU196" s="208" t="s">
        <v>82</v>
      </c>
      <c r="AY196" s="14" t="s">
        <v>136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4" t="s">
        <v>82</v>
      </c>
      <c r="BK196" s="209">
        <f>ROUND(I196*H196,2)</f>
        <v>0</v>
      </c>
      <c r="BL196" s="14" t="s">
        <v>148</v>
      </c>
      <c r="BM196" s="208" t="s">
        <v>769</v>
      </c>
    </row>
    <row r="197" s="2" customFormat="1">
      <c r="A197" s="35"/>
      <c r="B197" s="36"/>
      <c r="C197" s="37"/>
      <c r="D197" s="210" t="s">
        <v>138</v>
      </c>
      <c r="E197" s="37"/>
      <c r="F197" s="211" t="s">
        <v>768</v>
      </c>
      <c r="G197" s="37"/>
      <c r="H197" s="37"/>
      <c r="I197" s="212"/>
      <c r="J197" s="37"/>
      <c r="K197" s="37"/>
      <c r="L197" s="41"/>
      <c r="M197" s="213"/>
      <c r="N197" s="214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138</v>
      </c>
      <c r="AU197" s="14" t="s">
        <v>82</v>
      </c>
    </row>
    <row r="198" s="2" customFormat="1" ht="24.15" customHeight="1">
      <c r="A198" s="35"/>
      <c r="B198" s="36"/>
      <c r="C198" s="215" t="s">
        <v>294</v>
      </c>
      <c r="D198" s="215" t="s">
        <v>139</v>
      </c>
      <c r="E198" s="216" t="s">
        <v>770</v>
      </c>
      <c r="F198" s="217" t="s">
        <v>771</v>
      </c>
      <c r="G198" s="218" t="s">
        <v>134</v>
      </c>
      <c r="H198" s="219">
        <v>16</v>
      </c>
      <c r="I198" s="220"/>
      <c r="J198" s="221">
        <f>ROUND(I198*H198,2)</f>
        <v>0</v>
      </c>
      <c r="K198" s="217" t="s">
        <v>135</v>
      </c>
      <c r="L198" s="41"/>
      <c r="M198" s="222" t="s">
        <v>1</v>
      </c>
      <c r="N198" s="223" t="s">
        <v>40</v>
      </c>
      <c r="O198" s="88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743</v>
      </c>
      <c r="AT198" s="208" t="s">
        <v>139</v>
      </c>
      <c r="AU198" s="208" t="s">
        <v>82</v>
      </c>
      <c r="AY198" s="14" t="s">
        <v>136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4" t="s">
        <v>82</v>
      </c>
      <c r="BK198" s="209">
        <f>ROUND(I198*H198,2)</f>
        <v>0</v>
      </c>
      <c r="BL198" s="14" t="s">
        <v>743</v>
      </c>
      <c r="BM198" s="208" t="s">
        <v>772</v>
      </c>
    </row>
    <row r="199" s="2" customFormat="1">
      <c r="A199" s="35"/>
      <c r="B199" s="36"/>
      <c r="C199" s="37"/>
      <c r="D199" s="210" t="s">
        <v>138</v>
      </c>
      <c r="E199" s="37"/>
      <c r="F199" s="211" t="s">
        <v>771</v>
      </c>
      <c r="G199" s="37"/>
      <c r="H199" s="37"/>
      <c r="I199" s="212"/>
      <c r="J199" s="37"/>
      <c r="K199" s="37"/>
      <c r="L199" s="41"/>
      <c r="M199" s="213"/>
      <c r="N199" s="21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138</v>
      </c>
      <c r="AU199" s="14" t="s">
        <v>82</v>
      </c>
    </row>
    <row r="200" s="2" customFormat="1" ht="24.15" customHeight="1">
      <c r="A200" s="35"/>
      <c r="B200" s="36"/>
      <c r="C200" s="196" t="s">
        <v>298</v>
      </c>
      <c r="D200" s="196" t="s">
        <v>131</v>
      </c>
      <c r="E200" s="197" t="s">
        <v>773</v>
      </c>
      <c r="F200" s="198" t="s">
        <v>774</v>
      </c>
      <c r="G200" s="199" t="s">
        <v>134</v>
      </c>
      <c r="H200" s="200">
        <v>16</v>
      </c>
      <c r="I200" s="201"/>
      <c r="J200" s="202">
        <f>ROUND(I200*H200,2)</f>
        <v>0</v>
      </c>
      <c r="K200" s="198" t="s">
        <v>135</v>
      </c>
      <c r="L200" s="203"/>
      <c r="M200" s="204" t="s">
        <v>1</v>
      </c>
      <c r="N200" s="205" t="s">
        <v>40</v>
      </c>
      <c r="O200" s="88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148</v>
      </c>
      <c r="AT200" s="208" t="s">
        <v>131</v>
      </c>
      <c r="AU200" s="208" t="s">
        <v>82</v>
      </c>
      <c r="AY200" s="14" t="s">
        <v>136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4" t="s">
        <v>82</v>
      </c>
      <c r="BK200" s="209">
        <f>ROUND(I200*H200,2)</f>
        <v>0</v>
      </c>
      <c r="BL200" s="14" t="s">
        <v>148</v>
      </c>
      <c r="BM200" s="208" t="s">
        <v>775</v>
      </c>
    </row>
    <row r="201" s="2" customFormat="1">
      <c r="A201" s="35"/>
      <c r="B201" s="36"/>
      <c r="C201" s="37"/>
      <c r="D201" s="210" t="s">
        <v>138</v>
      </c>
      <c r="E201" s="37"/>
      <c r="F201" s="211" t="s">
        <v>774</v>
      </c>
      <c r="G201" s="37"/>
      <c r="H201" s="37"/>
      <c r="I201" s="212"/>
      <c r="J201" s="37"/>
      <c r="K201" s="37"/>
      <c r="L201" s="41"/>
      <c r="M201" s="213"/>
      <c r="N201" s="21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138</v>
      </c>
      <c r="AU201" s="14" t="s">
        <v>82</v>
      </c>
    </row>
    <row r="202" s="2" customFormat="1" ht="24.15" customHeight="1">
      <c r="A202" s="35"/>
      <c r="B202" s="36"/>
      <c r="C202" s="196" t="s">
        <v>302</v>
      </c>
      <c r="D202" s="196" t="s">
        <v>131</v>
      </c>
      <c r="E202" s="197" t="s">
        <v>776</v>
      </c>
      <c r="F202" s="198" t="s">
        <v>777</v>
      </c>
      <c r="G202" s="199" t="s">
        <v>134</v>
      </c>
      <c r="H202" s="200">
        <v>32</v>
      </c>
      <c r="I202" s="201"/>
      <c r="J202" s="202">
        <f>ROUND(I202*H202,2)</f>
        <v>0</v>
      </c>
      <c r="K202" s="198" t="s">
        <v>135</v>
      </c>
      <c r="L202" s="203"/>
      <c r="M202" s="204" t="s">
        <v>1</v>
      </c>
      <c r="N202" s="205" t="s">
        <v>40</v>
      </c>
      <c r="O202" s="88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148</v>
      </c>
      <c r="AT202" s="208" t="s">
        <v>131</v>
      </c>
      <c r="AU202" s="208" t="s">
        <v>82</v>
      </c>
      <c r="AY202" s="14" t="s">
        <v>136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4" t="s">
        <v>82</v>
      </c>
      <c r="BK202" s="209">
        <f>ROUND(I202*H202,2)</f>
        <v>0</v>
      </c>
      <c r="BL202" s="14" t="s">
        <v>148</v>
      </c>
      <c r="BM202" s="208" t="s">
        <v>778</v>
      </c>
    </row>
    <row r="203" s="2" customFormat="1">
      <c r="A203" s="35"/>
      <c r="B203" s="36"/>
      <c r="C203" s="37"/>
      <c r="D203" s="210" t="s">
        <v>138</v>
      </c>
      <c r="E203" s="37"/>
      <c r="F203" s="211" t="s">
        <v>777</v>
      </c>
      <c r="G203" s="37"/>
      <c r="H203" s="37"/>
      <c r="I203" s="212"/>
      <c r="J203" s="37"/>
      <c r="K203" s="37"/>
      <c r="L203" s="41"/>
      <c r="M203" s="213"/>
      <c r="N203" s="214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138</v>
      </c>
      <c r="AU203" s="14" t="s">
        <v>82</v>
      </c>
    </row>
    <row r="204" s="2" customFormat="1" ht="49.05" customHeight="1">
      <c r="A204" s="35"/>
      <c r="B204" s="36"/>
      <c r="C204" s="196" t="s">
        <v>306</v>
      </c>
      <c r="D204" s="196" t="s">
        <v>131</v>
      </c>
      <c r="E204" s="197" t="s">
        <v>779</v>
      </c>
      <c r="F204" s="198" t="s">
        <v>780</v>
      </c>
      <c r="G204" s="199" t="s">
        <v>134</v>
      </c>
      <c r="H204" s="200">
        <v>1</v>
      </c>
      <c r="I204" s="201"/>
      <c r="J204" s="202">
        <f>ROUND(I204*H204,2)</f>
        <v>0</v>
      </c>
      <c r="K204" s="198" t="s">
        <v>135</v>
      </c>
      <c r="L204" s="203"/>
      <c r="M204" s="204" t="s">
        <v>1</v>
      </c>
      <c r="N204" s="205" t="s">
        <v>40</v>
      </c>
      <c r="O204" s="88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148</v>
      </c>
      <c r="AT204" s="208" t="s">
        <v>131</v>
      </c>
      <c r="AU204" s="208" t="s">
        <v>82</v>
      </c>
      <c r="AY204" s="14" t="s">
        <v>136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4" t="s">
        <v>82</v>
      </c>
      <c r="BK204" s="209">
        <f>ROUND(I204*H204,2)</f>
        <v>0</v>
      </c>
      <c r="BL204" s="14" t="s">
        <v>148</v>
      </c>
      <c r="BM204" s="208" t="s">
        <v>781</v>
      </c>
    </row>
    <row r="205" s="2" customFormat="1">
      <c r="A205" s="35"/>
      <c r="B205" s="36"/>
      <c r="C205" s="37"/>
      <c r="D205" s="210" t="s">
        <v>138</v>
      </c>
      <c r="E205" s="37"/>
      <c r="F205" s="211" t="s">
        <v>780</v>
      </c>
      <c r="G205" s="37"/>
      <c r="H205" s="37"/>
      <c r="I205" s="212"/>
      <c r="J205" s="37"/>
      <c r="K205" s="37"/>
      <c r="L205" s="41"/>
      <c r="M205" s="213"/>
      <c r="N205" s="214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138</v>
      </c>
      <c r="AU205" s="14" t="s">
        <v>82</v>
      </c>
    </row>
    <row r="206" s="2" customFormat="1" ht="24.15" customHeight="1">
      <c r="A206" s="35"/>
      <c r="B206" s="36"/>
      <c r="C206" s="196" t="s">
        <v>310</v>
      </c>
      <c r="D206" s="196" t="s">
        <v>131</v>
      </c>
      <c r="E206" s="197" t="s">
        <v>782</v>
      </c>
      <c r="F206" s="198" t="s">
        <v>783</v>
      </c>
      <c r="G206" s="199" t="s">
        <v>134</v>
      </c>
      <c r="H206" s="200">
        <v>60</v>
      </c>
      <c r="I206" s="201"/>
      <c r="J206" s="202">
        <f>ROUND(I206*H206,2)</f>
        <v>0</v>
      </c>
      <c r="K206" s="198" t="s">
        <v>1</v>
      </c>
      <c r="L206" s="203"/>
      <c r="M206" s="204" t="s">
        <v>1</v>
      </c>
      <c r="N206" s="205" t="s">
        <v>40</v>
      </c>
      <c r="O206" s="88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148</v>
      </c>
      <c r="AT206" s="208" t="s">
        <v>131</v>
      </c>
      <c r="AU206" s="208" t="s">
        <v>82</v>
      </c>
      <c r="AY206" s="14" t="s">
        <v>136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4" t="s">
        <v>82</v>
      </c>
      <c r="BK206" s="209">
        <f>ROUND(I206*H206,2)</f>
        <v>0</v>
      </c>
      <c r="BL206" s="14" t="s">
        <v>148</v>
      </c>
      <c r="BM206" s="208" t="s">
        <v>784</v>
      </c>
    </row>
    <row r="207" s="2" customFormat="1">
      <c r="A207" s="35"/>
      <c r="B207" s="36"/>
      <c r="C207" s="37"/>
      <c r="D207" s="210" t="s">
        <v>138</v>
      </c>
      <c r="E207" s="37"/>
      <c r="F207" s="211" t="s">
        <v>783</v>
      </c>
      <c r="G207" s="37"/>
      <c r="H207" s="37"/>
      <c r="I207" s="212"/>
      <c r="J207" s="37"/>
      <c r="K207" s="37"/>
      <c r="L207" s="41"/>
      <c r="M207" s="213"/>
      <c r="N207" s="214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138</v>
      </c>
      <c r="AU207" s="14" t="s">
        <v>82</v>
      </c>
    </row>
    <row r="208" s="2" customFormat="1" ht="24.15" customHeight="1">
      <c r="A208" s="35"/>
      <c r="B208" s="36"/>
      <c r="C208" s="196" t="s">
        <v>314</v>
      </c>
      <c r="D208" s="196" t="s">
        <v>131</v>
      </c>
      <c r="E208" s="197" t="s">
        <v>785</v>
      </c>
      <c r="F208" s="198" t="s">
        <v>786</v>
      </c>
      <c r="G208" s="199" t="s">
        <v>134</v>
      </c>
      <c r="H208" s="200">
        <v>2</v>
      </c>
      <c r="I208" s="201"/>
      <c r="J208" s="202">
        <f>ROUND(I208*H208,2)</f>
        <v>0</v>
      </c>
      <c r="K208" s="198" t="s">
        <v>135</v>
      </c>
      <c r="L208" s="203"/>
      <c r="M208" s="204" t="s">
        <v>1</v>
      </c>
      <c r="N208" s="205" t="s">
        <v>40</v>
      </c>
      <c r="O208" s="88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148</v>
      </c>
      <c r="AT208" s="208" t="s">
        <v>131</v>
      </c>
      <c r="AU208" s="208" t="s">
        <v>82</v>
      </c>
      <c r="AY208" s="14" t="s">
        <v>136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4" t="s">
        <v>82</v>
      </c>
      <c r="BK208" s="209">
        <f>ROUND(I208*H208,2)</f>
        <v>0</v>
      </c>
      <c r="BL208" s="14" t="s">
        <v>148</v>
      </c>
      <c r="BM208" s="208" t="s">
        <v>787</v>
      </c>
    </row>
    <row r="209" s="2" customFormat="1">
      <c r="A209" s="35"/>
      <c r="B209" s="36"/>
      <c r="C209" s="37"/>
      <c r="D209" s="210" t="s">
        <v>138</v>
      </c>
      <c r="E209" s="37"/>
      <c r="F209" s="211" t="s">
        <v>786</v>
      </c>
      <c r="G209" s="37"/>
      <c r="H209" s="37"/>
      <c r="I209" s="212"/>
      <c r="J209" s="37"/>
      <c r="K209" s="37"/>
      <c r="L209" s="41"/>
      <c r="M209" s="213"/>
      <c r="N209" s="214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138</v>
      </c>
      <c r="AU209" s="14" t="s">
        <v>82</v>
      </c>
    </row>
    <row r="210" s="2" customFormat="1" ht="24.15" customHeight="1">
      <c r="A210" s="35"/>
      <c r="B210" s="36"/>
      <c r="C210" s="196" t="s">
        <v>318</v>
      </c>
      <c r="D210" s="196" t="s">
        <v>131</v>
      </c>
      <c r="E210" s="197" t="s">
        <v>788</v>
      </c>
      <c r="F210" s="198" t="s">
        <v>789</v>
      </c>
      <c r="G210" s="199" t="s">
        <v>134</v>
      </c>
      <c r="H210" s="200">
        <v>32</v>
      </c>
      <c r="I210" s="201"/>
      <c r="J210" s="202">
        <f>ROUND(I210*H210,2)</f>
        <v>0</v>
      </c>
      <c r="K210" s="198" t="s">
        <v>135</v>
      </c>
      <c r="L210" s="203"/>
      <c r="M210" s="204" t="s">
        <v>1</v>
      </c>
      <c r="N210" s="205" t="s">
        <v>40</v>
      </c>
      <c r="O210" s="88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8" t="s">
        <v>148</v>
      </c>
      <c r="AT210" s="208" t="s">
        <v>131</v>
      </c>
      <c r="AU210" s="208" t="s">
        <v>82</v>
      </c>
      <c r="AY210" s="14" t="s">
        <v>136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4" t="s">
        <v>82</v>
      </c>
      <c r="BK210" s="209">
        <f>ROUND(I210*H210,2)</f>
        <v>0</v>
      </c>
      <c r="BL210" s="14" t="s">
        <v>148</v>
      </c>
      <c r="BM210" s="208" t="s">
        <v>790</v>
      </c>
    </row>
    <row r="211" s="2" customFormat="1">
      <c r="A211" s="35"/>
      <c r="B211" s="36"/>
      <c r="C211" s="37"/>
      <c r="D211" s="210" t="s">
        <v>138</v>
      </c>
      <c r="E211" s="37"/>
      <c r="F211" s="211" t="s">
        <v>789</v>
      </c>
      <c r="G211" s="37"/>
      <c r="H211" s="37"/>
      <c r="I211" s="212"/>
      <c r="J211" s="37"/>
      <c r="K211" s="37"/>
      <c r="L211" s="41"/>
      <c r="M211" s="213"/>
      <c r="N211" s="21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138</v>
      </c>
      <c r="AU211" s="14" t="s">
        <v>82</v>
      </c>
    </row>
    <row r="212" s="2" customFormat="1" ht="14.4" customHeight="1">
      <c r="A212" s="35"/>
      <c r="B212" s="36"/>
      <c r="C212" s="196" t="s">
        <v>323</v>
      </c>
      <c r="D212" s="196" t="s">
        <v>131</v>
      </c>
      <c r="E212" s="197" t="s">
        <v>791</v>
      </c>
      <c r="F212" s="198" t="s">
        <v>792</v>
      </c>
      <c r="G212" s="199" t="s">
        <v>134</v>
      </c>
      <c r="H212" s="200">
        <v>32</v>
      </c>
      <c r="I212" s="201"/>
      <c r="J212" s="202">
        <f>ROUND(I212*H212,2)</f>
        <v>0</v>
      </c>
      <c r="K212" s="198" t="s">
        <v>1</v>
      </c>
      <c r="L212" s="203"/>
      <c r="M212" s="204" t="s">
        <v>1</v>
      </c>
      <c r="N212" s="205" t="s">
        <v>40</v>
      </c>
      <c r="O212" s="88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148</v>
      </c>
      <c r="AT212" s="208" t="s">
        <v>131</v>
      </c>
      <c r="AU212" s="208" t="s">
        <v>82</v>
      </c>
      <c r="AY212" s="14" t="s">
        <v>136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4" t="s">
        <v>82</v>
      </c>
      <c r="BK212" s="209">
        <f>ROUND(I212*H212,2)</f>
        <v>0</v>
      </c>
      <c r="BL212" s="14" t="s">
        <v>148</v>
      </c>
      <c r="BM212" s="208" t="s">
        <v>793</v>
      </c>
    </row>
    <row r="213" s="2" customFormat="1">
      <c r="A213" s="35"/>
      <c r="B213" s="36"/>
      <c r="C213" s="37"/>
      <c r="D213" s="210" t="s">
        <v>138</v>
      </c>
      <c r="E213" s="37"/>
      <c r="F213" s="211" t="s">
        <v>792</v>
      </c>
      <c r="G213" s="37"/>
      <c r="H213" s="37"/>
      <c r="I213" s="212"/>
      <c r="J213" s="37"/>
      <c r="K213" s="37"/>
      <c r="L213" s="41"/>
      <c r="M213" s="213"/>
      <c r="N213" s="214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138</v>
      </c>
      <c r="AU213" s="14" t="s">
        <v>82</v>
      </c>
    </row>
    <row r="214" s="2" customFormat="1" ht="14.4" customHeight="1">
      <c r="A214" s="35"/>
      <c r="B214" s="36"/>
      <c r="C214" s="196" t="s">
        <v>327</v>
      </c>
      <c r="D214" s="196" t="s">
        <v>131</v>
      </c>
      <c r="E214" s="197" t="s">
        <v>794</v>
      </c>
      <c r="F214" s="198" t="s">
        <v>795</v>
      </c>
      <c r="G214" s="199" t="s">
        <v>134</v>
      </c>
      <c r="H214" s="200">
        <v>32</v>
      </c>
      <c r="I214" s="201"/>
      <c r="J214" s="202">
        <f>ROUND(I214*H214,2)</f>
        <v>0</v>
      </c>
      <c r="K214" s="198" t="s">
        <v>1</v>
      </c>
      <c r="L214" s="203"/>
      <c r="M214" s="204" t="s">
        <v>1</v>
      </c>
      <c r="N214" s="205" t="s">
        <v>40</v>
      </c>
      <c r="O214" s="88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148</v>
      </c>
      <c r="AT214" s="208" t="s">
        <v>131</v>
      </c>
      <c r="AU214" s="208" t="s">
        <v>82</v>
      </c>
      <c r="AY214" s="14" t="s">
        <v>136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4" t="s">
        <v>82</v>
      </c>
      <c r="BK214" s="209">
        <f>ROUND(I214*H214,2)</f>
        <v>0</v>
      </c>
      <c r="BL214" s="14" t="s">
        <v>148</v>
      </c>
      <c r="BM214" s="208" t="s">
        <v>796</v>
      </c>
    </row>
    <row r="215" s="2" customFormat="1">
      <c r="A215" s="35"/>
      <c r="B215" s="36"/>
      <c r="C215" s="37"/>
      <c r="D215" s="210" t="s">
        <v>138</v>
      </c>
      <c r="E215" s="37"/>
      <c r="F215" s="211" t="s">
        <v>795</v>
      </c>
      <c r="G215" s="37"/>
      <c r="H215" s="37"/>
      <c r="I215" s="212"/>
      <c r="J215" s="37"/>
      <c r="K215" s="37"/>
      <c r="L215" s="41"/>
      <c r="M215" s="213"/>
      <c r="N215" s="21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138</v>
      </c>
      <c r="AU215" s="14" t="s">
        <v>82</v>
      </c>
    </row>
    <row r="216" s="2" customFormat="1" ht="14.4" customHeight="1">
      <c r="A216" s="35"/>
      <c r="B216" s="36"/>
      <c r="C216" s="215" t="s">
        <v>331</v>
      </c>
      <c r="D216" s="215" t="s">
        <v>139</v>
      </c>
      <c r="E216" s="216" t="s">
        <v>797</v>
      </c>
      <c r="F216" s="217" t="s">
        <v>798</v>
      </c>
      <c r="G216" s="218" t="s">
        <v>134</v>
      </c>
      <c r="H216" s="219">
        <v>1</v>
      </c>
      <c r="I216" s="220"/>
      <c r="J216" s="221">
        <f>ROUND(I216*H216,2)</f>
        <v>0</v>
      </c>
      <c r="K216" s="217" t="s">
        <v>1</v>
      </c>
      <c r="L216" s="41"/>
      <c r="M216" s="222" t="s">
        <v>1</v>
      </c>
      <c r="N216" s="223" t="s">
        <v>40</v>
      </c>
      <c r="O216" s="88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743</v>
      </c>
      <c r="AT216" s="208" t="s">
        <v>139</v>
      </c>
      <c r="AU216" s="208" t="s">
        <v>82</v>
      </c>
      <c r="AY216" s="14" t="s">
        <v>136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4" t="s">
        <v>82</v>
      </c>
      <c r="BK216" s="209">
        <f>ROUND(I216*H216,2)</f>
        <v>0</v>
      </c>
      <c r="BL216" s="14" t="s">
        <v>743</v>
      </c>
      <c r="BM216" s="208" t="s">
        <v>799</v>
      </c>
    </row>
    <row r="217" s="2" customFormat="1">
      <c r="A217" s="35"/>
      <c r="B217" s="36"/>
      <c r="C217" s="37"/>
      <c r="D217" s="210" t="s">
        <v>138</v>
      </c>
      <c r="E217" s="37"/>
      <c r="F217" s="211" t="s">
        <v>800</v>
      </c>
      <c r="G217" s="37"/>
      <c r="H217" s="37"/>
      <c r="I217" s="212"/>
      <c r="J217" s="37"/>
      <c r="K217" s="37"/>
      <c r="L217" s="41"/>
      <c r="M217" s="213"/>
      <c r="N217" s="21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138</v>
      </c>
      <c r="AU217" s="14" t="s">
        <v>82</v>
      </c>
    </row>
    <row r="218" s="2" customFormat="1" ht="24.15" customHeight="1">
      <c r="A218" s="35"/>
      <c r="B218" s="36"/>
      <c r="C218" s="215" t="s">
        <v>335</v>
      </c>
      <c r="D218" s="215" t="s">
        <v>139</v>
      </c>
      <c r="E218" s="216" t="s">
        <v>801</v>
      </c>
      <c r="F218" s="217" t="s">
        <v>802</v>
      </c>
      <c r="G218" s="218" t="s">
        <v>134</v>
      </c>
      <c r="H218" s="219">
        <v>1</v>
      </c>
      <c r="I218" s="220"/>
      <c r="J218" s="221">
        <f>ROUND(I218*H218,2)</f>
        <v>0</v>
      </c>
      <c r="K218" s="217" t="s">
        <v>135</v>
      </c>
      <c r="L218" s="41"/>
      <c r="M218" s="222" t="s">
        <v>1</v>
      </c>
      <c r="N218" s="223" t="s">
        <v>40</v>
      </c>
      <c r="O218" s="88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743</v>
      </c>
      <c r="AT218" s="208" t="s">
        <v>139</v>
      </c>
      <c r="AU218" s="208" t="s">
        <v>82</v>
      </c>
      <c r="AY218" s="14" t="s">
        <v>136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4" t="s">
        <v>82</v>
      </c>
      <c r="BK218" s="209">
        <f>ROUND(I218*H218,2)</f>
        <v>0</v>
      </c>
      <c r="BL218" s="14" t="s">
        <v>743</v>
      </c>
      <c r="BM218" s="208" t="s">
        <v>803</v>
      </c>
    </row>
    <row r="219" s="2" customFormat="1">
      <c r="A219" s="35"/>
      <c r="B219" s="36"/>
      <c r="C219" s="37"/>
      <c r="D219" s="210" t="s">
        <v>138</v>
      </c>
      <c r="E219" s="37"/>
      <c r="F219" s="211" t="s">
        <v>802</v>
      </c>
      <c r="G219" s="37"/>
      <c r="H219" s="37"/>
      <c r="I219" s="212"/>
      <c r="J219" s="37"/>
      <c r="K219" s="37"/>
      <c r="L219" s="41"/>
      <c r="M219" s="213"/>
      <c r="N219" s="214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138</v>
      </c>
      <c r="AU219" s="14" t="s">
        <v>82</v>
      </c>
    </row>
    <row r="220" s="2" customFormat="1" ht="24.15" customHeight="1">
      <c r="A220" s="35"/>
      <c r="B220" s="36"/>
      <c r="C220" s="215" t="s">
        <v>339</v>
      </c>
      <c r="D220" s="215" t="s">
        <v>139</v>
      </c>
      <c r="E220" s="216" t="s">
        <v>804</v>
      </c>
      <c r="F220" s="217" t="s">
        <v>805</v>
      </c>
      <c r="G220" s="218" t="s">
        <v>134</v>
      </c>
      <c r="H220" s="219">
        <v>16</v>
      </c>
      <c r="I220" s="220"/>
      <c r="J220" s="221">
        <f>ROUND(I220*H220,2)</f>
        <v>0</v>
      </c>
      <c r="K220" s="217" t="s">
        <v>135</v>
      </c>
      <c r="L220" s="41"/>
      <c r="M220" s="222" t="s">
        <v>1</v>
      </c>
      <c r="N220" s="223" t="s">
        <v>40</v>
      </c>
      <c r="O220" s="88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743</v>
      </c>
      <c r="AT220" s="208" t="s">
        <v>139</v>
      </c>
      <c r="AU220" s="208" t="s">
        <v>82</v>
      </c>
      <c r="AY220" s="14" t="s">
        <v>136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4" t="s">
        <v>82</v>
      </c>
      <c r="BK220" s="209">
        <f>ROUND(I220*H220,2)</f>
        <v>0</v>
      </c>
      <c r="BL220" s="14" t="s">
        <v>743</v>
      </c>
      <c r="BM220" s="208" t="s">
        <v>806</v>
      </c>
    </row>
    <row r="221" s="2" customFormat="1">
      <c r="A221" s="35"/>
      <c r="B221" s="36"/>
      <c r="C221" s="37"/>
      <c r="D221" s="210" t="s">
        <v>138</v>
      </c>
      <c r="E221" s="37"/>
      <c r="F221" s="211" t="s">
        <v>805</v>
      </c>
      <c r="G221" s="37"/>
      <c r="H221" s="37"/>
      <c r="I221" s="212"/>
      <c r="J221" s="37"/>
      <c r="K221" s="37"/>
      <c r="L221" s="41"/>
      <c r="M221" s="213"/>
      <c r="N221" s="21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138</v>
      </c>
      <c r="AU221" s="14" t="s">
        <v>82</v>
      </c>
    </row>
    <row r="222" s="2" customFormat="1" ht="24.15" customHeight="1">
      <c r="A222" s="35"/>
      <c r="B222" s="36"/>
      <c r="C222" s="215" t="s">
        <v>343</v>
      </c>
      <c r="D222" s="215" t="s">
        <v>139</v>
      </c>
      <c r="E222" s="216" t="s">
        <v>807</v>
      </c>
      <c r="F222" s="217" t="s">
        <v>808</v>
      </c>
      <c r="G222" s="218" t="s">
        <v>147</v>
      </c>
      <c r="H222" s="219">
        <v>5</v>
      </c>
      <c r="I222" s="220"/>
      <c r="J222" s="221">
        <f>ROUND(I222*H222,2)</f>
        <v>0</v>
      </c>
      <c r="K222" s="217" t="s">
        <v>135</v>
      </c>
      <c r="L222" s="41"/>
      <c r="M222" s="222" t="s">
        <v>1</v>
      </c>
      <c r="N222" s="223" t="s">
        <v>40</v>
      </c>
      <c r="O222" s="88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743</v>
      </c>
      <c r="AT222" s="208" t="s">
        <v>139</v>
      </c>
      <c r="AU222" s="208" t="s">
        <v>82</v>
      </c>
      <c r="AY222" s="14" t="s">
        <v>136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4" t="s">
        <v>82</v>
      </c>
      <c r="BK222" s="209">
        <f>ROUND(I222*H222,2)</f>
        <v>0</v>
      </c>
      <c r="BL222" s="14" t="s">
        <v>743</v>
      </c>
      <c r="BM222" s="208" t="s">
        <v>809</v>
      </c>
    </row>
    <row r="223" s="2" customFormat="1">
      <c r="A223" s="35"/>
      <c r="B223" s="36"/>
      <c r="C223" s="37"/>
      <c r="D223" s="210" t="s">
        <v>138</v>
      </c>
      <c r="E223" s="37"/>
      <c r="F223" s="211" t="s">
        <v>808</v>
      </c>
      <c r="G223" s="37"/>
      <c r="H223" s="37"/>
      <c r="I223" s="212"/>
      <c r="J223" s="37"/>
      <c r="K223" s="37"/>
      <c r="L223" s="41"/>
      <c r="M223" s="213"/>
      <c r="N223" s="21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138</v>
      </c>
      <c r="AU223" s="14" t="s">
        <v>82</v>
      </c>
    </row>
    <row r="224" s="2" customFormat="1" ht="24.15" customHeight="1">
      <c r="A224" s="35"/>
      <c r="B224" s="36"/>
      <c r="C224" s="215" t="s">
        <v>347</v>
      </c>
      <c r="D224" s="215" t="s">
        <v>139</v>
      </c>
      <c r="E224" s="216" t="s">
        <v>810</v>
      </c>
      <c r="F224" s="217" t="s">
        <v>811</v>
      </c>
      <c r="G224" s="218" t="s">
        <v>134</v>
      </c>
      <c r="H224" s="219">
        <v>3</v>
      </c>
      <c r="I224" s="220"/>
      <c r="J224" s="221">
        <f>ROUND(I224*H224,2)</f>
        <v>0</v>
      </c>
      <c r="K224" s="217" t="s">
        <v>135</v>
      </c>
      <c r="L224" s="41"/>
      <c r="M224" s="222" t="s">
        <v>1</v>
      </c>
      <c r="N224" s="223" t="s">
        <v>40</v>
      </c>
      <c r="O224" s="88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8" t="s">
        <v>743</v>
      </c>
      <c r="AT224" s="208" t="s">
        <v>139</v>
      </c>
      <c r="AU224" s="208" t="s">
        <v>82</v>
      </c>
      <c r="AY224" s="14" t="s">
        <v>136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4" t="s">
        <v>82</v>
      </c>
      <c r="BK224" s="209">
        <f>ROUND(I224*H224,2)</f>
        <v>0</v>
      </c>
      <c r="BL224" s="14" t="s">
        <v>743</v>
      </c>
      <c r="BM224" s="208" t="s">
        <v>812</v>
      </c>
    </row>
    <row r="225" s="2" customFormat="1">
      <c r="A225" s="35"/>
      <c r="B225" s="36"/>
      <c r="C225" s="37"/>
      <c r="D225" s="210" t="s">
        <v>138</v>
      </c>
      <c r="E225" s="37"/>
      <c r="F225" s="211" t="s">
        <v>813</v>
      </c>
      <c r="G225" s="37"/>
      <c r="H225" s="37"/>
      <c r="I225" s="212"/>
      <c r="J225" s="37"/>
      <c r="K225" s="37"/>
      <c r="L225" s="41"/>
      <c r="M225" s="213"/>
      <c r="N225" s="214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138</v>
      </c>
      <c r="AU225" s="14" t="s">
        <v>82</v>
      </c>
    </row>
    <row r="226" s="2" customFormat="1" ht="24.15" customHeight="1">
      <c r="A226" s="35"/>
      <c r="B226" s="36"/>
      <c r="C226" s="196" t="s">
        <v>352</v>
      </c>
      <c r="D226" s="196" t="s">
        <v>131</v>
      </c>
      <c r="E226" s="197" t="s">
        <v>814</v>
      </c>
      <c r="F226" s="198" t="s">
        <v>815</v>
      </c>
      <c r="G226" s="199" t="s">
        <v>134</v>
      </c>
      <c r="H226" s="200">
        <v>1</v>
      </c>
      <c r="I226" s="201"/>
      <c r="J226" s="202">
        <f>ROUND(I226*H226,2)</f>
        <v>0</v>
      </c>
      <c r="K226" s="198" t="s">
        <v>135</v>
      </c>
      <c r="L226" s="203"/>
      <c r="M226" s="204" t="s">
        <v>1</v>
      </c>
      <c r="N226" s="205" t="s">
        <v>40</v>
      </c>
      <c r="O226" s="88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148</v>
      </c>
      <c r="AT226" s="208" t="s">
        <v>131</v>
      </c>
      <c r="AU226" s="208" t="s">
        <v>82</v>
      </c>
      <c r="AY226" s="14" t="s">
        <v>136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4" t="s">
        <v>82</v>
      </c>
      <c r="BK226" s="209">
        <f>ROUND(I226*H226,2)</f>
        <v>0</v>
      </c>
      <c r="BL226" s="14" t="s">
        <v>148</v>
      </c>
      <c r="BM226" s="208" t="s">
        <v>816</v>
      </c>
    </row>
    <row r="227" s="2" customFormat="1">
      <c r="A227" s="35"/>
      <c r="B227" s="36"/>
      <c r="C227" s="37"/>
      <c r="D227" s="210" t="s">
        <v>138</v>
      </c>
      <c r="E227" s="37"/>
      <c r="F227" s="211" t="s">
        <v>815</v>
      </c>
      <c r="G227" s="37"/>
      <c r="H227" s="37"/>
      <c r="I227" s="212"/>
      <c r="J227" s="37"/>
      <c r="K227" s="37"/>
      <c r="L227" s="41"/>
      <c r="M227" s="213"/>
      <c r="N227" s="21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138</v>
      </c>
      <c r="AU227" s="14" t="s">
        <v>82</v>
      </c>
    </row>
    <row r="228" s="2" customFormat="1" ht="24.15" customHeight="1">
      <c r="A228" s="35"/>
      <c r="B228" s="36"/>
      <c r="C228" s="196" t="s">
        <v>356</v>
      </c>
      <c r="D228" s="196" t="s">
        <v>131</v>
      </c>
      <c r="E228" s="197" t="s">
        <v>817</v>
      </c>
      <c r="F228" s="198" t="s">
        <v>818</v>
      </c>
      <c r="G228" s="199" t="s">
        <v>134</v>
      </c>
      <c r="H228" s="200">
        <v>1</v>
      </c>
      <c r="I228" s="201"/>
      <c r="J228" s="202">
        <f>ROUND(I228*H228,2)</f>
        <v>0</v>
      </c>
      <c r="K228" s="198" t="s">
        <v>135</v>
      </c>
      <c r="L228" s="203"/>
      <c r="M228" s="204" t="s">
        <v>1</v>
      </c>
      <c r="N228" s="205" t="s">
        <v>40</v>
      </c>
      <c r="O228" s="88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148</v>
      </c>
      <c r="AT228" s="208" t="s">
        <v>131</v>
      </c>
      <c r="AU228" s="208" t="s">
        <v>82</v>
      </c>
      <c r="AY228" s="14" t="s">
        <v>136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4" t="s">
        <v>82</v>
      </c>
      <c r="BK228" s="209">
        <f>ROUND(I228*H228,2)</f>
        <v>0</v>
      </c>
      <c r="BL228" s="14" t="s">
        <v>148</v>
      </c>
      <c r="BM228" s="208" t="s">
        <v>819</v>
      </c>
    </row>
    <row r="229" s="2" customFormat="1">
      <c r="A229" s="35"/>
      <c r="B229" s="36"/>
      <c r="C229" s="37"/>
      <c r="D229" s="210" t="s">
        <v>138</v>
      </c>
      <c r="E229" s="37"/>
      <c r="F229" s="211" t="s">
        <v>818</v>
      </c>
      <c r="G229" s="37"/>
      <c r="H229" s="37"/>
      <c r="I229" s="212"/>
      <c r="J229" s="37"/>
      <c r="K229" s="37"/>
      <c r="L229" s="41"/>
      <c r="M229" s="213"/>
      <c r="N229" s="214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138</v>
      </c>
      <c r="AU229" s="14" t="s">
        <v>82</v>
      </c>
    </row>
    <row r="230" s="2" customFormat="1" ht="24.15" customHeight="1">
      <c r="A230" s="35"/>
      <c r="B230" s="36"/>
      <c r="C230" s="196" t="s">
        <v>360</v>
      </c>
      <c r="D230" s="196" t="s">
        <v>131</v>
      </c>
      <c r="E230" s="197" t="s">
        <v>820</v>
      </c>
      <c r="F230" s="198" t="s">
        <v>821</v>
      </c>
      <c r="G230" s="199" t="s">
        <v>134</v>
      </c>
      <c r="H230" s="200">
        <v>1</v>
      </c>
      <c r="I230" s="201"/>
      <c r="J230" s="202">
        <f>ROUND(I230*H230,2)</f>
        <v>0</v>
      </c>
      <c r="K230" s="198" t="s">
        <v>135</v>
      </c>
      <c r="L230" s="203"/>
      <c r="M230" s="204" t="s">
        <v>1</v>
      </c>
      <c r="N230" s="205" t="s">
        <v>40</v>
      </c>
      <c r="O230" s="88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148</v>
      </c>
      <c r="AT230" s="208" t="s">
        <v>131</v>
      </c>
      <c r="AU230" s="208" t="s">
        <v>82</v>
      </c>
      <c r="AY230" s="14" t="s">
        <v>136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4" t="s">
        <v>82</v>
      </c>
      <c r="BK230" s="209">
        <f>ROUND(I230*H230,2)</f>
        <v>0</v>
      </c>
      <c r="BL230" s="14" t="s">
        <v>148</v>
      </c>
      <c r="BM230" s="208" t="s">
        <v>822</v>
      </c>
    </row>
    <row r="231" s="2" customFormat="1">
      <c r="A231" s="35"/>
      <c r="B231" s="36"/>
      <c r="C231" s="37"/>
      <c r="D231" s="210" t="s">
        <v>138</v>
      </c>
      <c r="E231" s="37"/>
      <c r="F231" s="211" t="s">
        <v>821</v>
      </c>
      <c r="G231" s="37"/>
      <c r="H231" s="37"/>
      <c r="I231" s="212"/>
      <c r="J231" s="37"/>
      <c r="K231" s="37"/>
      <c r="L231" s="41"/>
      <c r="M231" s="213"/>
      <c r="N231" s="214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138</v>
      </c>
      <c r="AU231" s="14" t="s">
        <v>82</v>
      </c>
    </row>
    <row r="232" s="2" customFormat="1" ht="24.15" customHeight="1">
      <c r="A232" s="35"/>
      <c r="B232" s="36"/>
      <c r="C232" s="196" t="s">
        <v>364</v>
      </c>
      <c r="D232" s="196" t="s">
        <v>131</v>
      </c>
      <c r="E232" s="197" t="s">
        <v>823</v>
      </c>
      <c r="F232" s="198" t="s">
        <v>824</v>
      </c>
      <c r="G232" s="199" t="s">
        <v>134</v>
      </c>
      <c r="H232" s="200">
        <v>1</v>
      </c>
      <c r="I232" s="201"/>
      <c r="J232" s="202">
        <f>ROUND(I232*H232,2)</f>
        <v>0</v>
      </c>
      <c r="K232" s="198" t="s">
        <v>135</v>
      </c>
      <c r="L232" s="203"/>
      <c r="M232" s="204" t="s">
        <v>1</v>
      </c>
      <c r="N232" s="205" t="s">
        <v>40</v>
      </c>
      <c r="O232" s="88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148</v>
      </c>
      <c r="AT232" s="208" t="s">
        <v>131</v>
      </c>
      <c r="AU232" s="208" t="s">
        <v>82</v>
      </c>
      <c r="AY232" s="14" t="s">
        <v>136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4" t="s">
        <v>82</v>
      </c>
      <c r="BK232" s="209">
        <f>ROUND(I232*H232,2)</f>
        <v>0</v>
      </c>
      <c r="BL232" s="14" t="s">
        <v>148</v>
      </c>
      <c r="BM232" s="208" t="s">
        <v>825</v>
      </c>
    </row>
    <row r="233" s="2" customFormat="1">
      <c r="A233" s="35"/>
      <c r="B233" s="36"/>
      <c r="C233" s="37"/>
      <c r="D233" s="210" t="s">
        <v>138</v>
      </c>
      <c r="E233" s="37"/>
      <c r="F233" s="211" t="s">
        <v>824</v>
      </c>
      <c r="G233" s="37"/>
      <c r="H233" s="37"/>
      <c r="I233" s="212"/>
      <c r="J233" s="37"/>
      <c r="K233" s="37"/>
      <c r="L233" s="41"/>
      <c r="M233" s="213"/>
      <c r="N233" s="214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138</v>
      </c>
      <c r="AU233" s="14" t="s">
        <v>82</v>
      </c>
    </row>
    <row r="234" s="2" customFormat="1" ht="24.15" customHeight="1">
      <c r="A234" s="35"/>
      <c r="B234" s="36"/>
      <c r="C234" s="196" t="s">
        <v>368</v>
      </c>
      <c r="D234" s="196" t="s">
        <v>131</v>
      </c>
      <c r="E234" s="197" t="s">
        <v>826</v>
      </c>
      <c r="F234" s="198" t="s">
        <v>827</v>
      </c>
      <c r="G234" s="199" t="s">
        <v>134</v>
      </c>
      <c r="H234" s="200">
        <v>1</v>
      </c>
      <c r="I234" s="201"/>
      <c r="J234" s="202">
        <f>ROUND(I234*H234,2)</f>
        <v>0</v>
      </c>
      <c r="K234" s="198" t="s">
        <v>135</v>
      </c>
      <c r="L234" s="203"/>
      <c r="M234" s="204" t="s">
        <v>1</v>
      </c>
      <c r="N234" s="205" t="s">
        <v>40</v>
      </c>
      <c r="O234" s="88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148</v>
      </c>
      <c r="AT234" s="208" t="s">
        <v>131</v>
      </c>
      <c r="AU234" s="208" t="s">
        <v>82</v>
      </c>
      <c r="AY234" s="14" t="s">
        <v>136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4" t="s">
        <v>82</v>
      </c>
      <c r="BK234" s="209">
        <f>ROUND(I234*H234,2)</f>
        <v>0</v>
      </c>
      <c r="BL234" s="14" t="s">
        <v>148</v>
      </c>
      <c r="BM234" s="208" t="s">
        <v>828</v>
      </c>
    </row>
    <row r="235" s="2" customFormat="1">
      <c r="A235" s="35"/>
      <c r="B235" s="36"/>
      <c r="C235" s="37"/>
      <c r="D235" s="210" t="s">
        <v>138</v>
      </c>
      <c r="E235" s="37"/>
      <c r="F235" s="211" t="s">
        <v>827</v>
      </c>
      <c r="G235" s="37"/>
      <c r="H235" s="37"/>
      <c r="I235" s="212"/>
      <c r="J235" s="37"/>
      <c r="K235" s="37"/>
      <c r="L235" s="41"/>
      <c r="M235" s="213"/>
      <c r="N235" s="21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138</v>
      </c>
      <c r="AU235" s="14" t="s">
        <v>82</v>
      </c>
    </row>
    <row r="236" s="2" customFormat="1" ht="49.05" customHeight="1">
      <c r="A236" s="35"/>
      <c r="B236" s="36"/>
      <c r="C236" s="196" t="s">
        <v>372</v>
      </c>
      <c r="D236" s="196" t="s">
        <v>131</v>
      </c>
      <c r="E236" s="197" t="s">
        <v>829</v>
      </c>
      <c r="F236" s="198" t="s">
        <v>830</v>
      </c>
      <c r="G236" s="199" t="s">
        <v>134</v>
      </c>
      <c r="H236" s="200">
        <v>1</v>
      </c>
      <c r="I236" s="201"/>
      <c r="J236" s="202">
        <f>ROUND(I236*H236,2)</f>
        <v>0</v>
      </c>
      <c r="K236" s="198" t="s">
        <v>135</v>
      </c>
      <c r="L236" s="203"/>
      <c r="M236" s="204" t="s">
        <v>1</v>
      </c>
      <c r="N236" s="205" t="s">
        <v>40</v>
      </c>
      <c r="O236" s="88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148</v>
      </c>
      <c r="AT236" s="208" t="s">
        <v>131</v>
      </c>
      <c r="AU236" s="208" t="s">
        <v>82</v>
      </c>
      <c r="AY236" s="14" t="s">
        <v>136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4" t="s">
        <v>82</v>
      </c>
      <c r="BK236" s="209">
        <f>ROUND(I236*H236,2)</f>
        <v>0</v>
      </c>
      <c r="BL236" s="14" t="s">
        <v>148</v>
      </c>
      <c r="BM236" s="208" t="s">
        <v>831</v>
      </c>
    </row>
    <row r="237" s="2" customFormat="1">
      <c r="A237" s="35"/>
      <c r="B237" s="36"/>
      <c r="C237" s="37"/>
      <c r="D237" s="210" t="s">
        <v>138</v>
      </c>
      <c r="E237" s="37"/>
      <c r="F237" s="211" t="s">
        <v>830</v>
      </c>
      <c r="G237" s="37"/>
      <c r="H237" s="37"/>
      <c r="I237" s="212"/>
      <c r="J237" s="37"/>
      <c r="K237" s="37"/>
      <c r="L237" s="41"/>
      <c r="M237" s="213"/>
      <c r="N237" s="214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138</v>
      </c>
      <c r="AU237" s="14" t="s">
        <v>82</v>
      </c>
    </row>
    <row r="238" s="2" customFormat="1" ht="24.15" customHeight="1">
      <c r="A238" s="35"/>
      <c r="B238" s="36"/>
      <c r="C238" s="196" t="s">
        <v>376</v>
      </c>
      <c r="D238" s="196" t="s">
        <v>131</v>
      </c>
      <c r="E238" s="197" t="s">
        <v>832</v>
      </c>
      <c r="F238" s="198" t="s">
        <v>833</v>
      </c>
      <c r="G238" s="199" t="s">
        <v>134</v>
      </c>
      <c r="H238" s="200">
        <v>1</v>
      </c>
      <c r="I238" s="201"/>
      <c r="J238" s="202">
        <f>ROUND(I238*H238,2)</f>
        <v>0</v>
      </c>
      <c r="K238" s="198" t="s">
        <v>135</v>
      </c>
      <c r="L238" s="203"/>
      <c r="M238" s="204" t="s">
        <v>1</v>
      </c>
      <c r="N238" s="205" t="s">
        <v>40</v>
      </c>
      <c r="O238" s="88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148</v>
      </c>
      <c r="AT238" s="208" t="s">
        <v>131</v>
      </c>
      <c r="AU238" s="208" t="s">
        <v>82</v>
      </c>
      <c r="AY238" s="14" t="s">
        <v>136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4" t="s">
        <v>82</v>
      </c>
      <c r="BK238" s="209">
        <f>ROUND(I238*H238,2)</f>
        <v>0</v>
      </c>
      <c r="BL238" s="14" t="s">
        <v>148</v>
      </c>
      <c r="BM238" s="208" t="s">
        <v>834</v>
      </c>
    </row>
    <row r="239" s="2" customFormat="1">
      <c r="A239" s="35"/>
      <c r="B239" s="36"/>
      <c r="C239" s="37"/>
      <c r="D239" s="210" t="s">
        <v>138</v>
      </c>
      <c r="E239" s="37"/>
      <c r="F239" s="211" t="s">
        <v>833</v>
      </c>
      <c r="G239" s="37"/>
      <c r="H239" s="37"/>
      <c r="I239" s="212"/>
      <c r="J239" s="37"/>
      <c r="K239" s="37"/>
      <c r="L239" s="41"/>
      <c r="M239" s="213"/>
      <c r="N239" s="214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138</v>
      </c>
      <c r="AU239" s="14" t="s">
        <v>82</v>
      </c>
    </row>
    <row r="240" s="2" customFormat="1" ht="24.15" customHeight="1">
      <c r="A240" s="35"/>
      <c r="B240" s="36"/>
      <c r="C240" s="196" t="s">
        <v>380</v>
      </c>
      <c r="D240" s="196" t="s">
        <v>131</v>
      </c>
      <c r="E240" s="197" t="s">
        <v>835</v>
      </c>
      <c r="F240" s="198" t="s">
        <v>836</v>
      </c>
      <c r="G240" s="199" t="s">
        <v>134</v>
      </c>
      <c r="H240" s="200">
        <v>1</v>
      </c>
      <c r="I240" s="201"/>
      <c r="J240" s="202">
        <f>ROUND(I240*H240,2)</f>
        <v>0</v>
      </c>
      <c r="K240" s="198" t="s">
        <v>135</v>
      </c>
      <c r="L240" s="203"/>
      <c r="M240" s="204" t="s">
        <v>1</v>
      </c>
      <c r="N240" s="205" t="s">
        <v>40</v>
      </c>
      <c r="O240" s="88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148</v>
      </c>
      <c r="AT240" s="208" t="s">
        <v>131</v>
      </c>
      <c r="AU240" s="208" t="s">
        <v>82</v>
      </c>
      <c r="AY240" s="14" t="s">
        <v>136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4" t="s">
        <v>82</v>
      </c>
      <c r="BK240" s="209">
        <f>ROUND(I240*H240,2)</f>
        <v>0</v>
      </c>
      <c r="BL240" s="14" t="s">
        <v>148</v>
      </c>
      <c r="BM240" s="208" t="s">
        <v>837</v>
      </c>
    </row>
    <row r="241" s="2" customFormat="1">
      <c r="A241" s="35"/>
      <c r="B241" s="36"/>
      <c r="C241" s="37"/>
      <c r="D241" s="210" t="s">
        <v>138</v>
      </c>
      <c r="E241" s="37"/>
      <c r="F241" s="211" t="s">
        <v>836</v>
      </c>
      <c r="G241" s="37"/>
      <c r="H241" s="37"/>
      <c r="I241" s="212"/>
      <c r="J241" s="37"/>
      <c r="K241" s="37"/>
      <c r="L241" s="41"/>
      <c r="M241" s="225"/>
      <c r="N241" s="226"/>
      <c r="O241" s="227"/>
      <c r="P241" s="227"/>
      <c r="Q241" s="227"/>
      <c r="R241" s="227"/>
      <c r="S241" s="227"/>
      <c r="T241" s="228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138</v>
      </c>
      <c r="AU241" s="14" t="s">
        <v>82</v>
      </c>
    </row>
    <row r="242" s="2" customFormat="1" ht="6.96" customHeight="1">
      <c r="A242" s="35"/>
      <c r="B242" s="63"/>
      <c r="C242" s="64"/>
      <c r="D242" s="64"/>
      <c r="E242" s="64"/>
      <c r="F242" s="64"/>
      <c r="G242" s="64"/>
      <c r="H242" s="64"/>
      <c r="I242" s="64"/>
      <c r="J242" s="64"/>
      <c r="K242" s="64"/>
      <c r="L242" s="41"/>
      <c r="M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</row>
  </sheetData>
  <sheetProtection sheet="1" autoFilter="0" formatColumns="0" formatRows="0" objects="1" scenarios="1" spinCount="100000" saltValue="rTEqcdaEU4f+5m0jIZROqEQCy0ukG9gCL4QdTEG8JWminqOqUb+eokAtsOtsv6zIVMHzQnchA0ZPBsEJxvHqNw==" hashValue="dhx0ramcXl30rIjU5lcjjvsBLuic47znhtMmzgozjnOZ/jTiUGw2JCfkzYyXf+6QsX6p8yMOYDAfwh35ta/dBw==" algorithmName="SHA-512" password="CC35"/>
  <autoFilter ref="C121:K2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kolejové brzdy 3 včetně ovládání v žst. Plzeň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110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838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17. 8. 2020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ROUND((SUM(BE120:BE128)),  2)</f>
        <v>0</v>
      </c>
      <c r="G35" s="35"/>
      <c r="H35" s="35"/>
      <c r="I35" s="161">
        <v>0.20999999999999999</v>
      </c>
      <c r="J35" s="160">
        <f>ROUND(((SUM(BE120:BE128))*I35),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ROUND((SUM(BF120:BF128)),  2)</f>
        <v>0</v>
      </c>
      <c r="G36" s="35"/>
      <c r="H36" s="35"/>
      <c r="I36" s="161">
        <v>0.14999999999999999</v>
      </c>
      <c r="J36" s="160">
        <f>ROUND(((SUM(BF120:BF128))*I36),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ROUND((SUM(BG120:BG128)),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ROUND((SUM(BH120:BH128)),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ROUND((SUM(BI120:BI128)),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kolejové brzdy 3 včetně ovládání v žst.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01.4 - Materiál objednatele - NEOCEŇOVAT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Plzeň seř.n.</v>
      </c>
      <c r="G91" s="37"/>
      <c r="H91" s="37"/>
      <c r="I91" s="29" t="s">
        <v>22</v>
      </c>
      <c r="J91" s="76" t="str">
        <f>IF(J14="","",J14)</f>
        <v>17. 8. 2020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Správa železnic, státní organizace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kolejové brzdy 3 včetně ovládání v žst. Plzeň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109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110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01.4 - Materiál objednatele - NEOCEŇOVAT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Plzeň seř.n.</v>
      </c>
      <c r="G114" s="37"/>
      <c r="H114" s="37"/>
      <c r="I114" s="29" t="s">
        <v>22</v>
      </c>
      <c r="J114" s="76" t="str">
        <f>IF(J14="","",J14)</f>
        <v>17. 8. 2020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 xml:space="preserve">Správa železnic, státní organizace 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119</v>
      </c>
      <c r="D119" s="188" t="s">
        <v>60</v>
      </c>
      <c r="E119" s="188" t="s">
        <v>56</v>
      </c>
      <c r="F119" s="188" t="s">
        <v>57</v>
      </c>
      <c r="G119" s="188" t="s">
        <v>120</v>
      </c>
      <c r="H119" s="188" t="s">
        <v>121</v>
      </c>
      <c r="I119" s="188" t="s">
        <v>122</v>
      </c>
      <c r="J119" s="188" t="s">
        <v>115</v>
      </c>
      <c r="K119" s="189" t="s">
        <v>123</v>
      </c>
      <c r="L119" s="190"/>
      <c r="M119" s="97" t="s">
        <v>1</v>
      </c>
      <c r="N119" s="98" t="s">
        <v>39</v>
      </c>
      <c r="O119" s="98" t="s">
        <v>124</v>
      </c>
      <c r="P119" s="98" t="s">
        <v>125</v>
      </c>
      <c r="Q119" s="98" t="s">
        <v>126</v>
      </c>
      <c r="R119" s="98" t="s">
        <v>127</v>
      </c>
      <c r="S119" s="98" t="s">
        <v>128</v>
      </c>
      <c r="T119" s="99" t="s">
        <v>129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130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SUM(P121:P128)</f>
        <v>0</v>
      </c>
      <c r="Q120" s="101"/>
      <c r="R120" s="193">
        <f>SUM(R121:R128)</f>
        <v>0</v>
      </c>
      <c r="S120" s="101"/>
      <c r="T120" s="194">
        <f>SUM(T121:T128)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117</v>
      </c>
      <c r="BK120" s="195">
        <f>SUM(BK121:BK128)</f>
        <v>0</v>
      </c>
    </row>
    <row r="121" s="2" customFormat="1" ht="24.15" customHeight="1">
      <c r="A121" s="35"/>
      <c r="B121" s="36"/>
      <c r="C121" s="196" t="s">
        <v>82</v>
      </c>
      <c r="D121" s="196" t="s">
        <v>131</v>
      </c>
      <c r="E121" s="197" t="s">
        <v>839</v>
      </c>
      <c r="F121" s="198" t="s">
        <v>840</v>
      </c>
      <c r="G121" s="199" t="s">
        <v>134</v>
      </c>
      <c r="H121" s="200">
        <v>2</v>
      </c>
      <c r="I121" s="201"/>
      <c r="J121" s="202">
        <f>ROUND(I121*H121,2)</f>
        <v>0</v>
      </c>
      <c r="K121" s="198" t="s">
        <v>135</v>
      </c>
      <c r="L121" s="203"/>
      <c r="M121" s="204" t="s">
        <v>1</v>
      </c>
      <c r="N121" s="205" t="s">
        <v>40</v>
      </c>
      <c r="O121" s="88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84</v>
      </c>
      <c r="AT121" s="208" t="s">
        <v>131</v>
      </c>
      <c r="AU121" s="208" t="s">
        <v>75</v>
      </c>
      <c r="AY121" s="14" t="s">
        <v>136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4" t="s">
        <v>82</v>
      </c>
      <c r="BK121" s="209">
        <f>ROUND(I121*H121,2)</f>
        <v>0</v>
      </c>
      <c r="BL121" s="14" t="s">
        <v>82</v>
      </c>
      <c r="BM121" s="208" t="s">
        <v>841</v>
      </c>
    </row>
    <row r="122" s="2" customFormat="1">
      <c r="A122" s="35"/>
      <c r="B122" s="36"/>
      <c r="C122" s="37"/>
      <c r="D122" s="210" t="s">
        <v>138</v>
      </c>
      <c r="E122" s="37"/>
      <c r="F122" s="211" t="s">
        <v>840</v>
      </c>
      <c r="G122" s="37"/>
      <c r="H122" s="37"/>
      <c r="I122" s="212"/>
      <c r="J122" s="37"/>
      <c r="K122" s="37"/>
      <c r="L122" s="41"/>
      <c r="M122" s="213"/>
      <c r="N122" s="214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138</v>
      </c>
      <c r="AU122" s="14" t="s">
        <v>75</v>
      </c>
    </row>
    <row r="123" s="2" customFormat="1" ht="24.15" customHeight="1">
      <c r="A123" s="35"/>
      <c r="B123" s="36"/>
      <c r="C123" s="196" t="s">
        <v>84</v>
      </c>
      <c r="D123" s="196" t="s">
        <v>131</v>
      </c>
      <c r="E123" s="197" t="s">
        <v>842</v>
      </c>
      <c r="F123" s="198" t="s">
        <v>843</v>
      </c>
      <c r="G123" s="199" t="s">
        <v>134</v>
      </c>
      <c r="H123" s="200">
        <v>2</v>
      </c>
      <c r="I123" s="201"/>
      <c r="J123" s="202">
        <f>ROUND(I123*H123,2)</f>
        <v>0</v>
      </c>
      <c r="K123" s="198" t="s">
        <v>135</v>
      </c>
      <c r="L123" s="203"/>
      <c r="M123" s="204" t="s">
        <v>1</v>
      </c>
      <c r="N123" s="205" t="s">
        <v>40</v>
      </c>
      <c r="O123" s="8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84</v>
      </c>
      <c r="AT123" s="208" t="s">
        <v>131</v>
      </c>
      <c r="AU123" s="208" t="s">
        <v>75</v>
      </c>
      <c r="AY123" s="14" t="s">
        <v>136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82</v>
      </c>
      <c r="BK123" s="209">
        <f>ROUND(I123*H123,2)</f>
        <v>0</v>
      </c>
      <c r="BL123" s="14" t="s">
        <v>82</v>
      </c>
      <c r="BM123" s="208" t="s">
        <v>844</v>
      </c>
    </row>
    <row r="124" s="2" customFormat="1">
      <c r="A124" s="35"/>
      <c r="B124" s="36"/>
      <c r="C124" s="37"/>
      <c r="D124" s="210" t="s">
        <v>138</v>
      </c>
      <c r="E124" s="37"/>
      <c r="F124" s="211" t="s">
        <v>843</v>
      </c>
      <c r="G124" s="37"/>
      <c r="H124" s="37"/>
      <c r="I124" s="212"/>
      <c r="J124" s="37"/>
      <c r="K124" s="37"/>
      <c r="L124" s="41"/>
      <c r="M124" s="213"/>
      <c r="N124" s="21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75</v>
      </c>
    </row>
    <row r="125" s="2" customFormat="1" ht="24.15" customHeight="1">
      <c r="A125" s="35"/>
      <c r="B125" s="36"/>
      <c r="C125" s="196" t="s">
        <v>144</v>
      </c>
      <c r="D125" s="196" t="s">
        <v>131</v>
      </c>
      <c r="E125" s="197" t="s">
        <v>845</v>
      </c>
      <c r="F125" s="198" t="s">
        <v>846</v>
      </c>
      <c r="G125" s="199" t="s">
        <v>134</v>
      </c>
      <c r="H125" s="200">
        <v>2</v>
      </c>
      <c r="I125" s="201"/>
      <c r="J125" s="202">
        <f>ROUND(I125*H125,2)</f>
        <v>0</v>
      </c>
      <c r="K125" s="198" t="s">
        <v>135</v>
      </c>
      <c r="L125" s="203"/>
      <c r="M125" s="204" t="s">
        <v>1</v>
      </c>
      <c r="N125" s="205" t="s">
        <v>40</v>
      </c>
      <c r="O125" s="88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84</v>
      </c>
      <c r="AT125" s="208" t="s">
        <v>131</v>
      </c>
      <c r="AU125" s="208" t="s">
        <v>75</v>
      </c>
      <c r="AY125" s="14" t="s">
        <v>136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82</v>
      </c>
      <c r="BK125" s="209">
        <f>ROUND(I125*H125,2)</f>
        <v>0</v>
      </c>
      <c r="BL125" s="14" t="s">
        <v>82</v>
      </c>
      <c r="BM125" s="208" t="s">
        <v>847</v>
      </c>
    </row>
    <row r="126" s="2" customFormat="1">
      <c r="A126" s="35"/>
      <c r="B126" s="36"/>
      <c r="C126" s="37"/>
      <c r="D126" s="210" t="s">
        <v>138</v>
      </c>
      <c r="E126" s="37"/>
      <c r="F126" s="211" t="s">
        <v>846</v>
      </c>
      <c r="G126" s="37"/>
      <c r="H126" s="37"/>
      <c r="I126" s="212"/>
      <c r="J126" s="37"/>
      <c r="K126" s="37"/>
      <c r="L126" s="41"/>
      <c r="M126" s="213"/>
      <c r="N126" s="21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138</v>
      </c>
      <c r="AU126" s="14" t="s">
        <v>75</v>
      </c>
    </row>
    <row r="127" s="2" customFormat="1" ht="24.15" customHeight="1">
      <c r="A127" s="35"/>
      <c r="B127" s="36"/>
      <c r="C127" s="196" t="s">
        <v>150</v>
      </c>
      <c r="D127" s="196" t="s">
        <v>131</v>
      </c>
      <c r="E127" s="197" t="s">
        <v>848</v>
      </c>
      <c r="F127" s="198" t="s">
        <v>849</v>
      </c>
      <c r="G127" s="199" t="s">
        <v>134</v>
      </c>
      <c r="H127" s="200">
        <v>2</v>
      </c>
      <c r="I127" s="201"/>
      <c r="J127" s="202">
        <f>ROUND(I127*H127,2)</f>
        <v>0</v>
      </c>
      <c r="K127" s="198" t="s">
        <v>135</v>
      </c>
      <c r="L127" s="203"/>
      <c r="M127" s="204" t="s">
        <v>1</v>
      </c>
      <c r="N127" s="205" t="s">
        <v>40</v>
      </c>
      <c r="O127" s="8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84</v>
      </c>
      <c r="AT127" s="208" t="s">
        <v>131</v>
      </c>
      <c r="AU127" s="208" t="s">
        <v>75</v>
      </c>
      <c r="AY127" s="14" t="s">
        <v>136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82</v>
      </c>
      <c r="BK127" s="209">
        <f>ROUND(I127*H127,2)</f>
        <v>0</v>
      </c>
      <c r="BL127" s="14" t="s">
        <v>82</v>
      </c>
      <c r="BM127" s="208" t="s">
        <v>850</v>
      </c>
    </row>
    <row r="128" s="2" customFormat="1">
      <c r="A128" s="35"/>
      <c r="B128" s="36"/>
      <c r="C128" s="37"/>
      <c r="D128" s="210" t="s">
        <v>138</v>
      </c>
      <c r="E128" s="37"/>
      <c r="F128" s="211" t="s">
        <v>849</v>
      </c>
      <c r="G128" s="37"/>
      <c r="H128" s="37"/>
      <c r="I128" s="212"/>
      <c r="J128" s="37"/>
      <c r="K128" s="37"/>
      <c r="L128" s="41"/>
      <c r="M128" s="225"/>
      <c r="N128" s="226"/>
      <c r="O128" s="227"/>
      <c r="P128" s="227"/>
      <c r="Q128" s="227"/>
      <c r="R128" s="227"/>
      <c r="S128" s="227"/>
      <c r="T128" s="228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138</v>
      </c>
      <c r="AU128" s="14" t="s">
        <v>75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mJ9CmUfS3JiTlLIlLVLugo0WvIJjKNNW5HUpnJe3WfN0Xb/8U4imlizOqlMOawQMtNDKUSLQM8LdCBzmxjbgTg==" hashValue="shjkkUw4NReAS8GO1NOBnJtwq1I6cbekz3NZ28jMCKMJst71ya0ud3yx4eKWI9hv0DqX5soEJZv4UqHh9Uchmg==" algorithmName="SHA-512" password="CC35"/>
  <autoFilter ref="C119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kolejové brzdy 3 včetně ovládání v žst. Plzeň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851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852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17. 8. 2020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ROUND((SUM(BE121:BE137)),  2)</f>
        <v>0</v>
      </c>
      <c r="G35" s="35"/>
      <c r="H35" s="35"/>
      <c r="I35" s="161">
        <v>0.20999999999999999</v>
      </c>
      <c r="J35" s="160">
        <f>ROUND(((SUM(BE121:BE137))*I35),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ROUND((SUM(BF121:BF137)),  2)</f>
        <v>0</v>
      </c>
      <c r="G36" s="35"/>
      <c r="H36" s="35"/>
      <c r="I36" s="161">
        <v>0.14999999999999999</v>
      </c>
      <c r="J36" s="160">
        <f>ROUND(((SUM(BF121:BF137))*I36),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ROUND((SUM(BG121:BG137)),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ROUND((SUM(BH121:BH137)),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ROUND((SUM(BI121:BI137)),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kolejové brzdy 3 včetně ovládání v žst.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851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02.1 - Vedlejší a ostatní náklady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Plzeň seř.n.</v>
      </c>
      <c r="G91" s="37"/>
      <c r="H91" s="37"/>
      <c r="I91" s="29" t="s">
        <v>22</v>
      </c>
      <c r="J91" s="76" t="str">
        <f>IF(J14="","",J14)</f>
        <v>17. 8. 2020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Správa železnic, státní organizace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10" customFormat="1" ht="24.96" customHeight="1">
      <c r="A99" s="10"/>
      <c r="B99" s="229"/>
      <c r="C99" s="230"/>
      <c r="D99" s="231" t="s">
        <v>853</v>
      </c>
      <c r="E99" s="232"/>
      <c r="F99" s="232"/>
      <c r="G99" s="232"/>
      <c r="H99" s="232"/>
      <c r="I99" s="232"/>
      <c r="J99" s="233">
        <f>J122</f>
        <v>0</v>
      </c>
      <c r="K99" s="230"/>
      <c r="L99" s="2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kolejové brzdy 3 včetně ovládání v žst. Plzeň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851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02.1 - Vedlejší a ostatní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Plzeň seř.n.</v>
      </c>
      <c r="G115" s="37"/>
      <c r="H115" s="37"/>
      <c r="I115" s="29" t="s">
        <v>22</v>
      </c>
      <c r="J115" s="76" t="str">
        <f>IF(J14="","",J14)</f>
        <v>17. 8. 2020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Správa železnic, státní organizace 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5"/>
      <c r="B120" s="186"/>
      <c r="C120" s="187" t="s">
        <v>119</v>
      </c>
      <c r="D120" s="188" t="s">
        <v>60</v>
      </c>
      <c r="E120" s="188" t="s">
        <v>56</v>
      </c>
      <c r="F120" s="188" t="s">
        <v>57</v>
      </c>
      <c r="G120" s="188" t="s">
        <v>120</v>
      </c>
      <c r="H120" s="188" t="s">
        <v>121</v>
      </c>
      <c r="I120" s="188" t="s">
        <v>122</v>
      </c>
      <c r="J120" s="188" t="s">
        <v>115</v>
      </c>
      <c r="K120" s="189" t="s">
        <v>123</v>
      </c>
      <c r="L120" s="190"/>
      <c r="M120" s="97" t="s">
        <v>1</v>
      </c>
      <c r="N120" s="98" t="s">
        <v>39</v>
      </c>
      <c r="O120" s="98" t="s">
        <v>124</v>
      </c>
      <c r="P120" s="98" t="s">
        <v>125</v>
      </c>
      <c r="Q120" s="98" t="s">
        <v>126</v>
      </c>
      <c r="R120" s="98" t="s">
        <v>127</v>
      </c>
      <c r="S120" s="98" t="s">
        <v>128</v>
      </c>
      <c r="T120" s="99" t="s">
        <v>129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5"/>
      <c r="B121" s="36"/>
      <c r="C121" s="104" t="s">
        <v>130</v>
      </c>
      <c r="D121" s="37"/>
      <c r="E121" s="37"/>
      <c r="F121" s="37"/>
      <c r="G121" s="37"/>
      <c r="H121" s="37"/>
      <c r="I121" s="37"/>
      <c r="J121" s="191">
        <f>BK121</f>
        <v>0</v>
      </c>
      <c r="K121" s="37"/>
      <c r="L121" s="41"/>
      <c r="M121" s="100"/>
      <c r="N121" s="192"/>
      <c r="O121" s="101"/>
      <c r="P121" s="193">
        <f>P122</f>
        <v>0</v>
      </c>
      <c r="Q121" s="101"/>
      <c r="R121" s="193">
        <f>R122</f>
        <v>0</v>
      </c>
      <c r="S121" s="101"/>
      <c r="T121" s="194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117</v>
      </c>
      <c r="BK121" s="195">
        <f>BK122</f>
        <v>0</v>
      </c>
    </row>
    <row r="122" s="12" customFormat="1" ht="25.92" customHeight="1">
      <c r="A122" s="12"/>
      <c r="B122" s="240"/>
      <c r="C122" s="241"/>
      <c r="D122" s="242" t="s">
        <v>74</v>
      </c>
      <c r="E122" s="243" t="s">
        <v>854</v>
      </c>
      <c r="F122" s="243" t="s">
        <v>855</v>
      </c>
      <c r="G122" s="241"/>
      <c r="H122" s="241"/>
      <c r="I122" s="244"/>
      <c r="J122" s="245">
        <f>BK122</f>
        <v>0</v>
      </c>
      <c r="K122" s="241"/>
      <c r="L122" s="246"/>
      <c r="M122" s="247"/>
      <c r="N122" s="248"/>
      <c r="O122" s="248"/>
      <c r="P122" s="249">
        <f>SUM(P123:P137)</f>
        <v>0</v>
      </c>
      <c r="Q122" s="248"/>
      <c r="R122" s="249">
        <f>SUM(R123:R137)</f>
        <v>0</v>
      </c>
      <c r="S122" s="248"/>
      <c r="T122" s="250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1" t="s">
        <v>159</v>
      </c>
      <c r="AT122" s="252" t="s">
        <v>74</v>
      </c>
      <c r="AU122" s="252" t="s">
        <v>75</v>
      </c>
      <c r="AY122" s="251" t="s">
        <v>136</v>
      </c>
      <c r="BK122" s="253">
        <f>SUM(BK123:BK137)</f>
        <v>0</v>
      </c>
    </row>
    <row r="123" s="2" customFormat="1" ht="24.15" customHeight="1">
      <c r="A123" s="35"/>
      <c r="B123" s="36"/>
      <c r="C123" s="215" t="s">
        <v>82</v>
      </c>
      <c r="D123" s="215" t="s">
        <v>139</v>
      </c>
      <c r="E123" s="216" t="s">
        <v>856</v>
      </c>
      <c r="F123" s="217" t="s">
        <v>857</v>
      </c>
      <c r="G123" s="218" t="s">
        <v>858</v>
      </c>
      <c r="H123" s="256"/>
      <c r="I123" s="220"/>
      <c r="J123" s="221">
        <f>ROUND(I123*H123,2)</f>
        <v>0</v>
      </c>
      <c r="K123" s="217" t="s">
        <v>135</v>
      </c>
      <c r="L123" s="41"/>
      <c r="M123" s="222" t="s">
        <v>1</v>
      </c>
      <c r="N123" s="223" t="s">
        <v>40</v>
      </c>
      <c r="O123" s="8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150</v>
      </c>
      <c r="AT123" s="208" t="s">
        <v>139</v>
      </c>
      <c r="AU123" s="208" t="s">
        <v>82</v>
      </c>
      <c r="AY123" s="14" t="s">
        <v>136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82</v>
      </c>
      <c r="BK123" s="209">
        <f>ROUND(I123*H123,2)</f>
        <v>0</v>
      </c>
      <c r="BL123" s="14" t="s">
        <v>150</v>
      </c>
      <c r="BM123" s="208" t="s">
        <v>859</v>
      </c>
    </row>
    <row r="124" s="2" customFormat="1">
      <c r="A124" s="35"/>
      <c r="B124" s="36"/>
      <c r="C124" s="37"/>
      <c r="D124" s="210" t="s">
        <v>138</v>
      </c>
      <c r="E124" s="37"/>
      <c r="F124" s="211" t="s">
        <v>857</v>
      </c>
      <c r="G124" s="37"/>
      <c r="H124" s="37"/>
      <c r="I124" s="212"/>
      <c r="J124" s="37"/>
      <c r="K124" s="37"/>
      <c r="L124" s="41"/>
      <c r="M124" s="213"/>
      <c r="N124" s="21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82</v>
      </c>
    </row>
    <row r="125" s="2" customFormat="1">
      <c r="A125" s="35"/>
      <c r="B125" s="36"/>
      <c r="C125" s="37"/>
      <c r="D125" s="210" t="s">
        <v>236</v>
      </c>
      <c r="E125" s="37"/>
      <c r="F125" s="224" t="s">
        <v>860</v>
      </c>
      <c r="G125" s="37"/>
      <c r="H125" s="37"/>
      <c r="I125" s="212"/>
      <c r="J125" s="37"/>
      <c r="K125" s="37"/>
      <c r="L125" s="41"/>
      <c r="M125" s="213"/>
      <c r="N125" s="214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236</v>
      </c>
      <c r="AU125" s="14" t="s">
        <v>82</v>
      </c>
    </row>
    <row r="126" s="2" customFormat="1" ht="24.15" customHeight="1">
      <c r="A126" s="35"/>
      <c r="B126" s="36"/>
      <c r="C126" s="215" t="s">
        <v>84</v>
      </c>
      <c r="D126" s="215" t="s">
        <v>139</v>
      </c>
      <c r="E126" s="216" t="s">
        <v>861</v>
      </c>
      <c r="F126" s="217" t="s">
        <v>862</v>
      </c>
      <c r="G126" s="218" t="s">
        <v>858</v>
      </c>
      <c r="H126" s="256"/>
      <c r="I126" s="220"/>
      <c r="J126" s="221">
        <f>ROUND(I126*H126,2)</f>
        <v>0</v>
      </c>
      <c r="K126" s="217" t="s">
        <v>135</v>
      </c>
      <c r="L126" s="41"/>
      <c r="M126" s="222" t="s">
        <v>1</v>
      </c>
      <c r="N126" s="223" t="s">
        <v>40</v>
      </c>
      <c r="O126" s="88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150</v>
      </c>
      <c r="AT126" s="208" t="s">
        <v>139</v>
      </c>
      <c r="AU126" s="208" t="s">
        <v>82</v>
      </c>
      <c r="AY126" s="14" t="s">
        <v>136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4" t="s">
        <v>82</v>
      </c>
      <c r="BK126" s="209">
        <f>ROUND(I126*H126,2)</f>
        <v>0</v>
      </c>
      <c r="BL126" s="14" t="s">
        <v>150</v>
      </c>
      <c r="BM126" s="208" t="s">
        <v>863</v>
      </c>
    </row>
    <row r="127" s="2" customFormat="1">
      <c r="A127" s="35"/>
      <c r="B127" s="36"/>
      <c r="C127" s="37"/>
      <c r="D127" s="210" t="s">
        <v>138</v>
      </c>
      <c r="E127" s="37"/>
      <c r="F127" s="211" t="s">
        <v>864</v>
      </c>
      <c r="G127" s="37"/>
      <c r="H127" s="37"/>
      <c r="I127" s="212"/>
      <c r="J127" s="37"/>
      <c r="K127" s="37"/>
      <c r="L127" s="41"/>
      <c r="M127" s="213"/>
      <c r="N127" s="21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138</v>
      </c>
      <c r="AU127" s="14" t="s">
        <v>82</v>
      </c>
    </row>
    <row r="128" s="2" customFormat="1">
      <c r="A128" s="35"/>
      <c r="B128" s="36"/>
      <c r="C128" s="37"/>
      <c r="D128" s="210" t="s">
        <v>236</v>
      </c>
      <c r="E128" s="37"/>
      <c r="F128" s="224" t="s">
        <v>865</v>
      </c>
      <c r="G128" s="37"/>
      <c r="H128" s="37"/>
      <c r="I128" s="212"/>
      <c r="J128" s="37"/>
      <c r="K128" s="37"/>
      <c r="L128" s="41"/>
      <c r="M128" s="213"/>
      <c r="N128" s="21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236</v>
      </c>
      <c r="AU128" s="14" t="s">
        <v>82</v>
      </c>
    </row>
    <row r="129" s="2" customFormat="1" ht="24.15" customHeight="1">
      <c r="A129" s="35"/>
      <c r="B129" s="36"/>
      <c r="C129" s="215" t="s">
        <v>144</v>
      </c>
      <c r="D129" s="215" t="s">
        <v>139</v>
      </c>
      <c r="E129" s="216" t="s">
        <v>866</v>
      </c>
      <c r="F129" s="217" t="s">
        <v>867</v>
      </c>
      <c r="G129" s="218" t="s">
        <v>858</v>
      </c>
      <c r="H129" s="256"/>
      <c r="I129" s="220"/>
      <c r="J129" s="221">
        <f>ROUND(I129*H129,2)</f>
        <v>0</v>
      </c>
      <c r="K129" s="217" t="s">
        <v>135</v>
      </c>
      <c r="L129" s="41"/>
      <c r="M129" s="222" t="s">
        <v>1</v>
      </c>
      <c r="N129" s="223" t="s">
        <v>40</v>
      </c>
      <c r="O129" s="8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150</v>
      </c>
      <c r="AT129" s="208" t="s">
        <v>139</v>
      </c>
      <c r="AU129" s="208" t="s">
        <v>82</v>
      </c>
      <c r="AY129" s="14" t="s">
        <v>136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82</v>
      </c>
      <c r="BK129" s="209">
        <f>ROUND(I129*H129,2)</f>
        <v>0</v>
      </c>
      <c r="BL129" s="14" t="s">
        <v>150</v>
      </c>
      <c r="BM129" s="208" t="s">
        <v>868</v>
      </c>
    </row>
    <row r="130" s="2" customFormat="1">
      <c r="A130" s="35"/>
      <c r="B130" s="36"/>
      <c r="C130" s="37"/>
      <c r="D130" s="210" t="s">
        <v>138</v>
      </c>
      <c r="E130" s="37"/>
      <c r="F130" s="211" t="s">
        <v>867</v>
      </c>
      <c r="G130" s="37"/>
      <c r="H130" s="37"/>
      <c r="I130" s="212"/>
      <c r="J130" s="37"/>
      <c r="K130" s="37"/>
      <c r="L130" s="41"/>
      <c r="M130" s="213"/>
      <c r="N130" s="21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82</v>
      </c>
    </row>
    <row r="131" s="2" customFormat="1">
      <c r="A131" s="35"/>
      <c r="B131" s="36"/>
      <c r="C131" s="37"/>
      <c r="D131" s="210" t="s">
        <v>236</v>
      </c>
      <c r="E131" s="37"/>
      <c r="F131" s="224" t="s">
        <v>860</v>
      </c>
      <c r="G131" s="37"/>
      <c r="H131" s="37"/>
      <c r="I131" s="212"/>
      <c r="J131" s="37"/>
      <c r="K131" s="37"/>
      <c r="L131" s="41"/>
      <c r="M131" s="213"/>
      <c r="N131" s="21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236</v>
      </c>
      <c r="AU131" s="14" t="s">
        <v>82</v>
      </c>
    </row>
    <row r="132" s="2" customFormat="1" ht="62.7" customHeight="1">
      <c r="A132" s="35"/>
      <c r="B132" s="36"/>
      <c r="C132" s="215" t="s">
        <v>150</v>
      </c>
      <c r="D132" s="215" t="s">
        <v>139</v>
      </c>
      <c r="E132" s="216" t="s">
        <v>869</v>
      </c>
      <c r="F132" s="217" t="s">
        <v>870</v>
      </c>
      <c r="G132" s="218" t="s">
        <v>858</v>
      </c>
      <c r="H132" s="256"/>
      <c r="I132" s="220"/>
      <c r="J132" s="221">
        <f>ROUND(I132*H132,2)</f>
        <v>0</v>
      </c>
      <c r="K132" s="217" t="s">
        <v>135</v>
      </c>
      <c r="L132" s="41"/>
      <c r="M132" s="222" t="s">
        <v>1</v>
      </c>
      <c r="N132" s="223" t="s">
        <v>40</v>
      </c>
      <c r="O132" s="88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150</v>
      </c>
      <c r="AT132" s="208" t="s">
        <v>139</v>
      </c>
      <c r="AU132" s="208" t="s">
        <v>82</v>
      </c>
      <c r="AY132" s="14" t="s">
        <v>136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82</v>
      </c>
      <c r="BK132" s="209">
        <f>ROUND(I132*H132,2)</f>
        <v>0</v>
      </c>
      <c r="BL132" s="14" t="s">
        <v>150</v>
      </c>
      <c r="BM132" s="208" t="s">
        <v>871</v>
      </c>
    </row>
    <row r="133" s="2" customFormat="1">
      <c r="A133" s="35"/>
      <c r="B133" s="36"/>
      <c r="C133" s="37"/>
      <c r="D133" s="210" t="s">
        <v>138</v>
      </c>
      <c r="E133" s="37"/>
      <c r="F133" s="211" t="s">
        <v>870</v>
      </c>
      <c r="G133" s="37"/>
      <c r="H133" s="37"/>
      <c r="I133" s="212"/>
      <c r="J133" s="37"/>
      <c r="K133" s="37"/>
      <c r="L133" s="41"/>
      <c r="M133" s="213"/>
      <c r="N133" s="21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138</v>
      </c>
      <c r="AU133" s="14" t="s">
        <v>82</v>
      </c>
    </row>
    <row r="134" s="2" customFormat="1">
      <c r="A134" s="35"/>
      <c r="B134" s="36"/>
      <c r="C134" s="37"/>
      <c r="D134" s="210" t="s">
        <v>236</v>
      </c>
      <c r="E134" s="37"/>
      <c r="F134" s="224" t="s">
        <v>860</v>
      </c>
      <c r="G134" s="37"/>
      <c r="H134" s="37"/>
      <c r="I134" s="212"/>
      <c r="J134" s="37"/>
      <c r="K134" s="37"/>
      <c r="L134" s="41"/>
      <c r="M134" s="213"/>
      <c r="N134" s="21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236</v>
      </c>
      <c r="AU134" s="14" t="s">
        <v>82</v>
      </c>
    </row>
    <row r="135" s="2" customFormat="1" ht="24.15" customHeight="1">
      <c r="A135" s="35"/>
      <c r="B135" s="36"/>
      <c r="C135" s="215" t="s">
        <v>159</v>
      </c>
      <c r="D135" s="215" t="s">
        <v>139</v>
      </c>
      <c r="E135" s="216" t="s">
        <v>872</v>
      </c>
      <c r="F135" s="217" t="s">
        <v>873</v>
      </c>
      <c r="G135" s="218" t="s">
        <v>858</v>
      </c>
      <c r="H135" s="256"/>
      <c r="I135" s="220"/>
      <c r="J135" s="221">
        <f>ROUND(I135*H135,2)</f>
        <v>0</v>
      </c>
      <c r="K135" s="217" t="s">
        <v>135</v>
      </c>
      <c r="L135" s="41"/>
      <c r="M135" s="222" t="s">
        <v>1</v>
      </c>
      <c r="N135" s="223" t="s">
        <v>40</v>
      </c>
      <c r="O135" s="88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150</v>
      </c>
      <c r="AT135" s="208" t="s">
        <v>139</v>
      </c>
      <c r="AU135" s="208" t="s">
        <v>82</v>
      </c>
      <c r="AY135" s="14" t="s">
        <v>136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82</v>
      </c>
      <c r="BK135" s="209">
        <f>ROUND(I135*H135,2)</f>
        <v>0</v>
      </c>
      <c r="BL135" s="14" t="s">
        <v>150</v>
      </c>
      <c r="BM135" s="208" t="s">
        <v>874</v>
      </c>
    </row>
    <row r="136" s="2" customFormat="1">
      <c r="A136" s="35"/>
      <c r="B136" s="36"/>
      <c r="C136" s="37"/>
      <c r="D136" s="210" t="s">
        <v>138</v>
      </c>
      <c r="E136" s="37"/>
      <c r="F136" s="211" t="s">
        <v>873</v>
      </c>
      <c r="G136" s="37"/>
      <c r="H136" s="37"/>
      <c r="I136" s="212"/>
      <c r="J136" s="37"/>
      <c r="K136" s="37"/>
      <c r="L136" s="41"/>
      <c r="M136" s="213"/>
      <c r="N136" s="21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82</v>
      </c>
    </row>
    <row r="137" s="2" customFormat="1">
      <c r="A137" s="35"/>
      <c r="B137" s="36"/>
      <c r="C137" s="37"/>
      <c r="D137" s="210" t="s">
        <v>236</v>
      </c>
      <c r="E137" s="37"/>
      <c r="F137" s="224" t="s">
        <v>860</v>
      </c>
      <c r="G137" s="37"/>
      <c r="H137" s="37"/>
      <c r="I137" s="212"/>
      <c r="J137" s="37"/>
      <c r="K137" s="37"/>
      <c r="L137" s="41"/>
      <c r="M137" s="225"/>
      <c r="N137" s="226"/>
      <c r="O137" s="227"/>
      <c r="P137" s="227"/>
      <c r="Q137" s="227"/>
      <c r="R137" s="227"/>
      <c r="S137" s="227"/>
      <c r="T137" s="228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236</v>
      </c>
      <c r="AU137" s="14" t="s">
        <v>82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fAQpUIF/TnsU3CpwtAdOHmNE6ntJeDTS9W1RRekkl5Ts9LXDarJRlVO2a/uNeY0wMjsxoJbvjkBPS+kpC5umyw==" hashValue="gqztG6qBQZtq9miIiEVfhmfiLevEfoEsNJm0B2MkQav7wshktdyxuittncdKbEXDU71llaDk6B1/wJ1VwS5ngA==" algorithmName="SHA-512" password="CC35"/>
  <autoFilter ref="C120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kolejové brzdy 3 včetně ovládání v žst. Plzeň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851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875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17. 8. 2020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ROUND((SUM(BE121:BE141)),  2)</f>
        <v>0</v>
      </c>
      <c r="G35" s="35"/>
      <c r="H35" s="35"/>
      <c r="I35" s="161">
        <v>0.20999999999999999</v>
      </c>
      <c r="J35" s="160">
        <f>ROUND(((SUM(BE121:BE141))*I35),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ROUND((SUM(BF121:BF141)),  2)</f>
        <v>0</v>
      </c>
      <c r="G36" s="35"/>
      <c r="H36" s="35"/>
      <c r="I36" s="161">
        <v>0.14999999999999999</v>
      </c>
      <c r="J36" s="160">
        <f>ROUND(((SUM(BF121:BF141))*I36),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ROUND((SUM(BG121:BG141)),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ROUND((SUM(BH121:BH141)),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ROUND((SUM(BI121:BI141)),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kolejové brzdy 3 včetně ovládání v žst.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851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02.2 - Náklady na dopravu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Plzeň seř.n.</v>
      </c>
      <c r="G91" s="37"/>
      <c r="H91" s="37"/>
      <c r="I91" s="29" t="s">
        <v>22</v>
      </c>
      <c r="J91" s="76" t="str">
        <f>IF(J14="","",J14)</f>
        <v>17. 8. 2020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Správa železnic, státní organizace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10" customFormat="1" ht="24.96" customHeight="1">
      <c r="A99" s="10"/>
      <c r="B99" s="229"/>
      <c r="C99" s="230"/>
      <c r="D99" s="231" t="s">
        <v>646</v>
      </c>
      <c r="E99" s="232"/>
      <c r="F99" s="232"/>
      <c r="G99" s="232"/>
      <c r="H99" s="232"/>
      <c r="I99" s="232"/>
      <c r="J99" s="233">
        <f>J122</f>
        <v>0</v>
      </c>
      <c r="K99" s="230"/>
      <c r="L99" s="2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kolejové brzdy 3 včetně ovládání v žst. Plzeň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851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02.2 - Náklady na dopravu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Plzeň seř.n.</v>
      </c>
      <c r="G115" s="37"/>
      <c r="H115" s="37"/>
      <c r="I115" s="29" t="s">
        <v>22</v>
      </c>
      <c r="J115" s="76" t="str">
        <f>IF(J14="","",J14)</f>
        <v>17. 8. 2020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Správa železnic, státní organizace 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5"/>
      <c r="B120" s="186"/>
      <c r="C120" s="187" t="s">
        <v>119</v>
      </c>
      <c r="D120" s="188" t="s">
        <v>60</v>
      </c>
      <c r="E120" s="188" t="s">
        <v>56</v>
      </c>
      <c r="F120" s="188" t="s">
        <v>57</v>
      </c>
      <c r="G120" s="188" t="s">
        <v>120</v>
      </c>
      <c r="H120" s="188" t="s">
        <v>121</v>
      </c>
      <c r="I120" s="188" t="s">
        <v>122</v>
      </c>
      <c r="J120" s="188" t="s">
        <v>115</v>
      </c>
      <c r="K120" s="189" t="s">
        <v>123</v>
      </c>
      <c r="L120" s="190"/>
      <c r="M120" s="97" t="s">
        <v>1</v>
      </c>
      <c r="N120" s="98" t="s">
        <v>39</v>
      </c>
      <c r="O120" s="98" t="s">
        <v>124</v>
      </c>
      <c r="P120" s="98" t="s">
        <v>125</v>
      </c>
      <c r="Q120" s="98" t="s">
        <v>126</v>
      </c>
      <c r="R120" s="98" t="s">
        <v>127</v>
      </c>
      <c r="S120" s="98" t="s">
        <v>128</v>
      </c>
      <c r="T120" s="99" t="s">
        <v>129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5"/>
      <c r="B121" s="36"/>
      <c r="C121" s="104" t="s">
        <v>130</v>
      </c>
      <c r="D121" s="37"/>
      <c r="E121" s="37"/>
      <c r="F121" s="37"/>
      <c r="G121" s="37"/>
      <c r="H121" s="37"/>
      <c r="I121" s="37"/>
      <c r="J121" s="191">
        <f>BK121</f>
        <v>0</v>
      </c>
      <c r="K121" s="37"/>
      <c r="L121" s="41"/>
      <c r="M121" s="100"/>
      <c r="N121" s="192"/>
      <c r="O121" s="101"/>
      <c r="P121" s="193">
        <f>P122</f>
        <v>0</v>
      </c>
      <c r="Q121" s="101"/>
      <c r="R121" s="193">
        <f>R122</f>
        <v>0</v>
      </c>
      <c r="S121" s="101"/>
      <c r="T121" s="194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117</v>
      </c>
      <c r="BK121" s="195">
        <f>BK122</f>
        <v>0</v>
      </c>
    </row>
    <row r="122" s="12" customFormat="1" ht="25.92" customHeight="1">
      <c r="A122" s="12"/>
      <c r="B122" s="240"/>
      <c r="C122" s="241"/>
      <c r="D122" s="242" t="s">
        <v>74</v>
      </c>
      <c r="E122" s="243" t="s">
        <v>739</v>
      </c>
      <c r="F122" s="243" t="s">
        <v>740</v>
      </c>
      <c r="G122" s="241"/>
      <c r="H122" s="241"/>
      <c r="I122" s="244"/>
      <c r="J122" s="245">
        <f>BK122</f>
        <v>0</v>
      </c>
      <c r="K122" s="241"/>
      <c r="L122" s="246"/>
      <c r="M122" s="247"/>
      <c r="N122" s="248"/>
      <c r="O122" s="248"/>
      <c r="P122" s="249">
        <f>SUM(P123:P141)</f>
        <v>0</v>
      </c>
      <c r="Q122" s="248"/>
      <c r="R122" s="249">
        <f>SUM(R123:R141)</f>
        <v>0</v>
      </c>
      <c r="S122" s="248"/>
      <c r="T122" s="250">
        <f>SUM(T123:T141)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1" t="s">
        <v>150</v>
      </c>
      <c r="AT122" s="252" t="s">
        <v>74</v>
      </c>
      <c r="AU122" s="252" t="s">
        <v>75</v>
      </c>
      <c r="AY122" s="251" t="s">
        <v>136</v>
      </c>
      <c r="BK122" s="253">
        <f>SUM(BK123:BK141)</f>
        <v>0</v>
      </c>
    </row>
    <row r="123" s="2" customFormat="1" ht="49.05" customHeight="1">
      <c r="A123" s="35"/>
      <c r="B123" s="36"/>
      <c r="C123" s="215" t="s">
        <v>82</v>
      </c>
      <c r="D123" s="215" t="s">
        <v>139</v>
      </c>
      <c r="E123" s="216" t="s">
        <v>876</v>
      </c>
      <c r="F123" s="217" t="s">
        <v>877</v>
      </c>
      <c r="G123" s="218" t="s">
        <v>555</v>
      </c>
      <c r="H123" s="219">
        <v>38</v>
      </c>
      <c r="I123" s="220"/>
      <c r="J123" s="221">
        <f>ROUND(I123*H123,2)</f>
        <v>0</v>
      </c>
      <c r="K123" s="217" t="s">
        <v>135</v>
      </c>
      <c r="L123" s="41"/>
      <c r="M123" s="222" t="s">
        <v>1</v>
      </c>
      <c r="N123" s="223" t="s">
        <v>40</v>
      </c>
      <c r="O123" s="8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743</v>
      </c>
      <c r="AT123" s="208" t="s">
        <v>139</v>
      </c>
      <c r="AU123" s="208" t="s">
        <v>82</v>
      </c>
      <c r="AY123" s="14" t="s">
        <v>136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82</v>
      </c>
      <c r="BK123" s="209">
        <f>ROUND(I123*H123,2)</f>
        <v>0</v>
      </c>
      <c r="BL123" s="14" t="s">
        <v>743</v>
      </c>
      <c r="BM123" s="208" t="s">
        <v>878</v>
      </c>
    </row>
    <row r="124" s="2" customFormat="1">
      <c r="A124" s="35"/>
      <c r="B124" s="36"/>
      <c r="C124" s="37"/>
      <c r="D124" s="210" t="s">
        <v>138</v>
      </c>
      <c r="E124" s="37"/>
      <c r="F124" s="211" t="s">
        <v>879</v>
      </c>
      <c r="G124" s="37"/>
      <c r="H124" s="37"/>
      <c r="I124" s="212"/>
      <c r="J124" s="37"/>
      <c r="K124" s="37"/>
      <c r="L124" s="41"/>
      <c r="M124" s="213"/>
      <c r="N124" s="21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82</v>
      </c>
    </row>
    <row r="125" s="2" customFormat="1">
      <c r="A125" s="35"/>
      <c r="B125" s="36"/>
      <c r="C125" s="37"/>
      <c r="D125" s="210" t="s">
        <v>236</v>
      </c>
      <c r="E125" s="37"/>
      <c r="F125" s="224" t="s">
        <v>880</v>
      </c>
      <c r="G125" s="37"/>
      <c r="H125" s="37"/>
      <c r="I125" s="212"/>
      <c r="J125" s="37"/>
      <c r="K125" s="37"/>
      <c r="L125" s="41"/>
      <c r="M125" s="213"/>
      <c r="N125" s="214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236</v>
      </c>
      <c r="AU125" s="14" t="s">
        <v>82</v>
      </c>
    </row>
    <row r="126" s="2" customFormat="1" ht="62.7" customHeight="1">
      <c r="A126" s="35"/>
      <c r="B126" s="36"/>
      <c r="C126" s="215" t="s">
        <v>84</v>
      </c>
      <c r="D126" s="215" t="s">
        <v>139</v>
      </c>
      <c r="E126" s="216" t="s">
        <v>881</v>
      </c>
      <c r="F126" s="217" t="s">
        <v>882</v>
      </c>
      <c r="G126" s="218" t="s">
        <v>555</v>
      </c>
      <c r="H126" s="219">
        <v>30</v>
      </c>
      <c r="I126" s="220"/>
      <c r="J126" s="221">
        <f>ROUND(I126*H126,2)</f>
        <v>0</v>
      </c>
      <c r="K126" s="217" t="s">
        <v>135</v>
      </c>
      <c r="L126" s="41"/>
      <c r="M126" s="222" t="s">
        <v>1</v>
      </c>
      <c r="N126" s="223" t="s">
        <v>40</v>
      </c>
      <c r="O126" s="88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743</v>
      </c>
      <c r="AT126" s="208" t="s">
        <v>139</v>
      </c>
      <c r="AU126" s="208" t="s">
        <v>82</v>
      </c>
      <c r="AY126" s="14" t="s">
        <v>136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4" t="s">
        <v>82</v>
      </c>
      <c r="BK126" s="209">
        <f>ROUND(I126*H126,2)</f>
        <v>0</v>
      </c>
      <c r="BL126" s="14" t="s">
        <v>743</v>
      </c>
      <c r="BM126" s="208" t="s">
        <v>883</v>
      </c>
    </row>
    <row r="127" s="2" customFormat="1">
      <c r="A127" s="35"/>
      <c r="B127" s="36"/>
      <c r="C127" s="37"/>
      <c r="D127" s="210" t="s">
        <v>138</v>
      </c>
      <c r="E127" s="37"/>
      <c r="F127" s="211" t="s">
        <v>884</v>
      </c>
      <c r="G127" s="37"/>
      <c r="H127" s="37"/>
      <c r="I127" s="212"/>
      <c r="J127" s="37"/>
      <c r="K127" s="37"/>
      <c r="L127" s="41"/>
      <c r="M127" s="213"/>
      <c r="N127" s="21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138</v>
      </c>
      <c r="AU127" s="14" t="s">
        <v>82</v>
      </c>
    </row>
    <row r="128" s="2" customFormat="1">
      <c r="A128" s="35"/>
      <c r="B128" s="36"/>
      <c r="C128" s="37"/>
      <c r="D128" s="210" t="s">
        <v>236</v>
      </c>
      <c r="E128" s="37"/>
      <c r="F128" s="224" t="s">
        <v>880</v>
      </c>
      <c r="G128" s="37"/>
      <c r="H128" s="37"/>
      <c r="I128" s="212"/>
      <c r="J128" s="37"/>
      <c r="K128" s="37"/>
      <c r="L128" s="41"/>
      <c r="M128" s="213"/>
      <c r="N128" s="21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236</v>
      </c>
      <c r="AU128" s="14" t="s">
        <v>82</v>
      </c>
    </row>
    <row r="129" s="2" customFormat="1" ht="62.7" customHeight="1">
      <c r="A129" s="35"/>
      <c r="B129" s="36"/>
      <c r="C129" s="215" t="s">
        <v>144</v>
      </c>
      <c r="D129" s="215" t="s">
        <v>139</v>
      </c>
      <c r="E129" s="216" t="s">
        <v>885</v>
      </c>
      <c r="F129" s="217" t="s">
        <v>886</v>
      </c>
      <c r="G129" s="218" t="s">
        <v>134</v>
      </c>
      <c r="H129" s="219">
        <v>50</v>
      </c>
      <c r="I129" s="220"/>
      <c r="J129" s="221">
        <f>ROUND(I129*H129,2)</f>
        <v>0</v>
      </c>
      <c r="K129" s="217" t="s">
        <v>135</v>
      </c>
      <c r="L129" s="41"/>
      <c r="M129" s="222" t="s">
        <v>1</v>
      </c>
      <c r="N129" s="223" t="s">
        <v>40</v>
      </c>
      <c r="O129" s="8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743</v>
      </c>
      <c r="AT129" s="208" t="s">
        <v>139</v>
      </c>
      <c r="AU129" s="208" t="s">
        <v>82</v>
      </c>
      <c r="AY129" s="14" t="s">
        <v>136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82</v>
      </c>
      <c r="BK129" s="209">
        <f>ROUND(I129*H129,2)</f>
        <v>0</v>
      </c>
      <c r="BL129" s="14" t="s">
        <v>743</v>
      </c>
      <c r="BM129" s="208" t="s">
        <v>887</v>
      </c>
    </row>
    <row r="130" s="2" customFormat="1">
      <c r="A130" s="35"/>
      <c r="B130" s="36"/>
      <c r="C130" s="37"/>
      <c r="D130" s="210" t="s">
        <v>138</v>
      </c>
      <c r="E130" s="37"/>
      <c r="F130" s="211" t="s">
        <v>888</v>
      </c>
      <c r="G130" s="37"/>
      <c r="H130" s="37"/>
      <c r="I130" s="212"/>
      <c r="J130" s="37"/>
      <c r="K130" s="37"/>
      <c r="L130" s="41"/>
      <c r="M130" s="213"/>
      <c r="N130" s="21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82</v>
      </c>
    </row>
    <row r="131" s="2" customFormat="1">
      <c r="A131" s="35"/>
      <c r="B131" s="36"/>
      <c r="C131" s="37"/>
      <c r="D131" s="210" t="s">
        <v>236</v>
      </c>
      <c r="E131" s="37"/>
      <c r="F131" s="224" t="s">
        <v>889</v>
      </c>
      <c r="G131" s="37"/>
      <c r="H131" s="37"/>
      <c r="I131" s="212"/>
      <c r="J131" s="37"/>
      <c r="K131" s="37"/>
      <c r="L131" s="41"/>
      <c r="M131" s="213"/>
      <c r="N131" s="21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236</v>
      </c>
      <c r="AU131" s="14" t="s">
        <v>82</v>
      </c>
    </row>
    <row r="132" s="2" customFormat="1" ht="24.15" customHeight="1">
      <c r="A132" s="35"/>
      <c r="B132" s="36"/>
      <c r="C132" s="215" t="s">
        <v>150</v>
      </c>
      <c r="D132" s="215" t="s">
        <v>139</v>
      </c>
      <c r="E132" s="216" t="s">
        <v>890</v>
      </c>
      <c r="F132" s="217" t="s">
        <v>891</v>
      </c>
      <c r="G132" s="218" t="s">
        <v>555</v>
      </c>
      <c r="H132" s="219">
        <v>20.5</v>
      </c>
      <c r="I132" s="220"/>
      <c r="J132" s="221">
        <f>ROUND(I132*H132,2)</f>
        <v>0</v>
      </c>
      <c r="K132" s="217" t="s">
        <v>135</v>
      </c>
      <c r="L132" s="41"/>
      <c r="M132" s="222" t="s">
        <v>1</v>
      </c>
      <c r="N132" s="223" t="s">
        <v>40</v>
      </c>
      <c r="O132" s="88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743</v>
      </c>
      <c r="AT132" s="208" t="s">
        <v>139</v>
      </c>
      <c r="AU132" s="208" t="s">
        <v>82</v>
      </c>
      <c r="AY132" s="14" t="s">
        <v>136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82</v>
      </c>
      <c r="BK132" s="209">
        <f>ROUND(I132*H132,2)</f>
        <v>0</v>
      </c>
      <c r="BL132" s="14" t="s">
        <v>743</v>
      </c>
      <c r="BM132" s="208" t="s">
        <v>892</v>
      </c>
    </row>
    <row r="133" s="2" customFormat="1">
      <c r="A133" s="35"/>
      <c r="B133" s="36"/>
      <c r="C133" s="37"/>
      <c r="D133" s="210" t="s">
        <v>138</v>
      </c>
      <c r="E133" s="37"/>
      <c r="F133" s="211" t="s">
        <v>893</v>
      </c>
      <c r="G133" s="37"/>
      <c r="H133" s="37"/>
      <c r="I133" s="212"/>
      <c r="J133" s="37"/>
      <c r="K133" s="37"/>
      <c r="L133" s="41"/>
      <c r="M133" s="213"/>
      <c r="N133" s="21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138</v>
      </c>
      <c r="AU133" s="14" t="s">
        <v>82</v>
      </c>
    </row>
    <row r="134" s="2" customFormat="1" ht="24.15" customHeight="1">
      <c r="A134" s="35"/>
      <c r="B134" s="36"/>
      <c r="C134" s="215" t="s">
        <v>159</v>
      </c>
      <c r="D134" s="215" t="s">
        <v>139</v>
      </c>
      <c r="E134" s="216" t="s">
        <v>894</v>
      </c>
      <c r="F134" s="217" t="s">
        <v>895</v>
      </c>
      <c r="G134" s="218" t="s">
        <v>555</v>
      </c>
      <c r="H134" s="219">
        <v>11.4</v>
      </c>
      <c r="I134" s="220"/>
      <c r="J134" s="221">
        <f>ROUND(I134*H134,2)</f>
        <v>0</v>
      </c>
      <c r="K134" s="217" t="s">
        <v>135</v>
      </c>
      <c r="L134" s="41"/>
      <c r="M134" s="222" t="s">
        <v>1</v>
      </c>
      <c r="N134" s="223" t="s">
        <v>40</v>
      </c>
      <c r="O134" s="88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743</v>
      </c>
      <c r="AT134" s="208" t="s">
        <v>139</v>
      </c>
      <c r="AU134" s="208" t="s">
        <v>82</v>
      </c>
      <c r="AY134" s="14" t="s">
        <v>136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4" t="s">
        <v>82</v>
      </c>
      <c r="BK134" s="209">
        <f>ROUND(I134*H134,2)</f>
        <v>0</v>
      </c>
      <c r="BL134" s="14" t="s">
        <v>743</v>
      </c>
      <c r="BM134" s="208" t="s">
        <v>896</v>
      </c>
    </row>
    <row r="135" s="2" customFormat="1">
      <c r="A135" s="35"/>
      <c r="B135" s="36"/>
      <c r="C135" s="37"/>
      <c r="D135" s="210" t="s">
        <v>138</v>
      </c>
      <c r="E135" s="37"/>
      <c r="F135" s="211" t="s">
        <v>897</v>
      </c>
      <c r="G135" s="37"/>
      <c r="H135" s="37"/>
      <c r="I135" s="212"/>
      <c r="J135" s="37"/>
      <c r="K135" s="37"/>
      <c r="L135" s="41"/>
      <c r="M135" s="213"/>
      <c r="N135" s="214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138</v>
      </c>
      <c r="AU135" s="14" t="s">
        <v>82</v>
      </c>
    </row>
    <row r="136" s="2" customFormat="1" ht="24.15" customHeight="1">
      <c r="A136" s="35"/>
      <c r="B136" s="36"/>
      <c r="C136" s="215" t="s">
        <v>163</v>
      </c>
      <c r="D136" s="215" t="s">
        <v>139</v>
      </c>
      <c r="E136" s="216" t="s">
        <v>898</v>
      </c>
      <c r="F136" s="217" t="s">
        <v>899</v>
      </c>
      <c r="G136" s="218" t="s">
        <v>555</v>
      </c>
      <c r="H136" s="219">
        <v>38</v>
      </c>
      <c r="I136" s="220"/>
      <c r="J136" s="221">
        <f>ROUND(I136*H136,2)</f>
        <v>0</v>
      </c>
      <c r="K136" s="217" t="s">
        <v>135</v>
      </c>
      <c r="L136" s="41"/>
      <c r="M136" s="222" t="s">
        <v>1</v>
      </c>
      <c r="N136" s="223" t="s">
        <v>40</v>
      </c>
      <c r="O136" s="88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743</v>
      </c>
      <c r="AT136" s="208" t="s">
        <v>139</v>
      </c>
      <c r="AU136" s="208" t="s">
        <v>82</v>
      </c>
      <c r="AY136" s="14" t="s">
        <v>136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4" t="s">
        <v>82</v>
      </c>
      <c r="BK136" s="209">
        <f>ROUND(I136*H136,2)</f>
        <v>0</v>
      </c>
      <c r="BL136" s="14" t="s">
        <v>743</v>
      </c>
      <c r="BM136" s="208" t="s">
        <v>900</v>
      </c>
    </row>
    <row r="137" s="2" customFormat="1">
      <c r="A137" s="35"/>
      <c r="B137" s="36"/>
      <c r="C137" s="37"/>
      <c r="D137" s="210" t="s">
        <v>138</v>
      </c>
      <c r="E137" s="37"/>
      <c r="F137" s="211" t="s">
        <v>901</v>
      </c>
      <c r="G137" s="37"/>
      <c r="H137" s="37"/>
      <c r="I137" s="212"/>
      <c r="J137" s="37"/>
      <c r="K137" s="37"/>
      <c r="L137" s="41"/>
      <c r="M137" s="213"/>
      <c r="N137" s="21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138</v>
      </c>
      <c r="AU137" s="14" t="s">
        <v>82</v>
      </c>
    </row>
    <row r="138" s="2" customFormat="1" ht="24.15" customHeight="1">
      <c r="A138" s="35"/>
      <c r="B138" s="36"/>
      <c r="C138" s="215" t="s">
        <v>167</v>
      </c>
      <c r="D138" s="215" t="s">
        <v>139</v>
      </c>
      <c r="E138" s="216" t="s">
        <v>902</v>
      </c>
      <c r="F138" s="217" t="s">
        <v>903</v>
      </c>
      <c r="G138" s="218" t="s">
        <v>555</v>
      </c>
      <c r="H138" s="219">
        <v>30</v>
      </c>
      <c r="I138" s="220"/>
      <c r="J138" s="221">
        <f>ROUND(I138*H138,2)</f>
        <v>0</v>
      </c>
      <c r="K138" s="217" t="s">
        <v>135</v>
      </c>
      <c r="L138" s="41"/>
      <c r="M138" s="222" t="s">
        <v>1</v>
      </c>
      <c r="N138" s="223" t="s">
        <v>40</v>
      </c>
      <c r="O138" s="88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743</v>
      </c>
      <c r="AT138" s="208" t="s">
        <v>139</v>
      </c>
      <c r="AU138" s="208" t="s">
        <v>82</v>
      </c>
      <c r="AY138" s="14" t="s">
        <v>136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4" t="s">
        <v>82</v>
      </c>
      <c r="BK138" s="209">
        <f>ROUND(I138*H138,2)</f>
        <v>0</v>
      </c>
      <c r="BL138" s="14" t="s">
        <v>743</v>
      </c>
      <c r="BM138" s="208" t="s">
        <v>904</v>
      </c>
    </row>
    <row r="139" s="2" customFormat="1">
      <c r="A139" s="35"/>
      <c r="B139" s="36"/>
      <c r="C139" s="37"/>
      <c r="D139" s="210" t="s">
        <v>138</v>
      </c>
      <c r="E139" s="37"/>
      <c r="F139" s="211" t="s">
        <v>905</v>
      </c>
      <c r="G139" s="37"/>
      <c r="H139" s="37"/>
      <c r="I139" s="212"/>
      <c r="J139" s="37"/>
      <c r="K139" s="37"/>
      <c r="L139" s="41"/>
      <c r="M139" s="213"/>
      <c r="N139" s="214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138</v>
      </c>
      <c r="AU139" s="14" t="s">
        <v>82</v>
      </c>
    </row>
    <row r="140" s="2" customFormat="1" ht="24.15" customHeight="1">
      <c r="A140" s="35"/>
      <c r="B140" s="36"/>
      <c r="C140" s="215" t="s">
        <v>171</v>
      </c>
      <c r="D140" s="215" t="s">
        <v>139</v>
      </c>
      <c r="E140" s="216" t="s">
        <v>906</v>
      </c>
      <c r="F140" s="217" t="s">
        <v>907</v>
      </c>
      <c r="G140" s="218" t="s">
        <v>134</v>
      </c>
      <c r="H140" s="219">
        <v>1</v>
      </c>
      <c r="I140" s="220"/>
      <c r="J140" s="221">
        <f>ROUND(I140*H140,2)</f>
        <v>0</v>
      </c>
      <c r="K140" s="217" t="s">
        <v>135</v>
      </c>
      <c r="L140" s="41"/>
      <c r="M140" s="222" t="s">
        <v>1</v>
      </c>
      <c r="N140" s="223" t="s">
        <v>40</v>
      </c>
      <c r="O140" s="88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743</v>
      </c>
      <c r="AT140" s="208" t="s">
        <v>139</v>
      </c>
      <c r="AU140" s="208" t="s">
        <v>82</v>
      </c>
      <c r="AY140" s="14" t="s">
        <v>136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4" t="s">
        <v>82</v>
      </c>
      <c r="BK140" s="209">
        <f>ROUND(I140*H140,2)</f>
        <v>0</v>
      </c>
      <c r="BL140" s="14" t="s">
        <v>743</v>
      </c>
      <c r="BM140" s="208" t="s">
        <v>908</v>
      </c>
    </row>
    <row r="141" s="2" customFormat="1">
      <c r="A141" s="35"/>
      <c r="B141" s="36"/>
      <c r="C141" s="37"/>
      <c r="D141" s="210" t="s">
        <v>138</v>
      </c>
      <c r="E141" s="37"/>
      <c r="F141" s="211" t="s">
        <v>909</v>
      </c>
      <c r="G141" s="37"/>
      <c r="H141" s="37"/>
      <c r="I141" s="212"/>
      <c r="J141" s="37"/>
      <c r="K141" s="37"/>
      <c r="L141" s="41"/>
      <c r="M141" s="225"/>
      <c r="N141" s="226"/>
      <c r="O141" s="227"/>
      <c r="P141" s="227"/>
      <c r="Q141" s="227"/>
      <c r="R141" s="227"/>
      <c r="S141" s="227"/>
      <c r="T141" s="228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138</v>
      </c>
      <c r="AU141" s="14" t="s">
        <v>82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Z1Rbx3dpKKJcKInZWy1UdgcW6q9+NdLr2ekjWb9qsFzH5p1fN7hs+6/bhEQaj8sW8QF6ttdaLrzB/4ILk7L8fw==" hashValue="hv9bBf3HB2KXOcII88Sxi9SYgBejEXMX70bYw1sYfa9Cw/OclxBOsN6V2HjALDbq4gjCHLdrCTBOHULNnbY5+Q==" algorithmName="SHA-512" password="CC35"/>
  <autoFilter ref="C120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2020-09-02T08:23:26Z</dcterms:created>
  <dcterms:modified xsi:type="dcterms:W3CDTF">2020-09-02T08:23:33Z</dcterms:modified>
</cp:coreProperties>
</file>