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regorovaE\Documents\Břeclav, PO, SSZT ústřední stavědlo střecha\Přílohy\"/>
    </mc:Choice>
  </mc:AlternateContent>
  <bookViews>
    <workbookView xWindow="0" yWindow="0" windowWidth="21570" windowHeight="10830" activeTab="2"/>
  </bookViews>
  <sheets>
    <sheet name="Rekapitulace stavby" sheetId="1" r:id="rId1"/>
    <sheet name="SO 00x - VEDLEJŠÍ A OSTAT..." sheetId="2" r:id="rId2"/>
    <sheet name="SO 01x - BŘECLAV, ÚSTŘEDN..." sheetId="3" r:id="rId3"/>
    <sheet name="Pokyny pro vyplnění" sheetId="4" r:id="rId4"/>
  </sheets>
  <definedNames>
    <definedName name="_xlnm._FilterDatabase" localSheetId="1" hidden="1">'SO 00x - VEDLEJŠÍ A OSTAT...'!$C$82:$K$91</definedName>
    <definedName name="_xlnm._FilterDatabase" localSheetId="2" hidden="1">'SO 01x - BŘECLAV, ÚSTŘEDN...'!$C$92:$K$557</definedName>
    <definedName name="_xlnm.Print_Titles" localSheetId="0">'Rekapitulace stavby'!$52:$52</definedName>
    <definedName name="_xlnm.Print_Titles" localSheetId="1">'SO 00x - VEDLEJŠÍ A OSTAT...'!$82:$82</definedName>
    <definedName name="_xlnm.Print_Titles" localSheetId="2">'SO 01x - BŘECLAV, ÚSTŘEDN...'!$92:$92</definedName>
    <definedName name="_xlnm.Print_Area" localSheetId="3">'Pokyny pro vyplnění'!$B$2:$K$71,'Pokyny pro vyplnění'!$B$74:$K$118,'Pokyny pro vyplnění'!$B$121:$K$161,'Pokyny pro vyplnění'!$B$164:$K$218</definedName>
    <definedName name="_xlnm.Print_Area" localSheetId="0">'Rekapitulace stavby'!$D$4:$AO$36,'Rekapitulace stavby'!$C$42:$AQ$57</definedName>
    <definedName name="_xlnm.Print_Area" localSheetId="1">'SO 00x - VEDLEJŠÍ A OSTAT...'!$C$4:$J$39,'SO 00x - VEDLEJŠÍ A OSTAT...'!$C$45:$J$64,'SO 00x - VEDLEJŠÍ A OSTAT...'!$C$70:$K$91</definedName>
    <definedName name="_xlnm.Print_Area" localSheetId="2">'SO 01x - BŘECLAV, ÚSTŘEDN...'!$C$4:$J$39,'SO 01x - BŘECLAV, ÚSTŘEDN...'!$C$45:$J$74,'SO 01x - BŘECLAV, ÚSTŘEDN...'!$C$80:$K$557</definedName>
  </definedNames>
  <calcPr calcId="162913"/>
</workbook>
</file>

<file path=xl/calcChain.xml><?xml version="1.0" encoding="utf-8"?>
<calcChain xmlns="http://schemas.openxmlformats.org/spreadsheetml/2006/main">
  <c r="J37" i="3" l="1"/>
  <c r="J36" i="3"/>
  <c r="AY56" i="1" s="1"/>
  <c r="J35" i="3"/>
  <c r="AX56" i="1"/>
  <c r="BI554" i="3"/>
  <c r="BH554" i="3"/>
  <c r="BG554" i="3"/>
  <c r="BF554" i="3"/>
  <c r="T554" i="3"/>
  <c r="R554" i="3"/>
  <c r="P554" i="3"/>
  <c r="BI550" i="3"/>
  <c r="BH550" i="3"/>
  <c r="BG550" i="3"/>
  <c r="BF550" i="3"/>
  <c r="T550" i="3"/>
  <c r="R550" i="3"/>
  <c r="P550" i="3"/>
  <c r="BI545" i="3"/>
  <c r="BH545" i="3"/>
  <c r="BG545" i="3"/>
  <c r="BF545" i="3"/>
  <c r="T545" i="3"/>
  <c r="R545" i="3"/>
  <c r="P545" i="3"/>
  <c r="BI541" i="3"/>
  <c r="BH541" i="3"/>
  <c r="BG541" i="3"/>
  <c r="BF541" i="3"/>
  <c r="T541" i="3"/>
  <c r="R541" i="3"/>
  <c r="P541" i="3"/>
  <c r="BI537" i="3"/>
  <c r="BH537" i="3"/>
  <c r="BG537" i="3"/>
  <c r="BF537" i="3"/>
  <c r="T537" i="3"/>
  <c r="R537" i="3"/>
  <c r="P537" i="3"/>
  <c r="BI533" i="3"/>
  <c r="BH533" i="3"/>
  <c r="BG533" i="3"/>
  <c r="BF533" i="3"/>
  <c r="T533" i="3"/>
  <c r="R533" i="3"/>
  <c r="P533" i="3"/>
  <c r="BI531" i="3"/>
  <c r="BH531" i="3"/>
  <c r="BG531" i="3"/>
  <c r="BF531" i="3"/>
  <c r="T531" i="3"/>
  <c r="R531" i="3"/>
  <c r="P531" i="3"/>
  <c r="BI526" i="3"/>
  <c r="BH526" i="3"/>
  <c r="BG526" i="3"/>
  <c r="BF526" i="3"/>
  <c r="T526" i="3"/>
  <c r="R526" i="3"/>
  <c r="P526" i="3"/>
  <c r="BI522" i="3"/>
  <c r="BH522" i="3"/>
  <c r="BG522" i="3"/>
  <c r="BF522" i="3"/>
  <c r="T522" i="3"/>
  <c r="R522" i="3"/>
  <c r="P522" i="3"/>
  <c r="BI520" i="3"/>
  <c r="BH520" i="3"/>
  <c r="BG520" i="3"/>
  <c r="BF520" i="3"/>
  <c r="T520" i="3"/>
  <c r="R520" i="3"/>
  <c r="P520" i="3"/>
  <c r="BI517" i="3"/>
  <c r="BH517" i="3"/>
  <c r="BG517" i="3"/>
  <c r="BF517" i="3"/>
  <c r="T517" i="3"/>
  <c r="R517" i="3"/>
  <c r="P517" i="3"/>
  <c r="BI513" i="3"/>
  <c r="BH513" i="3"/>
  <c r="BG513" i="3"/>
  <c r="BF513" i="3"/>
  <c r="T513" i="3"/>
  <c r="R513" i="3"/>
  <c r="P513" i="3"/>
  <c r="BI509" i="3"/>
  <c r="BH509" i="3"/>
  <c r="BG509" i="3"/>
  <c r="BF509" i="3"/>
  <c r="T509" i="3"/>
  <c r="R509" i="3"/>
  <c r="P509" i="3"/>
  <c r="BI505" i="3"/>
  <c r="BH505" i="3"/>
  <c r="BG505" i="3"/>
  <c r="BF505" i="3"/>
  <c r="T505" i="3"/>
  <c r="R505" i="3"/>
  <c r="P505" i="3"/>
  <c r="BI498" i="3"/>
  <c r="BH498" i="3"/>
  <c r="BG498" i="3"/>
  <c r="BF498" i="3"/>
  <c r="T498" i="3"/>
  <c r="R498" i="3"/>
  <c r="P498" i="3"/>
  <c r="BI488" i="3"/>
  <c r="BH488" i="3"/>
  <c r="BG488" i="3"/>
  <c r="BF488" i="3"/>
  <c r="T488" i="3"/>
  <c r="R488" i="3"/>
  <c r="P488" i="3"/>
  <c r="BI484" i="3"/>
  <c r="BH484" i="3"/>
  <c r="BG484" i="3"/>
  <c r="BF484" i="3"/>
  <c r="T484" i="3"/>
  <c r="R484" i="3"/>
  <c r="P484" i="3"/>
  <c r="BI480" i="3"/>
  <c r="BH480" i="3"/>
  <c r="BG480" i="3"/>
  <c r="BF480" i="3"/>
  <c r="T480" i="3"/>
  <c r="R480" i="3"/>
  <c r="P480" i="3"/>
  <c r="BI476" i="3"/>
  <c r="BH476" i="3"/>
  <c r="BG476" i="3"/>
  <c r="BF476" i="3"/>
  <c r="T476" i="3"/>
  <c r="R476" i="3"/>
  <c r="P476" i="3"/>
  <c r="BI472" i="3"/>
  <c r="BH472" i="3"/>
  <c r="BG472" i="3"/>
  <c r="BF472" i="3"/>
  <c r="T472" i="3"/>
  <c r="R472" i="3"/>
  <c r="P472" i="3"/>
  <c r="BI468" i="3"/>
  <c r="BH468" i="3"/>
  <c r="BG468" i="3"/>
  <c r="BF468" i="3"/>
  <c r="T468" i="3"/>
  <c r="R468" i="3"/>
  <c r="P468" i="3"/>
  <c r="BI464" i="3"/>
  <c r="BH464" i="3"/>
  <c r="BG464" i="3"/>
  <c r="BF464" i="3"/>
  <c r="T464" i="3"/>
  <c r="R464" i="3"/>
  <c r="P464" i="3"/>
  <c r="BI460" i="3"/>
  <c r="BH460" i="3"/>
  <c r="BG460" i="3"/>
  <c r="BF460" i="3"/>
  <c r="T460" i="3"/>
  <c r="R460" i="3"/>
  <c r="P460" i="3"/>
  <c r="BI456" i="3"/>
  <c r="BH456" i="3"/>
  <c r="BG456" i="3"/>
  <c r="BF456" i="3"/>
  <c r="T456" i="3"/>
  <c r="R456" i="3"/>
  <c r="P456" i="3"/>
  <c r="BI452" i="3"/>
  <c r="BH452" i="3"/>
  <c r="BG452" i="3"/>
  <c r="BF452" i="3"/>
  <c r="T452" i="3"/>
  <c r="R452" i="3"/>
  <c r="P452" i="3"/>
  <c r="BI448" i="3"/>
  <c r="BH448" i="3"/>
  <c r="BG448" i="3"/>
  <c r="BF448" i="3"/>
  <c r="T448" i="3"/>
  <c r="R448" i="3"/>
  <c r="P448" i="3"/>
  <c r="BI445" i="3"/>
  <c r="BH445" i="3"/>
  <c r="BG445" i="3"/>
  <c r="BF445" i="3"/>
  <c r="T445" i="3"/>
  <c r="R445" i="3"/>
  <c r="P445" i="3"/>
  <c r="BI438" i="3"/>
  <c r="BH438" i="3"/>
  <c r="BG438" i="3"/>
  <c r="BF438" i="3"/>
  <c r="T438" i="3"/>
  <c r="R438" i="3"/>
  <c r="P438" i="3"/>
  <c r="BI435" i="3"/>
  <c r="BH435" i="3"/>
  <c r="BG435" i="3"/>
  <c r="BF435" i="3"/>
  <c r="T435" i="3"/>
  <c r="R435" i="3"/>
  <c r="P435" i="3"/>
  <c r="BI429" i="3"/>
  <c r="BH429" i="3"/>
  <c r="BG429" i="3"/>
  <c r="BF429" i="3"/>
  <c r="T429" i="3"/>
  <c r="R429" i="3"/>
  <c r="P429" i="3"/>
  <c r="BI425" i="3"/>
  <c r="BH425" i="3"/>
  <c r="BG425" i="3"/>
  <c r="BF425" i="3"/>
  <c r="T425" i="3"/>
  <c r="R425" i="3"/>
  <c r="P425" i="3"/>
  <c r="BI419" i="3"/>
  <c r="BH419" i="3"/>
  <c r="BG419" i="3"/>
  <c r="BF419" i="3"/>
  <c r="T419" i="3"/>
  <c r="R419" i="3"/>
  <c r="P419" i="3"/>
  <c r="BI400" i="3"/>
  <c r="BH400" i="3"/>
  <c r="BG400" i="3"/>
  <c r="BF400" i="3"/>
  <c r="T400" i="3"/>
  <c r="R400" i="3"/>
  <c r="P400" i="3"/>
  <c r="BI380" i="3"/>
  <c r="BH380" i="3"/>
  <c r="BG380" i="3"/>
  <c r="BF380" i="3"/>
  <c r="T380" i="3"/>
  <c r="R380" i="3"/>
  <c r="P380" i="3"/>
  <c r="BI373" i="3"/>
  <c r="BH373" i="3"/>
  <c r="BG373" i="3"/>
  <c r="BF373" i="3"/>
  <c r="T373" i="3"/>
  <c r="R373" i="3"/>
  <c r="P373" i="3"/>
  <c r="BI366" i="3"/>
  <c r="BH366" i="3"/>
  <c r="BG366" i="3"/>
  <c r="BF366" i="3"/>
  <c r="T366" i="3"/>
  <c r="R366" i="3"/>
  <c r="P366" i="3"/>
  <c r="BI355" i="3"/>
  <c r="BH355" i="3"/>
  <c r="BG355" i="3"/>
  <c r="BF355" i="3"/>
  <c r="T355" i="3"/>
  <c r="R355" i="3"/>
  <c r="P355" i="3"/>
  <c r="BI354" i="3"/>
  <c r="BH354" i="3"/>
  <c r="BG354" i="3"/>
  <c r="BF354" i="3"/>
  <c r="T354" i="3"/>
  <c r="R354" i="3"/>
  <c r="P354" i="3"/>
  <c r="BI338" i="3"/>
  <c r="BH338" i="3"/>
  <c r="BG338" i="3"/>
  <c r="BF338" i="3"/>
  <c r="T338" i="3"/>
  <c r="R338" i="3"/>
  <c r="P338" i="3"/>
  <c r="BI331" i="3"/>
  <c r="BH331" i="3"/>
  <c r="BG331" i="3"/>
  <c r="BF331" i="3"/>
  <c r="T331" i="3"/>
  <c r="R331" i="3"/>
  <c r="P331" i="3"/>
  <c r="BI329" i="3"/>
  <c r="BH329" i="3"/>
  <c r="BG329" i="3"/>
  <c r="BF329" i="3"/>
  <c r="T329" i="3"/>
  <c r="R329" i="3"/>
  <c r="P329" i="3"/>
  <c r="BI325" i="3"/>
  <c r="BH325" i="3"/>
  <c r="BG325" i="3"/>
  <c r="BF325" i="3"/>
  <c r="T325" i="3"/>
  <c r="R325" i="3"/>
  <c r="P325" i="3"/>
  <c r="BI322" i="3"/>
  <c r="BH322" i="3"/>
  <c r="BG322" i="3"/>
  <c r="BF322" i="3"/>
  <c r="T322" i="3"/>
  <c r="R322" i="3"/>
  <c r="P322" i="3"/>
  <c r="BI316" i="3"/>
  <c r="BH316" i="3"/>
  <c r="BG316" i="3"/>
  <c r="BF316" i="3"/>
  <c r="T316" i="3"/>
  <c r="R316" i="3"/>
  <c r="P316" i="3"/>
  <c r="BI309" i="3"/>
  <c r="BH309" i="3"/>
  <c r="BG309" i="3"/>
  <c r="BF309" i="3"/>
  <c r="T309" i="3"/>
  <c r="R309" i="3"/>
  <c r="P309" i="3"/>
  <c r="BI302" i="3"/>
  <c r="BH302" i="3"/>
  <c r="BG302" i="3"/>
  <c r="BF302" i="3"/>
  <c r="T302" i="3"/>
  <c r="R302" i="3"/>
  <c r="P302" i="3"/>
  <c r="BI295" i="3"/>
  <c r="BH295" i="3"/>
  <c r="BG295" i="3"/>
  <c r="BF295" i="3"/>
  <c r="T295" i="3"/>
  <c r="R295" i="3"/>
  <c r="P295" i="3"/>
  <c r="BI284" i="3"/>
  <c r="BH284" i="3"/>
  <c r="BG284" i="3"/>
  <c r="BF284" i="3"/>
  <c r="T284" i="3"/>
  <c r="R284" i="3"/>
  <c r="P284" i="3"/>
  <c r="BI276" i="3"/>
  <c r="BH276" i="3"/>
  <c r="BG276" i="3"/>
  <c r="BF276" i="3"/>
  <c r="T276" i="3"/>
  <c r="R276" i="3"/>
  <c r="P276" i="3"/>
  <c r="BI264" i="3"/>
  <c r="BH264" i="3"/>
  <c r="BG264" i="3"/>
  <c r="BF264" i="3"/>
  <c r="T264" i="3"/>
  <c r="R264" i="3"/>
  <c r="P264" i="3"/>
  <c r="BI253" i="3"/>
  <c r="BH253" i="3"/>
  <c r="BG253" i="3"/>
  <c r="BF253" i="3"/>
  <c r="T253" i="3"/>
  <c r="R253" i="3"/>
  <c r="P253" i="3"/>
  <c r="BI249" i="3"/>
  <c r="BH249" i="3"/>
  <c r="BG249" i="3"/>
  <c r="BF249" i="3"/>
  <c r="T249" i="3"/>
  <c r="T248" i="3"/>
  <c r="R249" i="3"/>
  <c r="R248" i="3" s="1"/>
  <c r="P249" i="3"/>
  <c r="P248" i="3"/>
  <c r="BI246" i="3"/>
  <c r="BH246" i="3"/>
  <c r="BG246" i="3"/>
  <c r="BF246" i="3"/>
  <c r="T246" i="3"/>
  <c r="R246" i="3"/>
  <c r="P246" i="3"/>
  <c r="BI244" i="3"/>
  <c r="BH244" i="3"/>
  <c r="BG244" i="3"/>
  <c r="BF244" i="3"/>
  <c r="T244" i="3"/>
  <c r="R244" i="3"/>
  <c r="P244" i="3"/>
  <c r="BI241" i="3"/>
  <c r="BH241" i="3"/>
  <c r="BG241" i="3"/>
  <c r="BF241" i="3"/>
  <c r="T241" i="3"/>
  <c r="R241" i="3"/>
  <c r="P241" i="3"/>
  <c r="BI239" i="3"/>
  <c r="BH239" i="3"/>
  <c r="BG239" i="3"/>
  <c r="BF239" i="3"/>
  <c r="T239" i="3"/>
  <c r="R239" i="3"/>
  <c r="P239" i="3"/>
  <c r="BI237" i="3"/>
  <c r="BH237" i="3"/>
  <c r="BG237" i="3"/>
  <c r="BF237" i="3"/>
  <c r="T237" i="3"/>
  <c r="R237" i="3"/>
  <c r="P237" i="3"/>
  <c r="BI234" i="3"/>
  <c r="BH234" i="3"/>
  <c r="BG234" i="3"/>
  <c r="BF234" i="3"/>
  <c r="T234" i="3"/>
  <c r="R234" i="3"/>
  <c r="P234" i="3"/>
  <c r="BI232" i="3"/>
  <c r="BH232" i="3"/>
  <c r="BG232" i="3"/>
  <c r="BF232" i="3"/>
  <c r="T232" i="3"/>
  <c r="R232" i="3"/>
  <c r="P232" i="3"/>
  <c r="BI230" i="3"/>
  <c r="BH230" i="3"/>
  <c r="BG230" i="3"/>
  <c r="BF230" i="3"/>
  <c r="T230" i="3"/>
  <c r="R230" i="3"/>
  <c r="P230" i="3"/>
  <c r="BI226" i="3"/>
  <c r="BH226" i="3"/>
  <c r="BG226" i="3"/>
  <c r="BF226" i="3"/>
  <c r="T226" i="3"/>
  <c r="R226" i="3"/>
  <c r="P226" i="3"/>
  <c r="BI221" i="3"/>
  <c r="BH221" i="3"/>
  <c r="BG221" i="3"/>
  <c r="BF221" i="3"/>
  <c r="T221" i="3"/>
  <c r="R221" i="3"/>
  <c r="P221" i="3"/>
  <c r="BI216" i="3"/>
  <c r="BH216" i="3"/>
  <c r="BG216" i="3"/>
  <c r="BF216" i="3"/>
  <c r="T216" i="3"/>
  <c r="R216" i="3"/>
  <c r="P216" i="3"/>
  <c r="BI210" i="3"/>
  <c r="BH210" i="3"/>
  <c r="BG210" i="3"/>
  <c r="BF210" i="3"/>
  <c r="T210" i="3"/>
  <c r="R210" i="3"/>
  <c r="P210" i="3"/>
  <c r="BI205" i="3"/>
  <c r="BH205" i="3"/>
  <c r="BG205" i="3"/>
  <c r="BF205" i="3"/>
  <c r="T205" i="3"/>
  <c r="R205" i="3"/>
  <c r="P205" i="3"/>
  <c r="BI197" i="3"/>
  <c r="BH197" i="3"/>
  <c r="BG197" i="3"/>
  <c r="BF197" i="3"/>
  <c r="T197" i="3"/>
  <c r="R197" i="3"/>
  <c r="P197" i="3"/>
  <c r="BI193" i="3"/>
  <c r="BH193" i="3"/>
  <c r="BG193" i="3"/>
  <c r="BF193" i="3"/>
  <c r="T193" i="3"/>
  <c r="R193" i="3"/>
  <c r="P193" i="3"/>
  <c r="BI189" i="3"/>
  <c r="BH189" i="3"/>
  <c r="BG189" i="3"/>
  <c r="BF189" i="3"/>
  <c r="T189" i="3"/>
  <c r="R189" i="3"/>
  <c r="P189" i="3"/>
  <c r="BI185" i="3"/>
  <c r="BH185" i="3"/>
  <c r="BG185" i="3"/>
  <c r="BF185" i="3"/>
  <c r="T185" i="3"/>
  <c r="R185" i="3"/>
  <c r="P185" i="3"/>
  <c r="BI181" i="3"/>
  <c r="BH181" i="3"/>
  <c r="BG181" i="3"/>
  <c r="BF181" i="3"/>
  <c r="T181" i="3"/>
  <c r="R181" i="3"/>
  <c r="P181" i="3"/>
  <c r="BI177" i="3"/>
  <c r="BH177" i="3"/>
  <c r="BG177" i="3"/>
  <c r="BF177" i="3"/>
  <c r="T177" i="3"/>
  <c r="R177" i="3"/>
  <c r="P177" i="3"/>
  <c r="BI173" i="3"/>
  <c r="BH173" i="3"/>
  <c r="BG173" i="3"/>
  <c r="BF173" i="3"/>
  <c r="T173" i="3"/>
  <c r="R173" i="3"/>
  <c r="P173" i="3"/>
  <c r="BI167" i="3"/>
  <c r="BH167" i="3"/>
  <c r="BG167" i="3"/>
  <c r="BF167" i="3"/>
  <c r="T167" i="3"/>
  <c r="R167" i="3"/>
  <c r="P167" i="3"/>
  <c r="BI163" i="3"/>
  <c r="BH163" i="3"/>
  <c r="BG163" i="3"/>
  <c r="BF163" i="3"/>
  <c r="T163" i="3"/>
  <c r="R163" i="3"/>
  <c r="P163" i="3"/>
  <c r="BI159" i="3"/>
  <c r="BH159" i="3"/>
  <c r="BG159" i="3"/>
  <c r="BF159" i="3"/>
  <c r="T159" i="3"/>
  <c r="R159" i="3"/>
  <c r="P159" i="3"/>
  <c r="BI155" i="3"/>
  <c r="BH155" i="3"/>
  <c r="BG155" i="3"/>
  <c r="BF155" i="3"/>
  <c r="T155" i="3"/>
  <c r="R155" i="3"/>
  <c r="P155" i="3"/>
  <c r="BI149" i="3"/>
  <c r="BH149" i="3"/>
  <c r="BG149" i="3"/>
  <c r="BF149" i="3"/>
  <c r="T149" i="3"/>
  <c r="R149" i="3"/>
  <c r="P149" i="3"/>
  <c r="BI143" i="3"/>
  <c r="BH143" i="3"/>
  <c r="BG143" i="3"/>
  <c r="BF143" i="3"/>
  <c r="T143" i="3"/>
  <c r="R143" i="3"/>
  <c r="P143" i="3"/>
  <c r="BI137" i="3"/>
  <c r="BH137" i="3"/>
  <c r="BG137" i="3"/>
  <c r="BF137" i="3"/>
  <c r="T137" i="3"/>
  <c r="R137" i="3"/>
  <c r="P137" i="3"/>
  <c r="BI131" i="3"/>
  <c r="BH131" i="3"/>
  <c r="BG131" i="3"/>
  <c r="BF131" i="3"/>
  <c r="T131" i="3"/>
  <c r="R131" i="3"/>
  <c r="P131" i="3"/>
  <c r="BI124" i="3"/>
  <c r="BH124" i="3"/>
  <c r="BG124" i="3"/>
  <c r="BF124" i="3"/>
  <c r="T124" i="3"/>
  <c r="R124" i="3"/>
  <c r="P124" i="3"/>
  <c r="BI119" i="3"/>
  <c r="BH119" i="3"/>
  <c r="BG119" i="3"/>
  <c r="BF119" i="3"/>
  <c r="T119" i="3"/>
  <c r="R119" i="3"/>
  <c r="P119" i="3"/>
  <c r="BI115" i="3"/>
  <c r="BH115" i="3"/>
  <c r="BG115" i="3"/>
  <c r="BF115" i="3"/>
  <c r="T115" i="3"/>
  <c r="R115" i="3"/>
  <c r="P115" i="3"/>
  <c r="BI109" i="3"/>
  <c r="BH109" i="3"/>
  <c r="BG109" i="3"/>
  <c r="BF109" i="3"/>
  <c r="T109" i="3"/>
  <c r="R109" i="3"/>
  <c r="P109" i="3"/>
  <c r="BI102" i="3"/>
  <c r="BH102" i="3"/>
  <c r="BG102" i="3"/>
  <c r="BF102" i="3"/>
  <c r="T102" i="3"/>
  <c r="R102" i="3"/>
  <c r="P102" i="3"/>
  <c r="BI96" i="3"/>
  <c r="BH96" i="3"/>
  <c r="BG96" i="3"/>
  <c r="BF96" i="3"/>
  <c r="T96" i="3"/>
  <c r="T95" i="3"/>
  <c r="R96" i="3"/>
  <c r="R95" i="3"/>
  <c r="P96" i="3"/>
  <c r="P95" i="3"/>
  <c r="J90" i="3"/>
  <c r="J89" i="3"/>
  <c r="F89" i="3"/>
  <c r="F87" i="3"/>
  <c r="E85" i="3"/>
  <c r="J55" i="3"/>
  <c r="J54" i="3"/>
  <c r="F54" i="3"/>
  <c r="F52" i="3"/>
  <c r="E50" i="3"/>
  <c r="J18" i="3"/>
  <c r="E18" i="3"/>
  <c r="F90" i="3" s="1"/>
  <c r="J17" i="3"/>
  <c r="J12" i="3"/>
  <c r="J87" i="3"/>
  <c r="E7" i="3"/>
  <c r="E83" i="3" s="1"/>
  <c r="J37" i="2"/>
  <c r="J36" i="2"/>
  <c r="AY55" i="1" s="1"/>
  <c r="J35" i="2"/>
  <c r="AX55" i="1" s="1"/>
  <c r="BI91" i="2"/>
  <c r="BH91" i="2"/>
  <c r="BG91" i="2"/>
  <c r="BF91" i="2"/>
  <c r="T91" i="2"/>
  <c r="T90" i="2" s="1"/>
  <c r="R91" i="2"/>
  <c r="R90" i="2" s="1"/>
  <c r="P91" i="2"/>
  <c r="P90" i="2" s="1"/>
  <c r="BI89" i="2"/>
  <c r="BH89" i="2"/>
  <c r="BG89" i="2"/>
  <c r="BF89" i="2"/>
  <c r="T89" i="2"/>
  <c r="R89" i="2"/>
  <c r="P89" i="2"/>
  <c r="BI88" i="2"/>
  <c r="BH88" i="2"/>
  <c r="BG88" i="2"/>
  <c r="BF88" i="2"/>
  <c r="T88" i="2"/>
  <c r="R88" i="2"/>
  <c r="P88" i="2"/>
  <c r="BI86" i="2"/>
  <c r="BH86" i="2"/>
  <c r="BG86" i="2"/>
  <c r="BF86" i="2"/>
  <c r="T86" i="2"/>
  <c r="T85" i="2" s="1"/>
  <c r="R86" i="2"/>
  <c r="R85" i="2" s="1"/>
  <c r="P86" i="2"/>
  <c r="P85" i="2" s="1"/>
  <c r="J80" i="2"/>
  <c r="J79" i="2"/>
  <c r="F79" i="2"/>
  <c r="F77" i="2"/>
  <c r="E75" i="2"/>
  <c r="J55" i="2"/>
  <c r="J54" i="2"/>
  <c r="F54" i="2"/>
  <c r="F52" i="2"/>
  <c r="E50" i="2"/>
  <c r="J18" i="2"/>
  <c r="E18" i="2"/>
  <c r="F55" i="2" s="1"/>
  <c r="J17" i="2"/>
  <c r="J12" i="2"/>
  <c r="J52" i="2" s="1"/>
  <c r="E7" i="2"/>
  <c r="E73" i="2" s="1"/>
  <c r="L50" i="1"/>
  <c r="AM50" i="1"/>
  <c r="AM49" i="1"/>
  <c r="L49" i="1"/>
  <c r="AM47" i="1"/>
  <c r="L47" i="1"/>
  <c r="L45" i="1"/>
  <c r="L44" i="1"/>
  <c r="BK554" i="3"/>
  <c r="BK545" i="3"/>
  <c r="J505" i="3"/>
  <c r="J460" i="3"/>
  <c r="BK429" i="3"/>
  <c r="J373" i="3"/>
  <c r="J331" i="3"/>
  <c r="BK309" i="3"/>
  <c r="BK239" i="3"/>
  <c r="BK185" i="3"/>
  <c r="BK109" i="3"/>
  <c r="J541" i="3"/>
  <c r="J520" i="3"/>
  <c r="J480" i="3"/>
  <c r="BK452" i="3"/>
  <c r="J338" i="3"/>
  <c r="BK322" i="3"/>
  <c r="J249" i="3"/>
  <c r="BK234" i="3"/>
  <c r="BK210" i="3"/>
  <c r="J181" i="3"/>
  <c r="BK155" i="3"/>
  <c r="J119" i="3"/>
  <c r="BK88" i="2"/>
  <c r="BK533" i="3"/>
  <c r="BK488" i="3"/>
  <c r="J452" i="3"/>
  <c r="J419" i="3"/>
  <c r="BK284" i="3"/>
  <c r="J216" i="3"/>
  <c r="J177" i="3"/>
  <c r="BK119" i="3"/>
  <c r="AS54" i="1"/>
  <c r="J464" i="3"/>
  <c r="J435" i="3"/>
  <c r="J366" i="3"/>
  <c r="BK331" i="3"/>
  <c r="BK249" i="3"/>
  <c r="BK232" i="3"/>
  <c r="BK193" i="3"/>
  <c r="BK163" i="3"/>
  <c r="BK124" i="3"/>
  <c r="BK89" i="2"/>
  <c r="J554" i="3"/>
  <c r="J531" i="3"/>
  <c r="BK456" i="3"/>
  <c r="BK438" i="3"/>
  <c r="BK380" i="3"/>
  <c r="BK338" i="3"/>
  <c r="J284" i="3"/>
  <c r="BK253" i="3"/>
  <c r="J221" i="3"/>
  <c r="BK181" i="3"/>
  <c r="J96" i="3"/>
  <c r="BK522" i="3"/>
  <c r="J488" i="3"/>
  <c r="BK472" i="3"/>
  <c r="BK419" i="3"/>
  <c r="BK325" i="3"/>
  <c r="J309" i="3"/>
  <c r="J276" i="3"/>
  <c r="BK241" i="3"/>
  <c r="J226" i="3"/>
  <c r="BK197" i="3"/>
  <c r="J163" i="3"/>
  <c r="BK131" i="3"/>
  <c r="J89" i="2"/>
  <c r="BK537" i="3"/>
  <c r="BK498" i="3"/>
  <c r="BK464" i="3"/>
  <c r="BK435" i="3"/>
  <c r="J329" i="3"/>
  <c r="J237" i="3"/>
  <c r="J197" i="3"/>
  <c r="J159" i="3"/>
  <c r="J131" i="3"/>
  <c r="BK96" i="3"/>
  <c r="J533" i="3"/>
  <c r="BK520" i="3"/>
  <c r="BK480" i="3"/>
  <c r="BK445" i="3"/>
  <c r="BK373" i="3"/>
  <c r="BK302" i="3"/>
  <c r="J241" i="3"/>
  <c r="BK226" i="3"/>
  <c r="BK189" i="3"/>
  <c r="BK173" i="3"/>
  <c r="J137" i="3"/>
  <c r="BK91" i="2"/>
  <c r="J550" i="3"/>
  <c r="J526" i="3"/>
  <c r="J498" i="3"/>
  <c r="BK448" i="3"/>
  <c r="J425" i="3"/>
  <c r="J355" i="3"/>
  <c r="J325" i="3"/>
  <c r="BK264" i="3"/>
  <c r="BK237" i="3"/>
  <c r="BK216" i="3"/>
  <c r="BK159" i="3"/>
  <c r="J91" i="2"/>
  <c r="J513" i="3"/>
  <c r="BK484" i="3"/>
  <c r="J468" i="3"/>
  <c r="J380" i="3"/>
  <c r="J316" i="3"/>
  <c r="BK295" i="3"/>
  <c r="BK244" i="3"/>
  <c r="J230" i="3"/>
  <c r="J205" i="3"/>
  <c r="J173" i="3"/>
  <c r="BK149" i="3"/>
  <c r="BK115" i="3"/>
  <c r="J86" i="2"/>
  <c r="J509" i="3"/>
  <c r="J472" i="3"/>
  <c r="J448" i="3"/>
  <c r="BK400" i="3"/>
  <c r="J322" i="3"/>
  <c r="BK221" i="3"/>
  <c r="J189" i="3"/>
  <c r="BK137" i="3"/>
  <c r="J102" i="3"/>
  <c r="J537" i="3"/>
  <c r="J522" i="3"/>
  <c r="BK513" i="3"/>
  <c r="BK460" i="3"/>
  <c r="BK425" i="3"/>
  <c r="BK355" i="3"/>
  <c r="J295" i="3"/>
  <c r="J244" i="3"/>
  <c r="BK230" i="3"/>
  <c r="J185" i="3"/>
  <c r="J155" i="3"/>
  <c r="J115" i="3"/>
  <c r="BK86" i="2"/>
  <c r="BK550" i="3"/>
  <c r="J545" i="3"/>
  <c r="BK509" i="3"/>
  <c r="BK468" i="3"/>
  <c r="J445" i="3"/>
  <c r="J400" i="3"/>
  <c r="BK354" i="3"/>
  <c r="BK316" i="3"/>
  <c r="BK276" i="3"/>
  <c r="BK246" i="3"/>
  <c r="J232" i="3"/>
  <c r="BK167" i="3"/>
  <c r="BK526" i="3"/>
  <c r="BK505" i="3"/>
  <c r="BK476" i="3"/>
  <c r="J429" i="3"/>
  <c r="BK329" i="3"/>
  <c r="J302" i="3"/>
  <c r="J246" i="3"/>
  <c r="J239" i="3"/>
  <c r="J193" i="3"/>
  <c r="J167" i="3"/>
  <c r="BK143" i="3"/>
  <c r="J109" i="3"/>
  <c r="BK541" i="3"/>
  <c r="J517" i="3"/>
  <c r="J484" i="3"/>
  <c r="J456" i="3"/>
  <c r="BK366" i="3"/>
  <c r="J264" i="3"/>
  <c r="BK205" i="3"/>
  <c r="J143" i="3"/>
  <c r="J124" i="3"/>
  <c r="J88" i="2"/>
  <c r="BK531" i="3"/>
  <c r="BK517" i="3"/>
  <c r="J476" i="3"/>
  <c r="J438" i="3"/>
  <c r="J354" i="3"/>
  <c r="J253" i="3"/>
  <c r="J234" i="3"/>
  <c r="J210" i="3"/>
  <c r="BK177" i="3"/>
  <c r="J149" i="3"/>
  <c r="BK102" i="3"/>
  <c r="R87" i="2" l="1"/>
  <c r="R84" i="2"/>
  <c r="R83" i="2"/>
  <c r="P447" i="3"/>
  <c r="T87" i="2"/>
  <c r="T84" i="2"/>
  <c r="T83" i="2"/>
  <c r="BK123" i="3"/>
  <c r="J123" i="3"/>
  <c r="J63" i="3"/>
  <c r="P123" i="3"/>
  <c r="P94" i="3" s="1"/>
  <c r="BK236" i="3"/>
  <c r="J236" i="3"/>
  <c r="J64" i="3"/>
  <c r="T236" i="3"/>
  <c r="P549" i="3"/>
  <c r="BK87" i="2"/>
  <c r="J87" i="2"/>
  <c r="J62" i="2"/>
  <c r="BK101" i="3"/>
  <c r="J101" i="3"/>
  <c r="J62" i="3"/>
  <c r="R101" i="3"/>
  <c r="R123" i="3"/>
  <c r="P236" i="3"/>
  <c r="BK252" i="3"/>
  <c r="J252" i="3"/>
  <c r="J67" i="3" s="1"/>
  <c r="T252" i="3"/>
  <c r="P324" i="3"/>
  <c r="R324" i="3"/>
  <c r="BK447" i="3"/>
  <c r="J447" i="3"/>
  <c r="J70" i="3"/>
  <c r="R447" i="3"/>
  <c r="BK519" i="3"/>
  <c r="J519" i="3"/>
  <c r="J71" i="3"/>
  <c r="P519" i="3"/>
  <c r="T519" i="3"/>
  <c r="P530" i="3"/>
  <c r="T530" i="3"/>
  <c r="R549" i="3"/>
  <c r="P87" i="2"/>
  <c r="P84" i="2"/>
  <c r="P83" i="2"/>
  <c r="AU55" i="1"/>
  <c r="P101" i="3"/>
  <c r="T101" i="3"/>
  <c r="T123" i="3"/>
  <c r="R236" i="3"/>
  <c r="P252" i="3"/>
  <c r="R252" i="3"/>
  <c r="BK324" i="3"/>
  <c r="J324" i="3" s="1"/>
  <c r="J68" i="3" s="1"/>
  <c r="T324" i="3"/>
  <c r="BK437" i="3"/>
  <c r="J437" i="3" s="1"/>
  <c r="J69" i="3" s="1"/>
  <c r="P437" i="3"/>
  <c r="R437" i="3"/>
  <c r="T437" i="3"/>
  <c r="T447" i="3"/>
  <c r="R519" i="3"/>
  <c r="BK530" i="3"/>
  <c r="J530" i="3" s="1"/>
  <c r="J72" i="3" s="1"/>
  <c r="R530" i="3"/>
  <c r="BK549" i="3"/>
  <c r="J549" i="3" s="1"/>
  <c r="J73" i="3" s="1"/>
  <c r="T549" i="3"/>
  <c r="J77" i="2"/>
  <c r="F80" i="2"/>
  <c r="BK90" i="2"/>
  <c r="J90" i="2"/>
  <c r="J63" i="2"/>
  <c r="E48" i="3"/>
  <c r="BE155" i="3"/>
  <c r="BE159" i="3"/>
  <c r="BE163" i="3"/>
  <c r="BE167" i="3"/>
  <c r="BE177" i="3"/>
  <c r="BE210" i="3"/>
  <c r="BE216" i="3"/>
  <c r="BE234" i="3"/>
  <c r="BE237" i="3"/>
  <c r="BE284" i="3"/>
  <c r="BE309" i="3"/>
  <c r="BE316" i="3"/>
  <c r="BE322" i="3"/>
  <c r="BE329" i="3"/>
  <c r="BE338" i="3"/>
  <c r="BE400" i="3"/>
  <c r="BE448" i="3"/>
  <c r="BE464" i="3"/>
  <c r="BE484" i="3"/>
  <c r="BE526" i="3"/>
  <c r="BE89" i="2"/>
  <c r="J52" i="3"/>
  <c r="F55" i="3"/>
  <c r="BE115" i="3"/>
  <c r="BE149" i="3"/>
  <c r="BE173" i="3"/>
  <c r="BE181" i="3"/>
  <c r="BE193" i="3"/>
  <c r="BE232" i="3"/>
  <c r="BE239" i="3"/>
  <c r="BE241" i="3"/>
  <c r="BE244" i="3"/>
  <c r="BE246" i="3"/>
  <c r="BE249" i="3"/>
  <c r="BE264" i="3"/>
  <c r="BE276" i="3"/>
  <c r="BE295" i="3"/>
  <c r="BE302" i="3"/>
  <c r="BE325" i="3"/>
  <c r="BE354" i="3"/>
  <c r="BE373" i="3"/>
  <c r="BE419" i="3"/>
  <c r="BE425" i="3"/>
  <c r="BE456" i="3"/>
  <c r="BE468" i="3"/>
  <c r="BE476" i="3"/>
  <c r="BE480" i="3"/>
  <c r="BE505" i="3"/>
  <c r="BE520" i="3"/>
  <c r="BE522" i="3"/>
  <c r="E48" i="2"/>
  <c r="BE88" i="2"/>
  <c r="BE91" i="2"/>
  <c r="BE96" i="3"/>
  <c r="BE102" i="3"/>
  <c r="BE119" i="3"/>
  <c r="BE137" i="3"/>
  <c r="BE185" i="3"/>
  <c r="BE221" i="3"/>
  <c r="BE226" i="3"/>
  <c r="BE230" i="3"/>
  <c r="BE253" i="3"/>
  <c r="BE331" i="3"/>
  <c r="BE355" i="3"/>
  <c r="BE380" i="3"/>
  <c r="BE429" i="3"/>
  <c r="BE435" i="3"/>
  <c r="BE438" i="3"/>
  <c r="BE445" i="3"/>
  <c r="BE452" i="3"/>
  <c r="BE460" i="3"/>
  <c r="BE509" i="3"/>
  <c r="BE517" i="3"/>
  <c r="BE531" i="3"/>
  <c r="BE533" i="3"/>
  <c r="BE86" i="2"/>
  <c r="BK85" i="2"/>
  <c r="J85" i="2"/>
  <c r="J61" i="2"/>
  <c r="BE109" i="3"/>
  <c r="BE124" i="3"/>
  <c r="BE131" i="3"/>
  <c r="BE143" i="3"/>
  <c r="BE189" i="3"/>
  <c r="BE197" i="3"/>
  <c r="BE205" i="3"/>
  <c r="BE366" i="3"/>
  <c r="BE472" i="3"/>
  <c r="BE488" i="3"/>
  <c r="BE498" i="3"/>
  <c r="BE513" i="3"/>
  <c r="BE537" i="3"/>
  <c r="BE541" i="3"/>
  <c r="BE545" i="3"/>
  <c r="BE550" i="3"/>
  <c r="BE554" i="3"/>
  <c r="BK95" i="3"/>
  <c r="J95" i="3"/>
  <c r="J61" i="3"/>
  <c r="BK248" i="3"/>
  <c r="J248" i="3"/>
  <c r="J65" i="3"/>
  <c r="F37" i="2"/>
  <c r="BD55" i="1" s="1"/>
  <c r="F37" i="3"/>
  <c r="BD56" i="1"/>
  <c r="J34" i="2"/>
  <c r="AW55" i="1" s="1"/>
  <c r="F34" i="2"/>
  <c r="BA55" i="1"/>
  <c r="F36" i="2"/>
  <c r="BC55" i="1" s="1"/>
  <c r="F34" i="3"/>
  <c r="BA56" i="1"/>
  <c r="J34" i="3"/>
  <c r="AW56" i="1" s="1"/>
  <c r="F35" i="3"/>
  <c r="BB56" i="1"/>
  <c r="F35" i="2"/>
  <c r="BB55" i="1" s="1"/>
  <c r="F36" i="3"/>
  <c r="BC56" i="1"/>
  <c r="T94" i="3" l="1"/>
  <c r="R94" i="3"/>
  <c r="P251" i="3"/>
  <c r="P93" i="3"/>
  <c r="AU56" i="1" s="1"/>
  <c r="AU54" i="1" s="1"/>
  <c r="R251" i="3"/>
  <c r="R93" i="3"/>
  <c r="T251" i="3"/>
  <c r="T93" i="3" s="1"/>
  <c r="BK84" i="2"/>
  <c r="J84" i="2"/>
  <c r="J60" i="2"/>
  <c r="BK94" i="3"/>
  <c r="BK251" i="3"/>
  <c r="J251" i="3"/>
  <c r="J66" i="3"/>
  <c r="BC54" i="1"/>
  <c r="W32" i="1"/>
  <c r="J33" i="3"/>
  <c r="AV56" i="1" s="1"/>
  <c r="AT56" i="1" s="1"/>
  <c r="BD54" i="1"/>
  <c r="W33" i="1"/>
  <c r="F33" i="3"/>
  <c r="AZ56" i="1" s="1"/>
  <c r="BB54" i="1"/>
  <c r="AX54" i="1"/>
  <c r="BA54" i="1"/>
  <c r="W30" i="1" s="1"/>
  <c r="F33" i="2"/>
  <c r="AZ55" i="1"/>
  <c r="J33" i="2"/>
  <c r="AV55" i="1" s="1"/>
  <c r="AT55" i="1" s="1"/>
  <c r="BK93" i="3" l="1"/>
  <c r="J93" i="3"/>
  <c r="J59" i="3"/>
  <c r="J94" i="3"/>
  <c r="J60" i="3" s="1"/>
  <c r="BK83" i="2"/>
  <c r="J83" i="2"/>
  <c r="J30" i="2" s="1"/>
  <c r="AG55" i="1" s="1"/>
  <c r="AN55" i="1" s="1"/>
  <c r="J30" i="3"/>
  <c r="AG56" i="1" s="1"/>
  <c r="AN56" i="1" s="1"/>
  <c r="W31" i="1"/>
  <c r="AY54" i="1"/>
  <c r="AZ54" i="1"/>
  <c r="W29" i="1" s="1"/>
  <c r="AW54" i="1"/>
  <c r="AK30" i="1"/>
  <c r="J39" i="3" l="1"/>
  <c r="J59" i="2"/>
  <c r="J39" i="2"/>
  <c r="AG54" i="1"/>
  <c r="AK26" i="1" s="1"/>
  <c r="AV54" i="1"/>
  <c r="AK29" i="1"/>
  <c r="AK35" i="1" l="1"/>
  <c r="AT54" i="1"/>
  <c r="AN54" i="1" l="1"/>
</calcChain>
</file>

<file path=xl/sharedStrings.xml><?xml version="1.0" encoding="utf-8"?>
<sst xmlns="http://schemas.openxmlformats.org/spreadsheetml/2006/main" count="5550" uniqueCount="837">
  <si>
    <t>Export Komplet</t>
  </si>
  <si>
    <t>VZ</t>
  </si>
  <si>
    <t>2.0</t>
  </si>
  <si>
    <t>ZAMOK</t>
  </si>
  <si>
    <t>False</t>
  </si>
  <si>
    <t>{4e84df53-5314-49c3-ae23-4c75688b18f6}</t>
  </si>
  <si>
    <t>0,01</t>
  </si>
  <si>
    <t>21</t>
  </si>
  <si>
    <t>15</t>
  </si>
  <si>
    <t>REKAPITULACE STAVBY</t>
  </si>
  <si>
    <t>v ---  níže se nacházejí doplnkové a pomocné údaje k sestavám  --- v</t>
  </si>
  <si>
    <t>Návod na vyplnění</t>
  </si>
  <si>
    <t>0,001</t>
  </si>
  <si>
    <t>Kód:</t>
  </si>
  <si>
    <t>RES010(1)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</si>
  <si>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</si>
  <si>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</si>
  <si>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BŘECLAV, ÚSTŘEDNÍ STAVĚDLO - OPRAVA STŘECH OBJEKTU 2.</t>
  </si>
  <si>
    <t>0,1</t>
  </si>
  <si>
    <t>KSO:</t>
  </si>
  <si>
    <t/>
  </si>
  <si>
    <t>CC-CZ:</t>
  </si>
  <si>
    <t>1</t>
  </si>
  <si>
    <t>Místo:</t>
  </si>
  <si>
    <t xml:space="preserve"> </t>
  </si>
  <si>
    <t>Datum:</t>
  </si>
  <si>
    <t>9. 2. 2020</t>
  </si>
  <si>
    <t>10</t>
  </si>
  <si>
    <t>100</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</si>
  <si>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</si>
  <si>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</si>
  <si>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</si>
  <si>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</si>
  <si>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</si>
  <si>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</si>
  <si>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</si>
  <si>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</si>
  <si>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</si>
  <si>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</si>
  <si>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</si>
  <si>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</si>
  <si>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</si>
  <si>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</si>
  <si>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</si>
  <si>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</si>
  <si>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</si>
  <si>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</si>
  <si>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</si>
  <si>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</si>
  <si>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</si>
  <si>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</si>
  <si>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</si>
  <si>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</si>
  <si>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</si>
  <si>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</si>
  <si>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</si>
  <si>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</si>
  <si>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</si>
  <si>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</si>
  <si>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</si>
  <si>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</si>
  <si>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</si>
  <si>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</si>
  <si>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</si>
  <si>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</si>
  <si>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</si>
  <si>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</si>
  <si>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</si>
  <si>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</si>
  <si>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</si>
  <si>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</si>
  <si>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</si>
  <si>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</si>
  <si>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</si>
  <si>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</si>
  <si>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</si>
  <si>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</si>
  <si>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</si>
  <si>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00x</t>
  </si>
  <si>
    <t>VEDLEJŠÍ A OSTATNÍ NÁKLADY</t>
  </si>
  <si>
    <t>STA</t>
  </si>
  <si>
    <t>{fe143cdb-832e-44c3-b146-0563f90a76ae}</t>
  </si>
  <si>
    <t>2</t>
  </si>
  <si>
    <t>SO 01x</t>
  </si>
  <si>
    <t>BŘECLAV, ÚSTŘEDNÍ STAVĚDLO - OPRAVA STŘECHY OBJEKTU 2</t>
  </si>
  <si>
    <t>{8ce8c375-0992-4cbe-b8a1-eee12dd5a46a}</t>
  </si>
  <si>
    <t>KRYCÍ LIST SOUPISU PRACÍ</t>
  </si>
  <si>
    <t>Objekt:</t>
  </si>
  <si>
    <t>SO 00x - VEDLEJŠÍ A OSTATNÍ NÁKLADY</t>
  </si>
  <si>
    <t>REKAPITULACE ČLENĚNÍ SOUPISU PRACÍ</t>
  </si>
  <si>
    <t>Kód dílu - Popis</t>
  </si>
  <si>
    <t>Cena celkem [CZK]</t>
  </si>
  <si>
    <t>-1</t>
  </si>
  <si>
    <t>VRN - Vedlejší rozpočtové náklady</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</si>
  <si>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</si>
  <si>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</si>
  <si>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</si>
  <si>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</si>
  <si>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</si>
  <si>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</si>
  <si>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</si>
  <si>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</si>
  <si>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</si>
  <si>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</si>
  <si>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</si>
  <si>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</si>
  <si>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</si>
  <si>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</si>
  <si>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</si>
  <si>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</si>
  <si>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</si>
  <si>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</si>
  <si>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</si>
  <si>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</si>
  <si>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</si>
  <si>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</si>
  <si>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K</t>
  </si>
  <si>
    <t>030001000</t>
  </si>
  <si>
    <t>sada</t>
  </si>
  <si>
    <t>CS ÚRS 2020 02</t>
  </si>
  <si>
    <t>1024</t>
  </si>
  <si>
    <t>1608586441</t>
  </si>
  <si>
    <t>VRN4</t>
  </si>
  <si>
    <t>Inženýrská činnost</t>
  </si>
  <si>
    <t>041403000</t>
  </si>
  <si>
    <t>Koordinátor BOZP na staveništi</t>
  </si>
  <si>
    <t>-1453243063</t>
  </si>
  <si>
    <t>3</t>
  </si>
  <si>
    <t>042103000</t>
  </si>
  <si>
    <t>Průkaz energetické náročnosti budovy</t>
  </si>
  <si>
    <t>soubor</t>
  </si>
  <si>
    <t>-397651469</t>
  </si>
  <si>
    <t>VRN9</t>
  </si>
  <si>
    <t>Ostatní náklady</t>
  </si>
  <si>
    <t>4</t>
  </si>
  <si>
    <t>090001000</t>
  </si>
  <si>
    <t>-135637508</t>
  </si>
  <si>
    <t>SO 01x - BŘECLAV, ÚSTŘEDNÍ STAVĚDLO - OPRAVA STŘECHY OBJEKTU 2</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</si>
  <si>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</si>
  <si>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</si>
  <si>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</si>
  <si>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</si>
  <si>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</si>
  <si>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</si>
  <si>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</si>
  <si>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</si>
  <si>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712 - Povlakové krytiny</t>
  </si>
  <si>
    <t xml:space="preserve">    762 - Konstrukce tesařské</t>
  </si>
  <si>
    <t xml:space="preserve">    764 - Konstrukce klempířské</t>
  </si>
  <si>
    <t xml:space="preserve">    766 - Konstrukce truhlářské</t>
  </si>
  <si>
    <t xml:space="preserve">    767 - Konstrukce zámečnické</t>
  </si>
  <si>
    <t xml:space="preserve">    783 - Dokončovací práce - nátěry</t>
  </si>
  <si>
    <t>HSV</t>
  </si>
  <si>
    <t>Práce a dodávky HSV</t>
  </si>
  <si>
    <t>Svislé a kompletní konstrukce</t>
  </si>
  <si>
    <t>316381125</t>
  </si>
  <si>
    <t>Ventilační krycí desky bez otvorů z betonu prostého tř. C 12/15 až C 16/20 s obvodovou a středem vedenou konstrukční výztuží včetně bednění, s potěrem nebo s povrchem vyhlazeným ve spádu k okrajům s přesahem do 100 mm sešikmeným v podhledu proti zatékání, tl. přes 50 do 80 mm</t>
  </si>
  <si>
    <t>m2</t>
  </si>
  <si>
    <t>520490034</t>
  </si>
  <si>
    <t>VV</t>
  </si>
  <si>
    <t>D.1.1.07, D.1.1.06</t>
  </si>
  <si>
    <t>1,1*(2,57*1,08)</t>
  </si>
  <si>
    <t>Součet</t>
  </si>
  <si>
    <t>beton C 20/25 CX2, síť 5/100*5/100</t>
  </si>
  <si>
    <t>6</t>
  </si>
  <si>
    <t>Úpravy povrchů, podlahy a osazování výplní</t>
  </si>
  <si>
    <t>622142001</t>
  </si>
  <si>
    <t>Potažení vnějších ploch pletivem v ploše nebo pruzích, na plném podkladu sklovláknitým vtlačením do tmelu stěn</t>
  </si>
  <si>
    <t>1148467905</t>
  </si>
  <si>
    <t>PSC</t>
  </si>
  <si>
    <t xml:space="preserve">Poznámka k souboru cen:_x000D_
1. V cenách -2001 jsou započteny i náklady na tmel._x000D_
</t>
  </si>
  <si>
    <t>D.1.1.10</t>
  </si>
  <si>
    <t>14,0*0,2*1,1</t>
  </si>
  <si>
    <t>D.1.1.08</t>
  </si>
  <si>
    <t>109,0*0,2*1,1</t>
  </si>
  <si>
    <t>622381011</t>
  </si>
  <si>
    <t>Omítka tenkovrstvá minerální vnějších ploch probarvená, včetně penetrace podkladu zrnitá, tloušťky 1,5 mm stěn</t>
  </si>
  <si>
    <t>876862386</t>
  </si>
  <si>
    <t>631311131</t>
  </si>
  <si>
    <t>Doplnění dosavadních mazanin prostým betonem s dodáním hmot, bez potěru, plochy jednotlivě do 1 m2 a tl. přes 80 mm</t>
  </si>
  <si>
    <t>m3</t>
  </si>
  <si>
    <t>1463493508</t>
  </si>
  <si>
    <t>D.1.1.14, D.1.1.11, D.1.1.12</t>
  </si>
  <si>
    <t>0,2*0,5*0,5*9*1,15</t>
  </si>
  <si>
    <t>631312131</t>
  </si>
  <si>
    <t>Doplnění dosavadních mazanin prostým betonem s dodáním hmot, bez potěru, plochy jednotlivě přes 1 m2 do 4 m2 a tl. přes 80 mm</t>
  </si>
  <si>
    <t>1473835082</t>
  </si>
  <si>
    <t>D.1.1.14</t>
  </si>
  <si>
    <t>1,2*1,2*0,2</t>
  </si>
  <si>
    <t>9</t>
  </si>
  <si>
    <t>Ostatní konstrukce a práce, bourání</t>
  </si>
  <si>
    <t>953961213</t>
  </si>
  <si>
    <t>Kotvy chemické s vyvrtáním otvoru do betonu, železobetonu nebo tvrdého kamene chemická patrona, velikost M 12, hloubka 110 mm</t>
  </si>
  <si>
    <t>kus</t>
  </si>
  <si>
    <t>-1665788644</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</si>
  <si>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</si>
  <si>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4*9</t>
  </si>
  <si>
    <t>D.1.1.14, D.1.1.13</t>
  </si>
  <si>
    <t>8</t>
  </si>
  <si>
    <t>7</t>
  </si>
  <si>
    <t>96_001</t>
  </si>
  <si>
    <t>DMT stávající krytiny, potěru a ti - odvoz a likvidace</t>
  </si>
  <si>
    <t>-556829998</t>
  </si>
  <si>
    <t>0,5*0,5*9*1,15</t>
  </si>
  <si>
    <t>1,2*1,2*1,15</t>
  </si>
  <si>
    <t>96_002</t>
  </si>
  <si>
    <t>DMT litinových hlavic odvětrání kanalizace - odvoz a likvidace</t>
  </si>
  <si>
    <t>ks</t>
  </si>
  <si>
    <t>674606385</t>
  </si>
  <si>
    <t>D.1.1.02</t>
  </si>
  <si>
    <t>D.1.1.03</t>
  </si>
  <si>
    <t>96_003</t>
  </si>
  <si>
    <t>DMT litinových hlavic střešních vtoků - odvoz a likvidace</t>
  </si>
  <si>
    <t>-398800651</t>
  </si>
  <si>
    <t>96_004</t>
  </si>
  <si>
    <t>DMT plastových odvětrávacích komínků - odvoz a likvidace</t>
  </si>
  <si>
    <t>849316601</t>
  </si>
  <si>
    <t>12</t>
  </si>
  <si>
    <t>23</t>
  </si>
  <si>
    <t>11</t>
  </si>
  <si>
    <t>96_011</t>
  </si>
  <si>
    <t>Úprava a doplnění stávající střechy pro kotevní stožáry, po odbourání nástavby</t>
  </si>
  <si>
    <t>-793890911</t>
  </si>
  <si>
    <t>D.1.1.05, D.1.1.06</t>
  </si>
  <si>
    <t>96_010</t>
  </si>
  <si>
    <t>DMT kabelů kamery vč. nosné plastové lišty - odvoz a likvidace</t>
  </si>
  <si>
    <t>m</t>
  </si>
  <si>
    <t>1753406949</t>
  </si>
  <si>
    <t>19</t>
  </si>
  <si>
    <t>13</t>
  </si>
  <si>
    <t>96_006</t>
  </si>
  <si>
    <t>DMT ocelových odvětrávacích komínků - odvoz a likvidace</t>
  </si>
  <si>
    <t>394513479</t>
  </si>
  <si>
    <t>14</t>
  </si>
  <si>
    <t>96_005</t>
  </si>
  <si>
    <t>DMT stávajícího hromosvodu - odvoz a likvidace</t>
  </si>
  <si>
    <t>-923285695</t>
  </si>
  <si>
    <t>76</t>
  </si>
  <si>
    <t>123,0</t>
  </si>
  <si>
    <t>96_007</t>
  </si>
  <si>
    <t>DMT stávajícího žebříku vč. antény - odvoz a likvidace</t>
  </si>
  <si>
    <t>276462890</t>
  </si>
  <si>
    <t>16</t>
  </si>
  <si>
    <t>96_008</t>
  </si>
  <si>
    <t>DMT venkovní jednotky klimatizace - odvoz a likvidace</t>
  </si>
  <si>
    <t>-1936776436</t>
  </si>
  <si>
    <t>17</t>
  </si>
  <si>
    <t>96_009</t>
  </si>
  <si>
    <t>Úprava potrubí PVC - viz popis na výkrese D.1.1.03</t>
  </si>
  <si>
    <t>-1326249745</t>
  </si>
  <si>
    <t>18</t>
  </si>
  <si>
    <t>96_012</t>
  </si>
  <si>
    <t>Lešení a zvedací mechanismy</t>
  </si>
  <si>
    <t>-1341314998</t>
  </si>
  <si>
    <t>dle možností a schopností dodavatele</t>
  </si>
  <si>
    <t>96_013</t>
  </si>
  <si>
    <t>Zkrácení komínových vložek</t>
  </si>
  <si>
    <t>-1356540972</t>
  </si>
  <si>
    <t>D.1.1.06</t>
  </si>
  <si>
    <t>20</t>
  </si>
  <si>
    <t>961044111</t>
  </si>
  <si>
    <t>Bourání základů z betonu prostého</t>
  </si>
  <si>
    <t>-1312255529</t>
  </si>
  <si>
    <t>D.1.1.04</t>
  </si>
  <si>
    <t>(14,65-14,025)*2,73*2,85</t>
  </si>
  <si>
    <t>962032432</t>
  </si>
  <si>
    <t>Bourání zdiva nadzákladového z cihel nebo tvárnic z dutých cihel nebo tvárnic pálených nebo nepálených, na maltu vápennou nebo vápenocementovou, objemu přes 1 m3</t>
  </si>
  <si>
    <t>-854788935</t>
  </si>
  <si>
    <t xml:space="preserve">Poznámka k souboru cen:_x000D_
1. Bourání pilířů o průřezu přes 0,36 m2 se oceňuje příslušnými cenami -2230, -2231, -2240, -2241,-2253 a -2254 jako bourání zdiva nadzákladového cihelného._x000D_
</t>
  </si>
  <si>
    <t>bourání zdiva kalkulovat vč. věnců, překladů, omítek, obkladů atd...</t>
  </si>
  <si>
    <t>0,36*2,5*((2,85*2+(2,73-0,36)*2)-0,8*2,0)</t>
  </si>
  <si>
    <t>atika</t>
  </si>
  <si>
    <t>0,15*0,35*(2,7*2+2,55)</t>
  </si>
  <si>
    <t>22</t>
  </si>
  <si>
    <t>962032641</t>
  </si>
  <si>
    <t>Bourání zdiva nadzákladového z cihel nebo tvárnic komínového z cihel pálených, šamotových nebo vápenopískových nad střechou na maltu cementovou</t>
  </si>
  <si>
    <t>1951497163</t>
  </si>
  <si>
    <t>8,0</t>
  </si>
  <si>
    <t>963012520</t>
  </si>
  <si>
    <t>Bourání stropů z desek nebo panelů železobetonových prefabrikovaných s dutinami z panelů, š. přes 300 mm tl. přes 140 mm</t>
  </si>
  <si>
    <t>2075440087</t>
  </si>
  <si>
    <t xml:space="preserve">Poznámka k souboru cen:_x000D_
1. Bourání stropů z panelů plných se oceňuje cenami souboru cen 963 05-1 . Bourání železobetonových stropů._x000D_
</t>
  </si>
  <si>
    <t>vč. nadbetonávky</t>
  </si>
  <si>
    <t>0,16*2,73*2,85</t>
  </si>
  <si>
    <t>24</t>
  </si>
  <si>
    <t>968072455</t>
  </si>
  <si>
    <t>Vybourání kovových rámů oken s křídly, dveřních zárubní, vrat, stěn, ostění nebo obkladů dveřních zárubní, plochy do 2 m2</t>
  </si>
  <si>
    <t>-2025009355</t>
  </si>
  <si>
    <t xml:space="preserve">Poznámka k souboru cen:_x000D_
1. V cenách -2244 až -2559 jsou započteny i náklady na vyvěšení křídel._x000D_
2. Cenou -2641 se oceňuje i vybourání nosné ocelové konstrukce pro sádrokartonové příčky._x000D_
</t>
  </si>
  <si>
    <t>0,8*2,0</t>
  </si>
  <si>
    <t>25</t>
  </si>
  <si>
    <t>968082017</t>
  </si>
  <si>
    <t>Vybourání plastových rámů oken s křídly, dveřních zárubní, vrat rámu oken s křídly, plochy přes 2 do 4 m2</t>
  </si>
  <si>
    <t>-698406651</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</si>
  <si>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</si>
  <si>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1,2*2,4</t>
  </si>
  <si>
    <t>26</t>
  </si>
  <si>
    <t>976047331</t>
  </si>
  <si>
    <t>Vybourání betonových nebo železobetonových dvířek, ventilací, obrub, krycích desek krycích desek, ukončujících horní plochu zdiva, tl. přes 100 mm</t>
  </si>
  <si>
    <t>1698732459</t>
  </si>
  <si>
    <t>2,75</t>
  </si>
  <si>
    <t>27</t>
  </si>
  <si>
    <t>996_R_HZS_01P</t>
  </si>
  <si>
    <t>Nezměřitelné práce</t>
  </si>
  <si>
    <t>hod</t>
  </si>
  <si>
    <t>-316418600</t>
  </si>
  <si>
    <t>50</t>
  </si>
  <si>
    <t>28</t>
  </si>
  <si>
    <t>996_R_HZS_01P_MAT</t>
  </si>
  <si>
    <t>Nezměřitelné práce - materiál</t>
  </si>
  <si>
    <t>284689688</t>
  </si>
  <si>
    <t>29</t>
  </si>
  <si>
    <t>996_R_HZS_01PŘ</t>
  </si>
  <si>
    <t>Nezměřitelné práce - zednické přípomoci pro řemesla, neuvedené v rozpočtech profesí</t>
  </si>
  <si>
    <t>-41761554</t>
  </si>
  <si>
    <t>997</t>
  </si>
  <si>
    <t>Přesun sutě</t>
  </si>
  <si>
    <t>30</t>
  </si>
  <si>
    <t>997002611</t>
  </si>
  <si>
    <t>Nakládání suti a vybouraných hmot na dopravní prostředek pro vodorovné přemístění</t>
  </si>
  <si>
    <t>t</t>
  </si>
  <si>
    <t>106120486</t>
  </si>
  <si>
    <t xml:space="preserve">Poznámka k souboru cen:_x000D_
1. Cena platí i pro překládání při lomené dopravě._x000D_
2. Cenu nelze použít při dopravě po železnici, po vodě nebo ručně._x000D_
</t>
  </si>
  <si>
    <t>31</t>
  </si>
  <si>
    <t>997006512</t>
  </si>
  <si>
    <t>Vodorovná doprava suti na skládku s naložením na dopravní prostředek a složením přes 100 m do 1 km</t>
  </si>
  <si>
    <t>1118890443</t>
  </si>
  <si>
    <t xml:space="preserve">Poznámka k souboru cen:_x000D_
1. Pro volbu ceny je rozhodující dopravní vzdálenost těžiště skládky a půdorysné plochy objektu._x000D_
</t>
  </si>
  <si>
    <t>32</t>
  </si>
  <si>
    <t>997006519</t>
  </si>
  <si>
    <t>Vodorovná doprava suti na skládku s naložením na dopravní prostředek a složením Příplatek k ceně za každý další i započatý 1 km</t>
  </si>
  <si>
    <t>-1200676628</t>
  </si>
  <si>
    <t>36,698*19 "Přepočtené koeficientem množství</t>
  </si>
  <si>
    <t>33</t>
  </si>
  <si>
    <t>997013113</t>
  </si>
  <si>
    <t>Vnitrostaveništní doprava suti a vybouraných hmot vodorovně do 50 m svisle s použitím mechanizace pro budovy a haly výšky přes 9 do 12 m</t>
  </si>
  <si>
    <t>-1002515598</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</si>
  <si>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</si>
  <si>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34</t>
  </si>
  <si>
    <t>997013631</t>
  </si>
  <si>
    <t>Poplatek za uložení stavebního odpadu na skládce (skládkovné) směsného stavebního a demoličního zatříděného do Katalogu odpadů pod kódem 17 09 04</t>
  </si>
  <si>
    <t>986396103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</si>
  <si>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</si>
  <si>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</si>
  <si>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</si>
  <si>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35</t>
  </si>
  <si>
    <t>998017002</t>
  </si>
  <si>
    <t>Přesun hmot pro budovy občanské výstavby, bydlení, výrobu a služby s omezením mechanizace vodorovná dopravní vzdálenost do 100 m pro budovy s jakoukoliv nosnou konstrukcí výšky přes 6 do 12 m</t>
  </si>
  <si>
    <t>1934907876</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</si>
  <si>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</si>
  <si>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</si>
  <si>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</si>
  <si>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713</t>
  </si>
  <si>
    <t>Izolace tepelné</t>
  </si>
  <si>
    <t>36</t>
  </si>
  <si>
    <t>M</t>
  </si>
  <si>
    <t>28376141</t>
  </si>
  <si>
    <t>klín izolační z pěnového polystyrenu EPS 100 spádový</t>
  </si>
  <si>
    <t>-1310137247</t>
  </si>
  <si>
    <t>cena odpovídá atypickým úhlům dodávaným na zakázku</t>
  </si>
  <si>
    <t>14,0*0,52*1,1*(0,15+0,16)/2*1,02</t>
  </si>
  <si>
    <t>109,0*0,56*1,1*(0,16+0,15)/2*1,02</t>
  </si>
  <si>
    <t>D.1.1.05</t>
  </si>
  <si>
    <t>170,0*(0,02+0,15)/2*1,02</t>
  </si>
  <si>
    <t>329,0*(0,02+0,3)/2*1,02</t>
  </si>
  <si>
    <t>37</t>
  </si>
  <si>
    <t>713131141</t>
  </si>
  <si>
    <t>Montáž tepelné izolace stěn rohožemi, pásy, deskami, dílci, bloky (izolační materiál ve specifikaci) lepením celoplošně</t>
  </si>
  <si>
    <t>1639960234</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</si>
  <si>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</si>
  <si>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vnitřní strany atiky</t>
  </si>
  <si>
    <t>det 1</t>
  </si>
  <si>
    <t>109,0*0,6*1,1</t>
  </si>
  <si>
    <t>det 2</t>
  </si>
  <si>
    <t>14,0*0,55*1,1</t>
  </si>
  <si>
    <t>38</t>
  </si>
  <si>
    <t>28372319</t>
  </si>
  <si>
    <t>deska EPS 100 do plochých střech a podlah λ=0,037 tl 160mm</t>
  </si>
  <si>
    <t>780632920</t>
  </si>
  <si>
    <t>P</t>
  </si>
  <si>
    <t>Poznámka k položce:_x000D_
lambda=0,037 [W / m K]</t>
  </si>
  <si>
    <t>109,0*0,6*1,1*1,02</t>
  </si>
  <si>
    <t>14,0*0,55*1,1*1,02</t>
  </si>
  <si>
    <t>39</t>
  </si>
  <si>
    <t>713141121</t>
  </si>
  <si>
    <t>Montáž tepelné izolace střech plochých rohožemi, pásy, deskami, dílci, bloky (izolační materiál ve specifikaci) přilepenými asfaltem za horka bodově, jednovrstvá</t>
  </si>
  <si>
    <t>1163743662</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</si>
  <si>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</si>
  <si>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14,0*0,52*1,1</t>
  </si>
  <si>
    <t>109,0*0,56*1,1</t>
  </si>
  <si>
    <t>170,0*2</t>
  </si>
  <si>
    <t>329,0*2</t>
  </si>
  <si>
    <t>40</t>
  </si>
  <si>
    <t>28375915</t>
  </si>
  <si>
    <t>deska EPS 150 do plochých střech a podlah λ=0,035 tl 120mm</t>
  </si>
  <si>
    <t>-2094862914</t>
  </si>
  <si>
    <t>Poznámka k položce:_x000D_
lambda=0,035 [W / m K]</t>
  </si>
  <si>
    <t>329,0*1,02</t>
  </si>
  <si>
    <t>170,0*1,02</t>
  </si>
  <si>
    <t>41</t>
  </si>
  <si>
    <t>28375914</t>
  </si>
  <si>
    <t>deska EPS 150 do plochých střech a podlah λ=0,035 tl 100mm</t>
  </si>
  <si>
    <t>-1198894763</t>
  </si>
  <si>
    <t>0,5*0,5*9*1,15*1,02</t>
  </si>
  <si>
    <t>1,2*1,2*1,15*1,02</t>
  </si>
  <si>
    <t>42</t>
  </si>
  <si>
    <t>713492815</t>
  </si>
  <si>
    <t>Montáž izolace tepelné potrubí a ohybů - doplňky a konstrukční součástí ostatní úpravy vyplnění montážní pěnou potrubí a ohyby</t>
  </si>
  <si>
    <t>-1164635769</t>
  </si>
  <si>
    <t xml:space="preserve">Poznámka k souboru cen:_x000D_
1. Ceny -2131, -2512 a -2513 slouží pro skladebné ocenění oprav doplňků tepelných izolací potrubí v části C01 Opravy a údržba tepelných izolací._x000D_
</t>
  </si>
  <si>
    <t>D.1.1.14, D.1.1.12, D.1.1.11</t>
  </si>
  <si>
    <t>9*0,025</t>
  </si>
  <si>
    <t>1*0,025</t>
  </si>
  <si>
    <t>43</t>
  </si>
  <si>
    <t>23170001</t>
  </si>
  <si>
    <t>pěna montážní PUR nízkoexpanzní</t>
  </si>
  <si>
    <t>litr</t>
  </si>
  <si>
    <t>-1842268591</t>
  </si>
  <si>
    <t>44</t>
  </si>
  <si>
    <t>998713202</t>
  </si>
  <si>
    <t>Přesun hmot pro izolace tepelné stanovený procentní sazbou (%) z ceny vodorovná dopravní vzdálenost do 50 m v objektech výšky přes 6 do 12 m</t>
  </si>
  <si>
    <t>%</t>
  </si>
  <si>
    <t>-2759180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</si>
  <si>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</si>
  <si>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712</t>
  </si>
  <si>
    <t>Povlakové krytiny</t>
  </si>
  <si>
    <t>45</t>
  </si>
  <si>
    <t>712300831</t>
  </si>
  <si>
    <t>Odstranění ze střech plochých do 10° krytiny povlakové jednovrstvé</t>
  </si>
  <si>
    <t>73698216</t>
  </si>
  <si>
    <t>12,0</t>
  </si>
  <si>
    <t>Mezisoučet</t>
  </si>
  <si>
    <t>46</t>
  </si>
  <si>
    <t>712311101</t>
  </si>
  <si>
    <t>Provedení povlakové krytiny střech plochých do 10° natěradly a tmely za studena nátěrem lakem penetračním nebo asfaltovým</t>
  </si>
  <si>
    <t>-322116296</t>
  </si>
  <si>
    <t xml:space="preserve">Poznámka k souboru cen:_x000D_
1. Povlakové krytiny střech jednotlivě do 10 m2 se oceňují skladebně cenou příslušné izolace a cenou 712 39-9095 Příplatek za plochu do 10 m2._x000D_
</t>
  </si>
  <si>
    <t>47</t>
  </si>
  <si>
    <t>11163150</t>
  </si>
  <si>
    <t>lak penetrační asfaltový</t>
  </si>
  <si>
    <t>-570816861</t>
  </si>
  <si>
    <t>Poznámka k položce:_x000D_
Spotřeba 0,3-0,4kg/m2 dle povrchu, ředidlo technický benzín</t>
  </si>
  <si>
    <t>48</t>
  </si>
  <si>
    <t>712341559</t>
  </si>
  <si>
    <t>Provedení povlakové krytiny střech plochých do 10° pásy přitavením NAIP v plné ploše</t>
  </si>
  <si>
    <t>-1178165964</t>
  </si>
  <si>
    <t xml:space="preserve">Poznámka k souboru cen:_x000D_
1. Povlakové krytiny střech jednotlivě do 10 m2 se oceňují skladebně cenou příslušné izolace a cenou 712 39-9097 Příplatek za plochu do 10 m2._x000D_
</t>
  </si>
  <si>
    <t>0,5*0,5*9*1,15*2</t>
  </si>
  <si>
    <t>1,2*1,2*1,15*2</t>
  </si>
  <si>
    <t>49</t>
  </si>
  <si>
    <t>62836110</t>
  </si>
  <si>
    <t>pás asfaltový natavitelný oxidovaný tl 4,0mm s vložkou z hliníkové fólie / hliníkové fólie s textilií, se spalitelnou PE folií nebo jemnozrnným minerálním posypem</t>
  </si>
  <si>
    <t>-788307376</t>
  </si>
  <si>
    <t>712363504</t>
  </si>
  <si>
    <t>Provedení povlakové krytiny střech plochých do 10° s mechanicky kotvenou izolací včetně položení fólie a horkovzdušného svaření tl. tepelné izolace přes 140 mm do 200 mm budovy výšky do 18 m, kotvené do betonu vnitřní pole</t>
  </si>
  <si>
    <t>550174246</t>
  </si>
  <si>
    <t xml:space="preserve">Poznámka k souboru cen:_x000D_
1. V cenách jsou započteny i náklady na dodávku kotev._x000D_
2. V cenách nejsou započteny náklady na dodávku fólie; tato se oceňuje ve specifikaci._x000D_
3. V cenách -3671 až -3674 nejsou započteny náklady na dodávku lišt; tyto se oceňují ve specifikaci._x000D_
4. Kotvení plechových lišt rš větší než 200 mm se oceňují katalogem 800-764 Klempířské konstrukce._x000D_
5. Vymezení rohových a okrajových částí je dané kotevním plánem nebo výpočtem podle přílohy č. 3 tohoto katalogu._x000D_
</t>
  </si>
  <si>
    <t>9,44*13,1</t>
  </si>
  <si>
    <t>10,7*23,9</t>
  </si>
  <si>
    <t>vnitřní strany atik</t>
  </si>
  <si>
    <t>0,5*(15,1*2+2,57*2+11,44*2)</t>
  </si>
  <si>
    <t>vrchy atik</t>
  </si>
  <si>
    <t>(25,0+(373-329))</t>
  </si>
  <si>
    <t>51</t>
  </si>
  <si>
    <t>712363505</t>
  </si>
  <si>
    <t>Provedení povlakové krytiny střech plochých do 10° s mechanicky kotvenou izolací včetně položení fólie a horkovzdušného svaření tl. tepelné izolace přes 140 mm do 200 mm budovy výšky do 18 m, kotvené do betonu krajní pole</t>
  </si>
  <si>
    <t>-991189937</t>
  </si>
  <si>
    <t>1,0*(9,44*2+13,1*2)</t>
  </si>
  <si>
    <t>1,0*(23,9*2+10,7*2)</t>
  </si>
  <si>
    <t>52</t>
  </si>
  <si>
    <t>712363513</t>
  </si>
  <si>
    <t>Provedení povlakové krytiny střech plochých do 10° s mechanicky kotvenou izolací včetně položení fólie a horkovzdušného svaření tl. tepelné izolace přes 140 mm do 200 mm budovy výšky do 18 m, kotvené do trapézového plechu nebo do dřeva rohové pole</t>
  </si>
  <si>
    <t>-1369240095</t>
  </si>
  <si>
    <t>1,0*1,0*4</t>
  </si>
  <si>
    <t>53</t>
  </si>
  <si>
    <t>28322012</t>
  </si>
  <si>
    <t>fólie hydroizolační střešní mPVC mechanicky kotvená tl 1,5mm šedá</t>
  </si>
  <si>
    <t>1908530612</t>
  </si>
  <si>
    <t>prořez 15%</t>
  </si>
  <si>
    <t>589,784/100*15</t>
  </si>
  <si>
    <t>54</t>
  </si>
  <si>
    <t>712391171</t>
  </si>
  <si>
    <t>Provedení povlakové krytiny střech plochých do 10° -ostatní práce provedení vrstvy textilní podkladní</t>
  </si>
  <si>
    <t>-1626773312</t>
  </si>
  <si>
    <t xml:space="preserve">Poznámka k souboru cen:_x000D_
1. Cenami -9095 až -9097 lze oceňovat jen tehdy, nepřesáhne-li součet plochy vodorovné a svislé izolační vrstvy 10 m2._x000D_
2. Cenou -9095 až -9097 nelze oceňovat opravy a údržbu povlakové krytiny._x000D_
</t>
  </si>
  <si>
    <t>55</t>
  </si>
  <si>
    <t>69311068</t>
  </si>
  <si>
    <t>geotextilie netkaná separační, ochranná, filtrační, drenážní PP 300g/m2</t>
  </si>
  <si>
    <t>-141892400</t>
  </si>
  <si>
    <t>D.1.1.07, D.1.1.05</t>
  </si>
  <si>
    <t>-(11,44*15,1+0,5*(11,44+15,1)*2+25,0)*1,15</t>
  </si>
  <si>
    <t>599,784*1,15</t>
  </si>
  <si>
    <t>431,825*1,15 "Přepočtené koeficientem množství</t>
  </si>
  <si>
    <t>56</t>
  </si>
  <si>
    <t>63127260</t>
  </si>
  <si>
    <t>tkanina sklovláknitá s protialkalickou úpravou 219g/m2</t>
  </si>
  <si>
    <t>80219834</t>
  </si>
  <si>
    <t>(11,44*15,1+0,5*(11,44+15,1)*2+25,0)*1,15</t>
  </si>
  <si>
    <t>57</t>
  </si>
  <si>
    <t>712771691</t>
  </si>
  <si>
    <t>Napojení živičných pásů na prostupující kce do DN 200</t>
  </si>
  <si>
    <t>-1569122870</t>
  </si>
  <si>
    <t>58</t>
  </si>
  <si>
    <t>998712202</t>
  </si>
  <si>
    <t>Přesun hmot pro povlakové krytiny stanovený procentní sazbou (%) z ceny vodorovná dopravní vzdálenost do 50 m v objektech výšky přes 6 do 12 m</t>
  </si>
  <si>
    <t>311381225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</si>
  <si>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</si>
  <si>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762</t>
  </si>
  <si>
    <t>Konstrukce tesařské</t>
  </si>
  <si>
    <t>59</t>
  </si>
  <si>
    <t>762341047</t>
  </si>
  <si>
    <t>Bednění a laťování bednění střech rovných sklonu do 60° s vyřezáním otvorů z dřevoštěpkových desek OSB šroubovaných na rošt na pero a drážku, tloušťky desky 25 mm</t>
  </si>
  <si>
    <t>1456714938</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</si>
  <si>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</si>
  <si>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60</t>
  </si>
  <si>
    <t>998762202</t>
  </si>
  <si>
    <t>Přesun hmot pro konstrukce tesařské stanovený procentní sazbou (%) z ceny vodorovná dopravní vzdálenost do 50 m v objektech výšky přes 6 do 12 m</t>
  </si>
  <si>
    <t>-1520172447</t>
  </si>
  <si>
    <t>764</t>
  </si>
  <si>
    <t>Konstrukce klempířské</t>
  </si>
  <si>
    <t>61</t>
  </si>
  <si>
    <t>764_K1</t>
  </si>
  <si>
    <t>D + M atikové okapnice hákové r.š. 200mm</t>
  </si>
  <si>
    <t>-624227555</t>
  </si>
  <si>
    <t>122,0</t>
  </si>
  <si>
    <t>62</t>
  </si>
  <si>
    <t>764_K2</t>
  </si>
  <si>
    <t>D + M L profil vnitřní r.š. 100mm</t>
  </si>
  <si>
    <t>1949473780</t>
  </si>
  <si>
    <t>137,0</t>
  </si>
  <si>
    <t>63</t>
  </si>
  <si>
    <t>764_K3</t>
  </si>
  <si>
    <t>D + M L profil vnější r.š. 100mm</t>
  </si>
  <si>
    <t>-1172689872</t>
  </si>
  <si>
    <t>116,0</t>
  </si>
  <si>
    <t>64</t>
  </si>
  <si>
    <t>764_K4</t>
  </si>
  <si>
    <t>D + M přítlačná lišta r.š. 30mm</t>
  </si>
  <si>
    <t>-1972108451</t>
  </si>
  <si>
    <t>25,0</t>
  </si>
  <si>
    <t>65</t>
  </si>
  <si>
    <t>764_K5</t>
  </si>
  <si>
    <t>D + M krycí lišta - tmelící pojistná r.š.100mm</t>
  </si>
  <si>
    <t>-1377618410</t>
  </si>
  <si>
    <t>66</t>
  </si>
  <si>
    <t>764_K6</t>
  </si>
  <si>
    <t>D + M sanační střešní vtok s integrovanou střešní manžetou</t>
  </si>
  <si>
    <t>-1922142350</t>
  </si>
  <si>
    <t>67</t>
  </si>
  <si>
    <t>764_K7</t>
  </si>
  <si>
    <t>D + M sanační odvětrání s integrovanou střešní manžetou</t>
  </si>
  <si>
    <t>-1589242244</t>
  </si>
  <si>
    <t>68</t>
  </si>
  <si>
    <t>764_K8</t>
  </si>
  <si>
    <t>D + M těsnící manžeta otevřená kruhová DN 100 - lem anténních podpěr</t>
  </si>
  <si>
    <t>-1050018080</t>
  </si>
  <si>
    <t>69</t>
  </si>
  <si>
    <t>764_K9</t>
  </si>
  <si>
    <t>D + M těsnící manžeta otevřená kruhová DN 75 - lem kamerového stožáru</t>
  </si>
  <si>
    <t>267237181</t>
  </si>
  <si>
    <t>70</t>
  </si>
  <si>
    <t>764002811</t>
  </si>
  <si>
    <t>Demontáž klempířských konstrukcí okapového plechu do suti, v krytině povlakové</t>
  </si>
  <si>
    <t>-1313938767</t>
  </si>
  <si>
    <t>2,85</t>
  </si>
  <si>
    <t>71</t>
  </si>
  <si>
    <t>764002841</t>
  </si>
  <si>
    <t>Demontáž klempířských konstrukcí oplechování horních ploch zdí a nadezdívek do suti</t>
  </si>
  <si>
    <t>1712871827</t>
  </si>
  <si>
    <t>41,0</t>
  </si>
  <si>
    <t>66,0</t>
  </si>
  <si>
    <t>14,0</t>
  </si>
  <si>
    <t>1,8</t>
  </si>
  <si>
    <t>8,5</t>
  </si>
  <si>
    <t>72</t>
  </si>
  <si>
    <t>764002871</t>
  </si>
  <si>
    <t>Demontáž klempířských konstrukcí lemování zdí do suti</t>
  </si>
  <si>
    <t>1988023553</t>
  </si>
  <si>
    <t>přítlačná lišta stávajícíc střechy</t>
  </si>
  <si>
    <t>60,0</t>
  </si>
  <si>
    <t>83,0</t>
  </si>
  <si>
    <t>73</t>
  </si>
  <si>
    <t>764004801</t>
  </si>
  <si>
    <t>Demontáž klempířských konstrukcí žlabu podokapního do suti</t>
  </si>
  <si>
    <t>-525860969</t>
  </si>
  <si>
    <t>74</t>
  </si>
  <si>
    <t>764004861</t>
  </si>
  <si>
    <t>Demontáž klempířských konstrukcí svodu do suti</t>
  </si>
  <si>
    <t>-921284422</t>
  </si>
  <si>
    <t>3,00</t>
  </si>
  <si>
    <t>75</t>
  </si>
  <si>
    <t>764_K10</t>
  </si>
  <si>
    <t>D + M úpravy stávajícího oplechování vnějšího parapetu r.š. 340mm</t>
  </si>
  <si>
    <t>-1832393306</t>
  </si>
  <si>
    <t>998764202</t>
  </si>
  <si>
    <t>Přesun hmot pro konstrukce klempířské stanovený procentní sazbou (%) z ceny vodorovná dopravní vzdálenost do 50 m v objektech výšky přes 6 do 12 m</t>
  </si>
  <si>
    <t>1486716199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</si>
  <si>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</si>
  <si>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</si>
  <si>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</si>
  <si>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77</t>
  </si>
  <si>
    <t>998766202</t>
  </si>
  <si>
    <t>Přesun hmot pro konstrukce truhlářské stanovený procentní sazbou (%) z ceny vodorovná dopravní vzdálenost do 50 m v objektech výšky přes 6 do 12 m</t>
  </si>
  <si>
    <t>-623465176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</si>
  <si>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</si>
  <si>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78</t>
  </si>
  <si>
    <t>VO/01</t>
  </si>
  <si>
    <t>D + M okno plast 1200/2300</t>
  </si>
  <si>
    <t>-1284080837</t>
  </si>
  <si>
    <t>79</t>
  </si>
  <si>
    <t>PV/01</t>
  </si>
  <si>
    <t>D + M vnitřního parapetu 1550/150</t>
  </si>
  <si>
    <t>576338560</t>
  </si>
  <si>
    <t>767</t>
  </si>
  <si>
    <t>Konstrukce zámečnické</t>
  </si>
  <si>
    <t>80</t>
  </si>
  <si>
    <t>998767202</t>
  </si>
  <si>
    <t>Přesun hmot pro zámečnické konstrukce stanovený procentní sazbou (%) z ceny vodorovná dopravní vzdálenost do 50 m v objektech výšky přes 6 do 12 m</t>
  </si>
  <si>
    <t>-274241209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</si>
  <si>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</si>
  <si>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81</t>
  </si>
  <si>
    <t>Z/01</t>
  </si>
  <si>
    <t>D + M repase stávajícího ocelového žebříku</t>
  </si>
  <si>
    <t>1937266139</t>
  </si>
  <si>
    <t>82</t>
  </si>
  <si>
    <t>Z/04</t>
  </si>
  <si>
    <t>D + M repase komínové lávky</t>
  </si>
  <si>
    <t>-1847820694</t>
  </si>
  <si>
    <t>83</t>
  </si>
  <si>
    <t>Z/02</t>
  </si>
  <si>
    <t>D + M Kotvení anténního stožáru</t>
  </si>
  <si>
    <t>kg</t>
  </si>
  <si>
    <t>234741678</t>
  </si>
  <si>
    <t>194,2</t>
  </si>
  <si>
    <t>84</t>
  </si>
  <si>
    <t>Z/03</t>
  </si>
  <si>
    <t>D + M Kotvení kamerového stožáru</t>
  </si>
  <si>
    <t>1680098317</t>
  </si>
  <si>
    <t>D.1.1.13</t>
  </si>
  <si>
    <t>54,458</t>
  </si>
  <si>
    <t>783</t>
  </si>
  <si>
    <t>Dokončovací práce - nátěry</t>
  </si>
  <si>
    <t>85</t>
  </si>
  <si>
    <t>783801503</t>
  </si>
  <si>
    <t>Příprava podkladu omítek před provedením nátěru omytí tlakovou vodou</t>
  </si>
  <si>
    <t>-253264069</t>
  </si>
  <si>
    <t>(16,26-10,8)*(2,57+1,08)*2*1,15</t>
  </si>
  <si>
    <t>86</t>
  </si>
  <si>
    <t>783826655</t>
  </si>
  <si>
    <t>Hydrofobizační nátěr omítek silikonový, transparentní, povrchů hladkých lícového zdiva</t>
  </si>
  <si>
    <t>1576716274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</si>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</sst>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8"/>
  <sheetViews>
    <sheetView showGridLines="0"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8" t="s">
        <v>0</v>
      </c>
      <c r="AZ1" s="18" t="s">
        <v>1</v>
      </c>
      <c r="BA1" s="18" t="s">
        <v>2</v>
      </c>
      <c r="BB1" s="18" t="s">
        <v>3</v>
      </c>
      <c r="BT1" s="18" t="s">
        <v>4</v>
      </c>
      <c r="BU1" s="18" t="s">
        <v>4</v>
      </c>
      <c r="BV1" s="18" t="s">
        <v>5</v>
      </c>
    </row>
    <row r="2" spans="1:74" s="1" customFormat="1" ht="36.950000000000003" customHeight="1">
      <c r="AR2" s="375"/>
      <c r="AS2" s="375"/>
      <c r="AT2" s="375"/>
      <c r="AU2" s="375"/>
      <c r="AV2" s="375"/>
      <c r="AW2" s="375"/>
      <c r="AX2" s="375"/>
      <c r="AY2" s="375"/>
      <c r="AZ2" s="375"/>
      <c r="BA2" s="375"/>
      <c r="BB2" s="375"/>
      <c r="BC2" s="375"/>
      <c r="BD2" s="375"/>
      <c r="BE2" s="375"/>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39" t="s">
        <v>14</v>
      </c>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24"/>
      <c r="AQ5" s="24"/>
      <c r="AR5" s="22"/>
      <c r="BE5" s="336" t="s">
        <v>15</v>
      </c>
      <c r="BS5" s="19" t="s">
        <v>6</v>
      </c>
    </row>
    <row r="6" spans="1:74" s="1" customFormat="1" ht="36.950000000000003" customHeight="1">
      <c r="B6" s="23"/>
      <c r="C6" s="24"/>
      <c r="D6" s="30" t="s">
        <v>16</v>
      </c>
      <c r="E6" s="24"/>
      <c r="F6" s="24"/>
      <c r="G6" s="24"/>
      <c r="H6" s="24"/>
      <c r="I6" s="24"/>
      <c r="J6" s="24"/>
      <c r="K6" s="341" t="s">
        <v>17</v>
      </c>
      <c r="L6" s="340"/>
      <c r="M6" s="340"/>
      <c r="N6" s="340"/>
      <c r="O6" s="340"/>
      <c r="P6" s="340"/>
      <c r="Q6" s="340"/>
      <c r="R6" s="340"/>
      <c r="S6" s="340"/>
      <c r="T6" s="340"/>
      <c r="U6" s="340"/>
      <c r="V6" s="340"/>
      <c r="W6" s="340"/>
      <c r="X6" s="340"/>
      <c r="Y6" s="340"/>
      <c r="Z6" s="340"/>
      <c r="AA6" s="340"/>
      <c r="AB6" s="340"/>
      <c r="AC6" s="340"/>
      <c r="AD6" s="340"/>
      <c r="AE6" s="340"/>
      <c r="AF6" s="340"/>
      <c r="AG6" s="340"/>
      <c r="AH6" s="340"/>
      <c r="AI6" s="340"/>
      <c r="AJ6" s="340"/>
      <c r="AK6" s="340"/>
      <c r="AL6" s="340"/>
      <c r="AM6" s="340"/>
      <c r="AN6" s="340"/>
      <c r="AO6" s="340"/>
      <c r="AP6" s="24"/>
      <c r="AQ6" s="24"/>
      <c r="AR6" s="22"/>
      <c r="BE6" s="337"/>
      <c r="BS6" s="19" t="s">
        <v>18</v>
      </c>
    </row>
    <row r="7" spans="1:74" s="1" customFormat="1" ht="12" customHeight="1">
      <c r="B7" s="23"/>
      <c r="C7" s="24"/>
      <c r="D7" s="31" t="s">
        <v>19</v>
      </c>
      <c r="E7" s="24"/>
      <c r="F7" s="24"/>
      <c r="G7" s="24"/>
      <c r="H7" s="24"/>
      <c r="I7" s="24"/>
      <c r="J7" s="24"/>
      <c r="K7" s="29" t="s">
        <v>20</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21</v>
      </c>
      <c r="AL7" s="24"/>
      <c r="AM7" s="24"/>
      <c r="AN7" s="29" t="s">
        <v>20</v>
      </c>
      <c r="AO7" s="24"/>
      <c r="AP7" s="24"/>
      <c r="AQ7" s="24"/>
      <c r="AR7" s="22"/>
      <c r="BE7" s="337"/>
      <c r="BS7" s="19" t="s">
        <v>22</v>
      </c>
    </row>
    <row r="8" spans="1:74" s="1" customFormat="1" ht="12" customHeight="1">
      <c r="B8" s="23"/>
      <c r="C8" s="24"/>
      <c r="D8" s="31" t="s">
        <v>23</v>
      </c>
      <c r="E8" s="24"/>
      <c r="F8" s="24"/>
      <c r="G8" s="24"/>
      <c r="H8" s="24"/>
      <c r="I8" s="24"/>
      <c r="J8" s="24"/>
      <c r="K8" s="29" t="s">
        <v>24</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25</v>
      </c>
      <c r="AL8" s="24"/>
      <c r="AM8" s="24"/>
      <c r="AN8" s="32" t="s">
        <v>26</v>
      </c>
      <c r="AO8" s="24"/>
      <c r="AP8" s="24"/>
      <c r="AQ8" s="24"/>
      <c r="AR8" s="22"/>
      <c r="BE8" s="337"/>
      <c r="BS8" s="19" t="s">
        <v>27</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7"/>
      <c r="BS9" s="19" t="s">
        <v>28</v>
      </c>
    </row>
    <row r="10" spans="1:74" s="1" customFormat="1" ht="12" customHeight="1">
      <c r="B10" s="23"/>
      <c r="C10" s="24"/>
      <c r="D10" s="31" t="s">
        <v>29</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30</v>
      </c>
      <c r="AL10" s="24"/>
      <c r="AM10" s="24"/>
      <c r="AN10" s="29" t="s">
        <v>20</v>
      </c>
      <c r="AO10" s="24"/>
      <c r="AP10" s="24"/>
      <c r="AQ10" s="24"/>
      <c r="AR10" s="22"/>
      <c r="BE10" s="337"/>
      <c r="BS10" s="19" t="s">
        <v>18</v>
      </c>
    </row>
    <row r="11" spans="1:74" s="1" customFormat="1" ht="18.399999999999999" customHeight="1">
      <c r="B11" s="23"/>
      <c r="C11" s="24"/>
      <c r="D11" s="24"/>
      <c r="E11" s="29" t="s">
        <v>24</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31</v>
      </c>
      <c r="AL11" s="24"/>
      <c r="AM11" s="24"/>
      <c r="AN11" s="29" t="s">
        <v>20</v>
      </c>
      <c r="AO11" s="24"/>
      <c r="AP11" s="24"/>
      <c r="AQ11" s="24"/>
      <c r="AR11" s="22"/>
      <c r="BE11" s="337"/>
      <c r="BS11" s="19" t="s">
        <v>18</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7"/>
      <c r="BS12" s="19" t="s">
        <v>18</v>
      </c>
    </row>
    <row r="13" spans="1:74" s="1" customFormat="1" ht="12" customHeight="1">
      <c r="B13" s="23"/>
      <c r="C13" s="24"/>
      <c r="D13" s="31" t="s">
        <v>32</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30</v>
      </c>
      <c r="AL13" s="24"/>
      <c r="AM13" s="24"/>
      <c r="AN13" s="33" t="s">
        <v>33</v>
      </c>
      <c r="AO13" s="24"/>
      <c r="AP13" s="24"/>
      <c r="AQ13" s="24"/>
      <c r="AR13" s="22"/>
      <c r="BE13" s="337"/>
      <c r="BS13" s="19" t="s">
        <v>18</v>
      </c>
    </row>
    <row r="14" spans="1:74" ht="12.75">
      <c r="B14" s="23"/>
      <c r="C14" s="24"/>
      <c r="D14" s="24"/>
      <c r="E14" s="342" t="s">
        <v>33</v>
      </c>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1" t="s">
        <v>31</v>
      </c>
      <c r="AL14" s="24"/>
      <c r="AM14" s="24"/>
      <c r="AN14" s="33" t="s">
        <v>33</v>
      </c>
      <c r="AO14" s="24"/>
      <c r="AP14" s="24"/>
      <c r="AQ14" s="24"/>
      <c r="AR14" s="22"/>
      <c r="BE14" s="337"/>
      <c r="BS14" s="19" t="s">
        <v>18</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7"/>
      <c r="BS15" s="19" t="s">
        <v>4</v>
      </c>
    </row>
    <row r="16" spans="1:74" s="1" customFormat="1" ht="12" customHeight="1">
      <c r="B16" s="23"/>
      <c r="C16" s="24"/>
      <c r="D16" s="31" t="s">
        <v>34</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30</v>
      </c>
      <c r="AL16" s="24"/>
      <c r="AM16" s="24"/>
      <c r="AN16" s="29" t="s">
        <v>20</v>
      </c>
      <c r="AO16" s="24"/>
      <c r="AP16" s="24"/>
      <c r="AQ16" s="24"/>
      <c r="AR16" s="22"/>
      <c r="BE16" s="337"/>
      <c r="BS16" s="19" t="s">
        <v>4</v>
      </c>
    </row>
    <row r="17" spans="1:71" s="1" customFormat="1" ht="18.399999999999999" customHeight="1">
      <c r="B17" s="23"/>
      <c r="C17" s="24"/>
      <c r="D17" s="24"/>
      <c r="E17" s="29" t="s">
        <v>24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31</v>
      </c>
      <c r="AL17" s="24"/>
      <c r="AM17" s="24"/>
      <c r="AN17" s="29" t="s">
        <v>20</v>
      </c>
      <c r="AO17" s="24"/>
      <c r="AP17" s="24"/>
      <c r="AQ17" s="24"/>
      <c r="AR17" s="22"/>
      <c r="BE17" s="337"/>
      <c r="BS17" s="19" t="s">
        <v>35</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7"/>
      <c r="BS18" s="19" t="s">
        <v>6</v>
      </c>
    </row>
    <row r="19" spans="1:71" s="1" customFormat="1" ht="12" customHeight="1">
      <c r="B19" s="23"/>
      <c r="C19" s="24"/>
      <c r="D19" s="31"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30</v>
      </c>
      <c r="AL19" s="24"/>
      <c r="AM19" s="24"/>
      <c r="AN19" s="29" t="s">
        <v>20</v>
      </c>
      <c r="AO19" s="24"/>
      <c r="AP19" s="24"/>
      <c r="AQ19" s="24"/>
      <c r="AR19" s="22"/>
      <c r="BE19" s="337"/>
      <c r="BS19" s="19" t="s">
        <v>6</v>
      </c>
    </row>
    <row r="20" spans="1:71" s="1" customFormat="1" ht="18.399999999999999" customHeight="1">
      <c r="B20" s="23"/>
      <c r="C20" s="24"/>
      <c r="D20" s="24"/>
      <c r="E20" s="29" t="s">
        <v>24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31</v>
      </c>
      <c r="AL20" s="24"/>
      <c r="AM20" s="24"/>
      <c r="AN20" s="29" t="s">
        <v>20</v>
      </c>
      <c r="AO20" s="24"/>
      <c r="AP20" s="24"/>
      <c r="AQ20" s="24"/>
      <c r="AR20" s="22"/>
      <c r="BE20" s="337"/>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7"/>
    </row>
    <row r="22" spans="1:71" s="1" customFormat="1" ht="12" customHeight="1">
      <c r="B22" s="23"/>
      <c r="C22" s="24"/>
      <c r="D22" s="31"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7"/>
    </row>
    <row r="23" spans="1:71" s="1" customFormat="1" ht="47.25" customHeight="1">
      <c r="B23" s="23"/>
      <c r="C23" s="24"/>
      <c r="D23" s="24"/>
      <c r="E23" s="344" t="s">
        <v>38</v>
      </c>
      <c r="F23" s="344"/>
      <c r="G23" s="344"/>
      <c r="H23" s="344"/>
      <c r="I23" s="344"/>
      <c r="J23" s="344"/>
      <c r="K23" s="344"/>
      <c r="L23" s="344"/>
      <c r="M23" s="344"/>
      <c r="N23" s="344"/>
      <c r="O23" s="344"/>
      <c r="P23" s="344"/>
      <c r="Q23" s="344"/>
      <c r="R23" s="344"/>
      <c r="S23" s="344"/>
      <c r="T23" s="344"/>
      <c r="U23" s="344"/>
      <c r="V23" s="344"/>
      <c r="W23" s="344"/>
      <c r="X23" s="344"/>
      <c r="Y23" s="344"/>
      <c r="Z23" s="344"/>
      <c r="AA23" s="344"/>
      <c r="AB23" s="344"/>
      <c r="AC23" s="344"/>
      <c r="AD23" s="344"/>
      <c r="AE23" s="344"/>
      <c r="AF23" s="344"/>
      <c r="AG23" s="344"/>
      <c r="AH23" s="344"/>
      <c r="AI23" s="344"/>
      <c r="AJ23" s="344"/>
      <c r="AK23" s="344"/>
      <c r="AL23" s="344"/>
      <c r="AM23" s="344"/>
      <c r="AN23" s="344"/>
      <c r="AO23" s="24"/>
      <c r="AP23" s="24"/>
      <c r="AQ23" s="24"/>
      <c r="AR23" s="22"/>
      <c r="BE23" s="337"/>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7"/>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37"/>
    </row>
    <row r="26" spans="1:71" s="2" customFormat="1" ht="25.9" customHeight="1">
      <c r="A26" s="36"/>
      <c r="B26" s="37"/>
      <c r="C26" s="38"/>
      <c r="D26" s="39" t="s">
        <v>39</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45">
        <f>ROUND(AG54,2)</f>
        <v>0</v>
      </c>
      <c r="AL26" s="346"/>
      <c r="AM26" s="346"/>
      <c r="AN26" s="346"/>
      <c r="AO26" s="346"/>
      <c r="AP26" s="38"/>
      <c r="AQ26" s="38"/>
      <c r="AR26" s="41"/>
      <c r="BE26" s="337"/>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37"/>
    </row>
    <row r="28" spans="1:71" s="2" customFormat="1" ht="12.75">
      <c r="A28" s="36"/>
      <c r="B28" s="37"/>
      <c r="C28" s="38"/>
      <c r="D28" s="38"/>
      <c r="E28" s="38"/>
      <c r="F28" s="38"/>
      <c r="G28" s="38"/>
      <c r="H28" s="38"/>
      <c r="I28" s="38"/>
      <c r="J28" s="38"/>
      <c r="K28" s="38"/>
      <c r="L28" s="347" t="s">
        <v>40</v>
      </c>
      <c r="M28" s="347"/>
      <c r="N28" s="347"/>
      <c r="O28" s="347"/>
      <c r="P28" s="347"/>
      <c r="Q28" s="38"/>
      <c r="R28" s="38"/>
      <c r="S28" s="38"/>
      <c r="T28" s="38"/>
      <c r="U28" s="38"/>
      <c r="V28" s="38"/>
      <c r="W28" s="347" t="s">
        <v>41</v>
      </c>
      <c r="X28" s="347"/>
      <c r="Y28" s="347"/>
      <c r="Z28" s="347"/>
      <c r="AA28" s="347"/>
      <c r="AB28" s="347"/>
      <c r="AC28" s="347"/>
      <c r="AD28" s="347"/>
      <c r="AE28" s="347"/>
      <c r="AF28" s="38"/>
      <c r="AG28" s="38"/>
      <c r="AH28" s="38"/>
      <c r="AI28" s="38"/>
      <c r="AJ28" s="38"/>
      <c r="AK28" s="347" t="s">
        <v>42</v>
      </c>
      <c r="AL28" s="347"/>
      <c r="AM28" s="347"/>
      <c r="AN28" s="347"/>
      <c r="AO28" s="347"/>
      <c r="AP28" s="38"/>
      <c r="AQ28" s="38"/>
      <c r="AR28" s="41"/>
      <c r="BE28" s="337"/>
    </row>
    <row r="29" spans="1:71" s="3" customFormat="1" ht="14.45" customHeight="1">
      <c r="B29" s="42"/>
      <c r="C29" s="43"/>
      <c r="D29" s="31" t="s">
        <v>43</v>
      </c>
      <c r="E29" s="43"/>
      <c r="F29" s="31" t="s">
        <v>44</v>
      </c>
      <c r="G29" s="43"/>
      <c r="H29" s="43"/>
      <c r="I29" s="43"/>
      <c r="J29" s="43"/>
      <c r="K29" s="43"/>
      <c r="L29" s="350">
        <v>0.21</v>
      </c>
      <c r="M29" s="349"/>
      <c r="N29" s="349"/>
      <c r="O29" s="349"/>
      <c r="P29" s="349"/>
      <c r="Q29" s="43"/>
      <c r="R29" s="43"/>
      <c r="S29" s="43"/>
      <c r="T29" s="43"/>
      <c r="U29" s="43"/>
      <c r="V29" s="43"/>
      <c r="W29" s="348">
        <f>ROUND(AZ54, 2)</f>
        <v>0</v>
      </c>
      <c r="X29" s="349"/>
      <c r="Y29" s="349"/>
      <c r="Z29" s="349"/>
      <c r="AA29" s="349"/>
      <c r="AB29" s="349"/>
      <c r="AC29" s="349"/>
      <c r="AD29" s="349"/>
      <c r="AE29" s="349"/>
      <c r="AF29" s="43"/>
      <c r="AG29" s="43"/>
      <c r="AH29" s="43"/>
      <c r="AI29" s="43"/>
      <c r="AJ29" s="43"/>
      <c r="AK29" s="348">
        <f>ROUND(AV54, 2)</f>
        <v>0</v>
      </c>
      <c r="AL29" s="349"/>
      <c r="AM29" s="349"/>
      <c r="AN29" s="349"/>
      <c r="AO29" s="349"/>
      <c r="AP29" s="43"/>
      <c r="AQ29" s="43"/>
      <c r="AR29" s="44"/>
      <c r="BE29" s="338"/>
    </row>
    <row r="30" spans="1:71" s="3" customFormat="1" ht="14.45" customHeight="1">
      <c r="B30" s="42"/>
      <c r="C30" s="43"/>
      <c r="D30" s="43"/>
      <c r="E30" s="43"/>
      <c r="F30" s="31" t="s">
        <v>45</v>
      </c>
      <c r="G30" s="43"/>
      <c r="H30" s="43"/>
      <c r="I30" s="43"/>
      <c r="J30" s="43"/>
      <c r="K30" s="43"/>
      <c r="L30" s="350">
        <v>0.15</v>
      </c>
      <c r="M30" s="349"/>
      <c r="N30" s="349"/>
      <c r="O30" s="349"/>
      <c r="P30" s="349"/>
      <c r="Q30" s="43"/>
      <c r="R30" s="43"/>
      <c r="S30" s="43"/>
      <c r="T30" s="43"/>
      <c r="U30" s="43"/>
      <c r="V30" s="43"/>
      <c r="W30" s="348">
        <f>ROUND(BA54, 2)</f>
        <v>0</v>
      </c>
      <c r="X30" s="349"/>
      <c r="Y30" s="349"/>
      <c r="Z30" s="349"/>
      <c r="AA30" s="349"/>
      <c r="AB30" s="349"/>
      <c r="AC30" s="349"/>
      <c r="AD30" s="349"/>
      <c r="AE30" s="349"/>
      <c r="AF30" s="43"/>
      <c r="AG30" s="43"/>
      <c r="AH30" s="43"/>
      <c r="AI30" s="43"/>
      <c r="AJ30" s="43"/>
      <c r="AK30" s="348">
        <f>ROUND(AW54, 2)</f>
        <v>0</v>
      </c>
      <c r="AL30" s="349"/>
      <c r="AM30" s="349"/>
      <c r="AN30" s="349"/>
      <c r="AO30" s="349"/>
      <c r="AP30" s="43"/>
      <c r="AQ30" s="43"/>
      <c r="AR30" s="44"/>
      <c r="BE30" s="338"/>
    </row>
    <row r="31" spans="1:71" s="3" customFormat="1" ht="14.45" hidden="1" customHeight="1">
      <c r="B31" s="42"/>
      <c r="C31" s="43"/>
      <c r="D31" s="43"/>
      <c r="E31" s="43"/>
      <c r="F31" s="31" t="s">
        <v>46</v>
      </c>
      <c r="G31" s="43"/>
      <c r="H31" s="43"/>
      <c r="I31" s="43"/>
      <c r="J31" s="43"/>
      <c r="K31" s="43"/>
      <c r="L31" s="350">
        <v>0.21</v>
      </c>
      <c r="M31" s="349"/>
      <c r="N31" s="349"/>
      <c r="O31" s="349"/>
      <c r="P31" s="349"/>
      <c r="Q31" s="43"/>
      <c r="R31" s="43"/>
      <c r="S31" s="43"/>
      <c r="T31" s="43"/>
      <c r="U31" s="43"/>
      <c r="V31" s="43"/>
      <c r="W31" s="348">
        <f>ROUND(BB54, 2)</f>
        <v>0</v>
      </c>
      <c r="X31" s="349"/>
      <c r="Y31" s="349"/>
      <c r="Z31" s="349"/>
      <c r="AA31" s="349"/>
      <c r="AB31" s="349"/>
      <c r="AC31" s="349"/>
      <c r="AD31" s="349"/>
      <c r="AE31" s="349"/>
      <c r="AF31" s="43"/>
      <c r="AG31" s="43"/>
      <c r="AH31" s="43"/>
      <c r="AI31" s="43"/>
      <c r="AJ31" s="43"/>
      <c r="AK31" s="348">
        <v>0</v>
      </c>
      <c r="AL31" s="349"/>
      <c r="AM31" s="349"/>
      <c r="AN31" s="349"/>
      <c r="AO31" s="349"/>
      <c r="AP31" s="43"/>
      <c r="AQ31" s="43"/>
      <c r="AR31" s="44"/>
      <c r="BE31" s="338"/>
    </row>
    <row r="32" spans="1:71" s="3" customFormat="1" ht="14.45" hidden="1" customHeight="1">
      <c r="B32" s="42"/>
      <c r="C32" s="43"/>
      <c r="D32" s="43"/>
      <c r="E32" s="43"/>
      <c r="F32" s="31" t="s">
        <v>47</v>
      </c>
      <c r="G32" s="43"/>
      <c r="H32" s="43"/>
      <c r="I32" s="43"/>
      <c r="J32" s="43"/>
      <c r="K32" s="43"/>
      <c r="L32" s="350">
        <v>0.15</v>
      </c>
      <c r="M32" s="349"/>
      <c r="N32" s="349"/>
      <c r="O32" s="349"/>
      <c r="P32" s="349"/>
      <c r="Q32" s="43"/>
      <c r="R32" s="43"/>
      <c r="S32" s="43"/>
      <c r="T32" s="43"/>
      <c r="U32" s="43"/>
      <c r="V32" s="43"/>
      <c r="W32" s="348">
        <f>ROUND(BC54, 2)</f>
        <v>0</v>
      </c>
      <c r="X32" s="349"/>
      <c r="Y32" s="349"/>
      <c r="Z32" s="349"/>
      <c r="AA32" s="349"/>
      <c r="AB32" s="349"/>
      <c r="AC32" s="349"/>
      <c r="AD32" s="349"/>
      <c r="AE32" s="349"/>
      <c r="AF32" s="43"/>
      <c r="AG32" s="43"/>
      <c r="AH32" s="43"/>
      <c r="AI32" s="43"/>
      <c r="AJ32" s="43"/>
      <c r="AK32" s="348">
        <v>0</v>
      </c>
      <c r="AL32" s="349"/>
      <c r="AM32" s="349"/>
      <c r="AN32" s="349"/>
      <c r="AO32" s="349"/>
      <c r="AP32" s="43"/>
      <c r="AQ32" s="43"/>
      <c r="AR32" s="44"/>
      <c r="BE32" s="338"/>
    </row>
    <row r="33" spans="1:57" s="3" customFormat="1" ht="14.45" hidden="1" customHeight="1">
      <c r="B33" s="42"/>
      <c r="C33" s="43"/>
      <c r="D33" s="43"/>
      <c r="E33" s="43"/>
      <c r="F33" s="31" t="s">
        <v>48</v>
      </c>
      <c r="G33" s="43"/>
      <c r="H33" s="43"/>
      <c r="I33" s="43"/>
      <c r="J33" s="43"/>
      <c r="K33" s="43"/>
      <c r="L33" s="350">
        <v>0</v>
      </c>
      <c r="M33" s="349"/>
      <c r="N33" s="349"/>
      <c r="O33" s="349"/>
      <c r="P33" s="349"/>
      <c r="Q33" s="43"/>
      <c r="R33" s="43"/>
      <c r="S33" s="43"/>
      <c r="T33" s="43"/>
      <c r="U33" s="43"/>
      <c r="V33" s="43"/>
      <c r="W33" s="348">
        <f>ROUND(BD54, 2)</f>
        <v>0</v>
      </c>
      <c r="X33" s="349"/>
      <c r="Y33" s="349"/>
      <c r="Z33" s="349"/>
      <c r="AA33" s="349"/>
      <c r="AB33" s="349"/>
      <c r="AC33" s="349"/>
      <c r="AD33" s="349"/>
      <c r="AE33" s="349"/>
      <c r="AF33" s="43"/>
      <c r="AG33" s="43"/>
      <c r="AH33" s="43"/>
      <c r="AI33" s="43"/>
      <c r="AJ33" s="43"/>
      <c r="AK33" s="348">
        <v>0</v>
      </c>
      <c r="AL33" s="349"/>
      <c r="AM33" s="349"/>
      <c r="AN33" s="349"/>
      <c r="AO33" s="349"/>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49</v>
      </c>
      <c r="E35" s="47"/>
      <c r="F35" s="47"/>
      <c r="G35" s="47"/>
      <c r="H35" s="47"/>
      <c r="I35" s="47"/>
      <c r="J35" s="47"/>
      <c r="K35" s="47"/>
      <c r="L35" s="47"/>
      <c r="M35" s="47"/>
      <c r="N35" s="47"/>
      <c r="O35" s="47"/>
      <c r="P35" s="47"/>
      <c r="Q35" s="47"/>
      <c r="R35" s="47"/>
      <c r="S35" s="47"/>
      <c r="T35" s="48" t="s">
        <v>50</v>
      </c>
      <c r="U35" s="47"/>
      <c r="V35" s="47"/>
      <c r="W35" s="47"/>
      <c r="X35" s="351" t="s">
        <v>51</v>
      </c>
      <c r="Y35" s="352"/>
      <c r="Z35" s="352"/>
      <c r="AA35" s="352"/>
      <c r="AB35" s="352"/>
      <c r="AC35" s="47"/>
      <c r="AD35" s="47"/>
      <c r="AE35" s="47"/>
      <c r="AF35" s="47"/>
      <c r="AG35" s="47"/>
      <c r="AH35" s="47"/>
      <c r="AI35" s="47"/>
      <c r="AJ35" s="47"/>
      <c r="AK35" s="353">
        <f>SUM(AK26:AK33)</f>
        <v>0</v>
      </c>
      <c r="AL35" s="352"/>
      <c r="AM35" s="352"/>
      <c r="AN35" s="352"/>
      <c r="AO35" s="354"/>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52</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RES010(1)</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55" t="str">
        <f>K6</f>
        <v>BŘECLAV, ÚSTŘEDNÍ STAVĚDLO - OPRAVA STŘECH OBJEKTU 2.</v>
      </c>
      <c r="M45" s="356"/>
      <c r="N45" s="356"/>
      <c r="O45" s="356"/>
      <c r="P45" s="356"/>
      <c r="Q45" s="356"/>
      <c r="R45" s="356"/>
      <c r="S45" s="356"/>
      <c r="T45" s="356"/>
      <c r="U45" s="356"/>
      <c r="V45" s="356"/>
      <c r="W45" s="356"/>
      <c r="X45" s="356"/>
      <c r="Y45" s="356"/>
      <c r="Z45" s="356"/>
      <c r="AA45" s="356"/>
      <c r="AB45" s="356"/>
      <c r="AC45" s="356"/>
      <c r="AD45" s="356"/>
      <c r="AE45" s="356"/>
      <c r="AF45" s="356"/>
      <c r="AG45" s="356"/>
      <c r="AH45" s="356"/>
      <c r="AI45" s="356"/>
      <c r="AJ45" s="356"/>
      <c r="AK45" s="356"/>
      <c r="AL45" s="356"/>
      <c r="AM45" s="356"/>
      <c r="AN45" s="356"/>
      <c r="AO45" s="356"/>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23</v>
      </c>
      <c r="D47" s="38"/>
      <c r="E47" s="38"/>
      <c r="F47" s="38"/>
      <c r="G47" s="38"/>
      <c r="H47" s="38"/>
      <c r="I47" s="38"/>
      <c r="J47" s="38"/>
      <c r="K47" s="38"/>
      <c r="L47" s="60"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25</v>
      </c>
      <c r="AJ47" s="38"/>
      <c r="AK47" s="38"/>
      <c r="AL47" s="38"/>
      <c r="AM47" s="357" t="str">
        <f>IF(AN8= "","",AN8)</f>
        <v>9. 2. 2020</v>
      </c>
      <c r="AN47" s="357"/>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1" t="s">
        <v>29</v>
      </c>
      <c r="D49" s="38"/>
      <c r="E49" s="38"/>
      <c r="F49" s="38"/>
      <c r="G49" s="38"/>
      <c r="H49" s="38"/>
      <c r="I49" s="38"/>
      <c r="J49" s="38"/>
      <c r="K49" s="38"/>
      <c r="L49" s="54" t="str">
        <f>IF(E11= "","",E11)</f>
        <v xml:space="preserve"> </v>
      </c>
      <c r="M49" s="38"/>
      <c r="N49" s="38"/>
      <c r="O49" s="38"/>
      <c r="P49" s="38"/>
      <c r="Q49" s="38"/>
      <c r="R49" s="38"/>
      <c r="S49" s="38"/>
      <c r="T49" s="38"/>
      <c r="U49" s="38"/>
      <c r="V49" s="38"/>
      <c r="W49" s="38"/>
      <c r="X49" s="38"/>
      <c r="Y49" s="38"/>
      <c r="Z49" s="38"/>
      <c r="AA49" s="38"/>
      <c r="AB49" s="38"/>
      <c r="AC49" s="38"/>
      <c r="AD49" s="38"/>
      <c r="AE49" s="38"/>
      <c r="AF49" s="38"/>
      <c r="AG49" s="38"/>
      <c r="AH49" s="38"/>
      <c r="AI49" s="31" t="s">
        <v>34</v>
      </c>
      <c r="AJ49" s="38"/>
      <c r="AK49" s="38"/>
      <c r="AL49" s="38"/>
      <c r="AM49" s="358" t="str">
        <f>IF(E17="","",E17)</f>
        <v xml:space="preserve"> </v>
      </c>
      <c r="AN49" s="359"/>
      <c r="AO49" s="359"/>
      <c r="AP49" s="359"/>
      <c r="AQ49" s="38"/>
      <c r="AR49" s="41"/>
      <c r="AS49" s="360" t="s">
        <v>53</v>
      </c>
      <c r="AT49" s="361"/>
      <c r="AU49" s="62"/>
      <c r="AV49" s="62"/>
      <c r="AW49" s="62"/>
      <c r="AX49" s="62"/>
      <c r="AY49" s="62"/>
      <c r="AZ49" s="62"/>
      <c r="BA49" s="62"/>
      <c r="BB49" s="62"/>
      <c r="BC49" s="62"/>
      <c r="BD49" s="63"/>
      <c r="BE49" s="36"/>
    </row>
    <row r="50" spans="1:91" s="2" customFormat="1" ht="15.2" customHeight="1">
      <c r="A50" s="36"/>
      <c r="B50" s="37"/>
      <c r="C50" s="31" t="s">
        <v>32</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36</v>
      </c>
      <c r="AJ50" s="38"/>
      <c r="AK50" s="38"/>
      <c r="AL50" s="38"/>
      <c r="AM50" s="358" t="str">
        <f>IF(E20="","",E20)</f>
        <v xml:space="preserve"> </v>
      </c>
      <c r="AN50" s="359"/>
      <c r="AO50" s="359"/>
      <c r="AP50" s="359"/>
      <c r="AQ50" s="38"/>
      <c r="AR50" s="41"/>
      <c r="AS50" s="362"/>
      <c r="AT50" s="363"/>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64"/>
      <c r="AT51" s="365"/>
      <c r="AU51" s="66"/>
      <c r="AV51" s="66"/>
      <c r="AW51" s="66"/>
      <c r="AX51" s="66"/>
      <c r="AY51" s="66"/>
      <c r="AZ51" s="66"/>
      <c r="BA51" s="66"/>
      <c r="BB51" s="66"/>
      <c r="BC51" s="66"/>
      <c r="BD51" s="67"/>
      <c r="BE51" s="36"/>
    </row>
    <row r="52" spans="1:91" s="2" customFormat="1" ht="29.25" customHeight="1">
      <c r="A52" s="36"/>
      <c r="B52" s="37"/>
      <c r="C52" s="366" t="s">
        <v>54</v>
      </c>
      <c r="D52" s="367"/>
      <c r="E52" s="367"/>
      <c r="F52" s="367"/>
      <c r="G52" s="367"/>
      <c r="H52" s="68"/>
      <c r="I52" s="368" t="s">
        <v>55</v>
      </c>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9" t="s">
        <v>56</v>
      </c>
      <c r="AH52" s="367"/>
      <c r="AI52" s="367"/>
      <c r="AJ52" s="367"/>
      <c r="AK52" s="367"/>
      <c r="AL52" s="367"/>
      <c r="AM52" s="367"/>
      <c r="AN52" s="368" t="s">
        <v>57</v>
      </c>
      <c r="AO52" s="367"/>
      <c r="AP52" s="367"/>
      <c r="AQ52" s="69" t="s">
        <v>58</v>
      </c>
      <c r="AR52" s="41"/>
      <c r="AS52" s="70" t="s">
        <v>59</v>
      </c>
      <c r="AT52" s="71" t="s">
        <v>60</v>
      </c>
      <c r="AU52" s="71" t="s">
        <v>61</v>
      </c>
      <c r="AV52" s="71" t="s">
        <v>62</v>
      </c>
      <c r="AW52" s="71" t="s">
        <v>63</v>
      </c>
      <c r="AX52" s="71" t="s">
        <v>64</v>
      </c>
      <c r="AY52" s="71" t="s">
        <v>65</v>
      </c>
      <c r="AZ52" s="71" t="s">
        <v>66</v>
      </c>
      <c r="BA52" s="71" t="s">
        <v>67</v>
      </c>
      <c r="BB52" s="71" t="s">
        <v>68</v>
      </c>
      <c r="BC52" s="71" t="s">
        <v>69</v>
      </c>
      <c r="BD52" s="72" t="s">
        <v>70</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71</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73">
        <f>ROUND(SUM(AG55:AG56),2)</f>
        <v>0</v>
      </c>
      <c r="AH54" s="373"/>
      <c r="AI54" s="373"/>
      <c r="AJ54" s="373"/>
      <c r="AK54" s="373"/>
      <c r="AL54" s="373"/>
      <c r="AM54" s="373"/>
      <c r="AN54" s="374">
        <f>SUM(AG54,AT54)</f>
        <v>0</v>
      </c>
      <c r="AO54" s="374"/>
      <c r="AP54" s="374"/>
      <c r="AQ54" s="80" t="s">
        <v>20</v>
      </c>
      <c r="AR54" s="81"/>
      <c r="AS54" s="82">
        <f>ROUND(SUM(AS55:AS56),2)</f>
        <v>0</v>
      </c>
      <c r="AT54" s="83">
        <f>ROUND(SUM(AV54:AW54),2)</f>
        <v>0</v>
      </c>
      <c r="AU54" s="84">
        <f>ROUND(SUM(AU55:AU56),5)</f>
        <v>0</v>
      </c>
      <c r="AV54" s="83">
        <f>ROUND(AZ54*L29,2)</f>
        <v>0</v>
      </c>
      <c r="AW54" s="83">
        <f>ROUND(BA54*L30,2)</f>
        <v>0</v>
      </c>
      <c r="AX54" s="83">
        <f>ROUND(BB54*L29,2)</f>
        <v>0</v>
      </c>
      <c r="AY54" s="83">
        <f>ROUND(BC54*L30,2)</f>
        <v>0</v>
      </c>
      <c r="AZ54" s="83">
        <f>ROUND(SUM(AZ55:AZ56),2)</f>
        <v>0</v>
      </c>
      <c r="BA54" s="83">
        <f>ROUND(SUM(BA55:BA56),2)</f>
        <v>0</v>
      </c>
      <c r="BB54" s="83">
        <f>ROUND(SUM(BB55:BB56),2)</f>
        <v>0</v>
      </c>
      <c r="BC54" s="83">
        <f>ROUND(SUM(BC55:BC56),2)</f>
        <v>0</v>
      </c>
      <c r="BD54" s="85">
        <f>ROUND(SUM(BD55:BD56),2)</f>
        <v>0</v>
      </c>
      <c r="BS54" s="86" t="s">
        <v>72</v>
      </c>
      <c r="BT54" s="86" t="s">
        <v>73</v>
      </c>
      <c r="BU54" s="87" t="s">
        <v>74</v>
      </c>
      <c r="BV54" s="86" t="s">
        <v>75</v>
      </c>
      <c r="BW54" s="86" t="s">
        <v>5</v>
      </c>
      <c r="BX54" s="86" t="s">
        <v>76</v>
      </c>
      <c r="CL54" s="86" t="s">
        <v>20</v>
      </c>
    </row>
    <row r="55" spans="1:91" s="7" customFormat="1" ht="16.5" customHeight="1">
      <c r="A55" s="88" t="s">
        <v>77</v>
      </c>
      <c r="B55" s="89"/>
      <c r="C55" s="90"/>
      <c r="D55" s="372" t="s">
        <v>78</v>
      </c>
      <c r="E55" s="372"/>
      <c r="F55" s="372"/>
      <c r="G55" s="372"/>
      <c r="H55" s="372"/>
      <c r="I55" s="91"/>
      <c r="J55" s="372" t="s">
        <v>79</v>
      </c>
      <c r="K55" s="372"/>
      <c r="L55" s="372"/>
      <c r="M55" s="372"/>
      <c r="N55" s="372"/>
      <c r="O55" s="372"/>
      <c r="P55" s="372"/>
      <c r="Q55" s="372"/>
      <c r="R55" s="372"/>
      <c r="S55" s="372"/>
      <c r="T55" s="372"/>
      <c r="U55" s="372"/>
      <c r="V55" s="372"/>
      <c r="W55" s="372"/>
      <c r="X55" s="372"/>
      <c r="Y55" s="372"/>
      <c r="Z55" s="372"/>
      <c r="AA55" s="372"/>
      <c r="AB55" s="372"/>
      <c r="AC55" s="372"/>
      <c r="AD55" s="372"/>
      <c r="AE55" s="372"/>
      <c r="AF55" s="372"/>
      <c r="AG55" s="370">
        <f>'SO 00x - VEDLEJŠÍ A OSTAT...'!J30</f>
        <v>0</v>
      </c>
      <c r="AH55" s="371"/>
      <c r="AI55" s="371"/>
      <c r="AJ55" s="371"/>
      <c r="AK55" s="371"/>
      <c r="AL55" s="371"/>
      <c r="AM55" s="371"/>
      <c r="AN55" s="370">
        <f>SUM(AG55,AT55)</f>
        <v>0</v>
      </c>
      <c r="AO55" s="371"/>
      <c r="AP55" s="371"/>
      <c r="AQ55" s="92" t="s">
        <v>80</v>
      </c>
      <c r="AR55" s="93"/>
      <c r="AS55" s="94">
        <v>0</v>
      </c>
      <c r="AT55" s="95">
        <f>ROUND(SUM(AV55:AW55),2)</f>
        <v>0</v>
      </c>
      <c r="AU55" s="96">
        <f>'SO 00x - VEDLEJŠÍ A OSTAT...'!P83</f>
        <v>0</v>
      </c>
      <c r="AV55" s="95">
        <f>'SO 00x - VEDLEJŠÍ A OSTAT...'!J33</f>
        <v>0</v>
      </c>
      <c r="AW55" s="95">
        <f>'SO 00x - VEDLEJŠÍ A OSTAT...'!J34</f>
        <v>0</v>
      </c>
      <c r="AX55" s="95">
        <f>'SO 00x - VEDLEJŠÍ A OSTAT...'!J35</f>
        <v>0</v>
      </c>
      <c r="AY55" s="95">
        <f>'SO 00x - VEDLEJŠÍ A OSTAT...'!J36</f>
        <v>0</v>
      </c>
      <c r="AZ55" s="95">
        <f>'SO 00x - VEDLEJŠÍ A OSTAT...'!F33</f>
        <v>0</v>
      </c>
      <c r="BA55" s="95">
        <f>'SO 00x - VEDLEJŠÍ A OSTAT...'!F34</f>
        <v>0</v>
      </c>
      <c r="BB55" s="95">
        <f>'SO 00x - VEDLEJŠÍ A OSTAT...'!F35</f>
        <v>0</v>
      </c>
      <c r="BC55" s="95">
        <f>'SO 00x - VEDLEJŠÍ A OSTAT...'!F36</f>
        <v>0</v>
      </c>
      <c r="BD55" s="97">
        <f>'SO 00x - VEDLEJŠÍ A OSTAT...'!F37</f>
        <v>0</v>
      </c>
      <c r="BT55" s="98" t="s">
        <v>22</v>
      </c>
      <c r="BV55" s="98" t="s">
        <v>75</v>
      </c>
      <c r="BW55" s="98" t="s">
        <v>81</v>
      </c>
      <c r="BX55" s="98" t="s">
        <v>5</v>
      </c>
      <c r="CL55" s="98" t="s">
        <v>20</v>
      </c>
      <c r="CM55" s="98" t="s">
        <v>82</v>
      </c>
    </row>
    <row r="56" spans="1:91" s="7" customFormat="1" ht="24.75" customHeight="1">
      <c r="A56" s="88" t="s">
        <v>77</v>
      </c>
      <c r="B56" s="89"/>
      <c r="C56" s="90"/>
      <c r="D56" s="372" t="s">
        <v>83</v>
      </c>
      <c r="E56" s="372"/>
      <c r="F56" s="372"/>
      <c r="G56" s="372"/>
      <c r="H56" s="372"/>
      <c r="I56" s="91"/>
      <c r="J56" s="372" t="s">
        <v>84</v>
      </c>
      <c r="K56" s="372"/>
      <c r="L56" s="372"/>
      <c r="M56" s="372"/>
      <c r="N56" s="372"/>
      <c r="O56" s="372"/>
      <c r="P56" s="372"/>
      <c r="Q56" s="372"/>
      <c r="R56" s="372"/>
      <c r="S56" s="372"/>
      <c r="T56" s="372"/>
      <c r="U56" s="372"/>
      <c r="V56" s="372"/>
      <c r="W56" s="372"/>
      <c r="X56" s="372"/>
      <c r="Y56" s="372"/>
      <c r="Z56" s="372"/>
      <c r="AA56" s="372"/>
      <c r="AB56" s="372"/>
      <c r="AC56" s="372"/>
      <c r="AD56" s="372"/>
      <c r="AE56" s="372"/>
      <c r="AF56" s="372"/>
      <c r="AG56" s="370">
        <f>'SO 01x - BŘECLAV, ÚSTŘEDN...'!J30</f>
        <v>0</v>
      </c>
      <c r="AH56" s="371"/>
      <c r="AI56" s="371"/>
      <c r="AJ56" s="371"/>
      <c r="AK56" s="371"/>
      <c r="AL56" s="371"/>
      <c r="AM56" s="371"/>
      <c r="AN56" s="370">
        <f>SUM(AG56,AT56)</f>
        <v>0</v>
      </c>
      <c r="AO56" s="371"/>
      <c r="AP56" s="371"/>
      <c r="AQ56" s="92" t="s">
        <v>80</v>
      </c>
      <c r="AR56" s="93"/>
      <c r="AS56" s="99">
        <v>0</v>
      </c>
      <c r="AT56" s="100">
        <f>ROUND(SUM(AV56:AW56),2)</f>
        <v>0</v>
      </c>
      <c r="AU56" s="101">
        <f>'SO 01x - BŘECLAV, ÚSTŘEDN...'!P93</f>
        <v>0</v>
      </c>
      <c r="AV56" s="100">
        <f>'SO 01x - BŘECLAV, ÚSTŘEDN...'!J33</f>
        <v>0</v>
      </c>
      <c r="AW56" s="100">
        <f>'SO 01x - BŘECLAV, ÚSTŘEDN...'!J34</f>
        <v>0</v>
      </c>
      <c r="AX56" s="100">
        <f>'SO 01x - BŘECLAV, ÚSTŘEDN...'!J35</f>
        <v>0</v>
      </c>
      <c r="AY56" s="100">
        <f>'SO 01x - BŘECLAV, ÚSTŘEDN...'!J36</f>
        <v>0</v>
      </c>
      <c r="AZ56" s="100">
        <f>'SO 01x - BŘECLAV, ÚSTŘEDN...'!F33</f>
        <v>0</v>
      </c>
      <c r="BA56" s="100">
        <f>'SO 01x - BŘECLAV, ÚSTŘEDN...'!F34</f>
        <v>0</v>
      </c>
      <c r="BB56" s="100">
        <f>'SO 01x - BŘECLAV, ÚSTŘEDN...'!F35</f>
        <v>0</v>
      </c>
      <c r="BC56" s="100">
        <f>'SO 01x - BŘECLAV, ÚSTŘEDN...'!F36</f>
        <v>0</v>
      </c>
      <c r="BD56" s="102">
        <f>'SO 01x - BŘECLAV, ÚSTŘEDN...'!F37</f>
        <v>0</v>
      </c>
      <c r="BT56" s="98" t="s">
        <v>22</v>
      </c>
      <c r="BV56" s="98" t="s">
        <v>75</v>
      </c>
      <c r="BW56" s="98" t="s">
        <v>85</v>
      </c>
      <c r="BX56" s="98" t="s">
        <v>5</v>
      </c>
      <c r="CL56" s="98" t="s">
        <v>20</v>
      </c>
      <c r="CM56" s="98" t="s">
        <v>82</v>
      </c>
    </row>
    <row r="57" spans="1:91" s="2" customFormat="1" ht="30" customHeight="1">
      <c r="A57" s="36"/>
      <c r="B57" s="37"/>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41"/>
      <c r="AS57" s="36"/>
      <c r="AT57" s="36"/>
      <c r="AU57" s="36"/>
      <c r="AV57" s="36"/>
      <c r="AW57" s="36"/>
      <c r="AX57" s="36"/>
      <c r="AY57" s="36"/>
      <c r="AZ57" s="36"/>
      <c r="BA57" s="36"/>
      <c r="BB57" s="36"/>
      <c r="BC57" s="36"/>
      <c r="BD57" s="36"/>
      <c r="BE57" s="36"/>
    </row>
    <row r="58" spans="1:91" s="2" customFormat="1" ht="6.95" customHeight="1">
      <c r="A58" s="36"/>
      <c r="B58" s="49"/>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AP58" s="50"/>
      <c r="AQ58" s="50"/>
      <c r="AR58" s="41"/>
      <c r="AS58" s="36"/>
      <c r="AT58" s="36"/>
      <c r="AU58" s="36"/>
      <c r="AV58" s="36"/>
      <c r="AW58" s="36"/>
      <c r="AX58" s="36"/>
      <c r="AY58" s="36"/>
      <c r="AZ58" s="36"/>
      <c r="BA58" s="36"/>
      <c r="BB58" s="36"/>
      <c r="BC58" s="36"/>
      <c r="BD58" s="36"/>
      <c r="BE58" s="36"/>
    </row>
  </sheetData>
  <sheetProtection algorithmName="SHA-512" hashValue="U4AxeqMaa/gRhIMMsRWOeUDchIe7gc85PTc40YvMdS2ESUD46wXE3E044zf0Vx4YcBocOHlPI1thG46iJTAOAw==" saltValue="DthjdT1TaY3m3CER7E1NthwFSurT4jRVqRe6XiRtg8ZGoAZFQiaF7VcH446nZ/oj5OqDB2kaoy0ZDhDOqFs6qw==" spinCount="100000" sheet="1" objects="1" scenarios="1" formatColumns="0" formatRows="0"/>
  <mergeCells count="46">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 00x - VEDLEJŠÍ A OSTAT...'!C2" display="/"/>
    <hyperlink ref="A56" location="'SO 01x - BŘECLAV, ÚSTŘEDN...'!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2"/>
  <sheetViews>
    <sheetView showGridLines="0" topLeftCell="A8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5"/>
      <c r="M2" s="375"/>
      <c r="N2" s="375"/>
      <c r="O2" s="375"/>
      <c r="P2" s="375"/>
      <c r="Q2" s="375"/>
      <c r="R2" s="375"/>
      <c r="S2" s="375"/>
      <c r="T2" s="375"/>
      <c r="U2" s="375"/>
      <c r="V2" s="375"/>
      <c r="AT2" s="19" t="s">
        <v>81</v>
      </c>
    </row>
    <row r="3" spans="1:46" s="1" customFormat="1" ht="6.95" customHeight="1">
      <c r="B3" s="103"/>
      <c r="C3" s="104"/>
      <c r="D3" s="104"/>
      <c r="E3" s="104"/>
      <c r="F3" s="104"/>
      <c r="G3" s="104"/>
      <c r="H3" s="104"/>
      <c r="I3" s="104"/>
      <c r="J3" s="104"/>
      <c r="K3" s="104"/>
      <c r="L3" s="22"/>
      <c r="AT3" s="19" t="s">
        <v>82</v>
      </c>
    </row>
    <row r="4" spans="1:46" s="1" customFormat="1" ht="24.95" customHeight="1">
      <c r="B4" s="22"/>
      <c r="D4" s="105" t="s">
        <v>86</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BŘECLAV, ÚSTŘEDNÍ STAVĚDLO - OPRAVA STŘECH OBJEKTU 2.</v>
      </c>
      <c r="F7" s="377"/>
      <c r="G7" s="377"/>
      <c r="H7" s="377"/>
      <c r="L7" s="22"/>
    </row>
    <row r="8" spans="1:46" s="2" customFormat="1" ht="12" customHeight="1">
      <c r="A8" s="36"/>
      <c r="B8" s="41"/>
      <c r="C8" s="36"/>
      <c r="D8" s="107" t="s">
        <v>87</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88</v>
      </c>
      <c r="F9" s="379"/>
      <c r="G9" s="379"/>
      <c r="H9" s="379"/>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19</v>
      </c>
      <c r="E11" s="36"/>
      <c r="F11" s="109" t="s">
        <v>20</v>
      </c>
      <c r="G11" s="36"/>
      <c r="H11" s="36"/>
      <c r="I11" s="107" t="s">
        <v>21</v>
      </c>
      <c r="J11" s="109" t="s">
        <v>20</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23</v>
      </c>
      <c r="E12" s="36"/>
      <c r="F12" s="109" t="s">
        <v>24</v>
      </c>
      <c r="G12" s="36"/>
      <c r="H12" s="36"/>
      <c r="I12" s="107" t="s">
        <v>25</v>
      </c>
      <c r="J12" s="110" t="str">
        <f>'Rekapitulace stavby'!AN8</f>
        <v>9. 2. 2020</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29</v>
      </c>
      <c r="E14" s="36"/>
      <c r="F14" s="36"/>
      <c r="G14" s="36"/>
      <c r="H14" s="36"/>
      <c r="I14" s="107" t="s">
        <v>30</v>
      </c>
      <c r="J14" s="109" t="s">
        <v>20</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24</v>
      </c>
      <c r="F15" s="36"/>
      <c r="G15" s="36"/>
      <c r="H15" s="36"/>
      <c r="I15" s="107" t="s">
        <v>31</v>
      </c>
      <c r="J15" s="109" t="s">
        <v>20</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32</v>
      </c>
      <c r="E17" s="36"/>
      <c r="F17" s="36"/>
      <c r="G17" s="36"/>
      <c r="H17" s="36"/>
      <c r="I17" s="107" t="s">
        <v>30</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31</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34</v>
      </c>
      <c r="E20" s="36"/>
      <c r="F20" s="36"/>
      <c r="G20" s="36"/>
      <c r="H20" s="36"/>
      <c r="I20" s="107" t="s">
        <v>30</v>
      </c>
      <c r="J20" s="109" t="s">
        <v>20</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24</v>
      </c>
      <c r="F21" s="36"/>
      <c r="G21" s="36"/>
      <c r="H21" s="36"/>
      <c r="I21" s="107" t="s">
        <v>31</v>
      </c>
      <c r="J21" s="109" t="s">
        <v>20</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36</v>
      </c>
      <c r="E23" s="36"/>
      <c r="F23" s="36"/>
      <c r="G23" s="36"/>
      <c r="H23" s="36"/>
      <c r="I23" s="107" t="s">
        <v>30</v>
      </c>
      <c r="J23" s="109" t="s">
        <v>20</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24</v>
      </c>
      <c r="F24" s="36"/>
      <c r="G24" s="36"/>
      <c r="H24" s="36"/>
      <c r="I24" s="107" t="s">
        <v>31</v>
      </c>
      <c r="J24" s="109" t="s">
        <v>20</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37</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20</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39</v>
      </c>
      <c r="E30" s="36"/>
      <c r="F30" s="36"/>
      <c r="G30" s="36"/>
      <c r="H30" s="36"/>
      <c r="I30" s="36"/>
      <c r="J30" s="116">
        <f>ROUND(J83,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41</v>
      </c>
      <c r="G32" s="36"/>
      <c r="H32" s="36"/>
      <c r="I32" s="117" t="s">
        <v>40</v>
      </c>
      <c r="J32" s="117" t="s">
        <v>42</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43</v>
      </c>
      <c r="E33" s="107" t="s">
        <v>44</v>
      </c>
      <c r="F33" s="119">
        <f>ROUND((SUM(BE83:BE91)),  2)</f>
        <v>0</v>
      </c>
      <c r="G33" s="36"/>
      <c r="H33" s="36"/>
      <c r="I33" s="120">
        <v>0.21</v>
      </c>
      <c r="J33" s="119">
        <f>ROUND(((SUM(BE83:BE91))*I33),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45</v>
      </c>
      <c r="F34" s="119">
        <f>ROUND((SUM(BF83:BF91)),  2)</f>
        <v>0</v>
      </c>
      <c r="G34" s="36"/>
      <c r="H34" s="36"/>
      <c r="I34" s="120">
        <v>0.15</v>
      </c>
      <c r="J34" s="119">
        <f>ROUND(((SUM(BF83:BF91))*I34),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46</v>
      </c>
      <c r="F35" s="119">
        <f>ROUND((SUM(BG83:BG91)),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47</v>
      </c>
      <c r="F36" s="119">
        <f>ROUND((SUM(BH83:BH91)),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48</v>
      </c>
      <c r="F37" s="119">
        <f>ROUND((SUM(BI83:BI91)),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49</v>
      </c>
      <c r="E39" s="123"/>
      <c r="F39" s="123"/>
      <c r="G39" s="124" t="s">
        <v>50</v>
      </c>
      <c r="H39" s="125" t="s">
        <v>51</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89</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3" t="str">
        <f>E7</f>
        <v>BŘECLAV, ÚSTŘEDNÍ STAVĚDLO - OPRAVA STŘECH OBJEKTU 2.</v>
      </c>
      <c r="F48" s="384"/>
      <c r="G48" s="384"/>
      <c r="H48" s="384"/>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87</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55" t="str">
        <f>E9</f>
        <v>SO 00x - VEDLEJŠÍ A OSTATNÍ NÁKLADY</v>
      </c>
      <c r="F50" s="385"/>
      <c r="G50" s="385"/>
      <c r="H50" s="385"/>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23</v>
      </c>
      <c r="D52" s="38"/>
      <c r="E52" s="38"/>
      <c r="F52" s="29" t="str">
        <f>F12</f>
        <v xml:space="preserve"> </v>
      </c>
      <c r="G52" s="38"/>
      <c r="H52" s="38"/>
      <c r="I52" s="31" t="s">
        <v>25</v>
      </c>
      <c r="J52" s="61" t="str">
        <f>IF(J12="","",J12)</f>
        <v>9. 2. 2020</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29</v>
      </c>
      <c r="D54" s="38"/>
      <c r="E54" s="38"/>
      <c r="F54" s="29" t="str">
        <f>E15</f>
        <v xml:space="preserve"> </v>
      </c>
      <c r="G54" s="38"/>
      <c r="H54" s="38"/>
      <c r="I54" s="31" t="s">
        <v>34</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32</v>
      </c>
      <c r="D55" s="38"/>
      <c r="E55" s="38"/>
      <c r="F55" s="29" t="str">
        <f>IF(E18="","",E18)</f>
        <v>Vyplň údaj</v>
      </c>
      <c r="G55" s="38"/>
      <c r="H55" s="38"/>
      <c r="I55" s="31" t="s">
        <v>36</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90</v>
      </c>
      <c r="D57" s="133"/>
      <c r="E57" s="133"/>
      <c r="F57" s="133"/>
      <c r="G57" s="133"/>
      <c r="H57" s="133"/>
      <c r="I57" s="133"/>
      <c r="J57" s="134" t="s">
        <v>91</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71</v>
      </c>
      <c r="D59" s="38"/>
      <c r="E59" s="38"/>
      <c r="F59" s="38"/>
      <c r="G59" s="38"/>
      <c r="H59" s="38"/>
      <c r="I59" s="38"/>
      <c r="J59" s="79">
        <f>J83</f>
        <v>0</v>
      </c>
      <c r="K59" s="38"/>
      <c r="L59" s="108"/>
      <c r="S59" s="36"/>
      <c r="T59" s="36"/>
      <c r="U59" s="36"/>
      <c r="V59" s="36"/>
      <c r="W59" s="36"/>
      <c r="X59" s="36"/>
      <c r="Y59" s="36"/>
      <c r="Z59" s="36"/>
      <c r="AA59" s="36"/>
      <c r="AB59" s="36"/>
      <c r="AC59" s="36"/>
      <c r="AD59" s="36"/>
      <c r="AE59" s="36"/>
      <c r="AU59" s="19" t="s">
        <v>92</v>
      </c>
    </row>
    <row r="60" spans="1:47" s="9" customFormat="1" ht="24.95" customHeight="1">
      <c r="B60" s="136"/>
      <c r="C60" s="137"/>
      <c r="D60" s="138" t="s">
        <v>93</v>
      </c>
      <c r="E60" s="139"/>
      <c r="F60" s="139"/>
      <c r="G60" s="139"/>
      <c r="H60" s="139"/>
      <c r="I60" s="139"/>
      <c r="J60" s="140">
        <f>J84</f>
        <v>0</v>
      </c>
      <c r="K60" s="137"/>
      <c r="L60" s="141"/>
    </row>
    <row r="61" spans="1:47" s="10" customFormat="1" ht="19.899999999999999" customHeight="1">
      <c r="B61" s="142"/>
      <c r="C61" s="143"/>
      <c r="D61" s="144" t="s">
        <v>94</v>
      </c>
      <c r="E61" s="145"/>
      <c r="F61" s="145"/>
      <c r="G61" s="145"/>
      <c r="H61" s="145"/>
      <c r="I61" s="145"/>
      <c r="J61" s="146">
        <f>J85</f>
        <v>0</v>
      </c>
      <c r="K61" s="143"/>
      <c r="L61" s="147"/>
    </row>
    <row r="62" spans="1:47" s="10" customFormat="1" ht="19.899999999999999" customHeight="1">
      <c r="B62" s="142"/>
      <c r="C62" s="143"/>
      <c r="D62" s="144" t="s">
        <v>95</v>
      </c>
      <c r="E62" s="145"/>
      <c r="F62" s="145"/>
      <c r="G62" s="145"/>
      <c r="H62" s="145"/>
      <c r="I62" s="145"/>
      <c r="J62" s="146">
        <f>J87</f>
        <v>0</v>
      </c>
      <c r="K62" s="143"/>
      <c r="L62" s="147"/>
    </row>
    <row r="63" spans="1:47" s="10" customFormat="1" ht="19.899999999999999" customHeight="1">
      <c r="B63" s="142"/>
      <c r="C63" s="143"/>
      <c r="D63" s="144" t="s">
        <v>96</v>
      </c>
      <c r="E63" s="145"/>
      <c r="F63" s="145"/>
      <c r="G63" s="145"/>
      <c r="H63" s="145"/>
      <c r="I63" s="145"/>
      <c r="J63" s="146">
        <f>J90</f>
        <v>0</v>
      </c>
      <c r="K63" s="143"/>
      <c r="L63" s="147"/>
    </row>
    <row r="64" spans="1:47" s="2" customFormat="1" ht="21.75" customHeight="1">
      <c r="A64" s="36"/>
      <c r="B64" s="37"/>
      <c r="C64" s="38"/>
      <c r="D64" s="38"/>
      <c r="E64" s="38"/>
      <c r="F64" s="38"/>
      <c r="G64" s="38"/>
      <c r="H64" s="38"/>
      <c r="I64" s="38"/>
      <c r="J64" s="38"/>
      <c r="K64" s="38"/>
      <c r="L64" s="108"/>
      <c r="S64" s="36"/>
      <c r="T64" s="36"/>
      <c r="U64" s="36"/>
      <c r="V64" s="36"/>
      <c r="W64" s="36"/>
      <c r="X64" s="36"/>
      <c r="Y64" s="36"/>
      <c r="Z64" s="36"/>
      <c r="AA64" s="36"/>
      <c r="AB64" s="36"/>
      <c r="AC64" s="36"/>
      <c r="AD64" s="36"/>
      <c r="AE64" s="36"/>
    </row>
    <row r="65" spans="1:31" s="2" customFormat="1" ht="6.95" customHeight="1">
      <c r="A65" s="36"/>
      <c r="B65" s="49"/>
      <c r="C65" s="50"/>
      <c r="D65" s="50"/>
      <c r="E65" s="50"/>
      <c r="F65" s="50"/>
      <c r="G65" s="50"/>
      <c r="H65" s="50"/>
      <c r="I65" s="50"/>
      <c r="J65" s="50"/>
      <c r="K65" s="50"/>
      <c r="L65" s="108"/>
      <c r="S65" s="36"/>
      <c r="T65" s="36"/>
      <c r="U65" s="36"/>
      <c r="V65" s="36"/>
      <c r="W65" s="36"/>
      <c r="X65" s="36"/>
      <c r="Y65" s="36"/>
      <c r="Z65" s="36"/>
      <c r="AA65" s="36"/>
      <c r="AB65" s="36"/>
      <c r="AC65" s="36"/>
      <c r="AD65" s="36"/>
      <c r="AE65" s="36"/>
    </row>
    <row r="69" spans="1:31" s="2" customFormat="1" ht="6.95" customHeight="1">
      <c r="A69" s="36"/>
      <c r="B69" s="51"/>
      <c r="C69" s="52"/>
      <c r="D69" s="52"/>
      <c r="E69" s="52"/>
      <c r="F69" s="52"/>
      <c r="G69" s="52"/>
      <c r="H69" s="52"/>
      <c r="I69" s="52"/>
      <c r="J69" s="52"/>
      <c r="K69" s="52"/>
      <c r="L69" s="108"/>
      <c r="S69" s="36"/>
      <c r="T69" s="36"/>
      <c r="U69" s="36"/>
      <c r="V69" s="36"/>
      <c r="W69" s="36"/>
      <c r="X69" s="36"/>
      <c r="Y69" s="36"/>
      <c r="Z69" s="36"/>
      <c r="AA69" s="36"/>
      <c r="AB69" s="36"/>
      <c r="AC69" s="36"/>
      <c r="AD69" s="36"/>
      <c r="AE69" s="36"/>
    </row>
    <row r="70" spans="1:31" s="2" customFormat="1" ht="24.95" customHeight="1">
      <c r="A70" s="36"/>
      <c r="B70" s="37"/>
      <c r="C70" s="25" t="s">
        <v>97</v>
      </c>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6.95" customHeight="1">
      <c r="A71" s="36"/>
      <c r="B71" s="37"/>
      <c r="C71" s="38"/>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12" customHeight="1">
      <c r="A72" s="36"/>
      <c r="B72" s="37"/>
      <c r="C72" s="31" t="s">
        <v>16</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6.5" customHeight="1">
      <c r="A73" s="36"/>
      <c r="B73" s="37"/>
      <c r="C73" s="38"/>
      <c r="D73" s="38"/>
      <c r="E73" s="383" t="str">
        <f>E7</f>
        <v>BŘECLAV, ÚSTŘEDNÍ STAVĚDLO - OPRAVA STŘECH OBJEKTU 2.</v>
      </c>
      <c r="F73" s="384"/>
      <c r="G73" s="384"/>
      <c r="H73" s="384"/>
      <c r="I73" s="38"/>
      <c r="J73" s="38"/>
      <c r="K73" s="38"/>
      <c r="L73" s="108"/>
      <c r="S73" s="36"/>
      <c r="T73" s="36"/>
      <c r="U73" s="36"/>
      <c r="V73" s="36"/>
      <c r="W73" s="36"/>
      <c r="X73" s="36"/>
      <c r="Y73" s="36"/>
      <c r="Z73" s="36"/>
      <c r="AA73" s="36"/>
      <c r="AB73" s="36"/>
      <c r="AC73" s="36"/>
      <c r="AD73" s="36"/>
      <c r="AE73" s="36"/>
    </row>
    <row r="74" spans="1:31" s="2" customFormat="1" ht="12" customHeight="1">
      <c r="A74" s="36"/>
      <c r="B74" s="37"/>
      <c r="C74" s="31" t="s">
        <v>87</v>
      </c>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6.5" customHeight="1">
      <c r="A75" s="36"/>
      <c r="B75" s="37"/>
      <c r="C75" s="38"/>
      <c r="D75" s="38"/>
      <c r="E75" s="355" t="str">
        <f>E9</f>
        <v>SO 00x - VEDLEJŠÍ A OSTATNÍ NÁKLADY</v>
      </c>
      <c r="F75" s="385"/>
      <c r="G75" s="385"/>
      <c r="H75" s="385"/>
      <c r="I75" s="38"/>
      <c r="J75" s="38"/>
      <c r="K75" s="38"/>
      <c r="L75" s="108"/>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2" customHeight="1">
      <c r="A77" s="36"/>
      <c r="B77" s="37"/>
      <c r="C77" s="31" t="s">
        <v>23</v>
      </c>
      <c r="D77" s="38"/>
      <c r="E77" s="38"/>
      <c r="F77" s="29" t="str">
        <f>F12</f>
        <v xml:space="preserve"> </v>
      </c>
      <c r="G77" s="38"/>
      <c r="H77" s="38"/>
      <c r="I77" s="31" t="s">
        <v>25</v>
      </c>
      <c r="J77" s="61" t="str">
        <f>IF(J12="","",J12)</f>
        <v>9. 2. 2020</v>
      </c>
      <c r="K77" s="38"/>
      <c r="L77" s="10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5.2" customHeight="1">
      <c r="A79" s="36"/>
      <c r="B79" s="37"/>
      <c r="C79" s="31" t="s">
        <v>29</v>
      </c>
      <c r="D79" s="38"/>
      <c r="E79" s="38"/>
      <c r="F79" s="29" t="str">
        <f>E15</f>
        <v xml:space="preserve"> </v>
      </c>
      <c r="G79" s="38"/>
      <c r="H79" s="38"/>
      <c r="I79" s="31" t="s">
        <v>34</v>
      </c>
      <c r="J79" s="34" t="str">
        <f>E21</f>
        <v xml:space="preserve"> </v>
      </c>
      <c r="K79" s="38"/>
      <c r="L79" s="108"/>
      <c r="S79" s="36"/>
      <c r="T79" s="36"/>
      <c r="U79" s="36"/>
      <c r="V79" s="36"/>
      <c r="W79" s="36"/>
      <c r="X79" s="36"/>
      <c r="Y79" s="36"/>
      <c r="Z79" s="36"/>
      <c r="AA79" s="36"/>
      <c r="AB79" s="36"/>
      <c r="AC79" s="36"/>
      <c r="AD79" s="36"/>
      <c r="AE79" s="36"/>
    </row>
    <row r="80" spans="1:31" s="2" customFormat="1" ht="15.2" customHeight="1">
      <c r="A80" s="36"/>
      <c r="B80" s="37"/>
      <c r="C80" s="31" t="s">
        <v>32</v>
      </c>
      <c r="D80" s="38"/>
      <c r="E80" s="38"/>
      <c r="F80" s="29" t="str">
        <f>IF(E18="","",E18)</f>
        <v>Vyplň údaj</v>
      </c>
      <c r="G80" s="38"/>
      <c r="H80" s="38"/>
      <c r="I80" s="31" t="s">
        <v>36</v>
      </c>
      <c r="J80" s="34" t="str">
        <f>E24</f>
        <v xml:space="preserve"> </v>
      </c>
      <c r="K80" s="38"/>
      <c r="L80" s="108"/>
      <c r="S80" s="36"/>
      <c r="T80" s="36"/>
      <c r="U80" s="36"/>
      <c r="V80" s="36"/>
      <c r="W80" s="36"/>
      <c r="X80" s="36"/>
      <c r="Y80" s="36"/>
      <c r="Z80" s="36"/>
      <c r="AA80" s="36"/>
      <c r="AB80" s="36"/>
      <c r="AC80" s="36"/>
      <c r="AD80" s="36"/>
      <c r="AE80" s="36"/>
    </row>
    <row r="81" spans="1:65" s="2" customFormat="1" ht="10.3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11" customFormat="1" ht="29.25" customHeight="1">
      <c r="A82" s="148"/>
      <c r="B82" s="149"/>
      <c r="C82" s="150" t="s">
        <v>98</v>
      </c>
      <c r="D82" s="151" t="s">
        <v>58</v>
      </c>
      <c r="E82" s="151" t="s">
        <v>54</v>
      </c>
      <c r="F82" s="151" t="s">
        <v>55</v>
      </c>
      <c r="G82" s="151" t="s">
        <v>99</v>
      </c>
      <c r="H82" s="151" t="s">
        <v>100</v>
      </c>
      <c r="I82" s="151" t="s">
        <v>101</v>
      </c>
      <c r="J82" s="151" t="s">
        <v>91</v>
      </c>
      <c r="K82" s="152" t="s">
        <v>102</v>
      </c>
      <c r="L82" s="153"/>
      <c r="M82" s="70" t="s">
        <v>20</v>
      </c>
      <c r="N82" s="71" t="s">
        <v>43</v>
      </c>
      <c r="O82" s="71" t="s">
        <v>103</v>
      </c>
      <c r="P82" s="71" t="s">
        <v>104</v>
      </c>
      <c r="Q82" s="71" t="s">
        <v>105</v>
      </c>
      <c r="R82" s="71" t="s">
        <v>106</v>
      </c>
      <c r="S82" s="71" t="s">
        <v>107</v>
      </c>
      <c r="T82" s="72" t="s">
        <v>108</v>
      </c>
      <c r="U82" s="148"/>
      <c r="V82" s="148"/>
      <c r="W82" s="148"/>
      <c r="X82" s="148"/>
      <c r="Y82" s="148"/>
      <c r="Z82" s="148"/>
      <c r="AA82" s="148"/>
      <c r="AB82" s="148"/>
      <c r="AC82" s="148"/>
      <c r="AD82" s="148"/>
      <c r="AE82" s="148"/>
    </row>
    <row r="83" spans="1:65" s="2" customFormat="1" ht="22.9" customHeight="1">
      <c r="A83" s="36"/>
      <c r="B83" s="37"/>
      <c r="C83" s="77" t="s">
        <v>109</v>
      </c>
      <c r="D83" s="38"/>
      <c r="E83" s="38"/>
      <c r="F83" s="38"/>
      <c r="G83" s="38"/>
      <c r="H83" s="38"/>
      <c r="I83" s="38"/>
      <c r="J83" s="154">
        <f>BK83</f>
        <v>0</v>
      </c>
      <c r="K83" s="38"/>
      <c r="L83" s="41"/>
      <c r="M83" s="73"/>
      <c r="N83" s="155"/>
      <c r="O83" s="74"/>
      <c r="P83" s="156">
        <f>P84</f>
        <v>0</v>
      </c>
      <c r="Q83" s="74"/>
      <c r="R83" s="156">
        <f>R84</f>
        <v>0</v>
      </c>
      <c r="S83" s="74"/>
      <c r="T83" s="157">
        <f>T84</f>
        <v>0</v>
      </c>
      <c r="U83" s="36"/>
      <c r="V83" s="36"/>
      <c r="W83" s="36"/>
      <c r="X83" s="36"/>
      <c r="Y83" s="36"/>
      <c r="Z83" s="36"/>
      <c r="AA83" s="36"/>
      <c r="AB83" s="36"/>
      <c r="AC83" s="36"/>
      <c r="AD83" s="36"/>
      <c r="AE83" s="36"/>
      <c r="AT83" s="19" t="s">
        <v>72</v>
      </c>
      <c r="AU83" s="19" t="s">
        <v>92</v>
      </c>
      <c r="BK83" s="158">
        <f>BK84</f>
        <v>0</v>
      </c>
    </row>
    <row r="84" spans="1:65" s="12" customFormat="1" ht="25.9" customHeight="1">
      <c r="B84" s="159"/>
      <c r="C84" s="160"/>
      <c r="D84" s="161" t="s">
        <v>72</v>
      </c>
      <c r="E84" s="162" t="s">
        <v>110</v>
      </c>
      <c r="F84" s="162" t="s">
        <v>111</v>
      </c>
      <c r="G84" s="160"/>
      <c r="H84" s="160"/>
      <c r="I84" s="163"/>
      <c r="J84" s="164">
        <f>BK84</f>
        <v>0</v>
      </c>
      <c r="K84" s="160"/>
      <c r="L84" s="165"/>
      <c r="M84" s="166"/>
      <c r="N84" s="167"/>
      <c r="O84" s="167"/>
      <c r="P84" s="168">
        <f>P85+P87+P90</f>
        <v>0</v>
      </c>
      <c r="Q84" s="167"/>
      <c r="R84" s="168">
        <f>R85+R87+R90</f>
        <v>0</v>
      </c>
      <c r="S84" s="167"/>
      <c r="T84" s="169">
        <f>T85+T87+T90</f>
        <v>0</v>
      </c>
      <c r="AR84" s="170" t="s">
        <v>112</v>
      </c>
      <c r="AT84" s="171" t="s">
        <v>72</v>
      </c>
      <c r="AU84" s="171" t="s">
        <v>73</v>
      </c>
      <c r="AY84" s="170" t="s">
        <v>113</v>
      </c>
      <c r="BK84" s="172">
        <f>BK85+BK87+BK90</f>
        <v>0</v>
      </c>
    </row>
    <row r="85" spans="1:65" s="12" customFormat="1" ht="22.9" customHeight="1">
      <c r="B85" s="159"/>
      <c r="C85" s="160"/>
      <c r="D85" s="161" t="s">
        <v>72</v>
      </c>
      <c r="E85" s="173" t="s">
        <v>114</v>
      </c>
      <c r="F85" s="173" t="s">
        <v>115</v>
      </c>
      <c r="G85" s="160"/>
      <c r="H85" s="160"/>
      <c r="I85" s="163"/>
      <c r="J85" s="174">
        <f>BK85</f>
        <v>0</v>
      </c>
      <c r="K85" s="160"/>
      <c r="L85" s="165"/>
      <c r="M85" s="166"/>
      <c r="N85" s="167"/>
      <c r="O85" s="167"/>
      <c r="P85" s="168">
        <f>P86</f>
        <v>0</v>
      </c>
      <c r="Q85" s="167"/>
      <c r="R85" s="168">
        <f>R86</f>
        <v>0</v>
      </c>
      <c r="S85" s="167"/>
      <c r="T85" s="169">
        <f>T86</f>
        <v>0</v>
      </c>
      <c r="AR85" s="170" t="s">
        <v>112</v>
      </c>
      <c r="AT85" s="171" t="s">
        <v>72</v>
      </c>
      <c r="AU85" s="171" t="s">
        <v>22</v>
      </c>
      <c r="AY85" s="170" t="s">
        <v>113</v>
      </c>
      <c r="BK85" s="172">
        <f>BK86</f>
        <v>0</v>
      </c>
    </row>
    <row r="86" spans="1:65" s="2" customFormat="1" ht="14.45" customHeight="1">
      <c r="A86" s="36"/>
      <c r="B86" s="37"/>
      <c r="C86" s="175" t="s">
        <v>22</v>
      </c>
      <c r="D86" s="175" t="s">
        <v>116</v>
      </c>
      <c r="E86" s="176" t="s">
        <v>117</v>
      </c>
      <c r="F86" s="177" t="s">
        <v>115</v>
      </c>
      <c r="G86" s="178" t="s">
        <v>118</v>
      </c>
      <c r="H86" s="179">
        <v>1</v>
      </c>
      <c r="I86" s="180"/>
      <c r="J86" s="181">
        <f>ROUND(I86*H86,2)</f>
        <v>0</v>
      </c>
      <c r="K86" s="177" t="s">
        <v>119</v>
      </c>
      <c r="L86" s="41"/>
      <c r="M86" s="182" t="s">
        <v>20</v>
      </c>
      <c r="N86" s="183" t="s">
        <v>44</v>
      </c>
      <c r="O86" s="66"/>
      <c r="P86" s="184">
        <f>O86*H86</f>
        <v>0</v>
      </c>
      <c r="Q86" s="184">
        <v>0</v>
      </c>
      <c r="R86" s="184">
        <f>Q86*H86</f>
        <v>0</v>
      </c>
      <c r="S86" s="184">
        <v>0</v>
      </c>
      <c r="T86" s="185">
        <f>S86*H86</f>
        <v>0</v>
      </c>
      <c r="U86" s="36"/>
      <c r="V86" s="36"/>
      <c r="W86" s="36"/>
      <c r="X86" s="36"/>
      <c r="Y86" s="36"/>
      <c r="Z86" s="36"/>
      <c r="AA86" s="36"/>
      <c r="AB86" s="36"/>
      <c r="AC86" s="36"/>
      <c r="AD86" s="36"/>
      <c r="AE86" s="36"/>
      <c r="AR86" s="186" t="s">
        <v>120</v>
      </c>
      <c r="AT86" s="186" t="s">
        <v>116</v>
      </c>
      <c r="AU86" s="186" t="s">
        <v>82</v>
      </c>
      <c r="AY86" s="19" t="s">
        <v>113</v>
      </c>
      <c r="BE86" s="187">
        <f>IF(N86="základní",J86,0)</f>
        <v>0</v>
      </c>
      <c r="BF86" s="187">
        <f>IF(N86="snížená",J86,0)</f>
        <v>0</v>
      </c>
      <c r="BG86" s="187">
        <f>IF(N86="zákl. přenesená",J86,0)</f>
        <v>0</v>
      </c>
      <c r="BH86" s="187">
        <f>IF(N86="sníž. přenesená",J86,0)</f>
        <v>0</v>
      </c>
      <c r="BI86" s="187">
        <f>IF(N86="nulová",J86,0)</f>
        <v>0</v>
      </c>
      <c r="BJ86" s="19" t="s">
        <v>22</v>
      </c>
      <c r="BK86" s="187">
        <f>ROUND(I86*H86,2)</f>
        <v>0</v>
      </c>
      <c r="BL86" s="19" t="s">
        <v>120</v>
      </c>
      <c r="BM86" s="186" t="s">
        <v>121</v>
      </c>
    </row>
    <row r="87" spans="1:65" s="12" customFormat="1" ht="22.9" customHeight="1">
      <c r="B87" s="159"/>
      <c r="C87" s="160"/>
      <c r="D87" s="161" t="s">
        <v>72</v>
      </c>
      <c r="E87" s="173" t="s">
        <v>122</v>
      </c>
      <c r="F87" s="173" t="s">
        <v>123</v>
      </c>
      <c r="G87" s="160"/>
      <c r="H87" s="160"/>
      <c r="I87" s="163"/>
      <c r="J87" s="174">
        <f>BK87</f>
        <v>0</v>
      </c>
      <c r="K87" s="160"/>
      <c r="L87" s="165"/>
      <c r="M87" s="166"/>
      <c r="N87" s="167"/>
      <c r="O87" s="167"/>
      <c r="P87" s="168">
        <f>SUM(P88:P89)</f>
        <v>0</v>
      </c>
      <c r="Q87" s="167"/>
      <c r="R87" s="168">
        <f>SUM(R88:R89)</f>
        <v>0</v>
      </c>
      <c r="S87" s="167"/>
      <c r="T87" s="169">
        <f>SUM(T88:T89)</f>
        <v>0</v>
      </c>
      <c r="AR87" s="170" t="s">
        <v>112</v>
      </c>
      <c r="AT87" s="171" t="s">
        <v>72</v>
      </c>
      <c r="AU87" s="171" t="s">
        <v>22</v>
      </c>
      <c r="AY87" s="170" t="s">
        <v>113</v>
      </c>
      <c r="BK87" s="172">
        <f>SUM(BK88:BK89)</f>
        <v>0</v>
      </c>
    </row>
    <row r="88" spans="1:65" s="2" customFormat="1" ht="14.45" customHeight="1">
      <c r="A88" s="36"/>
      <c r="B88" s="37"/>
      <c r="C88" s="175" t="s">
        <v>82</v>
      </c>
      <c r="D88" s="175" t="s">
        <v>116</v>
      </c>
      <c r="E88" s="176" t="s">
        <v>124</v>
      </c>
      <c r="F88" s="177" t="s">
        <v>125</v>
      </c>
      <c r="G88" s="178" t="s">
        <v>118</v>
      </c>
      <c r="H88" s="179">
        <v>1</v>
      </c>
      <c r="I88" s="180"/>
      <c r="J88" s="181">
        <f>ROUND(I88*H88,2)</f>
        <v>0</v>
      </c>
      <c r="K88" s="177" t="s">
        <v>119</v>
      </c>
      <c r="L88" s="41"/>
      <c r="M88" s="182" t="s">
        <v>20</v>
      </c>
      <c r="N88" s="183" t="s">
        <v>44</v>
      </c>
      <c r="O88" s="66"/>
      <c r="P88" s="184">
        <f>O88*H88</f>
        <v>0</v>
      </c>
      <c r="Q88" s="184">
        <v>0</v>
      </c>
      <c r="R88" s="184">
        <f>Q88*H88</f>
        <v>0</v>
      </c>
      <c r="S88" s="184">
        <v>0</v>
      </c>
      <c r="T88" s="185">
        <f>S88*H88</f>
        <v>0</v>
      </c>
      <c r="U88" s="36"/>
      <c r="V88" s="36"/>
      <c r="W88" s="36"/>
      <c r="X88" s="36"/>
      <c r="Y88" s="36"/>
      <c r="Z88" s="36"/>
      <c r="AA88" s="36"/>
      <c r="AB88" s="36"/>
      <c r="AC88" s="36"/>
      <c r="AD88" s="36"/>
      <c r="AE88" s="36"/>
      <c r="AR88" s="186" t="s">
        <v>120</v>
      </c>
      <c r="AT88" s="186" t="s">
        <v>116</v>
      </c>
      <c r="AU88" s="186" t="s">
        <v>82</v>
      </c>
      <c r="AY88" s="19" t="s">
        <v>113</v>
      </c>
      <c r="BE88" s="187">
        <f>IF(N88="základní",J88,0)</f>
        <v>0</v>
      </c>
      <c r="BF88" s="187">
        <f>IF(N88="snížená",J88,0)</f>
        <v>0</v>
      </c>
      <c r="BG88" s="187">
        <f>IF(N88="zákl. přenesená",J88,0)</f>
        <v>0</v>
      </c>
      <c r="BH88" s="187">
        <f>IF(N88="sníž. přenesená",J88,0)</f>
        <v>0</v>
      </c>
      <c r="BI88" s="187">
        <f>IF(N88="nulová",J88,0)</f>
        <v>0</v>
      </c>
      <c r="BJ88" s="19" t="s">
        <v>22</v>
      </c>
      <c r="BK88" s="187">
        <f>ROUND(I88*H88,2)</f>
        <v>0</v>
      </c>
      <c r="BL88" s="19" t="s">
        <v>120</v>
      </c>
      <c r="BM88" s="186" t="s">
        <v>126</v>
      </c>
    </row>
    <row r="89" spans="1:65" s="2" customFormat="1" ht="14.45" customHeight="1">
      <c r="A89" s="36"/>
      <c r="B89" s="37"/>
      <c r="C89" s="175" t="s">
        <v>127</v>
      </c>
      <c r="D89" s="175" t="s">
        <v>116</v>
      </c>
      <c r="E89" s="176" t="s">
        <v>128</v>
      </c>
      <c r="F89" s="177" t="s">
        <v>129</v>
      </c>
      <c r="G89" s="178" t="s">
        <v>130</v>
      </c>
      <c r="H89" s="179">
        <v>1</v>
      </c>
      <c r="I89" s="180"/>
      <c r="J89" s="181">
        <f>ROUND(I89*H89,2)</f>
        <v>0</v>
      </c>
      <c r="K89" s="177" t="s">
        <v>119</v>
      </c>
      <c r="L89" s="41"/>
      <c r="M89" s="182" t="s">
        <v>20</v>
      </c>
      <c r="N89" s="183" t="s">
        <v>44</v>
      </c>
      <c r="O89" s="66"/>
      <c r="P89" s="184">
        <f>O89*H89</f>
        <v>0</v>
      </c>
      <c r="Q89" s="184">
        <v>0</v>
      </c>
      <c r="R89" s="184">
        <f>Q89*H89</f>
        <v>0</v>
      </c>
      <c r="S89" s="184">
        <v>0</v>
      </c>
      <c r="T89" s="185">
        <f>S89*H89</f>
        <v>0</v>
      </c>
      <c r="U89" s="36"/>
      <c r="V89" s="36"/>
      <c r="W89" s="36"/>
      <c r="X89" s="36"/>
      <c r="Y89" s="36"/>
      <c r="Z89" s="36"/>
      <c r="AA89" s="36"/>
      <c r="AB89" s="36"/>
      <c r="AC89" s="36"/>
      <c r="AD89" s="36"/>
      <c r="AE89" s="36"/>
      <c r="AR89" s="186" t="s">
        <v>120</v>
      </c>
      <c r="AT89" s="186" t="s">
        <v>116</v>
      </c>
      <c r="AU89" s="186" t="s">
        <v>82</v>
      </c>
      <c r="AY89" s="19" t="s">
        <v>113</v>
      </c>
      <c r="BE89" s="187">
        <f>IF(N89="základní",J89,0)</f>
        <v>0</v>
      </c>
      <c r="BF89" s="187">
        <f>IF(N89="snížená",J89,0)</f>
        <v>0</v>
      </c>
      <c r="BG89" s="187">
        <f>IF(N89="zákl. přenesená",J89,0)</f>
        <v>0</v>
      </c>
      <c r="BH89" s="187">
        <f>IF(N89="sníž. přenesená",J89,0)</f>
        <v>0</v>
      </c>
      <c r="BI89" s="187">
        <f>IF(N89="nulová",J89,0)</f>
        <v>0</v>
      </c>
      <c r="BJ89" s="19" t="s">
        <v>22</v>
      </c>
      <c r="BK89" s="187">
        <f>ROUND(I89*H89,2)</f>
        <v>0</v>
      </c>
      <c r="BL89" s="19" t="s">
        <v>120</v>
      </c>
      <c r="BM89" s="186" t="s">
        <v>131</v>
      </c>
    </row>
    <row r="90" spans="1:65" s="12" customFormat="1" ht="22.9" customHeight="1">
      <c r="B90" s="159"/>
      <c r="C90" s="160"/>
      <c r="D90" s="161" t="s">
        <v>72</v>
      </c>
      <c r="E90" s="173" t="s">
        <v>132</v>
      </c>
      <c r="F90" s="173" t="s">
        <v>133</v>
      </c>
      <c r="G90" s="160"/>
      <c r="H90" s="160"/>
      <c r="I90" s="163"/>
      <c r="J90" s="174">
        <f>BK90</f>
        <v>0</v>
      </c>
      <c r="K90" s="160"/>
      <c r="L90" s="165"/>
      <c r="M90" s="166"/>
      <c r="N90" s="167"/>
      <c r="O90" s="167"/>
      <c r="P90" s="168">
        <f>P91</f>
        <v>0</v>
      </c>
      <c r="Q90" s="167"/>
      <c r="R90" s="168">
        <f>R91</f>
        <v>0</v>
      </c>
      <c r="S90" s="167"/>
      <c r="T90" s="169">
        <f>T91</f>
        <v>0</v>
      </c>
      <c r="AR90" s="170" t="s">
        <v>112</v>
      </c>
      <c r="AT90" s="171" t="s">
        <v>72</v>
      </c>
      <c r="AU90" s="171" t="s">
        <v>22</v>
      </c>
      <c r="AY90" s="170" t="s">
        <v>113</v>
      </c>
      <c r="BK90" s="172">
        <f>BK91</f>
        <v>0</v>
      </c>
    </row>
    <row r="91" spans="1:65" s="2" customFormat="1" ht="14.45" customHeight="1">
      <c r="A91" s="36"/>
      <c r="B91" s="37"/>
      <c r="C91" s="175" t="s">
        <v>134</v>
      </c>
      <c r="D91" s="175" t="s">
        <v>116</v>
      </c>
      <c r="E91" s="176" t="s">
        <v>135</v>
      </c>
      <c r="F91" s="177" t="s">
        <v>133</v>
      </c>
      <c r="G91" s="178" t="s">
        <v>118</v>
      </c>
      <c r="H91" s="179">
        <v>1</v>
      </c>
      <c r="I91" s="180"/>
      <c r="J91" s="181">
        <f>ROUND(I91*H91,2)</f>
        <v>0</v>
      </c>
      <c r="K91" s="177" t="s">
        <v>119</v>
      </c>
      <c r="L91" s="41"/>
      <c r="M91" s="188" t="s">
        <v>20</v>
      </c>
      <c r="N91" s="189" t="s">
        <v>44</v>
      </c>
      <c r="O91" s="190"/>
      <c r="P91" s="191">
        <f>O91*H91</f>
        <v>0</v>
      </c>
      <c r="Q91" s="191">
        <v>0</v>
      </c>
      <c r="R91" s="191">
        <f>Q91*H91</f>
        <v>0</v>
      </c>
      <c r="S91" s="191">
        <v>0</v>
      </c>
      <c r="T91" s="192">
        <f>S91*H91</f>
        <v>0</v>
      </c>
      <c r="U91" s="36"/>
      <c r="V91" s="36"/>
      <c r="W91" s="36"/>
      <c r="X91" s="36"/>
      <c r="Y91" s="36"/>
      <c r="Z91" s="36"/>
      <c r="AA91" s="36"/>
      <c r="AB91" s="36"/>
      <c r="AC91" s="36"/>
      <c r="AD91" s="36"/>
      <c r="AE91" s="36"/>
      <c r="AR91" s="186" t="s">
        <v>120</v>
      </c>
      <c r="AT91" s="186" t="s">
        <v>116</v>
      </c>
      <c r="AU91" s="186" t="s">
        <v>82</v>
      </c>
      <c r="AY91" s="19" t="s">
        <v>113</v>
      </c>
      <c r="BE91" s="187">
        <f>IF(N91="základní",J91,0)</f>
        <v>0</v>
      </c>
      <c r="BF91" s="187">
        <f>IF(N91="snížená",J91,0)</f>
        <v>0</v>
      </c>
      <c r="BG91" s="187">
        <f>IF(N91="zákl. přenesená",J91,0)</f>
        <v>0</v>
      </c>
      <c r="BH91" s="187">
        <f>IF(N91="sníž. přenesená",J91,0)</f>
        <v>0</v>
      </c>
      <c r="BI91" s="187">
        <f>IF(N91="nulová",J91,0)</f>
        <v>0</v>
      </c>
      <c r="BJ91" s="19" t="s">
        <v>22</v>
      </c>
      <c r="BK91" s="187">
        <f>ROUND(I91*H91,2)</f>
        <v>0</v>
      </c>
      <c r="BL91" s="19" t="s">
        <v>120</v>
      </c>
      <c r="BM91" s="186" t="s">
        <v>136</v>
      </c>
    </row>
    <row r="92" spans="1:65" s="2" customFormat="1" ht="6.95" customHeight="1">
      <c r="A92" s="36"/>
      <c r="B92" s="49"/>
      <c r="C92" s="50"/>
      <c r="D92" s="50"/>
      <c r="E92" s="50"/>
      <c r="F92" s="50"/>
      <c r="G92" s="50"/>
      <c r="H92" s="50"/>
      <c r="I92" s="50"/>
      <c r="J92" s="50"/>
      <c r="K92" s="50"/>
      <c r="L92" s="41"/>
      <c r="M92" s="36"/>
      <c r="O92" s="36"/>
      <c r="P92" s="36"/>
      <c r="Q92" s="36"/>
      <c r="R92" s="36"/>
      <c r="S92" s="36"/>
      <c r="T92" s="36"/>
      <c r="U92" s="36"/>
      <c r="V92" s="36"/>
      <c r="W92" s="36"/>
      <c r="X92" s="36"/>
      <c r="Y92" s="36"/>
      <c r="Z92" s="36"/>
      <c r="AA92" s="36"/>
      <c r="AB92" s="36"/>
      <c r="AC92" s="36"/>
      <c r="AD92" s="36"/>
      <c r="AE92" s="36"/>
    </row>
  </sheetData>
  <sheetProtection algorithmName="SHA-512" hashValue="f26lWUFiyrvjwFzMmFsvYx95XSiLrYURqKzwi/TgUgRDZ31Mxi++oeT0g07o980Fs3p9htOapEVmvVbGNRjr/A==" saltValue="0AZHDDK154j7f/4iCIJ1Et+cTPgpsERW++7ZvwlCwd1XMI5x0UsLqk9YrJ2BrQ1A/GrFv955lU5HS34dh7RXkQ==" spinCount="100000" sheet="1" objects="1" scenarios="1" formatColumns="0" formatRows="0" autoFilter="0"/>
  <autoFilter ref="C82:K91"/>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58"/>
  <sheetViews>
    <sheetView showGridLines="0" tabSelected="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5"/>
      <c r="M2" s="375"/>
      <c r="N2" s="375"/>
      <c r="O2" s="375"/>
      <c r="P2" s="375"/>
      <c r="Q2" s="375"/>
      <c r="R2" s="375"/>
      <c r="S2" s="375"/>
      <c r="T2" s="375"/>
      <c r="U2" s="375"/>
      <c r="V2" s="375"/>
      <c r="AT2" s="19" t="s">
        <v>85</v>
      </c>
    </row>
    <row r="3" spans="1:46" s="1" customFormat="1" ht="6.95" customHeight="1">
      <c r="B3" s="103"/>
      <c r="C3" s="104"/>
      <c r="D3" s="104"/>
      <c r="E3" s="104"/>
      <c r="F3" s="104"/>
      <c r="G3" s="104"/>
      <c r="H3" s="104"/>
      <c r="I3" s="104"/>
      <c r="J3" s="104"/>
      <c r="K3" s="104"/>
      <c r="L3" s="22"/>
      <c r="AT3" s="19" t="s">
        <v>82</v>
      </c>
    </row>
    <row r="4" spans="1:46" s="1" customFormat="1" ht="24.95" customHeight="1">
      <c r="B4" s="22"/>
      <c r="D4" s="105" t="s">
        <v>86</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6" t="str">
        <f>'Rekapitulace stavby'!K6</f>
        <v>BŘECLAV, ÚSTŘEDNÍ STAVĚDLO - OPRAVA STŘECH OBJEKTU 2.</v>
      </c>
      <c r="F7" s="377"/>
      <c r="G7" s="377"/>
      <c r="H7" s="377"/>
      <c r="L7" s="22"/>
    </row>
    <row r="8" spans="1:46" s="2" customFormat="1" ht="12" customHeight="1">
      <c r="A8" s="36"/>
      <c r="B8" s="41"/>
      <c r="C8" s="36"/>
      <c r="D8" s="107" t="s">
        <v>87</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78" t="s">
        <v>137</v>
      </c>
      <c r="F9" s="379"/>
      <c r="G9" s="379"/>
      <c r="H9" s="379"/>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19</v>
      </c>
      <c r="E11" s="36"/>
      <c r="F11" s="109" t="s">
        <v>20</v>
      </c>
      <c r="G11" s="36"/>
      <c r="H11" s="36"/>
      <c r="I11" s="107" t="s">
        <v>21</v>
      </c>
      <c r="J11" s="109" t="s">
        <v>20</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23</v>
      </c>
      <c r="E12" s="36"/>
      <c r="F12" s="109" t="s">
        <v>24</v>
      </c>
      <c r="G12" s="36"/>
      <c r="H12" s="36"/>
      <c r="I12" s="107" t="s">
        <v>25</v>
      </c>
      <c r="J12" s="110" t="str">
        <f>'Rekapitulace stavby'!AN8</f>
        <v>9. 2. 2020</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29</v>
      </c>
      <c r="E14" s="36"/>
      <c r="F14" s="36"/>
      <c r="G14" s="36"/>
      <c r="H14" s="36"/>
      <c r="I14" s="107" t="s">
        <v>30</v>
      </c>
      <c r="J14" s="109" t="s">
        <v>20</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24</v>
      </c>
      <c r="F15" s="36"/>
      <c r="G15" s="36"/>
      <c r="H15" s="36"/>
      <c r="I15" s="107" t="s">
        <v>31</v>
      </c>
      <c r="J15" s="109" t="s">
        <v>20</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32</v>
      </c>
      <c r="E17" s="36"/>
      <c r="F17" s="36"/>
      <c r="G17" s="36"/>
      <c r="H17" s="36"/>
      <c r="I17" s="107" t="s">
        <v>30</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0" t="str">
        <f>'Rekapitulace stavby'!E14</f>
        <v>Vyplň údaj</v>
      </c>
      <c r="F18" s="381"/>
      <c r="G18" s="381"/>
      <c r="H18" s="381"/>
      <c r="I18" s="107" t="s">
        <v>31</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34</v>
      </c>
      <c r="E20" s="36"/>
      <c r="F20" s="36"/>
      <c r="G20" s="36"/>
      <c r="H20" s="36"/>
      <c r="I20" s="107" t="s">
        <v>30</v>
      </c>
      <c r="J20" s="109" t="s">
        <v>20</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24</v>
      </c>
      <c r="F21" s="36"/>
      <c r="G21" s="36"/>
      <c r="H21" s="36"/>
      <c r="I21" s="107" t="s">
        <v>31</v>
      </c>
      <c r="J21" s="109" t="s">
        <v>20</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36</v>
      </c>
      <c r="E23" s="36"/>
      <c r="F23" s="36"/>
      <c r="G23" s="36"/>
      <c r="H23" s="36"/>
      <c r="I23" s="107" t="s">
        <v>30</v>
      </c>
      <c r="J23" s="109" t="s">
        <v>20</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24</v>
      </c>
      <c r="F24" s="36"/>
      <c r="G24" s="36"/>
      <c r="H24" s="36"/>
      <c r="I24" s="107" t="s">
        <v>31</v>
      </c>
      <c r="J24" s="109" t="s">
        <v>20</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37</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2" t="s">
        <v>20</v>
      </c>
      <c r="F27" s="382"/>
      <c r="G27" s="382"/>
      <c r="H27" s="382"/>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39</v>
      </c>
      <c r="E30" s="36"/>
      <c r="F30" s="36"/>
      <c r="G30" s="36"/>
      <c r="H30" s="36"/>
      <c r="I30" s="36"/>
      <c r="J30" s="116">
        <f>ROUND(J93,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41</v>
      </c>
      <c r="G32" s="36"/>
      <c r="H32" s="36"/>
      <c r="I32" s="117" t="s">
        <v>40</v>
      </c>
      <c r="J32" s="117" t="s">
        <v>42</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43</v>
      </c>
      <c r="E33" s="107" t="s">
        <v>44</v>
      </c>
      <c r="F33" s="119">
        <f>ROUND((SUM(BE93:BE557)),  2)</f>
        <v>0</v>
      </c>
      <c r="G33" s="36"/>
      <c r="H33" s="36"/>
      <c r="I33" s="120">
        <v>0.21</v>
      </c>
      <c r="J33" s="119">
        <f>ROUND(((SUM(BE93:BE557))*I33),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45</v>
      </c>
      <c r="F34" s="119">
        <f>ROUND((SUM(BF93:BF557)),  2)</f>
        <v>0</v>
      </c>
      <c r="G34" s="36"/>
      <c r="H34" s="36"/>
      <c r="I34" s="120">
        <v>0.15</v>
      </c>
      <c r="J34" s="119">
        <f>ROUND(((SUM(BF93:BF557))*I34),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46</v>
      </c>
      <c r="F35" s="119">
        <f>ROUND((SUM(BG93:BG557)),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47</v>
      </c>
      <c r="F36" s="119">
        <f>ROUND((SUM(BH93:BH557)),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48</v>
      </c>
      <c r="F37" s="119">
        <f>ROUND((SUM(BI93:BI557)),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49</v>
      </c>
      <c r="E39" s="123"/>
      <c r="F39" s="123"/>
      <c r="G39" s="124" t="s">
        <v>50</v>
      </c>
      <c r="H39" s="125" t="s">
        <v>51</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89</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3" t="str">
        <f>E7</f>
        <v>BŘECLAV, ÚSTŘEDNÍ STAVĚDLO - OPRAVA STŘECH OBJEKTU 2.</v>
      </c>
      <c r="F48" s="384"/>
      <c r="G48" s="384"/>
      <c r="H48" s="384"/>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87</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55" t="str">
        <f>E9</f>
        <v>SO 01x - BŘECLAV, ÚSTŘEDNÍ STAVĚDLO - OPRAVA STŘECHY OBJEKTU 2</v>
      </c>
      <c r="F50" s="385"/>
      <c r="G50" s="385"/>
      <c r="H50" s="385"/>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23</v>
      </c>
      <c r="D52" s="38"/>
      <c r="E52" s="38"/>
      <c r="F52" s="29" t="str">
        <f>F12</f>
        <v xml:space="preserve"> </v>
      </c>
      <c r="G52" s="38"/>
      <c r="H52" s="38"/>
      <c r="I52" s="31" t="s">
        <v>25</v>
      </c>
      <c r="J52" s="61" t="str">
        <f>IF(J12="","",J12)</f>
        <v>9. 2. 2020</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29</v>
      </c>
      <c r="D54" s="38"/>
      <c r="E54" s="38"/>
      <c r="F54" s="29" t="str">
        <f>E15</f>
        <v xml:space="preserve"> </v>
      </c>
      <c r="G54" s="38"/>
      <c r="H54" s="38"/>
      <c r="I54" s="31" t="s">
        <v>34</v>
      </c>
      <c r="J54" s="34" t="str">
        <f>E21</f>
        <v xml:space="preserve"> </v>
      </c>
      <c r="K54" s="38"/>
      <c r="L54" s="108"/>
      <c r="S54" s="36"/>
      <c r="T54" s="36"/>
      <c r="U54" s="36"/>
      <c r="V54" s="36"/>
      <c r="W54" s="36"/>
      <c r="X54" s="36"/>
      <c r="Y54" s="36"/>
      <c r="Z54" s="36"/>
      <c r="AA54" s="36"/>
      <c r="AB54" s="36"/>
      <c r="AC54" s="36"/>
      <c r="AD54" s="36"/>
      <c r="AE54" s="36"/>
    </row>
    <row r="55" spans="1:47" s="2" customFormat="1" ht="15.2" customHeight="1">
      <c r="A55" s="36"/>
      <c r="B55" s="37"/>
      <c r="C55" s="31" t="s">
        <v>32</v>
      </c>
      <c r="D55" s="38"/>
      <c r="E55" s="38"/>
      <c r="F55" s="29" t="str">
        <f>IF(E18="","",E18)</f>
        <v>Vyplň údaj</v>
      </c>
      <c r="G55" s="38"/>
      <c r="H55" s="38"/>
      <c r="I55" s="31" t="s">
        <v>36</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90</v>
      </c>
      <c r="D57" s="133"/>
      <c r="E57" s="133"/>
      <c r="F57" s="133"/>
      <c r="G57" s="133"/>
      <c r="H57" s="133"/>
      <c r="I57" s="133"/>
      <c r="J57" s="134" t="s">
        <v>91</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71</v>
      </c>
      <c r="D59" s="38"/>
      <c r="E59" s="38"/>
      <c r="F59" s="38"/>
      <c r="G59" s="38"/>
      <c r="H59" s="38"/>
      <c r="I59" s="38"/>
      <c r="J59" s="79">
        <f>J93</f>
        <v>0</v>
      </c>
      <c r="K59" s="38"/>
      <c r="L59" s="108"/>
      <c r="S59" s="36"/>
      <c r="T59" s="36"/>
      <c r="U59" s="36"/>
      <c r="V59" s="36"/>
      <c r="W59" s="36"/>
      <c r="X59" s="36"/>
      <c r="Y59" s="36"/>
      <c r="Z59" s="36"/>
      <c r="AA59" s="36"/>
      <c r="AB59" s="36"/>
      <c r="AC59" s="36"/>
      <c r="AD59" s="36"/>
      <c r="AE59" s="36"/>
      <c r="AU59" s="19" t="s">
        <v>92</v>
      </c>
    </row>
    <row r="60" spans="1:47" s="9" customFormat="1" ht="24.95" customHeight="1">
      <c r="B60" s="136"/>
      <c r="C60" s="137"/>
      <c r="D60" s="138" t="s">
        <v>138</v>
      </c>
      <c r="E60" s="139"/>
      <c r="F60" s="139"/>
      <c r="G60" s="139"/>
      <c r="H60" s="139"/>
      <c r="I60" s="139"/>
      <c r="J60" s="140">
        <f>J94</f>
        <v>0</v>
      </c>
      <c r="K60" s="137"/>
      <c r="L60" s="141"/>
    </row>
    <row r="61" spans="1:47" s="10" customFormat="1" ht="19.899999999999999" customHeight="1">
      <c r="B61" s="142"/>
      <c r="C61" s="143"/>
      <c r="D61" s="144" t="s">
        <v>139</v>
      </c>
      <c r="E61" s="145"/>
      <c r="F61" s="145"/>
      <c r="G61" s="145"/>
      <c r="H61" s="145"/>
      <c r="I61" s="145"/>
      <c r="J61" s="146">
        <f>J95</f>
        <v>0</v>
      </c>
      <c r="K61" s="143"/>
      <c r="L61" s="147"/>
    </row>
    <row r="62" spans="1:47" s="10" customFormat="1" ht="19.899999999999999" customHeight="1">
      <c r="B62" s="142"/>
      <c r="C62" s="143"/>
      <c r="D62" s="144" t="s">
        <v>140</v>
      </c>
      <c r="E62" s="145"/>
      <c r="F62" s="145"/>
      <c r="G62" s="145"/>
      <c r="H62" s="145"/>
      <c r="I62" s="145"/>
      <c r="J62" s="146">
        <f>J101</f>
        <v>0</v>
      </c>
      <c r="K62" s="143"/>
      <c r="L62" s="147"/>
    </row>
    <row r="63" spans="1:47" s="10" customFormat="1" ht="19.899999999999999" customHeight="1">
      <c r="B63" s="142"/>
      <c r="C63" s="143"/>
      <c r="D63" s="144" t="s">
        <v>141</v>
      </c>
      <c r="E63" s="145"/>
      <c r="F63" s="145"/>
      <c r="G63" s="145"/>
      <c r="H63" s="145"/>
      <c r="I63" s="145"/>
      <c r="J63" s="146">
        <f>J123</f>
        <v>0</v>
      </c>
      <c r="K63" s="143"/>
      <c r="L63" s="147"/>
    </row>
    <row r="64" spans="1:47" s="10" customFormat="1" ht="19.899999999999999" customHeight="1">
      <c r="B64" s="142"/>
      <c r="C64" s="143"/>
      <c r="D64" s="144" t="s">
        <v>142</v>
      </c>
      <c r="E64" s="145"/>
      <c r="F64" s="145"/>
      <c r="G64" s="145"/>
      <c r="H64" s="145"/>
      <c r="I64" s="145"/>
      <c r="J64" s="146">
        <f>J236</f>
        <v>0</v>
      </c>
      <c r="K64" s="143"/>
      <c r="L64" s="147"/>
    </row>
    <row r="65" spans="1:31" s="10" customFormat="1" ht="19.899999999999999" customHeight="1">
      <c r="B65" s="142"/>
      <c r="C65" s="143"/>
      <c r="D65" s="144" t="s">
        <v>143</v>
      </c>
      <c r="E65" s="145"/>
      <c r="F65" s="145"/>
      <c r="G65" s="145"/>
      <c r="H65" s="145"/>
      <c r="I65" s="145"/>
      <c r="J65" s="146">
        <f>J248</f>
        <v>0</v>
      </c>
      <c r="K65" s="143"/>
      <c r="L65" s="147"/>
    </row>
    <row r="66" spans="1:31" s="9" customFormat="1" ht="24.95" customHeight="1">
      <c r="B66" s="136"/>
      <c r="C66" s="137"/>
      <c r="D66" s="138" t="s">
        <v>144</v>
      </c>
      <c r="E66" s="139"/>
      <c r="F66" s="139"/>
      <c r="G66" s="139"/>
      <c r="H66" s="139"/>
      <c r="I66" s="139"/>
      <c r="J66" s="140">
        <f>J251</f>
        <v>0</v>
      </c>
      <c r="K66" s="137"/>
      <c r="L66" s="141"/>
    </row>
    <row r="67" spans="1:31" s="10" customFormat="1" ht="19.899999999999999" customHeight="1">
      <c r="B67" s="142"/>
      <c r="C67" s="143"/>
      <c r="D67" s="144" t="s">
        <v>145</v>
      </c>
      <c r="E67" s="145"/>
      <c r="F67" s="145"/>
      <c r="G67" s="145"/>
      <c r="H67" s="145"/>
      <c r="I67" s="145"/>
      <c r="J67" s="146">
        <f>J252</f>
        <v>0</v>
      </c>
      <c r="K67" s="143"/>
      <c r="L67" s="147"/>
    </row>
    <row r="68" spans="1:31" s="10" customFormat="1" ht="19.899999999999999" customHeight="1">
      <c r="B68" s="142"/>
      <c r="C68" s="143"/>
      <c r="D68" s="144" t="s">
        <v>146</v>
      </c>
      <c r="E68" s="145"/>
      <c r="F68" s="145"/>
      <c r="G68" s="145"/>
      <c r="H68" s="145"/>
      <c r="I68" s="145"/>
      <c r="J68" s="146">
        <f>J324</f>
        <v>0</v>
      </c>
      <c r="K68" s="143"/>
      <c r="L68" s="147"/>
    </row>
    <row r="69" spans="1:31" s="10" customFormat="1" ht="19.899999999999999" customHeight="1">
      <c r="B69" s="142"/>
      <c r="C69" s="143"/>
      <c r="D69" s="144" t="s">
        <v>147</v>
      </c>
      <c r="E69" s="145"/>
      <c r="F69" s="145"/>
      <c r="G69" s="145"/>
      <c r="H69" s="145"/>
      <c r="I69" s="145"/>
      <c r="J69" s="146">
        <f>J437</f>
        <v>0</v>
      </c>
      <c r="K69" s="143"/>
      <c r="L69" s="147"/>
    </row>
    <row r="70" spans="1:31" s="10" customFormat="1" ht="19.899999999999999" customHeight="1">
      <c r="B70" s="142"/>
      <c r="C70" s="143"/>
      <c r="D70" s="144" t="s">
        <v>148</v>
      </c>
      <c r="E70" s="145"/>
      <c r="F70" s="145"/>
      <c r="G70" s="145"/>
      <c r="H70" s="145"/>
      <c r="I70" s="145"/>
      <c r="J70" s="146">
        <f>J447</f>
        <v>0</v>
      </c>
      <c r="K70" s="143"/>
      <c r="L70" s="147"/>
    </row>
    <row r="71" spans="1:31" s="10" customFormat="1" ht="19.899999999999999" customHeight="1">
      <c r="B71" s="142"/>
      <c r="C71" s="143"/>
      <c r="D71" s="144" t="s">
        <v>149</v>
      </c>
      <c r="E71" s="145"/>
      <c r="F71" s="145"/>
      <c r="G71" s="145"/>
      <c r="H71" s="145"/>
      <c r="I71" s="145"/>
      <c r="J71" s="146">
        <f>J519</f>
        <v>0</v>
      </c>
      <c r="K71" s="143"/>
      <c r="L71" s="147"/>
    </row>
    <row r="72" spans="1:31" s="10" customFormat="1" ht="19.899999999999999" customHeight="1">
      <c r="B72" s="142"/>
      <c r="C72" s="143"/>
      <c r="D72" s="144" t="s">
        <v>150</v>
      </c>
      <c r="E72" s="145"/>
      <c r="F72" s="145"/>
      <c r="G72" s="145"/>
      <c r="H72" s="145"/>
      <c r="I72" s="145"/>
      <c r="J72" s="146">
        <f>J530</f>
        <v>0</v>
      </c>
      <c r="K72" s="143"/>
      <c r="L72" s="147"/>
    </row>
    <row r="73" spans="1:31" s="10" customFormat="1" ht="19.899999999999999" customHeight="1">
      <c r="B73" s="142"/>
      <c r="C73" s="143"/>
      <c r="D73" s="144" t="s">
        <v>151</v>
      </c>
      <c r="E73" s="145"/>
      <c r="F73" s="145"/>
      <c r="G73" s="145"/>
      <c r="H73" s="145"/>
      <c r="I73" s="145"/>
      <c r="J73" s="146">
        <f>J549</f>
        <v>0</v>
      </c>
      <c r="K73" s="143"/>
      <c r="L73" s="147"/>
    </row>
    <row r="74" spans="1:31" s="2" customFormat="1" ht="21.75" customHeight="1">
      <c r="A74" s="36"/>
      <c r="B74" s="37"/>
      <c r="C74" s="38"/>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6.95" customHeight="1">
      <c r="A75" s="36"/>
      <c r="B75" s="49"/>
      <c r="C75" s="50"/>
      <c r="D75" s="50"/>
      <c r="E75" s="50"/>
      <c r="F75" s="50"/>
      <c r="G75" s="50"/>
      <c r="H75" s="50"/>
      <c r="I75" s="50"/>
      <c r="J75" s="50"/>
      <c r="K75" s="50"/>
      <c r="L75" s="108"/>
      <c r="S75" s="36"/>
      <c r="T75" s="36"/>
      <c r="U75" s="36"/>
      <c r="V75" s="36"/>
      <c r="W75" s="36"/>
      <c r="X75" s="36"/>
      <c r="Y75" s="36"/>
      <c r="Z75" s="36"/>
      <c r="AA75" s="36"/>
      <c r="AB75" s="36"/>
      <c r="AC75" s="36"/>
      <c r="AD75" s="36"/>
      <c r="AE75" s="36"/>
    </row>
    <row r="79" spans="1:31" s="2" customFormat="1" ht="6.95" customHeight="1">
      <c r="A79" s="36"/>
      <c r="B79" s="51"/>
      <c r="C79" s="52"/>
      <c r="D79" s="52"/>
      <c r="E79" s="52"/>
      <c r="F79" s="52"/>
      <c r="G79" s="52"/>
      <c r="H79" s="52"/>
      <c r="I79" s="52"/>
      <c r="J79" s="52"/>
      <c r="K79" s="52"/>
      <c r="L79" s="108"/>
      <c r="S79" s="36"/>
      <c r="T79" s="36"/>
      <c r="U79" s="36"/>
      <c r="V79" s="36"/>
      <c r="W79" s="36"/>
      <c r="X79" s="36"/>
      <c r="Y79" s="36"/>
      <c r="Z79" s="36"/>
      <c r="AA79" s="36"/>
      <c r="AB79" s="36"/>
      <c r="AC79" s="36"/>
      <c r="AD79" s="36"/>
      <c r="AE79" s="36"/>
    </row>
    <row r="80" spans="1:31" s="2" customFormat="1" ht="24.95" customHeight="1">
      <c r="A80" s="36"/>
      <c r="B80" s="37"/>
      <c r="C80" s="25" t="s">
        <v>97</v>
      </c>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2" customHeight="1">
      <c r="A82" s="36"/>
      <c r="B82" s="37"/>
      <c r="C82" s="31" t="s">
        <v>16</v>
      </c>
      <c r="D82" s="38"/>
      <c r="E82" s="38"/>
      <c r="F82" s="38"/>
      <c r="G82" s="38"/>
      <c r="H82" s="38"/>
      <c r="I82" s="38"/>
      <c r="J82" s="38"/>
      <c r="K82" s="38"/>
      <c r="L82" s="108"/>
      <c r="S82" s="36"/>
      <c r="T82" s="36"/>
      <c r="U82" s="36"/>
      <c r="V82" s="36"/>
      <c r="W82" s="36"/>
      <c r="X82" s="36"/>
      <c r="Y82" s="36"/>
      <c r="Z82" s="36"/>
      <c r="AA82" s="36"/>
      <c r="AB82" s="36"/>
      <c r="AC82" s="36"/>
      <c r="AD82" s="36"/>
      <c r="AE82" s="36"/>
    </row>
    <row r="83" spans="1:65" s="2" customFormat="1" ht="16.5" customHeight="1">
      <c r="A83" s="36"/>
      <c r="B83" s="37"/>
      <c r="C83" s="38"/>
      <c r="D83" s="38"/>
      <c r="E83" s="383" t="str">
        <f>E7</f>
        <v>BŘECLAV, ÚSTŘEDNÍ STAVĚDLO - OPRAVA STŘECH OBJEKTU 2.</v>
      </c>
      <c r="F83" s="384"/>
      <c r="G83" s="384"/>
      <c r="H83" s="384"/>
      <c r="I83" s="38"/>
      <c r="J83" s="38"/>
      <c r="K83" s="38"/>
      <c r="L83" s="108"/>
      <c r="S83" s="36"/>
      <c r="T83" s="36"/>
      <c r="U83" s="36"/>
      <c r="V83" s="36"/>
      <c r="W83" s="36"/>
      <c r="X83" s="36"/>
      <c r="Y83" s="36"/>
      <c r="Z83" s="36"/>
      <c r="AA83" s="36"/>
      <c r="AB83" s="36"/>
      <c r="AC83" s="36"/>
      <c r="AD83" s="36"/>
      <c r="AE83" s="36"/>
    </row>
    <row r="84" spans="1:65" s="2" customFormat="1" ht="12" customHeight="1">
      <c r="A84" s="36"/>
      <c r="B84" s="37"/>
      <c r="C84" s="31" t="s">
        <v>87</v>
      </c>
      <c r="D84" s="38"/>
      <c r="E84" s="38"/>
      <c r="F84" s="38"/>
      <c r="G84" s="38"/>
      <c r="H84" s="38"/>
      <c r="I84" s="38"/>
      <c r="J84" s="38"/>
      <c r="K84" s="38"/>
      <c r="L84" s="108"/>
      <c r="S84" s="36"/>
      <c r="T84" s="36"/>
      <c r="U84" s="36"/>
      <c r="V84" s="36"/>
      <c r="W84" s="36"/>
      <c r="X84" s="36"/>
      <c r="Y84" s="36"/>
      <c r="Z84" s="36"/>
      <c r="AA84" s="36"/>
      <c r="AB84" s="36"/>
      <c r="AC84" s="36"/>
      <c r="AD84" s="36"/>
      <c r="AE84" s="36"/>
    </row>
    <row r="85" spans="1:65" s="2" customFormat="1" ht="16.5" customHeight="1">
      <c r="A85" s="36"/>
      <c r="B85" s="37"/>
      <c r="C85" s="38"/>
      <c r="D85" s="38"/>
      <c r="E85" s="355" t="str">
        <f>E9</f>
        <v>SO 01x - BŘECLAV, ÚSTŘEDNÍ STAVĚDLO - OPRAVA STŘECHY OBJEKTU 2</v>
      </c>
      <c r="F85" s="385"/>
      <c r="G85" s="385"/>
      <c r="H85" s="385"/>
      <c r="I85" s="38"/>
      <c r="J85" s="38"/>
      <c r="K85" s="38"/>
      <c r="L85" s="108"/>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38"/>
      <c r="J86" s="38"/>
      <c r="K86" s="38"/>
      <c r="L86" s="108"/>
      <c r="S86" s="36"/>
      <c r="T86" s="36"/>
      <c r="U86" s="36"/>
      <c r="V86" s="36"/>
      <c r="W86" s="36"/>
      <c r="X86" s="36"/>
      <c r="Y86" s="36"/>
      <c r="Z86" s="36"/>
      <c r="AA86" s="36"/>
      <c r="AB86" s="36"/>
      <c r="AC86" s="36"/>
      <c r="AD86" s="36"/>
      <c r="AE86" s="36"/>
    </row>
    <row r="87" spans="1:65" s="2" customFormat="1" ht="12" customHeight="1">
      <c r="A87" s="36"/>
      <c r="B87" s="37"/>
      <c r="C87" s="31" t="s">
        <v>23</v>
      </c>
      <c r="D87" s="38"/>
      <c r="E87" s="38"/>
      <c r="F87" s="29" t="str">
        <f>F12</f>
        <v xml:space="preserve"> </v>
      </c>
      <c r="G87" s="38"/>
      <c r="H87" s="38"/>
      <c r="I87" s="31" t="s">
        <v>25</v>
      </c>
      <c r="J87" s="61" t="str">
        <f>IF(J12="","",J12)</f>
        <v>9. 2. 2020</v>
      </c>
      <c r="K87" s="38"/>
      <c r="L87" s="108"/>
      <c r="S87" s="36"/>
      <c r="T87" s="36"/>
      <c r="U87" s="36"/>
      <c r="V87" s="36"/>
      <c r="W87" s="36"/>
      <c r="X87" s="36"/>
      <c r="Y87" s="36"/>
      <c r="Z87" s="36"/>
      <c r="AA87" s="36"/>
      <c r="AB87" s="36"/>
      <c r="AC87" s="36"/>
      <c r="AD87" s="36"/>
      <c r="AE87" s="36"/>
    </row>
    <row r="88" spans="1:65" s="2" customFormat="1" ht="6.9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65" s="2" customFormat="1" ht="15.2" customHeight="1">
      <c r="A89" s="36"/>
      <c r="B89" s="37"/>
      <c r="C89" s="31" t="s">
        <v>29</v>
      </c>
      <c r="D89" s="38"/>
      <c r="E89" s="38"/>
      <c r="F89" s="29" t="str">
        <f>E15</f>
        <v xml:space="preserve"> </v>
      </c>
      <c r="G89" s="38"/>
      <c r="H89" s="38"/>
      <c r="I89" s="31" t="s">
        <v>34</v>
      </c>
      <c r="J89" s="34" t="str">
        <f>E21</f>
        <v xml:space="preserve"> </v>
      </c>
      <c r="K89" s="38"/>
      <c r="L89" s="108"/>
      <c r="S89" s="36"/>
      <c r="T89" s="36"/>
      <c r="U89" s="36"/>
      <c r="V89" s="36"/>
      <c r="W89" s="36"/>
      <c r="X89" s="36"/>
      <c r="Y89" s="36"/>
      <c r="Z89" s="36"/>
      <c r="AA89" s="36"/>
      <c r="AB89" s="36"/>
      <c r="AC89" s="36"/>
      <c r="AD89" s="36"/>
      <c r="AE89" s="36"/>
    </row>
    <row r="90" spans="1:65" s="2" customFormat="1" ht="15.2" customHeight="1">
      <c r="A90" s="36"/>
      <c r="B90" s="37"/>
      <c r="C90" s="31" t="s">
        <v>32</v>
      </c>
      <c r="D90" s="38"/>
      <c r="E90" s="38"/>
      <c r="F90" s="29" t="str">
        <f>IF(E18="","",E18)</f>
        <v>Vyplň údaj</v>
      </c>
      <c r="G90" s="38"/>
      <c r="H90" s="38"/>
      <c r="I90" s="31" t="s">
        <v>36</v>
      </c>
      <c r="J90" s="34" t="str">
        <f>E24</f>
        <v xml:space="preserve"> </v>
      </c>
      <c r="K90" s="38"/>
      <c r="L90" s="108"/>
      <c r="S90" s="36"/>
      <c r="T90" s="36"/>
      <c r="U90" s="36"/>
      <c r="V90" s="36"/>
      <c r="W90" s="36"/>
      <c r="X90" s="36"/>
      <c r="Y90" s="36"/>
      <c r="Z90" s="36"/>
      <c r="AA90" s="36"/>
      <c r="AB90" s="36"/>
      <c r="AC90" s="36"/>
      <c r="AD90" s="36"/>
      <c r="AE90" s="36"/>
    </row>
    <row r="91" spans="1:65" s="2" customFormat="1" ht="10.35" customHeight="1">
      <c r="A91" s="36"/>
      <c r="B91" s="37"/>
      <c r="C91" s="38"/>
      <c r="D91" s="38"/>
      <c r="E91" s="38"/>
      <c r="F91" s="38"/>
      <c r="G91" s="38"/>
      <c r="H91" s="38"/>
      <c r="I91" s="38"/>
      <c r="J91" s="38"/>
      <c r="K91" s="38"/>
      <c r="L91" s="108"/>
      <c r="S91" s="36"/>
      <c r="T91" s="36"/>
      <c r="U91" s="36"/>
      <c r="V91" s="36"/>
      <c r="W91" s="36"/>
      <c r="X91" s="36"/>
      <c r="Y91" s="36"/>
      <c r="Z91" s="36"/>
      <c r="AA91" s="36"/>
      <c r="AB91" s="36"/>
      <c r="AC91" s="36"/>
      <c r="AD91" s="36"/>
      <c r="AE91" s="36"/>
    </row>
    <row r="92" spans="1:65" s="11" customFormat="1" ht="29.25" customHeight="1">
      <c r="A92" s="148"/>
      <c r="B92" s="149"/>
      <c r="C92" s="150" t="s">
        <v>98</v>
      </c>
      <c r="D92" s="151" t="s">
        <v>58</v>
      </c>
      <c r="E92" s="151" t="s">
        <v>54</v>
      </c>
      <c r="F92" s="151" t="s">
        <v>55</v>
      </c>
      <c r="G92" s="151" t="s">
        <v>99</v>
      </c>
      <c r="H92" s="151" t="s">
        <v>100</v>
      </c>
      <c r="I92" s="151" t="s">
        <v>101</v>
      </c>
      <c r="J92" s="151" t="s">
        <v>91</v>
      </c>
      <c r="K92" s="152" t="s">
        <v>102</v>
      </c>
      <c r="L92" s="153"/>
      <c r="M92" s="70" t="s">
        <v>20</v>
      </c>
      <c r="N92" s="71" t="s">
        <v>43</v>
      </c>
      <c r="O92" s="71" t="s">
        <v>103</v>
      </c>
      <c r="P92" s="71" t="s">
        <v>104</v>
      </c>
      <c r="Q92" s="71" t="s">
        <v>105</v>
      </c>
      <c r="R92" s="71" t="s">
        <v>106</v>
      </c>
      <c r="S92" s="71" t="s">
        <v>107</v>
      </c>
      <c r="T92" s="72" t="s">
        <v>108</v>
      </c>
      <c r="U92" s="148"/>
      <c r="V92" s="148"/>
      <c r="W92" s="148"/>
      <c r="X92" s="148"/>
      <c r="Y92" s="148"/>
      <c r="Z92" s="148"/>
      <c r="AA92" s="148"/>
      <c r="AB92" s="148"/>
      <c r="AC92" s="148"/>
      <c r="AD92" s="148"/>
      <c r="AE92" s="148"/>
    </row>
    <row r="93" spans="1:65" s="2" customFormat="1" ht="22.9" customHeight="1">
      <c r="A93" s="36"/>
      <c r="B93" s="37"/>
      <c r="C93" s="77" t="s">
        <v>109</v>
      </c>
      <c r="D93" s="38"/>
      <c r="E93" s="38"/>
      <c r="F93" s="38"/>
      <c r="G93" s="38"/>
      <c r="H93" s="38"/>
      <c r="I93" s="38"/>
      <c r="J93" s="154">
        <f>BK93</f>
        <v>0</v>
      </c>
      <c r="K93" s="38"/>
      <c r="L93" s="41"/>
      <c r="M93" s="73"/>
      <c r="N93" s="155"/>
      <c r="O93" s="74"/>
      <c r="P93" s="156">
        <f>P94+P251</f>
        <v>0</v>
      </c>
      <c r="Q93" s="74"/>
      <c r="R93" s="156">
        <f>R94+R251</f>
        <v>11.800244408136001</v>
      </c>
      <c r="S93" s="74"/>
      <c r="T93" s="157">
        <f>T94+T251</f>
        <v>36.697562500000004</v>
      </c>
      <c r="U93" s="36"/>
      <c r="V93" s="36"/>
      <c r="W93" s="36"/>
      <c r="X93" s="36"/>
      <c r="Y93" s="36"/>
      <c r="Z93" s="36"/>
      <c r="AA93" s="36"/>
      <c r="AB93" s="36"/>
      <c r="AC93" s="36"/>
      <c r="AD93" s="36"/>
      <c r="AE93" s="36"/>
      <c r="AT93" s="19" t="s">
        <v>72</v>
      </c>
      <c r="AU93" s="19" t="s">
        <v>92</v>
      </c>
      <c r="BK93" s="158">
        <f>BK94+BK251</f>
        <v>0</v>
      </c>
    </row>
    <row r="94" spans="1:65" s="12" customFormat="1" ht="25.9" customHeight="1">
      <c r="B94" s="159"/>
      <c r="C94" s="160"/>
      <c r="D94" s="161" t="s">
        <v>72</v>
      </c>
      <c r="E94" s="162" t="s">
        <v>152</v>
      </c>
      <c r="F94" s="162" t="s">
        <v>153</v>
      </c>
      <c r="G94" s="160"/>
      <c r="H94" s="160"/>
      <c r="I94" s="163"/>
      <c r="J94" s="164">
        <f>BK94</f>
        <v>0</v>
      </c>
      <c r="K94" s="160"/>
      <c r="L94" s="165"/>
      <c r="M94" s="166"/>
      <c r="N94" s="167"/>
      <c r="O94" s="167"/>
      <c r="P94" s="168">
        <f>P95+P101+P123+P236+P248</f>
        <v>0</v>
      </c>
      <c r="Q94" s="167"/>
      <c r="R94" s="168">
        <f>R95+R101+R123+R236+R248</f>
        <v>2.6495673007659999</v>
      </c>
      <c r="S94" s="167"/>
      <c r="T94" s="169">
        <f>T95+T101+T123+T236+T248</f>
        <v>36.100255000000004</v>
      </c>
      <c r="AR94" s="170" t="s">
        <v>22</v>
      </c>
      <c r="AT94" s="171" t="s">
        <v>72</v>
      </c>
      <c r="AU94" s="171" t="s">
        <v>73</v>
      </c>
      <c r="AY94" s="170" t="s">
        <v>113</v>
      </c>
      <c r="BK94" s="172">
        <f>BK95+BK101+BK123+BK236+BK248</f>
        <v>0</v>
      </c>
    </row>
    <row r="95" spans="1:65" s="12" customFormat="1" ht="22.9" customHeight="1">
      <c r="B95" s="159"/>
      <c r="C95" s="160"/>
      <c r="D95" s="161" t="s">
        <v>72</v>
      </c>
      <c r="E95" s="173" t="s">
        <v>127</v>
      </c>
      <c r="F95" s="173" t="s">
        <v>154</v>
      </c>
      <c r="G95" s="160"/>
      <c r="H95" s="160"/>
      <c r="I95" s="163"/>
      <c r="J95" s="174">
        <f>BK95</f>
        <v>0</v>
      </c>
      <c r="K95" s="160"/>
      <c r="L95" s="165"/>
      <c r="M95" s="166"/>
      <c r="N95" s="167"/>
      <c r="O95" s="167"/>
      <c r="P95" s="168">
        <f>SUM(P96:P100)</f>
        <v>0</v>
      </c>
      <c r="Q95" s="167"/>
      <c r="R95" s="168">
        <f>SUM(R96:R100)</f>
        <v>0.64876012476599998</v>
      </c>
      <c r="S95" s="167"/>
      <c r="T95" s="169">
        <f>SUM(T96:T100)</f>
        <v>0</v>
      </c>
      <c r="AR95" s="170" t="s">
        <v>22</v>
      </c>
      <c r="AT95" s="171" t="s">
        <v>72</v>
      </c>
      <c r="AU95" s="171" t="s">
        <v>22</v>
      </c>
      <c r="AY95" s="170" t="s">
        <v>113</v>
      </c>
      <c r="BK95" s="172">
        <f>SUM(BK96:BK100)</f>
        <v>0</v>
      </c>
    </row>
    <row r="96" spans="1:65" s="2" customFormat="1" ht="37.9" customHeight="1">
      <c r="A96" s="36"/>
      <c r="B96" s="37"/>
      <c r="C96" s="175" t="s">
        <v>22</v>
      </c>
      <c r="D96" s="175" t="s">
        <v>116</v>
      </c>
      <c r="E96" s="176" t="s">
        <v>155</v>
      </c>
      <c r="F96" s="177" t="s">
        <v>156</v>
      </c>
      <c r="G96" s="178" t="s">
        <v>157</v>
      </c>
      <c r="H96" s="179">
        <v>3.0529999999999999</v>
      </c>
      <c r="I96" s="180"/>
      <c r="J96" s="181">
        <f>ROUND(I96*H96,2)</f>
        <v>0</v>
      </c>
      <c r="K96" s="177" t="s">
        <v>119</v>
      </c>
      <c r="L96" s="41"/>
      <c r="M96" s="182" t="s">
        <v>20</v>
      </c>
      <c r="N96" s="183" t="s">
        <v>44</v>
      </c>
      <c r="O96" s="66"/>
      <c r="P96" s="184">
        <f>O96*H96</f>
        <v>0</v>
      </c>
      <c r="Q96" s="184">
        <v>0.21249922199999999</v>
      </c>
      <c r="R96" s="184">
        <f>Q96*H96</f>
        <v>0.64876012476599998</v>
      </c>
      <c r="S96" s="184">
        <v>0</v>
      </c>
      <c r="T96" s="185">
        <f>S96*H96</f>
        <v>0</v>
      </c>
      <c r="U96" s="36"/>
      <c r="V96" s="36"/>
      <c r="W96" s="36"/>
      <c r="X96" s="36"/>
      <c r="Y96" s="36"/>
      <c r="Z96" s="36"/>
      <c r="AA96" s="36"/>
      <c r="AB96" s="36"/>
      <c r="AC96" s="36"/>
      <c r="AD96" s="36"/>
      <c r="AE96" s="36"/>
      <c r="AR96" s="186" t="s">
        <v>134</v>
      </c>
      <c r="AT96" s="186" t="s">
        <v>116</v>
      </c>
      <c r="AU96" s="186" t="s">
        <v>82</v>
      </c>
      <c r="AY96" s="19" t="s">
        <v>113</v>
      </c>
      <c r="BE96" s="187">
        <f>IF(N96="základní",J96,0)</f>
        <v>0</v>
      </c>
      <c r="BF96" s="187">
        <f>IF(N96="snížená",J96,0)</f>
        <v>0</v>
      </c>
      <c r="BG96" s="187">
        <f>IF(N96="zákl. přenesená",J96,0)</f>
        <v>0</v>
      </c>
      <c r="BH96" s="187">
        <f>IF(N96="sníž. přenesená",J96,0)</f>
        <v>0</v>
      </c>
      <c r="BI96" s="187">
        <f>IF(N96="nulová",J96,0)</f>
        <v>0</v>
      </c>
      <c r="BJ96" s="19" t="s">
        <v>22</v>
      </c>
      <c r="BK96" s="187">
        <f>ROUND(I96*H96,2)</f>
        <v>0</v>
      </c>
      <c r="BL96" s="19" t="s">
        <v>134</v>
      </c>
      <c r="BM96" s="186" t="s">
        <v>158</v>
      </c>
    </row>
    <row r="97" spans="1:65" s="13" customFormat="1" ht="11.25">
      <c r="B97" s="193"/>
      <c r="C97" s="194"/>
      <c r="D97" s="195" t="s">
        <v>159</v>
      </c>
      <c r="E97" s="196" t="s">
        <v>20</v>
      </c>
      <c r="F97" s="197" t="s">
        <v>160</v>
      </c>
      <c r="G97" s="194"/>
      <c r="H97" s="196" t="s">
        <v>20</v>
      </c>
      <c r="I97" s="198"/>
      <c r="J97" s="194"/>
      <c r="K97" s="194"/>
      <c r="L97" s="199"/>
      <c r="M97" s="200"/>
      <c r="N97" s="201"/>
      <c r="O97" s="201"/>
      <c r="P97" s="201"/>
      <c r="Q97" s="201"/>
      <c r="R97" s="201"/>
      <c r="S97" s="201"/>
      <c r="T97" s="202"/>
      <c r="AT97" s="203" t="s">
        <v>159</v>
      </c>
      <c r="AU97" s="203" t="s">
        <v>82</v>
      </c>
      <c r="AV97" s="13" t="s">
        <v>22</v>
      </c>
      <c r="AW97" s="13" t="s">
        <v>35</v>
      </c>
      <c r="AX97" s="13" t="s">
        <v>73</v>
      </c>
      <c r="AY97" s="203" t="s">
        <v>113</v>
      </c>
    </row>
    <row r="98" spans="1:65" s="14" customFormat="1" ht="11.25">
      <c r="B98" s="204"/>
      <c r="C98" s="205"/>
      <c r="D98" s="195" t="s">
        <v>159</v>
      </c>
      <c r="E98" s="206" t="s">
        <v>20</v>
      </c>
      <c r="F98" s="207" t="s">
        <v>161</v>
      </c>
      <c r="G98" s="205"/>
      <c r="H98" s="208">
        <v>3.0529999999999999</v>
      </c>
      <c r="I98" s="209"/>
      <c r="J98" s="205"/>
      <c r="K98" s="205"/>
      <c r="L98" s="210"/>
      <c r="M98" s="211"/>
      <c r="N98" s="212"/>
      <c r="O98" s="212"/>
      <c r="P98" s="212"/>
      <c r="Q98" s="212"/>
      <c r="R98" s="212"/>
      <c r="S98" s="212"/>
      <c r="T98" s="213"/>
      <c r="AT98" s="214" t="s">
        <v>159</v>
      </c>
      <c r="AU98" s="214" t="s">
        <v>82</v>
      </c>
      <c r="AV98" s="14" t="s">
        <v>82</v>
      </c>
      <c r="AW98" s="14" t="s">
        <v>35</v>
      </c>
      <c r="AX98" s="14" t="s">
        <v>73</v>
      </c>
      <c r="AY98" s="214" t="s">
        <v>113</v>
      </c>
    </row>
    <row r="99" spans="1:65" s="15" customFormat="1" ht="11.25">
      <c r="B99" s="215"/>
      <c r="C99" s="216"/>
      <c r="D99" s="195" t="s">
        <v>159</v>
      </c>
      <c r="E99" s="217" t="s">
        <v>20</v>
      </c>
      <c r="F99" s="218" t="s">
        <v>162</v>
      </c>
      <c r="G99" s="216"/>
      <c r="H99" s="219">
        <v>3.0529999999999999</v>
      </c>
      <c r="I99" s="220"/>
      <c r="J99" s="216"/>
      <c r="K99" s="216"/>
      <c r="L99" s="221"/>
      <c r="M99" s="222"/>
      <c r="N99" s="223"/>
      <c r="O99" s="223"/>
      <c r="P99" s="223"/>
      <c r="Q99" s="223"/>
      <c r="R99" s="223"/>
      <c r="S99" s="223"/>
      <c r="T99" s="224"/>
      <c r="AT99" s="225" t="s">
        <v>159</v>
      </c>
      <c r="AU99" s="225" t="s">
        <v>82</v>
      </c>
      <c r="AV99" s="15" t="s">
        <v>134</v>
      </c>
      <c r="AW99" s="15" t="s">
        <v>35</v>
      </c>
      <c r="AX99" s="15" t="s">
        <v>22</v>
      </c>
      <c r="AY99" s="225" t="s">
        <v>113</v>
      </c>
    </row>
    <row r="100" spans="1:65" s="13" customFormat="1" ht="11.25">
      <c r="B100" s="193"/>
      <c r="C100" s="194"/>
      <c r="D100" s="195" t="s">
        <v>159</v>
      </c>
      <c r="E100" s="196" t="s">
        <v>20</v>
      </c>
      <c r="F100" s="197" t="s">
        <v>163</v>
      </c>
      <c r="G100" s="194"/>
      <c r="H100" s="196" t="s">
        <v>20</v>
      </c>
      <c r="I100" s="198"/>
      <c r="J100" s="194"/>
      <c r="K100" s="194"/>
      <c r="L100" s="199"/>
      <c r="M100" s="200"/>
      <c r="N100" s="201"/>
      <c r="O100" s="201"/>
      <c r="P100" s="201"/>
      <c r="Q100" s="201"/>
      <c r="R100" s="201"/>
      <c r="S100" s="201"/>
      <c r="T100" s="202"/>
      <c r="AT100" s="203" t="s">
        <v>159</v>
      </c>
      <c r="AU100" s="203" t="s">
        <v>82</v>
      </c>
      <c r="AV100" s="13" t="s">
        <v>22</v>
      </c>
      <c r="AW100" s="13" t="s">
        <v>35</v>
      </c>
      <c r="AX100" s="13" t="s">
        <v>73</v>
      </c>
      <c r="AY100" s="203" t="s">
        <v>113</v>
      </c>
    </row>
    <row r="101" spans="1:65" s="12" customFormat="1" ht="22.9" customHeight="1">
      <c r="B101" s="159"/>
      <c r="C101" s="160"/>
      <c r="D101" s="161" t="s">
        <v>72</v>
      </c>
      <c r="E101" s="173" t="s">
        <v>164</v>
      </c>
      <c r="F101" s="173" t="s">
        <v>165</v>
      </c>
      <c r="G101" s="160"/>
      <c r="H101" s="160"/>
      <c r="I101" s="163"/>
      <c r="J101" s="174">
        <f>BK101</f>
        <v>0</v>
      </c>
      <c r="K101" s="160"/>
      <c r="L101" s="165"/>
      <c r="M101" s="166"/>
      <c r="N101" s="167"/>
      <c r="O101" s="167"/>
      <c r="P101" s="168">
        <f>SUM(P102:P122)</f>
        <v>0</v>
      </c>
      <c r="Q101" s="167"/>
      <c r="R101" s="168">
        <f>SUM(R102:R122)</f>
        <v>1.9989378799999997</v>
      </c>
      <c r="S101" s="167"/>
      <c r="T101" s="169">
        <f>SUM(T102:T122)</f>
        <v>0</v>
      </c>
      <c r="AR101" s="170" t="s">
        <v>22</v>
      </c>
      <c r="AT101" s="171" t="s">
        <v>72</v>
      </c>
      <c r="AU101" s="171" t="s">
        <v>22</v>
      </c>
      <c r="AY101" s="170" t="s">
        <v>113</v>
      </c>
      <c r="BK101" s="172">
        <f>SUM(BK102:BK122)</f>
        <v>0</v>
      </c>
    </row>
    <row r="102" spans="1:65" s="2" customFormat="1" ht="24.2" customHeight="1">
      <c r="A102" s="36"/>
      <c r="B102" s="37"/>
      <c r="C102" s="175" t="s">
        <v>82</v>
      </c>
      <c r="D102" s="175" t="s">
        <v>116</v>
      </c>
      <c r="E102" s="176" t="s">
        <v>166</v>
      </c>
      <c r="F102" s="177" t="s">
        <v>167</v>
      </c>
      <c r="G102" s="178" t="s">
        <v>157</v>
      </c>
      <c r="H102" s="179">
        <v>27.06</v>
      </c>
      <c r="I102" s="180"/>
      <c r="J102" s="181">
        <f>ROUND(I102*H102,2)</f>
        <v>0</v>
      </c>
      <c r="K102" s="177" t="s">
        <v>119</v>
      </c>
      <c r="L102" s="41"/>
      <c r="M102" s="182" t="s">
        <v>20</v>
      </c>
      <c r="N102" s="183" t="s">
        <v>44</v>
      </c>
      <c r="O102" s="66"/>
      <c r="P102" s="184">
        <f>O102*H102</f>
        <v>0</v>
      </c>
      <c r="Q102" s="184">
        <v>4.3839999999999999E-3</v>
      </c>
      <c r="R102" s="184">
        <f>Q102*H102</f>
        <v>0.11863103999999999</v>
      </c>
      <c r="S102" s="184">
        <v>0</v>
      </c>
      <c r="T102" s="185">
        <f>S102*H102</f>
        <v>0</v>
      </c>
      <c r="U102" s="36"/>
      <c r="V102" s="36"/>
      <c r="W102" s="36"/>
      <c r="X102" s="36"/>
      <c r="Y102" s="36"/>
      <c r="Z102" s="36"/>
      <c r="AA102" s="36"/>
      <c r="AB102" s="36"/>
      <c r="AC102" s="36"/>
      <c r="AD102" s="36"/>
      <c r="AE102" s="36"/>
      <c r="AR102" s="186" t="s">
        <v>134</v>
      </c>
      <c r="AT102" s="186" t="s">
        <v>116</v>
      </c>
      <c r="AU102" s="186" t="s">
        <v>82</v>
      </c>
      <c r="AY102" s="19" t="s">
        <v>113</v>
      </c>
      <c r="BE102" s="187">
        <f>IF(N102="základní",J102,0)</f>
        <v>0</v>
      </c>
      <c r="BF102" s="187">
        <f>IF(N102="snížená",J102,0)</f>
        <v>0</v>
      </c>
      <c r="BG102" s="187">
        <f>IF(N102="zákl. přenesená",J102,0)</f>
        <v>0</v>
      </c>
      <c r="BH102" s="187">
        <f>IF(N102="sníž. přenesená",J102,0)</f>
        <v>0</v>
      </c>
      <c r="BI102" s="187">
        <f>IF(N102="nulová",J102,0)</f>
        <v>0</v>
      </c>
      <c r="BJ102" s="19" t="s">
        <v>22</v>
      </c>
      <c r="BK102" s="187">
        <f>ROUND(I102*H102,2)</f>
        <v>0</v>
      </c>
      <c r="BL102" s="19" t="s">
        <v>134</v>
      </c>
      <c r="BM102" s="186" t="s">
        <v>168</v>
      </c>
    </row>
    <row r="103" spans="1:65" s="2" customFormat="1" ht="29.25">
      <c r="A103" s="36"/>
      <c r="B103" s="37"/>
      <c r="C103" s="38"/>
      <c r="D103" s="195" t="s">
        <v>169</v>
      </c>
      <c r="E103" s="38"/>
      <c r="F103" s="226" t="s">
        <v>170</v>
      </c>
      <c r="G103" s="38"/>
      <c r="H103" s="38"/>
      <c r="I103" s="227"/>
      <c r="J103" s="38"/>
      <c r="K103" s="38"/>
      <c r="L103" s="41"/>
      <c r="M103" s="228"/>
      <c r="N103" s="229"/>
      <c r="O103" s="66"/>
      <c r="P103" s="66"/>
      <c r="Q103" s="66"/>
      <c r="R103" s="66"/>
      <c r="S103" s="66"/>
      <c r="T103" s="67"/>
      <c r="U103" s="36"/>
      <c r="V103" s="36"/>
      <c r="W103" s="36"/>
      <c r="X103" s="36"/>
      <c r="Y103" s="36"/>
      <c r="Z103" s="36"/>
      <c r="AA103" s="36"/>
      <c r="AB103" s="36"/>
      <c r="AC103" s="36"/>
      <c r="AD103" s="36"/>
      <c r="AE103" s="36"/>
      <c r="AT103" s="19" t="s">
        <v>169</v>
      </c>
      <c r="AU103" s="19" t="s">
        <v>82</v>
      </c>
    </row>
    <row r="104" spans="1:65" s="13" customFormat="1" ht="11.25">
      <c r="B104" s="193"/>
      <c r="C104" s="194"/>
      <c r="D104" s="195" t="s">
        <v>159</v>
      </c>
      <c r="E104" s="196" t="s">
        <v>20</v>
      </c>
      <c r="F104" s="197" t="s">
        <v>171</v>
      </c>
      <c r="G104" s="194"/>
      <c r="H104" s="196" t="s">
        <v>20</v>
      </c>
      <c r="I104" s="198"/>
      <c r="J104" s="194"/>
      <c r="K104" s="194"/>
      <c r="L104" s="199"/>
      <c r="M104" s="200"/>
      <c r="N104" s="201"/>
      <c r="O104" s="201"/>
      <c r="P104" s="201"/>
      <c r="Q104" s="201"/>
      <c r="R104" s="201"/>
      <c r="S104" s="201"/>
      <c r="T104" s="202"/>
      <c r="AT104" s="203" t="s">
        <v>159</v>
      </c>
      <c r="AU104" s="203" t="s">
        <v>82</v>
      </c>
      <c r="AV104" s="13" t="s">
        <v>22</v>
      </c>
      <c r="AW104" s="13" t="s">
        <v>35</v>
      </c>
      <c r="AX104" s="13" t="s">
        <v>73</v>
      </c>
      <c r="AY104" s="203" t="s">
        <v>113</v>
      </c>
    </row>
    <row r="105" spans="1:65" s="14" customFormat="1" ht="11.25">
      <c r="B105" s="204"/>
      <c r="C105" s="205"/>
      <c r="D105" s="195" t="s">
        <v>159</v>
      </c>
      <c r="E105" s="206" t="s">
        <v>20</v>
      </c>
      <c r="F105" s="207" t="s">
        <v>172</v>
      </c>
      <c r="G105" s="205"/>
      <c r="H105" s="208">
        <v>3.08</v>
      </c>
      <c r="I105" s="209"/>
      <c r="J105" s="205"/>
      <c r="K105" s="205"/>
      <c r="L105" s="210"/>
      <c r="M105" s="211"/>
      <c r="N105" s="212"/>
      <c r="O105" s="212"/>
      <c r="P105" s="212"/>
      <c r="Q105" s="212"/>
      <c r="R105" s="212"/>
      <c r="S105" s="212"/>
      <c r="T105" s="213"/>
      <c r="AT105" s="214" t="s">
        <v>159</v>
      </c>
      <c r="AU105" s="214" t="s">
        <v>82</v>
      </c>
      <c r="AV105" s="14" t="s">
        <v>82</v>
      </c>
      <c r="AW105" s="14" t="s">
        <v>35</v>
      </c>
      <c r="AX105" s="14" t="s">
        <v>73</v>
      </c>
      <c r="AY105" s="214" t="s">
        <v>113</v>
      </c>
    </row>
    <row r="106" spans="1:65" s="13" customFormat="1" ht="11.25">
      <c r="B106" s="193"/>
      <c r="C106" s="194"/>
      <c r="D106" s="195" t="s">
        <v>159</v>
      </c>
      <c r="E106" s="196" t="s">
        <v>20</v>
      </c>
      <c r="F106" s="197" t="s">
        <v>173</v>
      </c>
      <c r="G106" s="194"/>
      <c r="H106" s="196" t="s">
        <v>20</v>
      </c>
      <c r="I106" s="198"/>
      <c r="J106" s="194"/>
      <c r="K106" s="194"/>
      <c r="L106" s="199"/>
      <c r="M106" s="200"/>
      <c r="N106" s="201"/>
      <c r="O106" s="201"/>
      <c r="P106" s="201"/>
      <c r="Q106" s="201"/>
      <c r="R106" s="201"/>
      <c r="S106" s="201"/>
      <c r="T106" s="202"/>
      <c r="AT106" s="203" t="s">
        <v>159</v>
      </c>
      <c r="AU106" s="203" t="s">
        <v>82</v>
      </c>
      <c r="AV106" s="13" t="s">
        <v>22</v>
      </c>
      <c r="AW106" s="13" t="s">
        <v>35</v>
      </c>
      <c r="AX106" s="13" t="s">
        <v>73</v>
      </c>
      <c r="AY106" s="203" t="s">
        <v>113</v>
      </c>
    </row>
    <row r="107" spans="1:65" s="14" customFormat="1" ht="11.25">
      <c r="B107" s="204"/>
      <c r="C107" s="205"/>
      <c r="D107" s="195" t="s">
        <v>159</v>
      </c>
      <c r="E107" s="206" t="s">
        <v>20</v>
      </c>
      <c r="F107" s="207" t="s">
        <v>174</v>
      </c>
      <c r="G107" s="205"/>
      <c r="H107" s="208">
        <v>23.98</v>
      </c>
      <c r="I107" s="209"/>
      <c r="J107" s="205"/>
      <c r="K107" s="205"/>
      <c r="L107" s="210"/>
      <c r="M107" s="211"/>
      <c r="N107" s="212"/>
      <c r="O107" s="212"/>
      <c r="P107" s="212"/>
      <c r="Q107" s="212"/>
      <c r="R107" s="212"/>
      <c r="S107" s="212"/>
      <c r="T107" s="213"/>
      <c r="AT107" s="214" t="s">
        <v>159</v>
      </c>
      <c r="AU107" s="214" t="s">
        <v>82</v>
      </c>
      <c r="AV107" s="14" t="s">
        <v>82</v>
      </c>
      <c r="AW107" s="14" t="s">
        <v>35</v>
      </c>
      <c r="AX107" s="14" t="s">
        <v>73</v>
      </c>
      <c r="AY107" s="214" t="s">
        <v>113</v>
      </c>
    </row>
    <row r="108" spans="1:65" s="15" customFormat="1" ht="11.25">
      <c r="B108" s="215"/>
      <c r="C108" s="216"/>
      <c r="D108" s="195" t="s">
        <v>159</v>
      </c>
      <c r="E108" s="217" t="s">
        <v>20</v>
      </c>
      <c r="F108" s="218" t="s">
        <v>162</v>
      </c>
      <c r="G108" s="216"/>
      <c r="H108" s="219">
        <v>27.06</v>
      </c>
      <c r="I108" s="220"/>
      <c r="J108" s="216"/>
      <c r="K108" s="216"/>
      <c r="L108" s="221"/>
      <c r="M108" s="222"/>
      <c r="N108" s="223"/>
      <c r="O108" s="223"/>
      <c r="P108" s="223"/>
      <c r="Q108" s="223"/>
      <c r="R108" s="223"/>
      <c r="S108" s="223"/>
      <c r="T108" s="224"/>
      <c r="AT108" s="225" t="s">
        <v>159</v>
      </c>
      <c r="AU108" s="225" t="s">
        <v>82</v>
      </c>
      <c r="AV108" s="15" t="s">
        <v>134</v>
      </c>
      <c r="AW108" s="15" t="s">
        <v>35</v>
      </c>
      <c r="AX108" s="15" t="s">
        <v>22</v>
      </c>
      <c r="AY108" s="225" t="s">
        <v>113</v>
      </c>
    </row>
    <row r="109" spans="1:65" s="2" customFormat="1" ht="24.2" customHeight="1">
      <c r="A109" s="36"/>
      <c r="B109" s="37"/>
      <c r="C109" s="175" t="s">
        <v>127</v>
      </c>
      <c r="D109" s="175" t="s">
        <v>116</v>
      </c>
      <c r="E109" s="176" t="s">
        <v>175</v>
      </c>
      <c r="F109" s="177" t="s">
        <v>176</v>
      </c>
      <c r="G109" s="178" t="s">
        <v>157</v>
      </c>
      <c r="H109" s="179">
        <v>27.06</v>
      </c>
      <c r="I109" s="180"/>
      <c r="J109" s="181">
        <f>ROUND(I109*H109,2)</f>
        <v>0</v>
      </c>
      <c r="K109" s="177" t="s">
        <v>119</v>
      </c>
      <c r="L109" s="41"/>
      <c r="M109" s="182" t="s">
        <v>20</v>
      </c>
      <c r="N109" s="183" t="s">
        <v>44</v>
      </c>
      <c r="O109" s="66"/>
      <c r="P109" s="184">
        <f>O109*H109</f>
        <v>0</v>
      </c>
      <c r="Q109" s="184">
        <v>2.2799999999999999E-3</v>
      </c>
      <c r="R109" s="184">
        <f>Q109*H109</f>
        <v>6.1696799999999996E-2</v>
      </c>
      <c r="S109" s="184">
        <v>0</v>
      </c>
      <c r="T109" s="185">
        <f>S109*H109</f>
        <v>0</v>
      </c>
      <c r="U109" s="36"/>
      <c r="V109" s="36"/>
      <c r="W109" s="36"/>
      <c r="X109" s="36"/>
      <c r="Y109" s="36"/>
      <c r="Z109" s="36"/>
      <c r="AA109" s="36"/>
      <c r="AB109" s="36"/>
      <c r="AC109" s="36"/>
      <c r="AD109" s="36"/>
      <c r="AE109" s="36"/>
      <c r="AR109" s="186" t="s">
        <v>134</v>
      </c>
      <c r="AT109" s="186" t="s">
        <v>116</v>
      </c>
      <c r="AU109" s="186" t="s">
        <v>82</v>
      </c>
      <c r="AY109" s="19" t="s">
        <v>113</v>
      </c>
      <c r="BE109" s="187">
        <f>IF(N109="základní",J109,0)</f>
        <v>0</v>
      </c>
      <c r="BF109" s="187">
        <f>IF(N109="snížená",J109,0)</f>
        <v>0</v>
      </c>
      <c r="BG109" s="187">
        <f>IF(N109="zákl. přenesená",J109,0)</f>
        <v>0</v>
      </c>
      <c r="BH109" s="187">
        <f>IF(N109="sníž. přenesená",J109,0)</f>
        <v>0</v>
      </c>
      <c r="BI109" s="187">
        <f>IF(N109="nulová",J109,0)</f>
        <v>0</v>
      </c>
      <c r="BJ109" s="19" t="s">
        <v>22</v>
      </c>
      <c r="BK109" s="187">
        <f>ROUND(I109*H109,2)</f>
        <v>0</v>
      </c>
      <c r="BL109" s="19" t="s">
        <v>134</v>
      </c>
      <c r="BM109" s="186" t="s">
        <v>177</v>
      </c>
    </row>
    <row r="110" spans="1:65" s="13" customFormat="1" ht="11.25">
      <c r="B110" s="193"/>
      <c r="C110" s="194"/>
      <c r="D110" s="195" t="s">
        <v>159</v>
      </c>
      <c r="E110" s="196" t="s">
        <v>20</v>
      </c>
      <c r="F110" s="197" t="s">
        <v>171</v>
      </c>
      <c r="G110" s="194"/>
      <c r="H110" s="196" t="s">
        <v>20</v>
      </c>
      <c r="I110" s="198"/>
      <c r="J110" s="194"/>
      <c r="K110" s="194"/>
      <c r="L110" s="199"/>
      <c r="M110" s="200"/>
      <c r="N110" s="201"/>
      <c r="O110" s="201"/>
      <c r="P110" s="201"/>
      <c r="Q110" s="201"/>
      <c r="R110" s="201"/>
      <c r="S110" s="201"/>
      <c r="T110" s="202"/>
      <c r="AT110" s="203" t="s">
        <v>159</v>
      </c>
      <c r="AU110" s="203" t="s">
        <v>82</v>
      </c>
      <c r="AV110" s="13" t="s">
        <v>22</v>
      </c>
      <c r="AW110" s="13" t="s">
        <v>35</v>
      </c>
      <c r="AX110" s="13" t="s">
        <v>73</v>
      </c>
      <c r="AY110" s="203" t="s">
        <v>113</v>
      </c>
    </row>
    <row r="111" spans="1:65" s="14" customFormat="1" ht="11.25">
      <c r="B111" s="204"/>
      <c r="C111" s="205"/>
      <c r="D111" s="195" t="s">
        <v>159</v>
      </c>
      <c r="E111" s="206" t="s">
        <v>20</v>
      </c>
      <c r="F111" s="207" t="s">
        <v>172</v>
      </c>
      <c r="G111" s="205"/>
      <c r="H111" s="208">
        <v>3.08</v>
      </c>
      <c r="I111" s="209"/>
      <c r="J111" s="205"/>
      <c r="K111" s="205"/>
      <c r="L111" s="210"/>
      <c r="M111" s="211"/>
      <c r="N111" s="212"/>
      <c r="O111" s="212"/>
      <c r="P111" s="212"/>
      <c r="Q111" s="212"/>
      <c r="R111" s="212"/>
      <c r="S111" s="212"/>
      <c r="T111" s="213"/>
      <c r="AT111" s="214" t="s">
        <v>159</v>
      </c>
      <c r="AU111" s="214" t="s">
        <v>82</v>
      </c>
      <c r="AV111" s="14" t="s">
        <v>82</v>
      </c>
      <c r="AW111" s="14" t="s">
        <v>35</v>
      </c>
      <c r="AX111" s="14" t="s">
        <v>73</v>
      </c>
      <c r="AY111" s="214" t="s">
        <v>113</v>
      </c>
    </row>
    <row r="112" spans="1:65" s="13" customFormat="1" ht="11.25">
      <c r="B112" s="193"/>
      <c r="C112" s="194"/>
      <c r="D112" s="195" t="s">
        <v>159</v>
      </c>
      <c r="E112" s="196" t="s">
        <v>20</v>
      </c>
      <c r="F112" s="197" t="s">
        <v>173</v>
      </c>
      <c r="G112" s="194"/>
      <c r="H112" s="196" t="s">
        <v>20</v>
      </c>
      <c r="I112" s="198"/>
      <c r="J112" s="194"/>
      <c r="K112" s="194"/>
      <c r="L112" s="199"/>
      <c r="M112" s="200"/>
      <c r="N112" s="201"/>
      <c r="O112" s="201"/>
      <c r="P112" s="201"/>
      <c r="Q112" s="201"/>
      <c r="R112" s="201"/>
      <c r="S112" s="201"/>
      <c r="T112" s="202"/>
      <c r="AT112" s="203" t="s">
        <v>159</v>
      </c>
      <c r="AU112" s="203" t="s">
        <v>82</v>
      </c>
      <c r="AV112" s="13" t="s">
        <v>22</v>
      </c>
      <c r="AW112" s="13" t="s">
        <v>35</v>
      </c>
      <c r="AX112" s="13" t="s">
        <v>73</v>
      </c>
      <c r="AY112" s="203" t="s">
        <v>113</v>
      </c>
    </row>
    <row r="113" spans="1:65" s="14" customFormat="1" ht="11.25">
      <c r="B113" s="204"/>
      <c r="C113" s="205"/>
      <c r="D113" s="195" t="s">
        <v>159</v>
      </c>
      <c r="E113" s="206" t="s">
        <v>20</v>
      </c>
      <c r="F113" s="207" t="s">
        <v>174</v>
      </c>
      <c r="G113" s="205"/>
      <c r="H113" s="208">
        <v>23.98</v>
      </c>
      <c r="I113" s="209"/>
      <c r="J113" s="205"/>
      <c r="K113" s="205"/>
      <c r="L113" s="210"/>
      <c r="M113" s="211"/>
      <c r="N113" s="212"/>
      <c r="O113" s="212"/>
      <c r="P113" s="212"/>
      <c r="Q113" s="212"/>
      <c r="R113" s="212"/>
      <c r="S113" s="212"/>
      <c r="T113" s="213"/>
      <c r="AT113" s="214" t="s">
        <v>159</v>
      </c>
      <c r="AU113" s="214" t="s">
        <v>82</v>
      </c>
      <c r="AV113" s="14" t="s">
        <v>82</v>
      </c>
      <c r="AW113" s="14" t="s">
        <v>35</v>
      </c>
      <c r="AX113" s="14" t="s">
        <v>73</v>
      </c>
      <c r="AY113" s="214" t="s">
        <v>113</v>
      </c>
    </row>
    <row r="114" spans="1:65" s="15" customFormat="1" ht="11.25">
      <c r="B114" s="215"/>
      <c r="C114" s="216"/>
      <c r="D114" s="195" t="s">
        <v>159</v>
      </c>
      <c r="E114" s="217" t="s">
        <v>20</v>
      </c>
      <c r="F114" s="218" t="s">
        <v>162</v>
      </c>
      <c r="G114" s="216"/>
      <c r="H114" s="219">
        <v>27.06</v>
      </c>
      <c r="I114" s="220"/>
      <c r="J114" s="216"/>
      <c r="K114" s="216"/>
      <c r="L114" s="221"/>
      <c r="M114" s="222"/>
      <c r="N114" s="223"/>
      <c r="O114" s="223"/>
      <c r="P114" s="223"/>
      <c r="Q114" s="223"/>
      <c r="R114" s="223"/>
      <c r="S114" s="223"/>
      <c r="T114" s="224"/>
      <c r="AT114" s="225" t="s">
        <v>159</v>
      </c>
      <c r="AU114" s="225" t="s">
        <v>82</v>
      </c>
      <c r="AV114" s="15" t="s">
        <v>134</v>
      </c>
      <c r="AW114" s="15" t="s">
        <v>35</v>
      </c>
      <c r="AX114" s="15" t="s">
        <v>22</v>
      </c>
      <c r="AY114" s="225" t="s">
        <v>113</v>
      </c>
    </row>
    <row r="115" spans="1:65" s="2" customFormat="1" ht="24.2" customHeight="1">
      <c r="A115" s="36"/>
      <c r="B115" s="37"/>
      <c r="C115" s="175" t="s">
        <v>134</v>
      </c>
      <c r="D115" s="175" t="s">
        <v>116</v>
      </c>
      <c r="E115" s="176" t="s">
        <v>178</v>
      </c>
      <c r="F115" s="177" t="s">
        <v>179</v>
      </c>
      <c r="G115" s="178" t="s">
        <v>180</v>
      </c>
      <c r="H115" s="179">
        <v>0.51800000000000002</v>
      </c>
      <c r="I115" s="180"/>
      <c r="J115" s="181">
        <f>ROUND(I115*H115,2)</f>
        <v>0</v>
      </c>
      <c r="K115" s="177" t="s">
        <v>119</v>
      </c>
      <c r="L115" s="41"/>
      <c r="M115" s="182" t="s">
        <v>20</v>
      </c>
      <c r="N115" s="183" t="s">
        <v>44</v>
      </c>
      <c r="O115" s="66"/>
      <c r="P115" s="184">
        <f>O115*H115</f>
        <v>0</v>
      </c>
      <c r="Q115" s="184">
        <v>2.2563399999999998</v>
      </c>
      <c r="R115" s="184">
        <f>Q115*H115</f>
        <v>1.16878412</v>
      </c>
      <c r="S115" s="184">
        <v>0</v>
      </c>
      <c r="T115" s="185">
        <f>S115*H115</f>
        <v>0</v>
      </c>
      <c r="U115" s="36"/>
      <c r="V115" s="36"/>
      <c r="W115" s="36"/>
      <c r="X115" s="36"/>
      <c r="Y115" s="36"/>
      <c r="Z115" s="36"/>
      <c r="AA115" s="36"/>
      <c r="AB115" s="36"/>
      <c r="AC115" s="36"/>
      <c r="AD115" s="36"/>
      <c r="AE115" s="36"/>
      <c r="AR115" s="186" t="s">
        <v>134</v>
      </c>
      <c r="AT115" s="186" t="s">
        <v>116</v>
      </c>
      <c r="AU115" s="186" t="s">
        <v>82</v>
      </c>
      <c r="AY115" s="19" t="s">
        <v>113</v>
      </c>
      <c r="BE115" s="187">
        <f>IF(N115="základní",J115,0)</f>
        <v>0</v>
      </c>
      <c r="BF115" s="187">
        <f>IF(N115="snížená",J115,0)</f>
        <v>0</v>
      </c>
      <c r="BG115" s="187">
        <f>IF(N115="zákl. přenesená",J115,0)</f>
        <v>0</v>
      </c>
      <c r="BH115" s="187">
        <f>IF(N115="sníž. přenesená",J115,0)</f>
        <v>0</v>
      </c>
      <c r="BI115" s="187">
        <f>IF(N115="nulová",J115,0)</f>
        <v>0</v>
      </c>
      <c r="BJ115" s="19" t="s">
        <v>22</v>
      </c>
      <c r="BK115" s="187">
        <f>ROUND(I115*H115,2)</f>
        <v>0</v>
      </c>
      <c r="BL115" s="19" t="s">
        <v>134</v>
      </c>
      <c r="BM115" s="186" t="s">
        <v>181</v>
      </c>
    </row>
    <row r="116" spans="1:65" s="13" customFormat="1" ht="11.25">
      <c r="B116" s="193"/>
      <c r="C116" s="194"/>
      <c r="D116" s="195" t="s">
        <v>159</v>
      </c>
      <c r="E116" s="196" t="s">
        <v>20</v>
      </c>
      <c r="F116" s="197" t="s">
        <v>182</v>
      </c>
      <c r="G116" s="194"/>
      <c r="H116" s="196" t="s">
        <v>20</v>
      </c>
      <c r="I116" s="198"/>
      <c r="J116" s="194"/>
      <c r="K116" s="194"/>
      <c r="L116" s="199"/>
      <c r="M116" s="200"/>
      <c r="N116" s="201"/>
      <c r="O116" s="201"/>
      <c r="P116" s="201"/>
      <c r="Q116" s="201"/>
      <c r="R116" s="201"/>
      <c r="S116" s="201"/>
      <c r="T116" s="202"/>
      <c r="AT116" s="203" t="s">
        <v>159</v>
      </c>
      <c r="AU116" s="203" t="s">
        <v>82</v>
      </c>
      <c r="AV116" s="13" t="s">
        <v>22</v>
      </c>
      <c r="AW116" s="13" t="s">
        <v>35</v>
      </c>
      <c r="AX116" s="13" t="s">
        <v>73</v>
      </c>
      <c r="AY116" s="203" t="s">
        <v>113</v>
      </c>
    </row>
    <row r="117" spans="1:65" s="14" customFormat="1" ht="11.25">
      <c r="B117" s="204"/>
      <c r="C117" s="205"/>
      <c r="D117" s="195" t="s">
        <v>159</v>
      </c>
      <c r="E117" s="206" t="s">
        <v>20</v>
      </c>
      <c r="F117" s="207" t="s">
        <v>183</v>
      </c>
      <c r="G117" s="205"/>
      <c r="H117" s="208">
        <v>0.51800000000000002</v>
      </c>
      <c r="I117" s="209"/>
      <c r="J117" s="205"/>
      <c r="K117" s="205"/>
      <c r="L117" s="210"/>
      <c r="M117" s="211"/>
      <c r="N117" s="212"/>
      <c r="O117" s="212"/>
      <c r="P117" s="212"/>
      <c r="Q117" s="212"/>
      <c r="R117" s="212"/>
      <c r="S117" s="212"/>
      <c r="T117" s="213"/>
      <c r="AT117" s="214" t="s">
        <v>159</v>
      </c>
      <c r="AU117" s="214" t="s">
        <v>82</v>
      </c>
      <c r="AV117" s="14" t="s">
        <v>82</v>
      </c>
      <c r="AW117" s="14" t="s">
        <v>35</v>
      </c>
      <c r="AX117" s="14" t="s">
        <v>73</v>
      </c>
      <c r="AY117" s="214" t="s">
        <v>113</v>
      </c>
    </row>
    <row r="118" spans="1:65" s="15" customFormat="1" ht="11.25">
      <c r="B118" s="215"/>
      <c r="C118" s="216"/>
      <c r="D118" s="195" t="s">
        <v>159</v>
      </c>
      <c r="E118" s="217" t="s">
        <v>20</v>
      </c>
      <c r="F118" s="218" t="s">
        <v>162</v>
      </c>
      <c r="G118" s="216"/>
      <c r="H118" s="219">
        <v>0.51800000000000002</v>
      </c>
      <c r="I118" s="220"/>
      <c r="J118" s="216"/>
      <c r="K118" s="216"/>
      <c r="L118" s="221"/>
      <c r="M118" s="222"/>
      <c r="N118" s="223"/>
      <c r="O118" s="223"/>
      <c r="P118" s="223"/>
      <c r="Q118" s="223"/>
      <c r="R118" s="223"/>
      <c r="S118" s="223"/>
      <c r="T118" s="224"/>
      <c r="AT118" s="225" t="s">
        <v>159</v>
      </c>
      <c r="AU118" s="225" t="s">
        <v>82</v>
      </c>
      <c r="AV118" s="15" t="s">
        <v>134</v>
      </c>
      <c r="AW118" s="15" t="s">
        <v>35</v>
      </c>
      <c r="AX118" s="15" t="s">
        <v>22</v>
      </c>
      <c r="AY118" s="225" t="s">
        <v>113</v>
      </c>
    </row>
    <row r="119" spans="1:65" s="2" customFormat="1" ht="24.2" customHeight="1">
      <c r="A119" s="36"/>
      <c r="B119" s="37"/>
      <c r="C119" s="175" t="s">
        <v>112</v>
      </c>
      <c r="D119" s="175" t="s">
        <v>116</v>
      </c>
      <c r="E119" s="176" t="s">
        <v>184</v>
      </c>
      <c r="F119" s="177" t="s">
        <v>185</v>
      </c>
      <c r="G119" s="178" t="s">
        <v>180</v>
      </c>
      <c r="H119" s="179">
        <v>0.28799999999999998</v>
      </c>
      <c r="I119" s="180"/>
      <c r="J119" s="181">
        <f>ROUND(I119*H119,2)</f>
        <v>0</v>
      </c>
      <c r="K119" s="177" t="s">
        <v>119</v>
      </c>
      <c r="L119" s="41"/>
      <c r="M119" s="182" t="s">
        <v>20</v>
      </c>
      <c r="N119" s="183" t="s">
        <v>44</v>
      </c>
      <c r="O119" s="66"/>
      <c r="P119" s="184">
        <f>O119*H119</f>
        <v>0</v>
      </c>
      <c r="Q119" s="184">
        <v>2.2563399999999998</v>
      </c>
      <c r="R119" s="184">
        <f>Q119*H119</f>
        <v>0.64982591999999995</v>
      </c>
      <c r="S119" s="184">
        <v>0</v>
      </c>
      <c r="T119" s="185">
        <f>S119*H119</f>
        <v>0</v>
      </c>
      <c r="U119" s="36"/>
      <c r="V119" s="36"/>
      <c r="W119" s="36"/>
      <c r="X119" s="36"/>
      <c r="Y119" s="36"/>
      <c r="Z119" s="36"/>
      <c r="AA119" s="36"/>
      <c r="AB119" s="36"/>
      <c r="AC119" s="36"/>
      <c r="AD119" s="36"/>
      <c r="AE119" s="36"/>
      <c r="AR119" s="186" t="s">
        <v>134</v>
      </c>
      <c r="AT119" s="186" t="s">
        <v>116</v>
      </c>
      <c r="AU119" s="186" t="s">
        <v>82</v>
      </c>
      <c r="AY119" s="19" t="s">
        <v>113</v>
      </c>
      <c r="BE119" s="187">
        <f>IF(N119="základní",J119,0)</f>
        <v>0</v>
      </c>
      <c r="BF119" s="187">
        <f>IF(N119="snížená",J119,0)</f>
        <v>0</v>
      </c>
      <c r="BG119" s="187">
        <f>IF(N119="zákl. přenesená",J119,0)</f>
        <v>0</v>
      </c>
      <c r="BH119" s="187">
        <f>IF(N119="sníž. přenesená",J119,0)</f>
        <v>0</v>
      </c>
      <c r="BI119" s="187">
        <f>IF(N119="nulová",J119,0)</f>
        <v>0</v>
      </c>
      <c r="BJ119" s="19" t="s">
        <v>22</v>
      </c>
      <c r="BK119" s="187">
        <f>ROUND(I119*H119,2)</f>
        <v>0</v>
      </c>
      <c r="BL119" s="19" t="s">
        <v>134</v>
      </c>
      <c r="BM119" s="186" t="s">
        <v>186</v>
      </c>
    </row>
    <row r="120" spans="1:65" s="13" customFormat="1" ht="11.25">
      <c r="B120" s="193"/>
      <c r="C120" s="194"/>
      <c r="D120" s="195" t="s">
        <v>159</v>
      </c>
      <c r="E120" s="196" t="s">
        <v>20</v>
      </c>
      <c r="F120" s="197" t="s">
        <v>187</v>
      </c>
      <c r="G120" s="194"/>
      <c r="H120" s="196" t="s">
        <v>20</v>
      </c>
      <c r="I120" s="198"/>
      <c r="J120" s="194"/>
      <c r="K120" s="194"/>
      <c r="L120" s="199"/>
      <c r="M120" s="200"/>
      <c r="N120" s="201"/>
      <c r="O120" s="201"/>
      <c r="P120" s="201"/>
      <c r="Q120" s="201"/>
      <c r="R120" s="201"/>
      <c r="S120" s="201"/>
      <c r="T120" s="202"/>
      <c r="AT120" s="203" t="s">
        <v>159</v>
      </c>
      <c r="AU120" s="203" t="s">
        <v>82</v>
      </c>
      <c r="AV120" s="13" t="s">
        <v>22</v>
      </c>
      <c r="AW120" s="13" t="s">
        <v>35</v>
      </c>
      <c r="AX120" s="13" t="s">
        <v>73</v>
      </c>
      <c r="AY120" s="203" t="s">
        <v>113</v>
      </c>
    </row>
    <row r="121" spans="1:65" s="14" customFormat="1" ht="11.25">
      <c r="B121" s="204"/>
      <c r="C121" s="205"/>
      <c r="D121" s="195" t="s">
        <v>159</v>
      </c>
      <c r="E121" s="206" t="s">
        <v>20</v>
      </c>
      <c r="F121" s="207" t="s">
        <v>188</v>
      </c>
      <c r="G121" s="205"/>
      <c r="H121" s="208">
        <v>0.28799999999999998</v>
      </c>
      <c r="I121" s="209"/>
      <c r="J121" s="205"/>
      <c r="K121" s="205"/>
      <c r="L121" s="210"/>
      <c r="M121" s="211"/>
      <c r="N121" s="212"/>
      <c r="O121" s="212"/>
      <c r="P121" s="212"/>
      <c r="Q121" s="212"/>
      <c r="R121" s="212"/>
      <c r="S121" s="212"/>
      <c r="T121" s="213"/>
      <c r="AT121" s="214" t="s">
        <v>159</v>
      </c>
      <c r="AU121" s="214" t="s">
        <v>82</v>
      </c>
      <c r="AV121" s="14" t="s">
        <v>82</v>
      </c>
      <c r="AW121" s="14" t="s">
        <v>35</v>
      </c>
      <c r="AX121" s="14" t="s">
        <v>73</v>
      </c>
      <c r="AY121" s="214" t="s">
        <v>113</v>
      </c>
    </row>
    <row r="122" spans="1:65" s="15" customFormat="1" ht="11.25">
      <c r="B122" s="215"/>
      <c r="C122" s="216"/>
      <c r="D122" s="195" t="s">
        <v>159</v>
      </c>
      <c r="E122" s="217" t="s">
        <v>20</v>
      </c>
      <c r="F122" s="218" t="s">
        <v>162</v>
      </c>
      <c r="G122" s="216"/>
      <c r="H122" s="219">
        <v>0.28799999999999998</v>
      </c>
      <c r="I122" s="220"/>
      <c r="J122" s="216"/>
      <c r="K122" s="216"/>
      <c r="L122" s="221"/>
      <c r="M122" s="222"/>
      <c r="N122" s="223"/>
      <c r="O122" s="223"/>
      <c r="P122" s="223"/>
      <c r="Q122" s="223"/>
      <c r="R122" s="223"/>
      <c r="S122" s="223"/>
      <c r="T122" s="224"/>
      <c r="AT122" s="225" t="s">
        <v>159</v>
      </c>
      <c r="AU122" s="225" t="s">
        <v>82</v>
      </c>
      <c r="AV122" s="15" t="s">
        <v>134</v>
      </c>
      <c r="AW122" s="15" t="s">
        <v>35</v>
      </c>
      <c r="AX122" s="15" t="s">
        <v>22</v>
      </c>
      <c r="AY122" s="225" t="s">
        <v>113</v>
      </c>
    </row>
    <row r="123" spans="1:65" s="12" customFormat="1" ht="22.9" customHeight="1">
      <c r="B123" s="159"/>
      <c r="C123" s="160"/>
      <c r="D123" s="161" t="s">
        <v>72</v>
      </c>
      <c r="E123" s="173" t="s">
        <v>189</v>
      </c>
      <c r="F123" s="173" t="s">
        <v>190</v>
      </c>
      <c r="G123" s="160"/>
      <c r="H123" s="160"/>
      <c r="I123" s="163"/>
      <c r="J123" s="174">
        <f>BK123</f>
        <v>0</v>
      </c>
      <c r="K123" s="160"/>
      <c r="L123" s="165"/>
      <c r="M123" s="166"/>
      <c r="N123" s="167"/>
      <c r="O123" s="167"/>
      <c r="P123" s="168">
        <f>SUM(P124:P235)</f>
        <v>0</v>
      </c>
      <c r="Q123" s="167"/>
      <c r="R123" s="168">
        <f>SUM(R124:R235)</f>
        <v>1.8692960000000001E-3</v>
      </c>
      <c r="S123" s="167"/>
      <c r="T123" s="169">
        <f>SUM(T124:T235)</f>
        <v>36.100255000000004</v>
      </c>
      <c r="AR123" s="170" t="s">
        <v>22</v>
      </c>
      <c r="AT123" s="171" t="s">
        <v>72</v>
      </c>
      <c r="AU123" s="171" t="s">
        <v>22</v>
      </c>
      <c r="AY123" s="170" t="s">
        <v>113</v>
      </c>
      <c r="BK123" s="172">
        <f>SUM(BK124:BK235)</f>
        <v>0</v>
      </c>
    </row>
    <row r="124" spans="1:65" s="2" customFormat="1" ht="24.2" customHeight="1">
      <c r="A124" s="36"/>
      <c r="B124" s="37"/>
      <c r="C124" s="175" t="s">
        <v>164</v>
      </c>
      <c r="D124" s="175" t="s">
        <v>116</v>
      </c>
      <c r="E124" s="176" t="s">
        <v>191</v>
      </c>
      <c r="F124" s="177" t="s">
        <v>192</v>
      </c>
      <c r="G124" s="178" t="s">
        <v>193</v>
      </c>
      <c r="H124" s="179">
        <v>44</v>
      </c>
      <c r="I124" s="180"/>
      <c r="J124" s="181">
        <f>ROUND(I124*H124,2)</f>
        <v>0</v>
      </c>
      <c r="K124" s="177" t="s">
        <v>119</v>
      </c>
      <c r="L124" s="41"/>
      <c r="M124" s="182" t="s">
        <v>20</v>
      </c>
      <c r="N124" s="183" t="s">
        <v>44</v>
      </c>
      <c r="O124" s="66"/>
      <c r="P124" s="184">
        <f>O124*H124</f>
        <v>0</v>
      </c>
      <c r="Q124" s="184">
        <v>4.2484000000000002E-5</v>
      </c>
      <c r="R124" s="184">
        <f>Q124*H124</f>
        <v>1.8692960000000001E-3</v>
      </c>
      <c r="S124" s="184">
        <v>0</v>
      </c>
      <c r="T124" s="185">
        <f>S124*H124</f>
        <v>0</v>
      </c>
      <c r="U124" s="36"/>
      <c r="V124" s="36"/>
      <c r="W124" s="36"/>
      <c r="X124" s="36"/>
      <c r="Y124" s="36"/>
      <c r="Z124" s="36"/>
      <c r="AA124" s="36"/>
      <c r="AB124" s="36"/>
      <c r="AC124" s="36"/>
      <c r="AD124" s="36"/>
      <c r="AE124" s="36"/>
      <c r="AR124" s="186" t="s">
        <v>134</v>
      </c>
      <c r="AT124" s="186" t="s">
        <v>116</v>
      </c>
      <c r="AU124" s="186" t="s">
        <v>82</v>
      </c>
      <c r="AY124" s="19" t="s">
        <v>113</v>
      </c>
      <c r="BE124" s="187">
        <f>IF(N124="základní",J124,0)</f>
        <v>0</v>
      </c>
      <c r="BF124" s="187">
        <f>IF(N124="snížená",J124,0)</f>
        <v>0</v>
      </c>
      <c r="BG124" s="187">
        <f>IF(N124="zákl. přenesená",J124,0)</f>
        <v>0</v>
      </c>
      <c r="BH124" s="187">
        <f>IF(N124="sníž. přenesená",J124,0)</f>
        <v>0</v>
      </c>
      <c r="BI124" s="187">
        <f>IF(N124="nulová",J124,0)</f>
        <v>0</v>
      </c>
      <c r="BJ124" s="19" t="s">
        <v>22</v>
      </c>
      <c r="BK124" s="187">
        <f>ROUND(I124*H124,2)</f>
        <v>0</v>
      </c>
      <c r="BL124" s="19" t="s">
        <v>134</v>
      </c>
      <c r="BM124" s="186" t="s">
        <v>194</v>
      </c>
    </row>
    <row r="125" spans="1:65" s="2" customFormat="1" ht="87.75">
      <c r="A125" s="36"/>
      <c r="B125" s="37"/>
      <c r="C125" s="38"/>
      <c r="D125" s="195" t="s">
        <v>169</v>
      </c>
      <c r="E125" s="38"/>
      <c r="F125" s="226" t="s">
        <v>195</v>
      </c>
      <c r="G125" s="38"/>
      <c r="H125" s="38"/>
      <c r="I125" s="227"/>
      <c r="J125" s="38"/>
      <c r="K125" s="38"/>
      <c r="L125" s="41"/>
      <c r="M125" s="228"/>
      <c r="N125" s="229"/>
      <c r="O125" s="66"/>
      <c r="P125" s="66"/>
      <c r="Q125" s="66"/>
      <c r="R125" s="66"/>
      <c r="S125" s="66"/>
      <c r="T125" s="67"/>
      <c r="U125" s="36"/>
      <c r="V125" s="36"/>
      <c r="W125" s="36"/>
      <c r="X125" s="36"/>
      <c r="Y125" s="36"/>
      <c r="Z125" s="36"/>
      <c r="AA125" s="36"/>
      <c r="AB125" s="36"/>
      <c r="AC125" s="36"/>
      <c r="AD125" s="36"/>
      <c r="AE125" s="36"/>
      <c r="AT125" s="19" t="s">
        <v>169</v>
      </c>
      <c r="AU125" s="19" t="s">
        <v>82</v>
      </c>
    </row>
    <row r="126" spans="1:65" s="13" customFormat="1" ht="11.25">
      <c r="B126" s="193"/>
      <c r="C126" s="194"/>
      <c r="D126" s="195" t="s">
        <v>159</v>
      </c>
      <c r="E126" s="196" t="s">
        <v>20</v>
      </c>
      <c r="F126" s="197" t="s">
        <v>182</v>
      </c>
      <c r="G126" s="194"/>
      <c r="H126" s="196" t="s">
        <v>20</v>
      </c>
      <c r="I126" s="198"/>
      <c r="J126" s="194"/>
      <c r="K126" s="194"/>
      <c r="L126" s="199"/>
      <c r="M126" s="200"/>
      <c r="N126" s="201"/>
      <c r="O126" s="201"/>
      <c r="P126" s="201"/>
      <c r="Q126" s="201"/>
      <c r="R126" s="201"/>
      <c r="S126" s="201"/>
      <c r="T126" s="202"/>
      <c r="AT126" s="203" t="s">
        <v>159</v>
      </c>
      <c r="AU126" s="203" t="s">
        <v>82</v>
      </c>
      <c r="AV126" s="13" t="s">
        <v>22</v>
      </c>
      <c r="AW126" s="13" t="s">
        <v>35</v>
      </c>
      <c r="AX126" s="13" t="s">
        <v>73</v>
      </c>
      <c r="AY126" s="203" t="s">
        <v>113</v>
      </c>
    </row>
    <row r="127" spans="1:65" s="14" customFormat="1" ht="11.25">
      <c r="B127" s="204"/>
      <c r="C127" s="205"/>
      <c r="D127" s="195" t="s">
        <v>159</v>
      </c>
      <c r="E127" s="206" t="s">
        <v>20</v>
      </c>
      <c r="F127" s="207" t="s">
        <v>196</v>
      </c>
      <c r="G127" s="205"/>
      <c r="H127" s="208">
        <v>36</v>
      </c>
      <c r="I127" s="209"/>
      <c r="J127" s="205"/>
      <c r="K127" s="205"/>
      <c r="L127" s="210"/>
      <c r="M127" s="211"/>
      <c r="N127" s="212"/>
      <c r="O127" s="212"/>
      <c r="P127" s="212"/>
      <c r="Q127" s="212"/>
      <c r="R127" s="212"/>
      <c r="S127" s="212"/>
      <c r="T127" s="213"/>
      <c r="AT127" s="214" t="s">
        <v>159</v>
      </c>
      <c r="AU127" s="214" t="s">
        <v>82</v>
      </c>
      <c r="AV127" s="14" t="s">
        <v>82</v>
      </c>
      <c r="AW127" s="14" t="s">
        <v>35</v>
      </c>
      <c r="AX127" s="14" t="s">
        <v>73</v>
      </c>
      <c r="AY127" s="214" t="s">
        <v>113</v>
      </c>
    </row>
    <row r="128" spans="1:65" s="13" customFormat="1" ht="11.25">
      <c r="B128" s="193"/>
      <c r="C128" s="194"/>
      <c r="D128" s="195" t="s">
        <v>159</v>
      </c>
      <c r="E128" s="196" t="s">
        <v>20</v>
      </c>
      <c r="F128" s="197" t="s">
        <v>197</v>
      </c>
      <c r="G128" s="194"/>
      <c r="H128" s="196" t="s">
        <v>20</v>
      </c>
      <c r="I128" s="198"/>
      <c r="J128" s="194"/>
      <c r="K128" s="194"/>
      <c r="L128" s="199"/>
      <c r="M128" s="200"/>
      <c r="N128" s="201"/>
      <c r="O128" s="201"/>
      <c r="P128" s="201"/>
      <c r="Q128" s="201"/>
      <c r="R128" s="201"/>
      <c r="S128" s="201"/>
      <c r="T128" s="202"/>
      <c r="AT128" s="203" t="s">
        <v>159</v>
      </c>
      <c r="AU128" s="203" t="s">
        <v>82</v>
      </c>
      <c r="AV128" s="13" t="s">
        <v>22</v>
      </c>
      <c r="AW128" s="13" t="s">
        <v>35</v>
      </c>
      <c r="AX128" s="13" t="s">
        <v>73</v>
      </c>
      <c r="AY128" s="203" t="s">
        <v>113</v>
      </c>
    </row>
    <row r="129" spans="1:65" s="14" customFormat="1" ht="11.25">
      <c r="B129" s="204"/>
      <c r="C129" s="205"/>
      <c r="D129" s="195" t="s">
        <v>159</v>
      </c>
      <c r="E129" s="206" t="s">
        <v>20</v>
      </c>
      <c r="F129" s="207" t="s">
        <v>198</v>
      </c>
      <c r="G129" s="205"/>
      <c r="H129" s="208">
        <v>8</v>
      </c>
      <c r="I129" s="209"/>
      <c r="J129" s="205"/>
      <c r="K129" s="205"/>
      <c r="L129" s="210"/>
      <c r="M129" s="211"/>
      <c r="N129" s="212"/>
      <c r="O129" s="212"/>
      <c r="P129" s="212"/>
      <c r="Q129" s="212"/>
      <c r="R129" s="212"/>
      <c r="S129" s="212"/>
      <c r="T129" s="213"/>
      <c r="AT129" s="214" t="s">
        <v>159</v>
      </c>
      <c r="AU129" s="214" t="s">
        <v>82</v>
      </c>
      <c r="AV129" s="14" t="s">
        <v>82</v>
      </c>
      <c r="AW129" s="14" t="s">
        <v>35</v>
      </c>
      <c r="AX129" s="14" t="s">
        <v>73</v>
      </c>
      <c r="AY129" s="214" t="s">
        <v>113</v>
      </c>
    </row>
    <row r="130" spans="1:65" s="15" customFormat="1" ht="11.25">
      <c r="B130" s="215"/>
      <c r="C130" s="216"/>
      <c r="D130" s="195" t="s">
        <v>159</v>
      </c>
      <c r="E130" s="217" t="s">
        <v>20</v>
      </c>
      <c r="F130" s="218" t="s">
        <v>162</v>
      </c>
      <c r="G130" s="216"/>
      <c r="H130" s="219">
        <v>44</v>
      </c>
      <c r="I130" s="220"/>
      <c r="J130" s="216"/>
      <c r="K130" s="216"/>
      <c r="L130" s="221"/>
      <c r="M130" s="222"/>
      <c r="N130" s="223"/>
      <c r="O130" s="223"/>
      <c r="P130" s="223"/>
      <c r="Q130" s="223"/>
      <c r="R130" s="223"/>
      <c r="S130" s="223"/>
      <c r="T130" s="224"/>
      <c r="AT130" s="225" t="s">
        <v>159</v>
      </c>
      <c r="AU130" s="225" t="s">
        <v>82</v>
      </c>
      <c r="AV130" s="15" t="s">
        <v>134</v>
      </c>
      <c r="AW130" s="15" t="s">
        <v>35</v>
      </c>
      <c r="AX130" s="15" t="s">
        <v>22</v>
      </c>
      <c r="AY130" s="225" t="s">
        <v>113</v>
      </c>
    </row>
    <row r="131" spans="1:65" s="2" customFormat="1" ht="14.45" customHeight="1">
      <c r="A131" s="36"/>
      <c r="B131" s="37"/>
      <c r="C131" s="175" t="s">
        <v>199</v>
      </c>
      <c r="D131" s="175" t="s">
        <v>116</v>
      </c>
      <c r="E131" s="176" t="s">
        <v>200</v>
      </c>
      <c r="F131" s="177" t="s">
        <v>201</v>
      </c>
      <c r="G131" s="178" t="s">
        <v>157</v>
      </c>
      <c r="H131" s="179">
        <v>4.2439999999999998</v>
      </c>
      <c r="I131" s="180"/>
      <c r="J131" s="181">
        <f>ROUND(I131*H131,2)</f>
        <v>0</v>
      </c>
      <c r="K131" s="177" t="s">
        <v>20</v>
      </c>
      <c r="L131" s="41"/>
      <c r="M131" s="182" t="s">
        <v>20</v>
      </c>
      <c r="N131" s="183" t="s">
        <v>44</v>
      </c>
      <c r="O131" s="66"/>
      <c r="P131" s="184">
        <f>O131*H131</f>
        <v>0</v>
      </c>
      <c r="Q131" s="184">
        <v>0</v>
      </c>
      <c r="R131" s="184">
        <f>Q131*H131</f>
        <v>0</v>
      </c>
      <c r="S131" s="184">
        <v>0</v>
      </c>
      <c r="T131" s="185">
        <f>S131*H131</f>
        <v>0</v>
      </c>
      <c r="U131" s="36"/>
      <c r="V131" s="36"/>
      <c r="W131" s="36"/>
      <c r="X131" s="36"/>
      <c r="Y131" s="36"/>
      <c r="Z131" s="36"/>
      <c r="AA131" s="36"/>
      <c r="AB131" s="36"/>
      <c r="AC131" s="36"/>
      <c r="AD131" s="36"/>
      <c r="AE131" s="36"/>
      <c r="AR131" s="186" t="s">
        <v>134</v>
      </c>
      <c r="AT131" s="186" t="s">
        <v>116</v>
      </c>
      <c r="AU131" s="186" t="s">
        <v>82</v>
      </c>
      <c r="AY131" s="19" t="s">
        <v>113</v>
      </c>
      <c r="BE131" s="187">
        <f>IF(N131="základní",J131,0)</f>
        <v>0</v>
      </c>
      <c r="BF131" s="187">
        <f>IF(N131="snížená",J131,0)</f>
        <v>0</v>
      </c>
      <c r="BG131" s="187">
        <f>IF(N131="zákl. přenesená",J131,0)</f>
        <v>0</v>
      </c>
      <c r="BH131" s="187">
        <f>IF(N131="sníž. přenesená",J131,0)</f>
        <v>0</v>
      </c>
      <c r="BI131" s="187">
        <f>IF(N131="nulová",J131,0)</f>
        <v>0</v>
      </c>
      <c r="BJ131" s="19" t="s">
        <v>22</v>
      </c>
      <c r="BK131" s="187">
        <f>ROUND(I131*H131,2)</f>
        <v>0</v>
      </c>
      <c r="BL131" s="19" t="s">
        <v>134</v>
      </c>
      <c r="BM131" s="186" t="s">
        <v>202</v>
      </c>
    </row>
    <row r="132" spans="1:65" s="13" customFormat="1" ht="11.25">
      <c r="B132" s="193"/>
      <c r="C132" s="194"/>
      <c r="D132" s="195" t="s">
        <v>159</v>
      </c>
      <c r="E132" s="196" t="s">
        <v>20</v>
      </c>
      <c r="F132" s="197" t="s">
        <v>182</v>
      </c>
      <c r="G132" s="194"/>
      <c r="H132" s="196" t="s">
        <v>20</v>
      </c>
      <c r="I132" s="198"/>
      <c r="J132" s="194"/>
      <c r="K132" s="194"/>
      <c r="L132" s="199"/>
      <c r="M132" s="200"/>
      <c r="N132" s="201"/>
      <c r="O132" s="201"/>
      <c r="P132" s="201"/>
      <c r="Q132" s="201"/>
      <c r="R132" s="201"/>
      <c r="S132" s="201"/>
      <c r="T132" s="202"/>
      <c r="AT132" s="203" t="s">
        <v>159</v>
      </c>
      <c r="AU132" s="203" t="s">
        <v>82</v>
      </c>
      <c r="AV132" s="13" t="s">
        <v>22</v>
      </c>
      <c r="AW132" s="13" t="s">
        <v>35</v>
      </c>
      <c r="AX132" s="13" t="s">
        <v>73</v>
      </c>
      <c r="AY132" s="203" t="s">
        <v>113</v>
      </c>
    </row>
    <row r="133" spans="1:65" s="14" customFormat="1" ht="11.25">
      <c r="B133" s="204"/>
      <c r="C133" s="205"/>
      <c r="D133" s="195" t="s">
        <v>159</v>
      </c>
      <c r="E133" s="206" t="s">
        <v>20</v>
      </c>
      <c r="F133" s="207" t="s">
        <v>203</v>
      </c>
      <c r="G133" s="205"/>
      <c r="H133" s="208">
        <v>2.5880000000000001</v>
      </c>
      <c r="I133" s="209"/>
      <c r="J133" s="205"/>
      <c r="K133" s="205"/>
      <c r="L133" s="210"/>
      <c r="M133" s="211"/>
      <c r="N133" s="212"/>
      <c r="O133" s="212"/>
      <c r="P133" s="212"/>
      <c r="Q133" s="212"/>
      <c r="R133" s="212"/>
      <c r="S133" s="212"/>
      <c r="T133" s="213"/>
      <c r="AT133" s="214" t="s">
        <v>159</v>
      </c>
      <c r="AU133" s="214" t="s">
        <v>82</v>
      </c>
      <c r="AV133" s="14" t="s">
        <v>82</v>
      </c>
      <c r="AW133" s="14" t="s">
        <v>35</v>
      </c>
      <c r="AX133" s="14" t="s">
        <v>73</v>
      </c>
      <c r="AY133" s="214" t="s">
        <v>113</v>
      </c>
    </row>
    <row r="134" spans="1:65" s="13" customFormat="1" ht="11.25">
      <c r="B134" s="193"/>
      <c r="C134" s="194"/>
      <c r="D134" s="195" t="s">
        <v>159</v>
      </c>
      <c r="E134" s="196" t="s">
        <v>20</v>
      </c>
      <c r="F134" s="197" t="s">
        <v>187</v>
      </c>
      <c r="G134" s="194"/>
      <c r="H134" s="196" t="s">
        <v>20</v>
      </c>
      <c r="I134" s="198"/>
      <c r="J134" s="194"/>
      <c r="K134" s="194"/>
      <c r="L134" s="199"/>
      <c r="M134" s="200"/>
      <c r="N134" s="201"/>
      <c r="O134" s="201"/>
      <c r="P134" s="201"/>
      <c r="Q134" s="201"/>
      <c r="R134" s="201"/>
      <c r="S134" s="201"/>
      <c r="T134" s="202"/>
      <c r="AT134" s="203" t="s">
        <v>159</v>
      </c>
      <c r="AU134" s="203" t="s">
        <v>82</v>
      </c>
      <c r="AV134" s="13" t="s">
        <v>22</v>
      </c>
      <c r="AW134" s="13" t="s">
        <v>35</v>
      </c>
      <c r="AX134" s="13" t="s">
        <v>73</v>
      </c>
      <c r="AY134" s="203" t="s">
        <v>113</v>
      </c>
    </row>
    <row r="135" spans="1:65" s="14" customFormat="1" ht="11.25">
      <c r="B135" s="204"/>
      <c r="C135" s="205"/>
      <c r="D135" s="195" t="s">
        <v>159</v>
      </c>
      <c r="E135" s="206" t="s">
        <v>20</v>
      </c>
      <c r="F135" s="207" t="s">
        <v>204</v>
      </c>
      <c r="G135" s="205"/>
      <c r="H135" s="208">
        <v>1.6559999999999999</v>
      </c>
      <c r="I135" s="209"/>
      <c r="J135" s="205"/>
      <c r="K135" s="205"/>
      <c r="L135" s="210"/>
      <c r="M135" s="211"/>
      <c r="N135" s="212"/>
      <c r="O135" s="212"/>
      <c r="P135" s="212"/>
      <c r="Q135" s="212"/>
      <c r="R135" s="212"/>
      <c r="S135" s="212"/>
      <c r="T135" s="213"/>
      <c r="AT135" s="214" t="s">
        <v>159</v>
      </c>
      <c r="AU135" s="214" t="s">
        <v>82</v>
      </c>
      <c r="AV135" s="14" t="s">
        <v>82</v>
      </c>
      <c r="AW135" s="14" t="s">
        <v>35</v>
      </c>
      <c r="AX135" s="14" t="s">
        <v>73</v>
      </c>
      <c r="AY135" s="214" t="s">
        <v>113</v>
      </c>
    </row>
    <row r="136" spans="1:65" s="15" customFormat="1" ht="11.25">
      <c r="B136" s="215"/>
      <c r="C136" s="216"/>
      <c r="D136" s="195" t="s">
        <v>159</v>
      </c>
      <c r="E136" s="217" t="s">
        <v>20</v>
      </c>
      <c r="F136" s="218" t="s">
        <v>162</v>
      </c>
      <c r="G136" s="216"/>
      <c r="H136" s="219">
        <v>4.2439999999999998</v>
      </c>
      <c r="I136" s="220"/>
      <c r="J136" s="216"/>
      <c r="K136" s="216"/>
      <c r="L136" s="221"/>
      <c r="M136" s="222"/>
      <c r="N136" s="223"/>
      <c r="O136" s="223"/>
      <c r="P136" s="223"/>
      <c r="Q136" s="223"/>
      <c r="R136" s="223"/>
      <c r="S136" s="223"/>
      <c r="T136" s="224"/>
      <c r="AT136" s="225" t="s">
        <v>159</v>
      </c>
      <c r="AU136" s="225" t="s">
        <v>82</v>
      </c>
      <c r="AV136" s="15" t="s">
        <v>134</v>
      </c>
      <c r="AW136" s="15" t="s">
        <v>35</v>
      </c>
      <c r="AX136" s="15" t="s">
        <v>22</v>
      </c>
      <c r="AY136" s="225" t="s">
        <v>113</v>
      </c>
    </row>
    <row r="137" spans="1:65" s="2" customFormat="1" ht="14.45" customHeight="1">
      <c r="A137" s="36"/>
      <c r="B137" s="37"/>
      <c r="C137" s="175" t="s">
        <v>198</v>
      </c>
      <c r="D137" s="175" t="s">
        <v>116</v>
      </c>
      <c r="E137" s="176" t="s">
        <v>205</v>
      </c>
      <c r="F137" s="177" t="s">
        <v>206</v>
      </c>
      <c r="G137" s="178" t="s">
        <v>207</v>
      </c>
      <c r="H137" s="179">
        <v>8</v>
      </c>
      <c r="I137" s="180"/>
      <c r="J137" s="181">
        <f>ROUND(I137*H137,2)</f>
        <v>0</v>
      </c>
      <c r="K137" s="177" t="s">
        <v>20</v>
      </c>
      <c r="L137" s="41"/>
      <c r="M137" s="182" t="s">
        <v>20</v>
      </c>
      <c r="N137" s="183" t="s">
        <v>44</v>
      </c>
      <c r="O137" s="66"/>
      <c r="P137" s="184">
        <f>O137*H137</f>
        <v>0</v>
      </c>
      <c r="Q137" s="184">
        <v>0</v>
      </c>
      <c r="R137" s="184">
        <f>Q137*H137</f>
        <v>0</v>
      </c>
      <c r="S137" s="184">
        <v>0</v>
      </c>
      <c r="T137" s="185">
        <f>S137*H137</f>
        <v>0</v>
      </c>
      <c r="U137" s="36"/>
      <c r="V137" s="36"/>
      <c r="W137" s="36"/>
      <c r="X137" s="36"/>
      <c r="Y137" s="36"/>
      <c r="Z137" s="36"/>
      <c r="AA137" s="36"/>
      <c r="AB137" s="36"/>
      <c r="AC137" s="36"/>
      <c r="AD137" s="36"/>
      <c r="AE137" s="36"/>
      <c r="AR137" s="186" t="s">
        <v>134</v>
      </c>
      <c r="AT137" s="186" t="s">
        <v>116</v>
      </c>
      <c r="AU137" s="186" t="s">
        <v>82</v>
      </c>
      <c r="AY137" s="19" t="s">
        <v>113</v>
      </c>
      <c r="BE137" s="187">
        <f>IF(N137="základní",J137,0)</f>
        <v>0</v>
      </c>
      <c r="BF137" s="187">
        <f>IF(N137="snížená",J137,0)</f>
        <v>0</v>
      </c>
      <c r="BG137" s="187">
        <f>IF(N137="zákl. přenesená",J137,0)</f>
        <v>0</v>
      </c>
      <c r="BH137" s="187">
        <f>IF(N137="sníž. přenesená",J137,0)</f>
        <v>0</v>
      </c>
      <c r="BI137" s="187">
        <f>IF(N137="nulová",J137,0)</f>
        <v>0</v>
      </c>
      <c r="BJ137" s="19" t="s">
        <v>22</v>
      </c>
      <c r="BK137" s="187">
        <f>ROUND(I137*H137,2)</f>
        <v>0</v>
      </c>
      <c r="BL137" s="19" t="s">
        <v>134</v>
      </c>
      <c r="BM137" s="186" t="s">
        <v>208</v>
      </c>
    </row>
    <row r="138" spans="1:65" s="13" customFormat="1" ht="11.25">
      <c r="B138" s="193"/>
      <c r="C138" s="194"/>
      <c r="D138" s="195" t="s">
        <v>159</v>
      </c>
      <c r="E138" s="196" t="s">
        <v>20</v>
      </c>
      <c r="F138" s="197" t="s">
        <v>209</v>
      </c>
      <c r="G138" s="194"/>
      <c r="H138" s="196" t="s">
        <v>20</v>
      </c>
      <c r="I138" s="198"/>
      <c r="J138" s="194"/>
      <c r="K138" s="194"/>
      <c r="L138" s="199"/>
      <c r="M138" s="200"/>
      <c r="N138" s="201"/>
      <c r="O138" s="201"/>
      <c r="P138" s="201"/>
      <c r="Q138" s="201"/>
      <c r="R138" s="201"/>
      <c r="S138" s="201"/>
      <c r="T138" s="202"/>
      <c r="AT138" s="203" t="s">
        <v>159</v>
      </c>
      <c r="AU138" s="203" t="s">
        <v>82</v>
      </c>
      <c r="AV138" s="13" t="s">
        <v>22</v>
      </c>
      <c r="AW138" s="13" t="s">
        <v>35</v>
      </c>
      <c r="AX138" s="13" t="s">
        <v>73</v>
      </c>
      <c r="AY138" s="203" t="s">
        <v>113</v>
      </c>
    </row>
    <row r="139" spans="1:65" s="14" customFormat="1" ht="11.25">
      <c r="B139" s="204"/>
      <c r="C139" s="205"/>
      <c r="D139" s="195" t="s">
        <v>159</v>
      </c>
      <c r="E139" s="206" t="s">
        <v>20</v>
      </c>
      <c r="F139" s="207" t="s">
        <v>127</v>
      </c>
      <c r="G139" s="205"/>
      <c r="H139" s="208">
        <v>3</v>
      </c>
      <c r="I139" s="209"/>
      <c r="J139" s="205"/>
      <c r="K139" s="205"/>
      <c r="L139" s="210"/>
      <c r="M139" s="211"/>
      <c r="N139" s="212"/>
      <c r="O139" s="212"/>
      <c r="P139" s="212"/>
      <c r="Q139" s="212"/>
      <c r="R139" s="212"/>
      <c r="S139" s="212"/>
      <c r="T139" s="213"/>
      <c r="AT139" s="214" t="s">
        <v>159</v>
      </c>
      <c r="AU139" s="214" t="s">
        <v>82</v>
      </c>
      <c r="AV139" s="14" t="s">
        <v>82</v>
      </c>
      <c r="AW139" s="14" t="s">
        <v>35</v>
      </c>
      <c r="AX139" s="14" t="s">
        <v>73</v>
      </c>
      <c r="AY139" s="214" t="s">
        <v>113</v>
      </c>
    </row>
    <row r="140" spans="1:65" s="13" customFormat="1" ht="11.25">
      <c r="B140" s="193"/>
      <c r="C140" s="194"/>
      <c r="D140" s="195" t="s">
        <v>159</v>
      </c>
      <c r="E140" s="196" t="s">
        <v>20</v>
      </c>
      <c r="F140" s="197" t="s">
        <v>210</v>
      </c>
      <c r="G140" s="194"/>
      <c r="H140" s="196" t="s">
        <v>20</v>
      </c>
      <c r="I140" s="198"/>
      <c r="J140" s="194"/>
      <c r="K140" s="194"/>
      <c r="L140" s="199"/>
      <c r="M140" s="200"/>
      <c r="N140" s="201"/>
      <c r="O140" s="201"/>
      <c r="P140" s="201"/>
      <c r="Q140" s="201"/>
      <c r="R140" s="201"/>
      <c r="S140" s="201"/>
      <c r="T140" s="202"/>
      <c r="AT140" s="203" t="s">
        <v>159</v>
      </c>
      <c r="AU140" s="203" t="s">
        <v>82</v>
      </c>
      <c r="AV140" s="13" t="s">
        <v>22</v>
      </c>
      <c r="AW140" s="13" t="s">
        <v>35</v>
      </c>
      <c r="AX140" s="13" t="s">
        <v>73</v>
      </c>
      <c r="AY140" s="203" t="s">
        <v>113</v>
      </c>
    </row>
    <row r="141" spans="1:65" s="14" customFormat="1" ht="11.25">
      <c r="B141" s="204"/>
      <c r="C141" s="205"/>
      <c r="D141" s="195" t="s">
        <v>159</v>
      </c>
      <c r="E141" s="206" t="s">
        <v>20</v>
      </c>
      <c r="F141" s="207" t="s">
        <v>112</v>
      </c>
      <c r="G141" s="205"/>
      <c r="H141" s="208">
        <v>5</v>
      </c>
      <c r="I141" s="209"/>
      <c r="J141" s="205"/>
      <c r="K141" s="205"/>
      <c r="L141" s="210"/>
      <c r="M141" s="211"/>
      <c r="N141" s="212"/>
      <c r="O141" s="212"/>
      <c r="P141" s="212"/>
      <c r="Q141" s="212"/>
      <c r="R141" s="212"/>
      <c r="S141" s="212"/>
      <c r="T141" s="213"/>
      <c r="AT141" s="214" t="s">
        <v>159</v>
      </c>
      <c r="AU141" s="214" t="s">
        <v>82</v>
      </c>
      <c r="AV141" s="14" t="s">
        <v>82</v>
      </c>
      <c r="AW141" s="14" t="s">
        <v>35</v>
      </c>
      <c r="AX141" s="14" t="s">
        <v>73</v>
      </c>
      <c r="AY141" s="214" t="s">
        <v>113</v>
      </c>
    </row>
    <row r="142" spans="1:65" s="15" customFormat="1" ht="11.25">
      <c r="B142" s="215"/>
      <c r="C142" s="216"/>
      <c r="D142" s="195" t="s">
        <v>159</v>
      </c>
      <c r="E142" s="217" t="s">
        <v>20</v>
      </c>
      <c r="F142" s="218" t="s">
        <v>162</v>
      </c>
      <c r="G142" s="216"/>
      <c r="H142" s="219">
        <v>8</v>
      </c>
      <c r="I142" s="220"/>
      <c r="J142" s="216"/>
      <c r="K142" s="216"/>
      <c r="L142" s="221"/>
      <c r="M142" s="222"/>
      <c r="N142" s="223"/>
      <c r="O142" s="223"/>
      <c r="P142" s="223"/>
      <c r="Q142" s="223"/>
      <c r="R142" s="223"/>
      <c r="S142" s="223"/>
      <c r="T142" s="224"/>
      <c r="AT142" s="225" t="s">
        <v>159</v>
      </c>
      <c r="AU142" s="225" t="s">
        <v>82</v>
      </c>
      <c r="AV142" s="15" t="s">
        <v>134</v>
      </c>
      <c r="AW142" s="15" t="s">
        <v>35</v>
      </c>
      <c r="AX142" s="15" t="s">
        <v>22</v>
      </c>
      <c r="AY142" s="225" t="s">
        <v>113</v>
      </c>
    </row>
    <row r="143" spans="1:65" s="2" customFormat="1" ht="14.45" customHeight="1">
      <c r="A143" s="36"/>
      <c r="B143" s="37"/>
      <c r="C143" s="175" t="s">
        <v>189</v>
      </c>
      <c r="D143" s="175" t="s">
        <v>116</v>
      </c>
      <c r="E143" s="176" t="s">
        <v>211</v>
      </c>
      <c r="F143" s="177" t="s">
        <v>212</v>
      </c>
      <c r="G143" s="178" t="s">
        <v>207</v>
      </c>
      <c r="H143" s="179">
        <v>4</v>
      </c>
      <c r="I143" s="180"/>
      <c r="J143" s="181">
        <f>ROUND(I143*H143,2)</f>
        <v>0</v>
      </c>
      <c r="K143" s="177" t="s">
        <v>20</v>
      </c>
      <c r="L143" s="41"/>
      <c r="M143" s="182" t="s">
        <v>20</v>
      </c>
      <c r="N143" s="183" t="s">
        <v>44</v>
      </c>
      <c r="O143" s="66"/>
      <c r="P143" s="184">
        <f>O143*H143</f>
        <v>0</v>
      </c>
      <c r="Q143" s="184">
        <v>0</v>
      </c>
      <c r="R143" s="184">
        <f>Q143*H143</f>
        <v>0</v>
      </c>
      <c r="S143" s="184">
        <v>0</v>
      </c>
      <c r="T143" s="185">
        <f>S143*H143</f>
        <v>0</v>
      </c>
      <c r="U143" s="36"/>
      <c r="V143" s="36"/>
      <c r="W143" s="36"/>
      <c r="X143" s="36"/>
      <c r="Y143" s="36"/>
      <c r="Z143" s="36"/>
      <c r="AA143" s="36"/>
      <c r="AB143" s="36"/>
      <c r="AC143" s="36"/>
      <c r="AD143" s="36"/>
      <c r="AE143" s="36"/>
      <c r="AR143" s="186" t="s">
        <v>134</v>
      </c>
      <c r="AT143" s="186" t="s">
        <v>116</v>
      </c>
      <c r="AU143" s="186" t="s">
        <v>82</v>
      </c>
      <c r="AY143" s="19" t="s">
        <v>113</v>
      </c>
      <c r="BE143" s="187">
        <f>IF(N143="základní",J143,0)</f>
        <v>0</v>
      </c>
      <c r="BF143" s="187">
        <f>IF(N143="snížená",J143,0)</f>
        <v>0</v>
      </c>
      <c r="BG143" s="187">
        <f>IF(N143="zákl. přenesená",J143,0)</f>
        <v>0</v>
      </c>
      <c r="BH143" s="187">
        <f>IF(N143="sníž. přenesená",J143,0)</f>
        <v>0</v>
      </c>
      <c r="BI143" s="187">
        <f>IF(N143="nulová",J143,0)</f>
        <v>0</v>
      </c>
      <c r="BJ143" s="19" t="s">
        <v>22</v>
      </c>
      <c r="BK143" s="187">
        <f>ROUND(I143*H143,2)</f>
        <v>0</v>
      </c>
      <c r="BL143" s="19" t="s">
        <v>134</v>
      </c>
      <c r="BM143" s="186" t="s">
        <v>213</v>
      </c>
    </row>
    <row r="144" spans="1:65" s="13" customFormat="1" ht="11.25">
      <c r="B144" s="193"/>
      <c r="C144" s="194"/>
      <c r="D144" s="195" t="s">
        <v>159</v>
      </c>
      <c r="E144" s="196" t="s">
        <v>20</v>
      </c>
      <c r="F144" s="197" t="s">
        <v>209</v>
      </c>
      <c r="G144" s="194"/>
      <c r="H144" s="196" t="s">
        <v>20</v>
      </c>
      <c r="I144" s="198"/>
      <c r="J144" s="194"/>
      <c r="K144" s="194"/>
      <c r="L144" s="199"/>
      <c r="M144" s="200"/>
      <c r="N144" s="201"/>
      <c r="O144" s="201"/>
      <c r="P144" s="201"/>
      <c r="Q144" s="201"/>
      <c r="R144" s="201"/>
      <c r="S144" s="201"/>
      <c r="T144" s="202"/>
      <c r="AT144" s="203" t="s">
        <v>159</v>
      </c>
      <c r="AU144" s="203" t="s">
        <v>82</v>
      </c>
      <c r="AV144" s="13" t="s">
        <v>22</v>
      </c>
      <c r="AW144" s="13" t="s">
        <v>35</v>
      </c>
      <c r="AX144" s="13" t="s">
        <v>73</v>
      </c>
      <c r="AY144" s="203" t="s">
        <v>113</v>
      </c>
    </row>
    <row r="145" spans="1:65" s="14" customFormat="1" ht="11.25">
      <c r="B145" s="204"/>
      <c r="C145" s="205"/>
      <c r="D145" s="195" t="s">
        <v>159</v>
      </c>
      <c r="E145" s="206" t="s">
        <v>20</v>
      </c>
      <c r="F145" s="207" t="s">
        <v>82</v>
      </c>
      <c r="G145" s="205"/>
      <c r="H145" s="208">
        <v>2</v>
      </c>
      <c r="I145" s="209"/>
      <c r="J145" s="205"/>
      <c r="K145" s="205"/>
      <c r="L145" s="210"/>
      <c r="M145" s="211"/>
      <c r="N145" s="212"/>
      <c r="O145" s="212"/>
      <c r="P145" s="212"/>
      <c r="Q145" s="212"/>
      <c r="R145" s="212"/>
      <c r="S145" s="212"/>
      <c r="T145" s="213"/>
      <c r="AT145" s="214" t="s">
        <v>159</v>
      </c>
      <c r="AU145" s="214" t="s">
        <v>82</v>
      </c>
      <c r="AV145" s="14" t="s">
        <v>82</v>
      </c>
      <c r="AW145" s="14" t="s">
        <v>35</v>
      </c>
      <c r="AX145" s="14" t="s">
        <v>73</v>
      </c>
      <c r="AY145" s="214" t="s">
        <v>113</v>
      </c>
    </row>
    <row r="146" spans="1:65" s="13" customFormat="1" ht="11.25">
      <c r="B146" s="193"/>
      <c r="C146" s="194"/>
      <c r="D146" s="195" t="s">
        <v>159</v>
      </c>
      <c r="E146" s="196" t="s">
        <v>20</v>
      </c>
      <c r="F146" s="197" t="s">
        <v>210</v>
      </c>
      <c r="G146" s="194"/>
      <c r="H146" s="196" t="s">
        <v>20</v>
      </c>
      <c r="I146" s="198"/>
      <c r="J146" s="194"/>
      <c r="K146" s="194"/>
      <c r="L146" s="199"/>
      <c r="M146" s="200"/>
      <c r="N146" s="201"/>
      <c r="O146" s="201"/>
      <c r="P146" s="201"/>
      <c r="Q146" s="201"/>
      <c r="R146" s="201"/>
      <c r="S146" s="201"/>
      <c r="T146" s="202"/>
      <c r="AT146" s="203" t="s">
        <v>159</v>
      </c>
      <c r="AU146" s="203" t="s">
        <v>82</v>
      </c>
      <c r="AV146" s="13" t="s">
        <v>22</v>
      </c>
      <c r="AW146" s="13" t="s">
        <v>35</v>
      </c>
      <c r="AX146" s="13" t="s">
        <v>73</v>
      </c>
      <c r="AY146" s="203" t="s">
        <v>113</v>
      </c>
    </row>
    <row r="147" spans="1:65" s="14" customFormat="1" ht="11.25">
      <c r="B147" s="204"/>
      <c r="C147" s="205"/>
      <c r="D147" s="195" t="s">
        <v>159</v>
      </c>
      <c r="E147" s="206" t="s">
        <v>20</v>
      </c>
      <c r="F147" s="207" t="s">
        <v>82</v>
      </c>
      <c r="G147" s="205"/>
      <c r="H147" s="208">
        <v>2</v>
      </c>
      <c r="I147" s="209"/>
      <c r="J147" s="205"/>
      <c r="K147" s="205"/>
      <c r="L147" s="210"/>
      <c r="M147" s="211"/>
      <c r="N147" s="212"/>
      <c r="O147" s="212"/>
      <c r="P147" s="212"/>
      <c r="Q147" s="212"/>
      <c r="R147" s="212"/>
      <c r="S147" s="212"/>
      <c r="T147" s="213"/>
      <c r="AT147" s="214" t="s">
        <v>159</v>
      </c>
      <c r="AU147" s="214" t="s">
        <v>82</v>
      </c>
      <c r="AV147" s="14" t="s">
        <v>82</v>
      </c>
      <c r="AW147" s="14" t="s">
        <v>35</v>
      </c>
      <c r="AX147" s="14" t="s">
        <v>73</v>
      </c>
      <c r="AY147" s="214" t="s">
        <v>113</v>
      </c>
    </row>
    <row r="148" spans="1:65" s="15" customFormat="1" ht="11.25">
      <c r="B148" s="215"/>
      <c r="C148" s="216"/>
      <c r="D148" s="195" t="s">
        <v>159</v>
      </c>
      <c r="E148" s="217" t="s">
        <v>20</v>
      </c>
      <c r="F148" s="218" t="s">
        <v>162</v>
      </c>
      <c r="G148" s="216"/>
      <c r="H148" s="219">
        <v>4</v>
      </c>
      <c r="I148" s="220"/>
      <c r="J148" s="216"/>
      <c r="K148" s="216"/>
      <c r="L148" s="221"/>
      <c r="M148" s="222"/>
      <c r="N148" s="223"/>
      <c r="O148" s="223"/>
      <c r="P148" s="223"/>
      <c r="Q148" s="223"/>
      <c r="R148" s="223"/>
      <c r="S148" s="223"/>
      <c r="T148" s="224"/>
      <c r="AT148" s="225" t="s">
        <v>159</v>
      </c>
      <c r="AU148" s="225" t="s">
        <v>82</v>
      </c>
      <c r="AV148" s="15" t="s">
        <v>134</v>
      </c>
      <c r="AW148" s="15" t="s">
        <v>35</v>
      </c>
      <c r="AX148" s="15" t="s">
        <v>22</v>
      </c>
      <c r="AY148" s="225" t="s">
        <v>113</v>
      </c>
    </row>
    <row r="149" spans="1:65" s="2" customFormat="1" ht="14.45" customHeight="1">
      <c r="A149" s="36"/>
      <c r="B149" s="37"/>
      <c r="C149" s="175" t="s">
        <v>27</v>
      </c>
      <c r="D149" s="175" t="s">
        <v>116</v>
      </c>
      <c r="E149" s="176" t="s">
        <v>214</v>
      </c>
      <c r="F149" s="177" t="s">
        <v>215</v>
      </c>
      <c r="G149" s="178" t="s">
        <v>207</v>
      </c>
      <c r="H149" s="179">
        <v>35</v>
      </c>
      <c r="I149" s="180"/>
      <c r="J149" s="181">
        <f>ROUND(I149*H149,2)</f>
        <v>0</v>
      </c>
      <c r="K149" s="177" t="s">
        <v>20</v>
      </c>
      <c r="L149" s="41"/>
      <c r="M149" s="182" t="s">
        <v>20</v>
      </c>
      <c r="N149" s="183" t="s">
        <v>44</v>
      </c>
      <c r="O149" s="66"/>
      <c r="P149" s="184">
        <f>O149*H149</f>
        <v>0</v>
      </c>
      <c r="Q149" s="184">
        <v>0</v>
      </c>
      <c r="R149" s="184">
        <f>Q149*H149</f>
        <v>0</v>
      </c>
      <c r="S149" s="184">
        <v>0</v>
      </c>
      <c r="T149" s="185">
        <f>S149*H149</f>
        <v>0</v>
      </c>
      <c r="U149" s="36"/>
      <c r="V149" s="36"/>
      <c r="W149" s="36"/>
      <c r="X149" s="36"/>
      <c r="Y149" s="36"/>
      <c r="Z149" s="36"/>
      <c r="AA149" s="36"/>
      <c r="AB149" s="36"/>
      <c r="AC149" s="36"/>
      <c r="AD149" s="36"/>
      <c r="AE149" s="36"/>
      <c r="AR149" s="186" t="s">
        <v>134</v>
      </c>
      <c r="AT149" s="186" t="s">
        <v>116</v>
      </c>
      <c r="AU149" s="186" t="s">
        <v>82</v>
      </c>
      <c r="AY149" s="19" t="s">
        <v>113</v>
      </c>
      <c r="BE149" s="187">
        <f>IF(N149="základní",J149,0)</f>
        <v>0</v>
      </c>
      <c r="BF149" s="187">
        <f>IF(N149="snížená",J149,0)</f>
        <v>0</v>
      </c>
      <c r="BG149" s="187">
        <f>IF(N149="zákl. přenesená",J149,0)</f>
        <v>0</v>
      </c>
      <c r="BH149" s="187">
        <f>IF(N149="sníž. přenesená",J149,0)</f>
        <v>0</v>
      </c>
      <c r="BI149" s="187">
        <f>IF(N149="nulová",J149,0)</f>
        <v>0</v>
      </c>
      <c r="BJ149" s="19" t="s">
        <v>22</v>
      </c>
      <c r="BK149" s="187">
        <f>ROUND(I149*H149,2)</f>
        <v>0</v>
      </c>
      <c r="BL149" s="19" t="s">
        <v>134</v>
      </c>
      <c r="BM149" s="186" t="s">
        <v>216</v>
      </c>
    </row>
    <row r="150" spans="1:65" s="13" customFormat="1" ht="11.25">
      <c r="B150" s="193"/>
      <c r="C150" s="194"/>
      <c r="D150" s="195" t="s">
        <v>159</v>
      </c>
      <c r="E150" s="196" t="s">
        <v>20</v>
      </c>
      <c r="F150" s="197" t="s">
        <v>209</v>
      </c>
      <c r="G150" s="194"/>
      <c r="H150" s="196" t="s">
        <v>20</v>
      </c>
      <c r="I150" s="198"/>
      <c r="J150" s="194"/>
      <c r="K150" s="194"/>
      <c r="L150" s="199"/>
      <c r="M150" s="200"/>
      <c r="N150" s="201"/>
      <c r="O150" s="201"/>
      <c r="P150" s="201"/>
      <c r="Q150" s="201"/>
      <c r="R150" s="201"/>
      <c r="S150" s="201"/>
      <c r="T150" s="202"/>
      <c r="AT150" s="203" t="s">
        <v>159</v>
      </c>
      <c r="AU150" s="203" t="s">
        <v>82</v>
      </c>
      <c r="AV150" s="13" t="s">
        <v>22</v>
      </c>
      <c r="AW150" s="13" t="s">
        <v>35</v>
      </c>
      <c r="AX150" s="13" t="s">
        <v>73</v>
      </c>
      <c r="AY150" s="203" t="s">
        <v>113</v>
      </c>
    </row>
    <row r="151" spans="1:65" s="14" customFormat="1" ht="11.25">
      <c r="B151" s="204"/>
      <c r="C151" s="205"/>
      <c r="D151" s="195" t="s">
        <v>159</v>
      </c>
      <c r="E151" s="206" t="s">
        <v>20</v>
      </c>
      <c r="F151" s="207" t="s">
        <v>217</v>
      </c>
      <c r="G151" s="205"/>
      <c r="H151" s="208">
        <v>12</v>
      </c>
      <c r="I151" s="209"/>
      <c r="J151" s="205"/>
      <c r="K151" s="205"/>
      <c r="L151" s="210"/>
      <c r="M151" s="211"/>
      <c r="N151" s="212"/>
      <c r="O151" s="212"/>
      <c r="P151" s="212"/>
      <c r="Q151" s="212"/>
      <c r="R151" s="212"/>
      <c r="S151" s="212"/>
      <c r="T151" s="213"/>
      <c r="AT151" s="214" t="s">
        <v>159</v>
      </c>
      <c r="AU151" s="214" t="s">
        <v>82</v>
      </c>
      <c r="AV151" s="14" t="s">
        <v>82</v>
      </c>
      <c r="AW151" s="14" t="s">
        <v>35</v>
      </c>
      <c r="AX151" s="14" t="s">
        <v>73</v>
      </c>
      <c r="AY151" s="214" t="s">
        <v>113</v>
      </c>
    </row>
    <row r="152" spans="1:65" s="13" customFormat="1" ht="11.25">
      <c r="B152" s="193"/>
      <c r="C152" s="194"/>
      <c r="D152" s="195" t="s">
        <v>159</v>
      </c>
      <c r="E152" s="196" t="s">
        <v>20</v>
      </c>
      <c r="F152" s="197" t="s">
        <v>210</v>
      </c>
      <c r="G152" s="194"/>
      <c r="H152" s="196" t="s">
        <v>20</v>
      </c>
      <c r="I152" s="198"/>
      <c r="J152" s="194"/>
      <c r="K152" s="194"/>
      <c r="L152" s="199"/>
      <c r="M152" s="200"/>
      <c r="N152" s="201"/>
      <c r="O152" s="201"/>
      <c r="P152" s="201"/>
      <c r="Q152" s="201"/>
      <c r="R152" s="201"/>
      <c r="S152" s="201"/>
      <c r="T152" s="202"/>
      <c r="AT152" s="203" t="s">
        <v>159</v>
      </c>
      <c r="AU152" s="203" t="s">
        <v>82</v>
      </c>
      <c r="AV152" s="13" t="s">
        <v>22</v>
      </c>
      <c r="AW152" s="13" t="s">
        <v>35</v>
      </c>
      <c r="AX152" s="13" t="s">
        <v>73</v>
      </c>
      <c r="AY152" s="203" t="s">
        <v>113</v>
      </c>
    </row>
    <row r="153" spans="1:65" s="14" customFormat="1" ht="11.25">
      <c r="B153" s="204"/>
      <c r="C153" s="205"/>
      <c r="D153" s="195" t="s">
        <v>159</v>
      </c>
      <c r="E153" s="206" t="s">
        <v>20</v>
      </c>
      <c r="F153" s="207" t="s">
        <v>218</v>
      </c>
      <c r="G153" s="205"/>
      <c r="H153" s="208">
        <v>23</v>
      </c>
      <c r="I153" s="209"/>
      <c r="J153" s="205"/>
      <c r="K153" s="205"/>
      <c r="L153" s="210"/>
      <c r="M153" s="211"/>
      <c r="N153" s="212"/>
      <c r="O153" s="212"/>
      <c r="P153" s="212"/>
      <c r="Q153" s="212"/>
      <c r="R153" s="212"/>
      <c r="S153" s="212"/>
      <c r="T153" s="213"/>
      <c r="AT153" s="214" t="s">
        <v>159</v>
      </c>
      <c r="AU153" s="214" t="s">
        <v>82</v>
      </c>
      <c r="AV153" s="14" t="s">
        <v>82</v>
      </c>
      <c r="AW153" s="14" t="s">
        <v>35</v>
      </c>
      <c r="AX153" s="14" t="s">
        <v>73</v>
      </c>
      <c r="AY153" s="214" t="s">
        <v>113</v>
      </c>
    </row>
    <row r="154" spans="1:65" s="15" customFormat="1" ht="11.25">
      <c r="B154" s="215"/>
      <c r="C154" s="216"/>
      <c r="D154" s="195" t="s">
        <v>159</v>
      </c>
      <c r="E154" s="217" t="s">
        <v>20</v>
      </c>
      <c r="F154" s="218" t="s">
        <v>162</v>
      </c>
      <c r="G154" s="216"/>
      <c r="H154" s="219">
        <v>35</v>
      </c>
      <c r="I154" s="220"/>
      <c r="J154" s="216"/>
      <c r="K154" s="216"/>
      <c r="L154" s="221"/>
      <c r="M154" s="222"/>
      <c r="N154" s="223"/>
      <c r="O154" s="223"/>
      <c r="P154" s="223"/>
      <c r="Q154" s="223"/>
      <c r="R154" s="223"/>
      <c r="S154" s="223"/>
      <c r="T154" s="224"/>
      <c r="AT154" s="225" t="s">
        <v>159</v>
      </c>
      <c r="AU154" s="225" t="s">
        <v>82</v>
      </c>
      <c r="AV154" s="15" t="s">
        <v>134</v>
      </c>
      <c r="AW154" s="15" t="s">
        <v>35</v>
      </c>
      <c r="AX154" s="15" t="s">
        <v>22</v>
      </c>
      <c r="AY154" s="225" t="s">
        <v>113</v>
      </c>
    </row>
    <row r="155" spans="1:65" s="2" customFormat="1" ht="14.45" customHeight="1">
      <c r="A155" s="36"/>
      <c r="B155" s="37"/>
      <c r="C155" s="175" t="s">
        <v>219</v>
      </c>
      <c r="D155" s="175" t="s">
        <v>116</v>
      </c>
      <c r="E155" s="176" t="s">
        <v>220</v>
      </c>
      <c r="F155" s="177" t="s">
        <v>221</v>
      </c>
      <c r="G155" s="178" t="s">
        <v>207</v>
      </c>
      <c r="H155" s="179">
        <v>12</v>
      </c>
      <c r="I155" s="180"/>
      <c r="J155" s="181">
        <f>ROUND(I155*H155,2)</f>
        <v>0</v>
      </c>
      <c r="K155" s="177" t="s">
        <v>20</v>
      </c>
      <c r="L155" s="41"/>
      <c r="M155" s="182" t="s">
        <v>20</v>
      </c>
      <c r="N155" s="183" t="s">
        <v>44</v>
      </c>
      <c r="O155" s="66"/>
      <c r="P155" s="184">
        <f>O155*H155</f>
        <v>0</v>
      </c>
      <c r="Q155" s="184">
        <v>0</v>
      </c>
      <c r="R155" s="184">
        <f>Q155*H155</f>
        <v>0</v>
      </c>
      <c r="S155" s="184">
        <v>0</v>
      </c>
      <c r="T155" s="185">
        <f>S155*H155</f>
        <v>0</v>
      </c>
      <c r="U155" s="36"/>
      <c r="V155" s="36"/>
      <c r="W155" s="36"/>
      <c r="X155" s="36"/>
      <c r="Y155" s="36"/>
      <c r="Z155" s="36"/>
      <c r="AA155" s="36"/>
      <c r="AB155" s="36"/>
      <c r="AC155" s="36"/>
      <c r="AD155" s="36"/>
      <c r="AE155" s="36"/>
      <c r="AR155" s="186" t="s">
        <v>134</v>
      </c>
      <c r="AT155" s="186" t="s">
        <v>116</v>
      </c>
      <c r="AU155" s="186" t="s">
        <v>82</v>
      </c>
      <c r="AY155" s="19" t="s">
        <v>113</v>
      </c>
      <c r="BE155" s="187">
        <f>IF(N155="základní",J155,0)</f>
        <v>0</v>
      </c>
      <c r="BF155" s="187">
        <f>IF(N155="snížená",J155,0)</f>
        <v>0</v>
      </c>
      <c r="BG155" s="187">
        <f>IF(N155="zákl. přenesená",J155,0)</f>
        <v>0</v>
      </c>
      <c r="BH155" s="187">
        <f>IF(N155="sníž. přenesená",J155,0)</f>
        <v>0</v>
      </c>
      <c r="BI155" s="187">
        <f>IF(N155="nulová",J155,0)</f>
        <v>0</v>
      </c>
      <c r="BJ155" s="19" t="s">
        <v>22</v>
      </c>
      <c r="BK155" s="187">
        <f>ROUND(I155*H155,2)</f>
        <v>0</v>
      </c>
      <c r="BL155" s="19" t="s">
        <v>134</v>
      </c>
      <c r="BM155" s="186" t="s">
        <v>222</v>
      </c>
    </row>
    <row r="156" spans="1:65" s="13" customFormat="1" ht="11.25">
      <c r="B156" s="193"/>
      <c r="C156" s="194"/>
      <c r="D156" s="195" t="s">
        <v>159</v>
      </c>
      <c r="E156" s="196" t="s">
        <v>20</v>
      </c>
      <c r="F156" s="197" t="s">
        <v>223</v>
      </c>
      <c r="G156" s="194"/>
      <c r="H156" s="196" t="s">
        <v>20</v>
      </c>
      <c r="I156" s="198"/>
      <c r="J156" s="194"/>
      <c r="K156" s="194"/>
      <c r="L156" s="199"/>
      <c r="M156" s="200"/>
      <c r="N156" s="201"/>
      <c r="O156" s="201"/>
      <c r="P156" s="201"/>
      <c r="Q156" s="201"/>
      <c r="R156" s="201"/>
      <c r="S156" s="201"/>
      <c r="T156" s="202"/>
      <c r="AT156" s="203" t="s">
        <v>159</v>
      </c>
      <c r="AU156" s="203" t="s">
        <v>82</v>
      </c>
      <c r="AV156" s="13" t="s">
        <v>22</v>
      </c>
      <c r="AW156" s="13" t="s">
        <v>35</v>
      </c>
      <c r="AX156" s="13" t="s">
        <v>73</v>
      </c>
      <c r="AY156" s="203" t="s">
        <v>113</v>
      </c>
    </row>
    <row r="157" spans="1:65" s="14" customFormat="1" ht="11.25">
      <c r="B157" s="204"/>
      <c r="C157" s="205"/>
      <c r="D157" s="195" t="s">
        <v>159</v>
      </c>
      <c r="E157" s="206" t="s">
        <v>20</v>
      </c>
      <c r="F157" s="207" t="s">
        <v>217</v>
      </c>
      <c r="G157" s="205"/>
      <c r="H157" s="208">
        <v>12</v>
      </c>
      <c r="I157" s="209"/>
      <c r="J157" s="205"/>
      <c r="K157" s="205"/>
      <c r="L157" s="210"/>
      <c r="M157" s="211"/>
      <c r="N157" s="212"/>
      <c r="O157" s="212"/>
      <c r="P157" s="212"/>
      <c r="Q157" s="212"/>
      <c r="R157" s="212"/>
      <c r="S157" s="212"/>
      <c r="T157" s="213"/>
      <c r="AT157" s="214" t="s">
        <v>159</v>
      </c>
      <c r="AU157" s="214" t="s">
        <v>82</v>
      </c>
      <c r="AV157" s="14" t="s">
        <v>82</v>
      </c>
      <c r="AW157" s="14" t="s">
        <v>35</v>
      </c>
      <c r="AX157" s="14" t="s">
        <v>73</v>
      </c>
      <c r="AY157" s="214" t="s">
        <v>113</v>
      </c>
    </row>
    <row r="158" spans="1:65" s="15" customFormat="1" ht="11.25">
      <c r="B158" s="215"/>
      <c r="C158" s="216"/>
      <c r="D158" s="195" t="s">
        <v>159</v>
      </c>
      <c r="E158" s="217" t="s">
        <v>20</v>
      </c>
      <c r="F158" s="218" t="s">
        <v>162</v>
      </c>
      <c r="G158" s="216"/>
      <c r="H158" s="219">
        <v>12</v>
      </c>
      <c r="I158" s="220"/>
      <c r="J158" s="216"/>
      <c r="K158" s="216"/>
      <c r="L158" s="221"/>
      <c r="M158" s="222"/>
      <c r="N158" s="223"/>
      <c r="O158" s="223"/>
      <c r="P158" s="223"/>
      <c r="Q158" s="223"/>
      <c r="R158" s="223"/>
      <c r="S158" s="223"/>
      <c r="T158" s="224"/>
      <c r="AT158" s="225" t="s">
        <v>159</v>
      </c>
      <c r="AU158" s="225" t="s">
        <v>82</v>
      </c>
      <c r="AV158" s="15" t="s">
        <v>134</v>
      </c>
      <c r="AW158" s="15" t="s">
        <v>35</v>
      </c>
      <c r="AX158" s="15" t="s">
        <v>22</v>
      </c>
      <c r="AY158" s="225" t="s">
        <v>113</v>
      </c>
    </row>
    <row r="159" spans="1:65" s="2" customFormat="1" ht="14.45" customHeight="1">
      <c r="A159" s="36"/>
      <c r="B159" s="37"/>
      <c r="C159" s="175" t="s">
        <v>217</v>
      </c>
      <c r="D159" s="175" t="s">
        <v>116</v>
      </c>
      <c r="E159" s="176" t="s">
        <v>224</v>
      </c>
      <c r="F159" s="177" t="s">
        <v>225</v>
      </c>
      <c r="G159" s="178" t="s">
        <v>226</v>
      </c>
      <c r="H159" s="179">
        <v>19</v>
      </c>
      <c r="I159" s="180"/>
      <c r="J159" s="181">
        <f>ROUND(I159*H159,2)</f>
        <v>0</v>
      </c>
      <c r="K159" s="177" t="s">
        <v>20</v>
      </c>
      <c r="L159" s="41"/>
      <c r="M159" s="182" t="s">
        <v>20</v>
      </c>
      <c r="N159" s="183" t="s">
        <v>44</v>
      </c>
      <c r="O159" s="66"/>
      <c r="P159" s="184">
        <f>O159*H159</f>
        <v>0</v>
      </c>
      <c r="Q159" s="184">
        <v>0</v>
      </c>
      <c r="R159" s="184">
        <f>Q159*H159</f>
        <v>0</v>
      </c>
      <c r="S159" s="184">
        <v>0</v>
      </c>
      <c r="T159" s="185">
        <f>S159*H159</f>
        <v>0</v>
      </c>
      <c r="U159" s="36"/>
      <c r="V159" s="36"/>
      <c r="W159" s="36"/>
      <c r="X159" s="36"/>
      <c r="Y159" s="36"/>
      <c r="Z159" s="36"/>
      <c r="AA159" s="36"/>
      <c r="AB159" s="36"/>
      <c r="AC159" s="36"/>
      <c r="AD159" s="36"/>
      <c r="AE159" s="36"/>
      <c r="AR159" s="186" t="s">
        <v>134</v>
      </c>
      <c r="AT159" s="186" t="s">
        <v>116</v>
      </c>
      <c r="AU159" s="186" t="s">
        <v>82</v>
      </c>
      <c r="AY159" s="19" t="s">
        <v>113</v>
      </c>
      <c r="BE159" s="187">
        <f>IF(N159="základní",J159,0)</f>
        <v>0</v>
      </c>
      <c r="BF159" s="187">
        <f>IF(N159="snížená",J159,0)</f>
        <v>0</v>
      </c>
      <c r="BG159" s="187">
        <f>IF(N159="zákl. přenesená",J159,0)</f>
        <v>0</v>
      </c>
      <c r="BH159" s="187">
        <f>IF(N159="sníž. přenesená",J159,0)</f>
        <v>0</v>
      </c>
      <c r="BI159" s="187">
        <f>IF(N159="nulová",J159,0)</f>
        <v>0</v>
      </c>
      <c r="BJ159" s="19" t="s">
        <v>22</v>
      </c>
      <c r="BK159" s="187">
        <f>ROUND(I159*H159,2)</f>
        <v>0</v>
      </c>
      <c r="BL159" s="19" t="s">
        <v>134</v>
      </c>
      <c r="BM159" s="186" t="s">
        <v>227</v>
      </c>
    </row>
    <row r="160" spans="1:65" s="13" customFormat="1" ht="11.25">
      <c r="B160" s="193"/>
      <c r="C160" s="194"/>
      <c r="D160" s="195" t="s">
        <v>159</v>
      </c>
      <c r="E160" s="196" t="s">
        <v>20</v>
      </c>
      <c r="F160" s="197" t="s">
        <v>210</v>
      </c>
      <c r="G160" s="194"/>
      <c r="H160" s="196" t="s">
        <v>20</v>
      </c>
      <c r="I160" s="198"/>
      <c r="J160" s="194"/>
      <c r="K160" s="194"/>
      <c r="L160" s="199"/>
      <c r="M160" s="200"/>
      <c r="N160" s="201"/>
      <c r="O160" s="201"/>
      <c r="P160" s="201"/>
      <c r="Q160" s="201"/>
      <c r="R160" s="201"/>
      <c r="S160" s="201"/>
      <c r="T160" s="202"/>
      <c r="AT160" s="203" t="s">
        <v>159</v>
      </c>
      <c r="AU160" s="203" t="s">
        <v>82</v>
      </c>
      <c r="AV160" s="13" t="s">
        <v>22</v>
      </c>
      <c r="AW160" s="13" t="s">
        <v>35</v>
      </c>
      <c r="AX160" s="13" t="s">
        <v>73</v>
      </c>
      <c r="AY160" s="203" t="s">
        <v>113</v>
      </c>
    </row>
    <row r="161" spans="1:65" s="14" customFormat="1" ht="11.25">
      <c r="B161" s="204"/>
      <c r="C161" s="205"/>
      <c r="D161" s="195" t="s">
        <v>159</v>
      </c>
      <c r="E161" s="206" t="s">
        <v>20</v>
      </c>
      <c r="F161" s="207" t="s">
        <v>228</v>
      </c>
      <c r="G161" s="205"/>
      <c r="H161" s="208">
        <v>19</v>
      </c>
      <c r="I161" s="209"/>
      <c r="J161" s="205"/>
      <c r="K161" s="205"/>
      <c r="L161" s="210"/>
      <c r="M161" s="211"/>
      <c r="N161" s="212"/>
      <c r="O161" s="212"/>
      <c r="P161" s="212"/>
      <c r="Q161" s="212"/>
      <c r="R161" s="212"/>
      <c r="S161" s="212"/>
      <c r="T161" s="213"/>
      <c r="AT161" s="214" t="s">
        <v>159</v>
      </c>
      <c r="AU161" s="214" t="s">
        <v>82</v>
      </c>
      <c r="AV161" s="14" t="s">
        <v>82</v>
      </c>
      <c r="AW161" s="14" t="s">
        <v>35</v>
      </c>
      <c r="AX161" s="14" t="s">
        <v>73</v>
      </c>
      <c r="AY161" s="214" t="s">
        <v>113</v>
      </c>
    </row>
    <row r="162" spans="1:65" s="15" customFormat="1" ht="11.25">
      <c r="B162" s="215"/>
      <c r="C162" s="216"/>
      <c r="D162" s="195" t="s">
        <v>159</v>
      </c>
      <c r="E162" s="217" t="s">
        <v>20</v>
      </c>
      <c r="F162" s="218" t="s">
        <v>162</v>
      </c>
      <c r="G162" s="216"/>
      <c r="H162" s="219">
        <v>19</v>
      </c>
      <c r="I162" s="220"/>
      <c r="J162" s="216"/>
      <c r="K162" s="216"/>
      <c r="L162" s="221"/>
      <c r="M162" s="222"/>
      <c r="N162" s="223"/>
      <c r="O162" s="223"/>
      <c r="P162" s="223"/>
      <c r="Q162" s="223"/>
      <c r="R162" s="223"/>
      <c r="S162" s="223"/>
      <c r="T162" s="224"/>
      <c r="AT162" s="225" t="s">
        <v>159</v>
      </c>
      <c r="AU162" s="225" t="s">
        <v>82</v>
      </c>
      <c r="AV162" s="15" t="s">
        <v>134</v>
      </c>
      <c r="AW162" s="15" t="s">
        <v>35</v>
      </c>
      <c r="AX162" s="15" t="s">
        <v>22</v>
      </c>
      <c r="AY162" s="225" t="s">
        <v>113</v>
      </c>
    </row>
    <row r="163" spans="1:65" s="2" customFormat="1" ht="14.45" customHeight="1">
      <c r="A163" s="36"/>
      <c r="B163" s="37"/>
      <c r="C163" s="175" t="s">
        <v>229</v>
      </c>
      <c r="D163" s="175" t="s">
        <v>116</v>
      </c>
      <c r="E163" s="176" t="s">
        <v>230</v>
      </c>
      <c r="F163" s="177" t="s">
        <v>231</v>
      </c>
      <c r="G163" s="178" t="s">
        <v>207</v>
      </c>
      <c r="H163" s="179">
        <v>1</v>
      </c>
      <c r="I163" s="180"/>
      <c r="J163" s="181">
        <f>ROUND(I163*H163,2)</f>
        <v>0</v>
      </c>
      <c r="K163" s="177" t="s">
        <v>20</v>
      </c>
      <c r="L163" s="41"/>
      <c r="M163" s="182" t="s">
        <v>20</v>
      </c>
      <c r="N163" s="183" t="s">
        <v>44</v>
      </c>
      <c r="O163" s="66"/>
      <c r="P163" s="184">
        <f>O163*H163</f>
        <v>0</v>
      </c>
      <c r="Q163" s="184">
        <v>0</v>
      </c>
      <c r="R163" s="184">
        <f>Q163*H163</f>
        <v>0</v>
      </c>
      <c r="S163" s="184">
        <v>0</v>
      </c>
      <c r="T163" s="185">
        <f>S163*H163</f>
        <v>0</v>
      </c>
      <c r="U163" s="36"/>
      <c r="V163" s="36"/>
      <c r="W163" s="36"/>
      <c r="X163" s="36"/>
      <c r="Y163" s="36"/>
      <c r="Z163" s="36"/>
      <c r="AA163" s="36"/>
      <c r="AB163" s="36"/>
      <c r="AC163" s="36"/>
      <c r="AD163" s="36"/>
      <c r="AE163" s="36"/>
      <c r="AR163" s="186" t="s">
        <v>134</v>
      </c>
      <c r="AT163" s="186" t="s">
        <v>116</v>
      </c>
      <c r="AU163" s="186" t="s">
        <v>82</v>
      </c>
      <c r="AY163" s="19" t="s">
        <v>113</v>
      </c>
      <c r="BE163" s="187">
        <f>IF(N163="základní",J163,0)</f>
        <v>0</v>
      </c>
      <c r="BF163" s="187">
        <f>IF(N163="snížená",J163,0)</f>
        <v>0</v>
      </c>
      <c r="BG163" s="187">
        <f>IF(N163="zákl. přenesená",J163,0)</f>
        <v>0</v>
      </c>
      <c r="BH163" s="187">
        <f>IF(N163="sníž. přenesená",J163,0)</f>
        <v>0</v>
      </c>
      <c r="BI163" s="187">
        <f>IF(N163="nulová",J163,0)</f>
        <v>0</v>
      </c>
      <c r="BJ163" s="19" t="s">
        <v>22</v>
      </c>
      <c r="BK163" s="187">
        <f>ROUND(I163*H163,2)</f>
        <v>0</v>
      </c>
      <c r="BL163" s="19" t="s">
        <v>134</v>
      </c>
      <c r="BM163" s="186" t="s">
        <v>232</v>
      </c>
    </row>
    <row r="164" spans="1:65" s="13" customFormat="1" ht="11.25">
      <c r="B164" s="193"/>
      <c r="C164" s="194"/>
      <c r="D164" s="195" t="s">
        <v>159</v>
      </c>
      <c r="E164" s="196" t="s">
        <v>20</v>
      </c>
      <c r="F164" s="197" t="s">
        <v>210</v>
      </c>
      <c r="G164" s="194"/>
      <c r="H164" s="196" t="s">
        <v>20</v>
      </c>
      <c r="I164" s="198"/>
      <c r="J164" s="194"/>
      <c r="K164" s="194"/>
      <c r="L164" s="199"/>
      <c r="M164" s="200"/>
      <c r="N164" s="201"/>
      <c r="O164" s="201"/>
      <c r="P164" s="201"/>
      <c r="Q164" s="201"/>
      <c r="R164" s="201"/>
      <c r="S164" s="201"/>
      <c r="T164" s="202"/>
      <c r="AT164" s="203" t="s">
        <v>159</v>
      </c>
      <c r="AU164" s="203" t="s">
        <v>82</v>
      </c>
      <c r="AV164" s="13" t="s">
        <v>22</v>
      </c>
      <c r="AW164" s="13" t="s">
        <v>35</v>
      </c>
      <c r="AX164" s="13" t="s">
        <v>73</v>
      </c>
      <c r="AY164" s="203" t="s">
        <v>113</v>
      </c>
    </row>
    <row r="165" spans="1:65" s="14" customFormat="1" ht="11.25">
      <c r="B165" s="204"/>
      <c r="C165" s="205"/>
      <c r="D165" s="195" t="s">
        <v>159</v>
      </c>
      <c r="E165" s="206" t="s">
        <v>20</v>
      </c>
      <c r="F165" s="207" t="s">
        <v>22</v>
      </c>
      <c r="G165" s="205"/>
      <c r="H165" s="208">
        <v>1</v>
      </c>
      <c r="I165" s="209"/>
      <c r="J165" s="205"/>
      <c r="K165" s="205"/>
      <c r="L165" s="210"/>
      <c r="M165" s="211"/>
      <c r="N165" s="212"/>
      <c r="O165" s="212"/>
      <c r="P165" s="212"/>
      <c r="Q165" s="212"/>
      <c r="R165" s="212"/>
      <c r="S165" s="212"/>
      <c r="T165" s="213"/>
      <c r="AT165" s="214" t="s">
        <v>159</v>
      </c>
      <c r="AU165" s="214" t="s">
        <v>82</v>
      </c>
      <c r="AV165" s="14" t="s">
        <v>82</v>
      </c>
      <c r="AW165" s="14" t="s">
        <v>35</v>
      </c>
      <c r="AX165" s="14" t="s">
        <v>73</v>
      </c>
      <c r="AY165" s="214" t="s">
        <v>113</v>
      </c>
    </row>
    <row r="166" spans="1:65" s="15" customFormat="1" ht="11.25">
      <c r="B166" s="215"/>
      <c r="C166" s="216"/>
      <c r="D166" s="195" t="s">
        <v>159</v>
      </c>
      <c r="E166" s="217" t="s">
        <v>20</v>
      </c>
      <c r="F166" s="218" t="s">
        <v>162</v>
      </c>
      <c r="G166" s="216"/>
      <c r="H166" s="219">
        <v>1</v>
      </c>
      <c r="I166" s="220"/>
      <c r="J166" s="216"/>
      <c r="K166" s="216"/>
      <c r="L166" s="221"/>
      <c r="M166" s="222"/>
      <c r="N166" s="223"/>
      <c r="O166" s="223"/>
      <c r="P166" s="223"/>
      <c r="Q166" s="223"/>
      <c r="R166" s="223"/>
      <c r="S166" s="223"/>
      <c r="T166" s="224"/>
      <c r="AT166" s="225" t="s">
        <v>159</v>
      </c>
      <c r="AU166" s="225" t="s">
        <v>82</v>
      </c>
      <c r="AV166" s="15" t="s">
        <v>134</v>
      </c>
      <c r="AW166" s="15" t="s">
        <v>35</v>
      </c>
      <c r="AX166" s="15" t="s">
        <v>22</v>
      </c>
      <c r="AY166" s="225" t="s">
        <v>113</v>
      </c>
    </row>
    <row r="167" spans="1:65" s="2" customFormat="1" ht="14.45" customHeight="1">
      <c r="A167" s="36"/>
      <c r="B167" s="37"/>
      <c r="C167" s="175" t="s">
        <v>233</v>
      </c>
      <c r="D167" s="175" t="s">
        <v>116</v>
      </c>
      <c r="E167" s="176" t="s">
        <v>234</v>
      </c>
      <c r="F167" s="177" t="s">
        <v>235</v>
      </c>
      <c r="G167" s="178" t="s">
        <v>226</v>
      </c>
      <c r="H167" s="179">
        <v>199</v>
      </c>
      <c r="I167" s="180"/>
      <c r="J167" s="181">
        <f>ROUND(I167*H167,2)</f>
        <v>0</v>
      </c>
      <c r="K167" s="177" t="s">
        <v>20</v>
      </c>
      <c r="L167" s="41"/>
      <c r="M167" s="182" t="s">
        <v>20</v>
      </c>
      <c r="N167" s="183" t="s">
        <v>44</v>
      </c>
      <c r="O167" s="66"/>
      <c r="P167" s="184">
        <f>O167*H167</f>
        <v>0</v>
      </c>
      <c r="Q167" s="184">
        <v>0</v>
      </c>
      <c r="R167" s="184">
        <f>Q167*H167</f>
        <v>0</v>
      </c>
      <c r="S167" s="184">
        <v>0</v>
      </c>
      <c r="T167" s="185">
        <f>S167*H167</f>
        <v>0</v>
      </c>
      <c r="U167" s="36"/>
      <c r="V167" s="36"/>
      <c r="W167" s="36"/>
      <c r="X167" s="36"/>
      <c r="Y167" s="36"/>
      <c r="Z167" s="36"/>
      <c r="AA167" s="36"/>
      <c r="AB167" s="36"/>
      <c r="AC167" s="36"/>
      <c r="AD167" s="36"/>
      <c r="AE167" s="36"/>
      <c r="AR167" s="186" t="s">
        <v>134</v>
      </c>
      <c r="AT167" s="186" t="s">
        <v>116</v>
      </c>
      <c r="AU167" s="186" t="s">
        <v>82</v>
      </c>
      <c r="AY167" s="19" t="s">
        <v>113</v>
      </c>
      <c r="BE167" s="187">
        <f>IF(N167="základní",J167,0)</f>
        <v>0</v>
      </c>
      <c r="BF167" s="187">
        <f>IF(N167="snížená",J167,0)</f>
        <v>0</v>
      </c>
      <c r="BG167" s="187">
        <f>IF(N167="zákl. přenesená",J167,0)</f>
        <v>0</v>
      </c>
      <c r="BH167" s="187">
        <f>IF(N167="sníž. přenesená",J167,0)</f>
        <v>0</v>
      </c>
      <c r="BI167" s="187">
        <f>IF(N167="nulová",J167,0)</f>
        <v>0</v>
      </c>
      <c r="BJ167" s="19" t="s">
        <v>22</v>
      </c>
      <c r="BK167" s="187">
        <f>ROUND(I167*H167,2)</f>
        <v>0</v>
      </c>
      <c r="BL167" s="19" t="s">
        <v>134</v>
      </c>
      <c r="BM167" s="186" t="s">
        <v>236</v>
      </c>
    </row>
    <row r="168" spans="1:65" s="13" customFormat="1" ht="11.25">
      <c r="B168" s="193"/>
      <c r="C168" s="194"/>
      <c r="D168" s="195" t="s">
        <v>159</v>
      </c>
      <c r="E168" s="196" t="s">
        <v>20</v>
      </c>
      <c r="F168" s="197" t="s">
        <v>209</v>
      </c>
      <c r="G168" s="194"/>
      <c r="H168" s="196" t="s">
        <v>20</v>
      </c>
      <c r="I168" s="198"/>
      <c r="J168" s="194"/>
      <c r="K168" s="194"/>
      <c r="L168" s="199"/>
      <c r="M168" s="200"/>
      <c r="N168" s="201"/>
      <c r="O168" s="201"/>
      <c r="P168" s="201"/>
      <c r="Q168" s="201"/>
      <c r="R168" s="201"/>
      <c r="S168" s="201"/>
      <c r="T168" s="202"/>
      <c r="AT168" s="203" t="s">
        <v>159</v>
      </c>
      <c r="AU168" s="203" t="s">
        <v>82</v>
      </c>
      <c r="AV168" s="13" t="s">
        <v>22</v>
      </c>
      <c r="AW168" s="13" t="s">
        <v>35</v>
      </c>
      <c r="AX168" s="13" t="s">
        <v>73</v>
      </c>
      <c r="AY168" s="203" t="s">
        <v>113</v>
      </c>
    </row>
    <row r="169" spans="1:65" s="14" customFormat="1" ht="11.25">
      <c r="B169" s="204"/>
      <c r="C169" s="205"/>
      <c r="D169" s="195" t="s">
        <v>159</v>
      </c>
      <c r="E169" s="206" t="s">
        <v>20</v>
      </c>
      <c r="F169" s="207" t="s">
        <v>237</v>
      </c>
      <c r="G169" s="205"/>
      <c r="H169" s="208">
        <v>76</v>
      </c>
      <c r="I169" s="209"/>
      <c r="J169" s="205"/>
      <c r="K169" s="205"/>
      <c r="L169" s="210"/>
      <c r="M169" s="211"/>
      <c r="N169" s="212"/>
      <c r="O169" s="212"/>
      <c r="P169" s="212"/>
      <c r="Q169" s="212"/>
      <c r="R169" s="212"/>
      <c r="S169" s="212"/>
      <c r="T169" s="213"/>
      <c r="AT169" s="214" t="s">
        <v>159</v>
      </c>
      <c r="AU169" s="214" t="s">
        <v>82</v>
      </c>
      <c r="AV169" s="14" t="s">
        <v>82</v>
      </c>
      <c r="AW169" s="14" t="s">
        <v>35</v>
      </c>
      <c r="AX169" s="14" t="s">
        <v>73</v>
      </c>
      <c r="AY169" s="214" t="s">
        <v>113</v>
      </c>
    </row>
    <row r="170" spans="1:65" s="13" customFormat="1" ht="11.25">
      <c r="B170" s="193"/>
      <c r="C170" s="194"/>
      <c r="D170" s="195" t="s">
        <v>159</v>
      </c>
      <c r="E170" s="196" t="s">
        <v>20</v>
      </c>
      <c r="F170" s="197" t="s">
        <v>210</v>
      </c>
      <c r="G170" s="194"/>
      <c r="H170" s="196" t="s">
        <v>20</v>
      </c>
      <c r="I170" s="198"/>
      <c r="J170" s="194"/>
      <c r="K170" s="194"/>
      <c r="L170" s="199"/>
      <c r="M170" s="200"/>
      <c r="N170" s="201"/>
      <c r="O170" s="201"/>
      <c r="P170" s="201"/>
      <c r="Q170" s="201"/>
      <c r="R170" s="201"/>
      <c r="S170" s="201"/>
      <c r="T170" s="202"/>
      <c r="AT170" s="203" t="s">
        <v>159</v>
      </c>
      <c r="AU170" s="203" t="s">
        <v>82</v>
      </c>
      <c r="AV170" s="13" t="s">
        <v>22</v>
      </c>
      <c r="AW170" s="13" t="s">
        <v>35</v>
      </c>
      <c r="AX170" s="13" t="s">
        <v>73</v>
      </c>
      <c r="AY170" s="203" t="s">
        <v>113</v>
      </c>
    </row>
    <row r="171" spans="1:65" s="14" customFormat="1" ht="11.25">
      <c r="B171" s="204"/>
      <c r="C171" s="205"/>
      <c r="D171" s="195" t="s">
        <v>159</v>
      </c>
      <c r="E171" s="206" t="s">
        <v>20</v>
      </c>
      <c r="F171" s="207" t="s">
        <v>238</v>
      </c>
      <c r="G171" s="205"/>
      <c r="H171" s="208">
        <v>123</v>
      </c>
      <c r="I171" s="209"/>
      <c r="J171" s="205"/>
      <c r="K171" s="205"/>
      <c r="L171" s="210"/>
      <c r="M171" s="211"/>
      <c r="N171" s="212"/>
      <c r="O171" s="212"/>
      <c r="P171" s="212"/>
      <c r="Q171" s="212"/>
      <c r="R171" s="212"/>
      <c r="S171" s="212"/>
      <c r="T171" s="213"/>
      <c r="AT171" s="214" t="s">
        <v>159</v>
      </c>
      <c r="AU171" s="214" t="s">
        <v>82</v>
      </c>
      <c r="AV171" s="14" t="s">
        <v>82</v>
      </c>
      <c r="AW171" s="14" t="s">
        <v>35</v>
      </c>
      <c r="AX171" s="14" t="s">
        <v>73</v>
      </c>
      <c r="AY171" s="214" t="s">
        <v>113</v>
      </c>
    </row>
    <row r="172" spans="1:65" s="15" customFormat="1" ht="11.25">
      <c r="B172" s="215"/>
      <c r="C172" s="216"/>
      <c r="D172" s="195" t="s">
        <v>159</v>
      </c>
      <c r="E172" s="217" t="s">
        <v>20</v>
      </c>
      <c r="F172" s="218" t="s">
        <v>162</v>
      </c>
      <c r="G172" s="216"/>
      <c r="H172" s="219">
        <v>199</v>
      </c>
      <c r="I172" s="220"/>
      <c r="J172" s="216"/>
      <c r="K172" s="216"/>
      <c r="L172" s="221"/>
      <c r="M172" s="222"/>
      <c r="N172" s="223"/>
      <c r="O172" s="223"/>
      <c r="P172" s="223"/>
      <c r="Q172" s="223"/>
      <c r="R172" s="223"/>
      <c r="S172" s="223"/>
      <c r="T172" s="224"/>
      <c r="AT172" s="225" t="s">
        <v>159</v>
      </c>
      <c r="AU172" s="225" t="s">
        <v>82</v>
      </c>
      <c r="AV172" s="15" t="s">
        <v>134</v>
      </c>
      <c r="AW172" s="15" t="s">
        <v>35</v>
      </c>
      <c r="AX172" s="15" t="s">
        <v>22</v>
      </c>
      <c r="AY172" s="225" t="s">
        <v>113</v>
      </c>
    </row>
    <row r="173" spans="1:65" s="2" customFormat="1" ht="14.45" customHeight="1">
      <c r="A173" s="36"/>
      <c r="B173" s="37"/>
      <c r="C173" s="175" t="s">
        <v>8</v>
      </c>
      <c r="D173" s="175" t="s">
        <v>116</v>
      </c>
      <c r="E173" s="176" t="s">
        <v>239</v>
      </c>
      <c r="F173" s="177" t="s">
        <v>240</v>
      </c>
      <c r="G173" s="178" t="s">
        <v>207</v>
      </c>
      <c r="H173" s="179">
        <v>1</v>
      </c>
      <c r="I173" s="180"/>
      <c r="J173" s="181">
        <f>ROUND(I173*H173,2)</f>
        <v>0</v>
      </c>
      <c r="K173" s="177" t="s">
        <v>20</v>
      </c>
      <c r="L173" s="41"/>
      <c r="M173" s="182" t="s">
        <v>20</v>
      </c>
      <c r="N173" s="183" t="s">
        <v>44</v>
      </c>
      <c r="O173" s="66"/>
      <c r="P173" s="184">
        <f>O173*H173</f>
        <v>0</v>
      </c>
      <c r="Q173" s="184">
        <v>0</v>
      </c>
      <c r="R173" s="184">
        <f>Q173*H173</f>
        <v>0</v>
      </c>
      <c r="S173" s="184">
        <v>0</v>
      </c>
      <c r="T173" s="185">
        <f>S173*H173</f>
        <v>0</v>
      </c>
      <c r="U173" s="36"/>
      <c r="V173" s="36"/>
      <c r="W173" s="36"/>
      <c r="X173" s="36"/>
      <c r="Y173" s="36"/>
      <c r="Z173" s="36"/>
      <c r="AA173" s="36"/>
      <c r="AB173" s="36"/>
      <c r="AC173" s="36"/>
      <c r="AD173" s="36"/>
      <c r="AE173" s="36"/>
      <c r="AR173" s="186" t="s">
        <v>134</v>
      </c>
      <c r="AT173" s="186" t="s">
        <v>116</v>
      </c>
      <c r="AU173" s="186" t="s">
        <v>82</v>
      </c>
      <c r="AY173" s="19" t="s">
        <v>113</v>
      </c>
      <c r="BE173" s="187">
        <f>IF(N173="základní",J173,0)</f>
        <v>0</v>
      </c>
      <c r="BF173" s="187">
        <f>IF(N173="snížená",J173,0)</f>
        <v>0</v>
      </c>
      <c r="BG173" s="187">
        <f>IF(N173="zákl. přenesená",J173,0)</f>
        <v>0</v>
      </c>
      <c r="BH173" s="187">
        <f>IF(N173="sníž. přenesená",J173,0)</f>
        <v>0</v>
      </c>
      <c r="BI173" s="187">
        <f>IF(N173="nulová",J173,0)</f>
        <v>0</v>
      </c>
      <c r="BJ173" s="19" t="s">
        <v>22</v>
      </c>
      <c r="BK173" s="187">
        <f>ROUND(I173*H173,2)</f>
        <v>0</v>
      </c>
      <c r="BL173" s="19" t="s">
        <v>134</v>
      </c>
      <c r="BM173" s="186" t="s">
        <v>241</v>
      </c>
    </row>
    <row r="174" spans="1:65" s="13" customFormat="1" ht="11.25">
      <c r="B174" s="193"/>
      <c r="C174" s="194"/>
      <c r="D174" s="195" t="s">
        <v>159</v>
      </c>
      <c r="E174" s="196" t="s">
        <v>20</v>
      </c>
      <c r="F174" s="197" t="s">
        <v>210</v>
      </c>
      <c r="G174" s="194"/>
      <c r="H174" s="196" t="s">
        <v>20</v>
      </c>
      <c r="I174" s="198"/>
      <c r="J174" s="194"/>
      <c r="K174" s="194"/>
      <c r="L174" s="199"/>
      <c r="M174" s="200"/>
      <c r="N174" s="201"/>
      <c r="O174" s="201"/>
      <c r="P174" s="201"/>
      <c r="Q174" s="201"/>
      <c r="R174" s="201"/>
      <c r="S174" s="201"/>
      <c r="T174" s="202"/>
      <c r="AT174" s="203" t="s">
        <v>159</v>
      </c>
      <c r="AU174" s="203" t="s">
        <v>82</v>
      </c>
      <c r="AV174" s="13" t="s">
        <v>22</v>
      </c>
      <c r="AW174" s="13" t="s">
        <v>35</v>
      </c>
      <c r="AX174" s="13" t="s">
        <v>73</v>
      </c>
      <c r="AY174" s="203" t="s">
        <v>113</v>
      </c>
    </row>
    <row r="175" spans="1:65" s="14" customFormat="1" ht="11.25">
      <c r="B175" s="204"/>
      <c r="C175" s="205"/>
      <c r="D175" s="195" t="s">
        <v>159</v>
      </c>
      <c r="E175" s="206" t="s">
        <v>20</v>
      </c>
      <c r="F175" s="207" t="s">
        <v>22</v>
      </c>
      <c r="G175" s="205"/>
      <c r="H175" s="208">
        <v>1</v>
      </c>
      <c r="I175" s="209"/>
      <c r="J175" s="205"/>
      <c r="K175" s="205"/>
      <c r="L175" s="210"/>
      <c r="M175" s="211"/>
      <c r="N175" s="212"/>
      <c r="O175" s="212"/>
      <c r="P175" s="212"/>
      <c r="Q175" s="212"/>
      <c r="R175" s="212"/>
      <c r="S175" s="212"/>
      <c r="T175" s="213"/>
      <c r="AT175" s="214" t="s">
        <v>159</v>
      </c>
      <c r="AU175" s="214" t="s">
        <v>82</v>
      </c>
      <c r="AV175" s="14" t="s">
        <v>82</v>
      </c>
      <c r="AW175" s="14" t="s">
        <v>35</v>
      </c>
      <c r="AX175" s="14" t="s">
        <v>73</v>
      </c>
      <c r="AY175" s="214" t="s">
        <v>113</v>
      </c>
    </row>
    <row r="176" spans="1:65" s="15" customFormat="1" ht="11.25">
      <c r="B176" s="215"/>
      <c r="C176" s="216"/>
      <c r="D176" s="195" t="s">
        <v>159</v>
      </c>
      <c r="E176" s="217" t="s">
        <v>20</v>
      </c>
      <c r="F176" s="218" t="s">
        <v>162</v>
      </c>
      <c r="G176" s="216"/>
      <c r="H176" s="219">
        <v>1</v>
      </c>
      <c r="I176" s="220"/>
      <c r="J176" s="216"/>
      <c r="K176" s="216"/>
      <c r="L176" s="221"/>
      <c r="M176" s="222"/>
      <c r="N176" s="223"/>
      <c r="O176" s="223"/>
      <c r="P176" s="223"/>
      <c r="Q176" s="223"/>
      <c r="R176" s="223"/>
      <c r="S176" s="223"/>
      <c r="T176" s="224"/>
      <c r="AT176" s="225" t="s">
        <v>159</v>
      </c>
      <c r="AU176" s="225" t="s">
        <v>82</v>
      </c>
      <c r="AV176" s="15" t="s">
        <v>134</v>
      </c>
      <c r="AW176" s="15" t="s">
        <v>35</v>
      </c>
      <c r="AX176" s="15" t="s">
        <v>22</v>
      </c>
      <c r="AY176" s="225" t="s">
        <v>113</v>
      </c>
    </row>
    <row r="177" spans="1:65" s="2" customFormat="1" ht="14.45" customHeight="1">
      <c r="A177" s="36"/>
      <c r="B177" s="37"/>
      <c r="C177" s="175" t="s">
        <v>242</v>
      </c>
      <c r="D177" s="175" t="s">
        <v>116</v>
      </c>
      <c r="E177" s="176" t="s">
        <v>243</v>
      </c>
      <c r="F177" s="177" t="s">
        <v>244</v>
      </c>
      <c r="G177" s="178" t="s">
        <v>207</v>
      </c>
      <c r="H177" s="179">
        <v>2</v>
      </c>
      <c r="I177" s="180"/>
      <c r="J177" s="181">
        <f>ROUND(I177*H177,2)</f>
        <v>0</v>
      </c>
      <c r="K177" s="177" t="s">
        <v>20</v>
      </c>
      <c r="L177" s="41"/>
      <c r="M177" s="182" t="s">
        <v>20</v>
      </c>
      <c r="N177" s="183" t="s">
        <v>44</v>
      </c>
      <c r="O177" s="66"/>
      <c r="P177" s="184">
        <f>O177*H177</f>
        <v>0</v>
      </c>
      <c r="Q177" s="184">
        <v>0</v>
      </c>
      <c r="R177" s="184">
        <f>Q177*H177</f>
        <v>0</v>
      </c>
      <c r="S177" s="184">
        <v>0</v>
      </c>
      <c r="T177" s="185">
        <f>S177*H177</f>
        <v>0</v>
      </c>
      <c r="U177" s="36"/>
      <c r="V177" s="36"/>
      <c r="W177" s="36"/>
      <c r="X177" s="36"/>
      <c r="Y177" s="36"/>
      <c r="Z177" s="36"/>
      <c r="AA177" s="36"/>
      <c r="AB177" s="36"/>
      <c r="AC177" s="36"/>
      <c r="AD177" s="36"/>
      <c r="AE177" s="36"/>
      <c r="AR177" s="186" t="s">
        <v>134</v>
      </c>
      <c r="AT177" s="186" t="s">
        <v>116</v>
      </c>
      <c r="AU177" s="186" t="s">
        <v>82</v>
      </c>
      <c r="AY177" s="19" t="s">
        <v>113</v>
      </c>
      <c r="BE177" s="187">
        <f>IF(N177="základní",J177,0)</f>
        <v>0</v>
      </c>
      <c r="BF177" s="187">
        <f>IF(N177="snížená",J177,0)</f>
        <v>0</v>
      </c>
      <c r="BG177" s="187">
        <f>IF(N177="zákl. přenesená",J177,0)</f>
        <v>0</v>
      </c>
      <c r="BH177" s="187">
        <f>IF(N177="sníž. přenesená",J177,0)</f>
        <v>0</v>
      </c>
      <c r="BI177" s="187">
        <f>IF(N177="nulová",J177,0)</f>
        <v>0</v>
      </c>
      <c r="BJ177" s="19" t="s">
        <v>22</v>
      </c>
      <c r="BK177" s="187">
        <f>ROUND(I177*H177,2)</f>
        <v>0</v>
      </c>
      <c r="BL177" s="19" t="s">
        <v>134</v>
      </c>
      <c r="BM177" s="186" t="s">
        <v>245</v>
      </c>
    </row>
    <row r="178" spans="1:65" s="13" customFormat="1" ht="11.25">
      <c r="B178" s="193"/>
      <c r="C178" s="194"/>
      <c r="D178" s="195" t="s">
        <v>159</v>
      </c>
      <c r="E178" s="196" t="s">
        <v>20</v>
      </c>
      <c r="F178" s="197" t="s">
        <v>210</v>
      </c>
      <c r="G178" s="194"/>
      <c r="H178" s="196" t="s">
        <v>20</v>
      </c>
      <c r="I178" s="198"/>
      <c r="J178" s="194"/>
      <c r="K178" s="194"/>
      <c r="L178" s="199"/>
      <c r="M178" s="200"/>
      <c r="N178" s="201"/>
      <c r="O178" s="201"/>
      <c r="P178" s="201"/>
      <c r="Q178" s="201"/>
      <c r="R178" s="201"/>
      <c r="S178" s="201"/>
      <c r="T178" s="202"/>
      <c r="AT178" s="203" t="s">
        <v>159</v>
      </c>
      <c r="AU178" s="203" t="s">
        <v>82</v>
      </c>
      <c r="AV178" s="13" t="s">
        <v>22</v>
      </c>
      <c r="AW178" s="13" t="s">
        <v>35</v>
      </c>
      <c r="AX178" s="13" t="s">
        <v>73</v>
      </c>
      <c r="AY178" s="203" t="s">
        <v>113</v>
      </c>
    </row>
    <row r="179" spans="1:65" s="14" customFormat="1" ht="11.25">
      <c r="B179" s="204"/>
      <c r="C179" s="205"/>
      <c r="D179" s="195" t="s">
        <v>159</v>
      </c>
      <c r="E179" s="206" t="s">
        <v>20</v>
      </c>
      <c r="F179" s="207" t="s">
        <v>82</v>
      </c>
      <c r="G179" s="205"/>
      <c r="H179" s="208">
        <v>2</v>
      </c>
      <c r="I179" s="209"/>
      <c r="J179" s="205"/>
      <c r="K179" s="205"/>
      <c r="L179" s="210"/>
      <c r="M179" s="211"/>
      <c r="N179" s="212"/>
      <c r="O179" s="212"/>
      <c r="P179" s="212"/>
      <c r="Q179" s="212"/>
      <c r="R179" s="212"/>
      <c r="S179" s="212"/>
      <c r="T179" s="213"/>
      <c r="AT179" s="214" t="s">
        <v>159</v>
      </c>
      <c r="AU179" s="214" t="s">
        <v>82</v>
      </c>
      <c r="AV179" s="14" t="s">
        <v>82</v>
      </c>
      <c r="AW179" s="14" t="s">
        <v>35</v>
      </c>
      <c r="AX179" s="14" t="s">
        <v>73</v>
      </c>
      <c r="AY179" s="214" t="s">
        <v>113</v>
      </c>
    </row>
    <row r="180" spans="1:65" s="15" customFormat="1" ht="11.25">
      <c r="B180" s="215"/>
      <c r="C180" s="216"/>
      <c r="D180" s="195" t="s">
        <v>159</v>
      </c>
      <c r="E180" s="217" t="s">
        <v>20</v>
      </c>
      <c r="F180" s="218" t="s">
        <v>162</v>
      </c>
      <c r="G180" s="216"/>
      <c r="H180" s="219">
        <v>2</v>
      </c>
      <c r="I180" s="220"/>
      <c r="J180" s="216"/>
      <c r="K180" s="216"/>
      <c r="L180" s="221"/>
      <c r="M180" s="222"/>
      <c r="N180" s="223"/>
      <c r="O180" s="223"/>
      <c r="P180" s="223"/>
      <c r="Q180" s="223"/>
      <c r="R180" s="223"/>
      <c r="S180" s="223"/>
      <c r="T180" s="224"/>
      <c r="AT180" s="225" t="s">
        <v>159</v>
      </c>
      <c r="AU180" s="225" t="s">
        <v>82</v>
      </c>
      <c r="AV180" s="15" t="s">
        <v>134</v>
      </c>
      <c r="AW180" s="15" t="s">
        <v>35</v>
      </c>
      <c r="AX180" s="15" t="s">
        <v>22</v>
      </c>
      <c r="AY180" s="225" t="s">
        <v>113</v>
      </c>
    </row>
    <row r="181" spans="1:65" s="2" customFormat="1" ht="14.45" customHeight="1">
      <c r="A181" s="36"/>
      <c r="B181" s="37"/>
      <c r="C181" s="175" t="s">
        <v>246</v>
      </c>
      <c r="D181" s="175" t="s">
        <v>116</v>
      </c>
      <c r="E181" s="176" t="s">
        <v>247</v>
      </c>
      <c r="F181" s="177" t="s">
        <v>248</v>
      </c>
      <c r="G181" s="178" t="s">
        <v>207</v>
      </c>
      <c r="H181" s="179">
        <v>1</v>
      </c>
      <c r="I181" s="180"/>
      <c r="J181" s="181">
        <f>ROUND(I181*H181,2)</f>
        <v>0</v>
      </c>
      <c r="K181" s="177" t="s">
        <v>20</v>
      </c>
      <c r="L181" s="41"/>
      <c r="M181" s="182" t="s">
        <v>20</v>
      </c>
      <c r="N181" s="183" t="s">
        <v>44</v>
      </c>
      <c r="O181" s="66"/>
      <c r="P181" s="184">
        <f>O181*H181</f>
        <v>0</v>
      </c>
      <c r="Q181" s="184">
        <v>0</v>
      </c>
      <c r="R181" s="184">
        <f>Q181*H181</f>
        <v>0</v>
      </c>
      <c r="S181" s="184">
        <v>0</v>
      </c>
      <c r="T181" s="185">
        <f>S181*H181</f>
        <v>0</v>
      </c>
      <c r="U181" s="36"/>
      <c r="V181" s="36"/>
      <c r="W181" s="36"/>
      <c r="X181" s="36"/>
      <c r="Y181" s="36"/>
      <c r="Z181" s="36"/>
      <c r="AA181" s="36"/>
      <c r="AB181" s="36"/>
      <c r="AC181" s="36"/>
      <c r="AD181" s="36"/>
      <c r="AE181" s="36"/>
      <c r="AR181" s="186" t="s">
        <v>134</v>
      </c>
      <c r="AT181" s="186" t="s">
        <v>116</v>
      </c>
      <c r="AU181" s="186" t="s">
        <v>82</v>
      </c>
      <c r="AY181" s="19" t="s">
        <v>113</v>
      </c>
      <c r="BE181" s="187">
        <f>IF(N181="základní",J181,0)</f>
        <v>0</v>
      </c>
      <c r="BF181" s="187">
        <f>IF(N181="snížená",J181,0)</f>
        <v>0</v>
      </c>
      <c r="BG181" s="187">
        <f>IF(N181="zákl. přenesená",J181,0)</f>
        <v>0</v>
      </c>
      <c r="BH181" s="187">
        <f>IF(N181="sníž. přenesená",J181,0)</f>
        <v>0</v>
      </c>
      <c r="BI181" s="187">
        <f>IF(N181="nulová",J181,0)</f>
        <v>0</v>
      </c>
      <c r="BJ181" s="19" t="s">
        <v>22</v>
      </c>
      <c r="BK181" s="187">
        <f>ROUND(I181*H181,2)</f>
        <v>0</v>
      </c>
      <c r="BL181" s="19" t="s">
        <v>134</v>
      </c>
      <c r="BM181" s="186" t="s">
        <v>249</v>
      </c>
    </row>
    <row r="182" spans="1:65" s="13" customFormat="1" ht="11.25">
      <c r="B182" s="193"/>
      <c r="C182" s="194"/>
      <c r="D182" s="195" t="s">
        <v>159</v>
      </c>
      <c r="E182" s="196" t="s">
        <v>20</v>
      </c>
      <c r="F182" s="197" t="s">
        <v>210</v>
      </c>
      <c r="G182" s="194"/>
      <c r="H182" s="196" t="s">
        <v>20</v>
      </c>
      <c r="I182" s="198"/>
      <c r="J182" s="194"/>
      <c r="K182" s="194"/>
      <c r="L182" s="199"/>
      <c r="M182" s="200"/>
      <c r="N182" s="201"/>
      <c r="O182" s="201"/>
      <c r="P182" s="201"/>
      <c r="Q182" s="201"/>
      <c r="R182" s="201"/>
      <c r="S182" s="201"/>
      <c r="T182" s="202"/>
      <c r="AT182" s="203" t="s">
        <v>159</v>
      </c>
      <c r="AU182" s="203" t="s">
        <v>82</v>
      </c>
      <c r="AV182" s="13" t="s">
        <v>22</v>
      </c>
      <c r="AW182" s="13" t="s">
        <v>35</v>
      </c>
      <c r="AX182" s="13" t="s">
        <v>73</v>
      </c>
      <c r="AY182" s="203" t="s">
        <v>113</v>
      </c>
    </row>
    <row r="183" spans="1:65" s="14" customFormat="1" ht="11.25">
      <c r="B183" s="204"/>
      <c r="C183" s="205"/>
      <c r="D183" s="195" t="s">
        <v>159</v>
      </c>
      <c r="E183" s="206" t="s">
        <v>20</v>
      </c>
      <c r="F183" s="207" t="s">
        <v>22</v>
      </c>
      <c r="G183" s="205"/>
      <c r="H183" s="208">
        <v>1</v>
      </c>
      <c r="I183" s="209"/>
      <c r="J183" s="205"/>
      <c r="K183" s="205"/>
      <c r="L183" s="210"/>
      <c r="M183" s="211"/>
      <c r="N183" s="212"/>
      <c r="O183" s="212"/>
      <c r="P183" s="212"/>
      <c r="Q183" s="212"/>
      <c r="R183" s="212"/>
      <c r="S183" s="212"/>
      <c r="T183" s="213"/>
      <c r="AT183" s="214" t="s">
        <v>159</v>
      </c>
      <c r="AU183" s="214" t="s">
        <v>82</v>
      </c>
      <c r="AV183" s="14" t="s">
        <v>82</v>
      </c>
      <c r="AW183" s="14" t="s">
        <v>35</v>
      </c>
      <c r="AX183" s="14" t="s">
        <v>73</v>
      </c>
      <c r="AY183" s="214" t="s">
        <v>113</v>
      </c>
    </row>
    <row r="184" spans="1:65" s="15" customFormat="1" ht="11.25">
      <c r="B184" s="215"/>
      <c r="C184" s="216"/>
      <c r="D184" s="195" t="s">
        <v>159</v>
      </c>
      <c r="E184" s="217" t="s">
        <v>20</v>
      </c>
      <c r="F184" s="218" t="s">
        <v>162</v>
      </c>
      <c r="G184" s="216"/>
      <c r="H184" s="219">
        <v>1</v>
      </c>
      <c r="I184" s="220"/>
      <c r="J184" s="216"/>
      <c r="K184" s="216"/>
      <c r="L184" s="221"/>
      <c r="M184" s="222"/>
      <c r="N184" s="223"/>
      <c r="O184" s="223"/>
      <c r="P184" s="223"/>
      <c r="Q184" s="223"/>
      <c r="R184" s="223"/>
      <c r="S184" s="223"/>
      <c r="T184" s="224"/>
      <c r="AT184" s="225" t="s">
        <v>159</v>
      </c>
      <c r="AU184" s="225" t="s">
        <v>82</v>
      </c>
      <c r="AV184" s="15" t="s">
        <v>134</v>
      </c>
      <c r="AW184" s="15" t="s">
        <v>35</v>
      </c>
      <c r="AX184" s="15" t="s">
        <v>22</v>
      </c>
      <c r="AY184" s="225" t="s">
        <v>113</v>
      </c>
    </row>
    <row r="185" spans="1:65" s="2" customFormat="1" ht="14.45" customHeight="1">
      <c r="A185" s="36"/>
      <c r="B185" s="37"/>
      <c r="C185" s="175" t="s">
        <v>250</v>
      </c>
      <c r="D185" s="175" t="s">
        <v>116</v>
      </c>
      <c r="E185" s="176" t="s">
        <v>251</v>
      </c>
      <c r="F185" s="177" t="s">
        <v>252</v>
      </c>
      <c r="G185" s="178" t="s">
        <v>118</v>
      </c>
      <c r="H185" s="179">
        <v>1</v>
      </c>
      <c r="I185" s="180"/>
      <c r="J185" s="181">
        <f>ROUND(I185*H185,2)</f>
        <v>0</v>
      </c>
      <c r="K185" s="177" t="s">
        <v>20</v>
      </c>
      <c r="L185" s="41"/>
      <c r="M185" s="182" t="s">
        <v>20</v>
      </c>
      <c r="N185" s="183" t="s">
        <v>44</v>
      </c>
      <c r="O185" s="66"/>
      <c r="P185" s="184">
        <f>O185*H185</f>
        <v>0</v>
      </c>
      <c r="Q185" s="184">
        <v>0</v>
      </c>
      <c r="R185" s="184">
        <f>Q185*H185</f>
        <v>0</v>
      </c>
      <c r="S185" s="184">
        <v>0</v>
      </c>
      <c r="T185" s="185">
        <f>S185*H185</f>
        <v>0</v>
      </c>
      <c r="U185" s="36"/>
      <c r="V185" s="36"/>
      <c r="W185" s="36"/>
      <c r="X185" s="36"/>
      <c r="Y185" s="36"/>
      <c r="Z185" s="36"/>
      <c r="AA185" s="36"/>
      <c r="AB185" s="36"/>
      <c r="AC185" s="36"/>
      <c r="AD185" s="36"/>
      <c r="AE185" s="36"/>
      <c r="AR185" s="186" t="s">
        <v>134</v>
      </c>
      <c r="AT185" s="186" t="s">
        <v>116</v>
      </c>
      <c r="AU185" s="186" t="s">
        <v>82</v>
      </c>
      <c r="AY185" s="19" t="s">
        <v>113</v>
      </c>
      <c r="BE185" s="187">
        <f>IF(N185="základní",J185,0)</f>
        <v>0</v>
      </c>
      <c r="BF185" s="187">
        <f>IF(N185="snížená",J185,0)</f>
        <v>0</v>
      </c>
      <c r="BG185" s="187">
        <f>IF(N185="zákl. přenesená",J185,0)</f>
        <v>0</v>
      </c>
      <c r="BH185" s="187">
        <f>IF(N185="sníž. přenesená",J185,0)</f>
        <v>0</v>
      </c>
      <c r="BI185" s="187">
        <f>IF(N185="nulová",J185,0)</f>
        <v>0</v>
      </c>
      <c r="BJ185" s="19" t="s">
        <v>22</v>
      </c>
      <c r="BK185" s="187">
        <f>ROUND(I185*H185,2)</f>
        <v>0</v>
      </c>
      <c r="BL185" s="19" t="s">
        <v>134</v>
      </c>
      <c r="BM185" s="186" t="s">
        <v>253</v>
      </c>
    </row>
    <row r="186" spans="1:65" s="13" customFormat="1" ht="11.25">
      <c r="B186" s="193"/>
      <c r="C186" s="194"/>
      <c r="D186" s="195" t="s">
        <v>159</v>
      </c>
      <c r="E186" s="196" t="s">
        <v>20</v>
      </c>
      <c r="F186" s="197" t="s">
        <v>254</v>
      </c>
      <c r="G186" s="194"/>
      <c r="H186" s="196" t="s">
        <v>20</v>
      </c>
      <c r="I186" s="198"/>
      <c r="J186" s="194"/>
      <c r="K186" s="194"/>
      <c r="L186" s="199"/>
      <c r="M186" s="200"/>
      <c r="N186" s="201"/>
      <c r="O186" s="201"/>
      <c r="P186" s="201"/>
      <c r="Q186" s="201"/>
      <c r="R186" s="201"/>
      <c r="S186" s="201"/>
      <c r="T186" s="202"/>
      <c r="AT186" s="203" t="s">
        <v>159</v>
      </c>
      <c r="AU186" s="203" t="s">
        <v>82</v>
      </c>
      <c r="AV186" s="13" t="s">
        <v>22</v>
      </c>
      <c r="AW186" s="13" t="s">
        <v>35</v>
      </c>
      <c r="AX186" s="13" t="s">
        <v>73</v>
      </c>
      <c r="AY186" s="203" t="s">
        <v>113</v>
      </c>
    </row>
    <row r="187" spans="1:65" s="14" customFormat="1" ht="11.25">
      <c r="B187" s="204"/>
      <c r="C187" s="205"/>
      <c r="D187" s="195" t="s">
        <v>159</v>
      </c>
      <c r="E187" s="206" t="s">
        <v>20</v>
      </c>
      <c r="F187" s="207" t="s">
        <v>22</v>
      </c>
      <c r="G187" s="205"/>
      <c r="H187" s="208">
        <v>1</v>
      </c>
      <c r="I187" s="209"/>
      <c r="J187" s="205"/>
      <c r="K187" s="205"/>
      <c r="L187" s="210"/>
      <c r="M187" s="211"/>
      <c r="N187" s="212"/>
      <c r="O187" s="212"/>
      <c r="P187" s="212"/>
      <c r="Q187" s="212"/>
      <c r="R187" s="212"/>
      <c r="S187" s="212"/>
      <c r="T187" s="213"/>
      <c r="AT187" s="214" t="s">
        <v>159</v>
      </c>
      <c r="AU187" s="214" t="s">
        <v>82</v>
      </c>
      <c r="AV187" s="14" t="s">
        <v>82</v>
      </c>
      <c r="AW187" s="14" t="s">
        <v>35</v>
      </c>
      <c r="AX187" s="14" t="s">
        <v>73</v>
      </c>
      <c r="AY187" s="214" t="s">
        <v>113</v>
      </c>
    </row>
    <row r="188" spans="1:65" s="15" customFormat="1" ht="11.25">
      <c r="B188" s="215"/>
      <c r="C188" s="216"/>
      <c r="D188" s="195" t="s">
        <v>159</v>
      </c>
      <c r="E188" s="217" t="s">
        <v>20</v>
      </c>
      <c r="F188" s="218" t="s">
        <v>162</v>
      </c>
      <c r="G188" s="216"/>
      <c r="H188" s="219">
        <v>1</v>
      </c>
      <c r="I188" s="220"/>
      <c r="J188" s="216"/>
      <c r="K188" s="216"/>
      <c r="L188" s="221"/>
      <c r="M188" s="222"/>
      <c r="N188" s="223"/>
      <c r="O188" s="223"/>
      <c r="P188" s="223"/>
      <c r="Q188" s="223"/>
      <c r="R188" s="223"/>
      <c r="S188" s="223"/>
      <c r="T188" s="224"/>
      <c r="AT188" s="225" t="s">
        <v>159</v>
      </c>
      <c r="AU188" s="225" t="s">
        <v>82</v>
      </c>
      <c r="AV188" s="15" t="s">
        <v>134</v>
      </c>
      <c r="AW188" s="15" t="s">
        <v>35</v>
      </c>
      <c r="AX188" s="15" t="s">
        <v>22</v>
      </c>
      <c r="AY188" s="225" t="s">
        <v>113</v>
      </c>
    </row>
    <row r="189" spans="1:65" s="2" customFormat="1" ht="14.45" customHeight="1">
      <c r="A189" s="36"/>
      <c r="B189" s="37"/>
      <c r="C189" s="175" t="s">
        <v>228</v>
      </c>
      <c r="D189" s="175" t="s">
        <v>116</v>
      </c>
      <c r="E189" s="176" t="s">
        <v>255</v>
      </c>
      <c r="F189" s="177" t="s">
        <v>256</v>
      </c>
      <c r="G189" s="178" t="s">
        <v>118</v>
      </c>
      <c r="H189" s="179">
        <v>1</v>
      </c>
      <c r="I189" s="180"/>
      <c r="J189" s="181">
        <f>ROUND(I189*H189,2)</f>
        <v>0</v>
      </c>
      <c r="K189" s="177" t="s">
        <v>20</v>
      </c>
      <c r="L189" s="41"/>
      <c r="M189" s="182" t="s">
        <v>20</v>
      </c>
      <c r="N189" s="183" t="s">
        <v>44</v>
      </c>
      <c r="O189" s="66"/>
      <c r="P189" s="184">
        <f>O189*H189</f>
        <v>0</v>
      </c>
      <c r="Q189" s="184">
        <v>0</v>
      </c>
      <c r="R189" s="184">
        <f>Q189*H189</f>
        <v>0</v>
      </c>
      <c r="S189" s="184">
        <v>0</v>
      </c>
      <c r="T189" s="185">
        <f>S189*H189</f>
        <v>0</v>
      </c>
      <c r="U189" s="36"/>
      <c r="V189" s="36"/>
      <c r="W189" s="36"/>
      <c r="X189" s="36"/>
      <c r="Y189" s="36"/>
      <c r="Z189" s="36"/>
      <c r="AA189" s="36"/>
      <c r="AB189" s="36"/>
      <c r="AC189" s="36"/>
      <c r="AD189" s="36"/>
      <c r="AE189" s="36"/>
      <c r="AR189" s="186" t="s">
        <v>134</v>
      </c>
      <c r="AT189" s="186" t="s">
        <v>116</v>
      </c>
      <c r="AU189" s="186" t="s">
        <v>82</v>
      </c>
      <c r="AY189" s="19" t="s">
        <v>113</v>
      </c>
      <c r="BE189" s="187">
        <f>IF(N189="základní",J189,0)</f>
        <v>0</v>
      </c>
      <c r="BF189" s="187">
        <f>IF(N189="snížená",J189,0)</f>
        <v>0</v>
      </c>
      <c r="BG189" s="187">
        <f>IF(N189="zákl. přenesená",J189,0)</f>
        <v>0</v>
      </c>
      <c r="BH189" s="187">
        <f>IF(N189="sníž. přenesená",J189,0)</f>
        <v>0</v>
      </c>
      <c r="BI189" s="187">
        <f>IF(N189="nulová",J189,0)</f>
        <v>0</v>
      </c>
      <c r="BJ189" s="19" t="s">
        <v>22</v>
      </c>
      <c r="BK189" s="187">
        <f>ROUND(I189*H189,2)</f>
        <v>0</v>
      </c>
      <c r="BL189" s="19" t="s">
        <v>134</v>
      </c>
      <c r="BM189" s="186" t="s">
        <v>257</v>
      </c>
    </row>
    <row r="190" spans="1:65" s="13" customFormat="1" ht="11.25">
      <c r="B190" s="193"/>
      <c r="C190" s="194"/>
      <c r="D190" s="195" t="s">
        <v>159</v>
      </c>
      <c r="E190" s="196" t="s">
        <v>20</v>
      </c>
      <c r="F190" s="197" t="s">
        <v>258</v>
      </c>
      <c r="G190" s="194"/>
      <c r="H190" s="196" t="s">
        <v>20</v>
      </c>
      <c r="I190" s="198"/>
      <c r="J190" s="194"/>
      <c r="K190" s="194"/>
      <c r="L190" s="199"/>
      <c r="M190" s="200"/>
      <c r="N190" s="201"/>
      <c r="O190" s="201"/>
      <c r="P190" s="201"/>
      <c r="Q190" s="201"/>
      <c r="R190" s="201"/>
      <c r="S190" s="201"/>
      <c r="T190" s="202"/>
      <c r="AT190" s="203" t="s">
        <v>159</v>
      </c>
      <c r="AU190" s="203" t="s">
        <v>82</v>
      </c>
      <c r="AV190" s="13" t="s">
        <v>22</v>
      </c>
      <c r="AW190" s="13" t="s">
        <v>35</v>
      </c>
      <c r="AX190" s="13" t="s">
        <v>73</v>
      </c>
      <c r="AY190" s="203" t="s">
        <v>113</v>
      </c>
    </row>
    <row r="191" spans="1:65" s="14" customFormat="1" ht="11.25">
      <c r="B191" s="204"/>
      <c r="C191" s="205"/>
      <c r="D191" s="195" t="s">
        <v>159</v>
      </c>
      <c r="E191" s="206" t="s">
        <v>20</v>
      </c>
      <c r="F191" s="207" t="s">
        <v>22</v>
      </c>
      <c r="G191" s="205"/>
      <c r="H191" s="208">
        <v>1</v>
      </c>
      <c r="I191" s="209"/>
      <c r="J191" s="205"/>
      <c r="K191" s="205"/>
      <c r="L191" s="210"/>
      <c r="M191" s="211"/>
      <c r="N191" s="212"/>
      <c r="O191" s="212"/>
      <c r="P191" s="212"/>
      <c r="Q191" s="212"/>
      <c r="R191" s="212"/>
      <c r="S191" s="212"/>
      <c r="T191" s="213"/>
      <c r="AT191" s="214" t="s">
        <v>159</v>
      </c>
      <c r="AU191" s="214" t="s">
        <v>82</v>
      </c>
      <c r="AV191" s="14" t="s">
        <v>82</v>
      </c>
      <c r="AW191" s="14" t="s">
        <v>35</v>
      </c>
      <c r="AX191" s="14" t="s">
        <v>73</v>
      </c>
      <c r="AY191" s="214" t="s">
        <v>113</v>
      </c>
    </row>
    <row r="192" spans="1:65" s="15" customFormat="1" ht="11.25">
      <c r="B192" s="215"/>
      <c r="C192" s="216"/>
      <c r="D192" s="195" t="s">
        <v>159</v>
      </c>
      <c r="E192" s="217" t="s">
        <v>20</v>
      </c>
      <c r="F192" s="218" t="s">
        <v>162</v>
      </c>
      <c r="G192" s="216"/>
      <c r="H192" s="219">
        <v>1</v>
      </c>
      <c r="I192" s="220"/>
      <c r="J192" s="216"/>
      <c r="K192" s="216"/>
      <c r="L192" s="221"/>
      <c r="M192" s="222"/>
      <c r="N192" s="223"/>
      <c r="O192" s="223"/>
      <c r="P192" s="223"/>
      <c r="Q192" s="223"/>
      <c r="R192" s="223"/>
      <c r="S192" s="223"/>
      <c r="T192" s="224"/>
      <c r="AT192" s="225" t="s">
        <v>159</v>
      </c>
      <c r="AU192" s="225" t="s">
        <v>82</v>
      </c>
      <c r="AV192" s="15" t="s">
        <v>134</v>
      </c>
      <c r="AW192" s="15" t="s">
        <v>35</v>
      </c>
      <c r="AX192" s="15" t="s">
        <v>22</v>
      </c>
      <c r="AY192" s="225" t="s">
        <v>113</v>
      </c>
    </row>
    <row r="193" spans="1:65" s="2" customFormat="1" ht="14.45" customHeight="1">
      <c r="A193" s="36"/>
      <c r="B193" s="37"/>
      <c r="C193" s="175" t="s">
        <v>259</v>
      </c>
      <c r="D193" s="175" t="s">
        <v>116</v>
      </c>
      <c r="E193" s="176" t="s">
        <v>260</v>
      </c>
      <c r="F193" s="177" t="s">
        <v>261</v>
      </c>
      <c r="G193" s="178" t="s">
        <v>180</v>
      </c>
      <c r="H193" s="179">
        <v>4.8630000000000004</v>
      </c>
      <c r="I193" s="180"/>
      <c r="J193" s="181">
        <f>ROUND(I193*H193,2)</f>
        <v>0</v>
      </c>
      <c r="K193" s="177" t="s">
        <v>119</v>
      </c>
      <c r="L193" s="41"/>
      <c r="M193" s="182" t="s">
        <v>20</v>
      </c>
      <c r="N193" s="183" t="s">
        <v>44</v>
      </c>
      <c r="O193" s="66"/>
      <c r="P193" s="184">
        <f>O193*H193</f>
        <v>0</v>
      </c>
      <c r="Q193" s="184">
        <v>0</v>
      </c>
      <c r="R193" s="184">
        <f>Q193*H193</f>
        <v>0</v>
      </c>
      <c r="S193" s="184">
        <v>2</v>
      </c>
      <c r="T193" s="185">
        <f>S193*H193</f>
        <v>9.7260000000000009</v>
      </c>
      <c r="U193" s="36"/>
      <c r="V193" s="36"/>
      <c r="W193" s="36"/>
      <c r="X193" s="36"/>
      <c r="Y193" s="36"/>
      <c r="Z193" s="36"/>
      <c r="AA193" s="36"/>
      <c r="AB193" s="36"/>
      <c r="AC193" s="36"/>
      <c r="AD193" s="36"/>
      <c r="AE193" s="36"/>
      <c r="AR193" s="186" t="s">
        <v>134</v>
      </c>
      <c r="AT193" s="186" t="s">
        <v>116</v>
      </c>
      <c r="AU193" s="186" t="s">
        <v>82</v>
      </c>
      <c r="AY193" s="19" t="s">
        <v>113</v>
      </c>
      <c r="BE193" s="187">
        <f>IF(N193="základní",J193,0)</f>
        <v>0</v>
      </c>
      <c r="BF193" s="187">
        <f>IF(N193="snížená",J193,0)</f>
        <v>0</v>
      </c>
      <c r="BG193" s="187">
        <f>IF(N193="zákl. přenesená",J193,0)</f>
        <v>0</v>
      </c>
      <c r="BH193" s="187">
        <f>IF(N193="sníž. přenesená",J193,0)</f>
        <v>0</v>
      </c>
      <c r="BI193" s="187">
        <f>IF(N193="nulová",J193,0)</f>
        <v>0</v>
      </c>
      <c r="BJ193" s="19" t="s">
        <v>22</v>
      </c>
      <c r="BK193" s="187">
        <f>ROUND(I193*H193,2)</f>
        <v>0</v>
      </c>
      <c r="BL193" s="19" t="s">
        <v>134</v>
      </c>
      <c r="BM193" s="186" t="s">
        <v>262</v>
      </c>
    </row>
    <row r="194" spans="1:65" s="13" customFormat="1" ht="11.25">
      <c r="B194" s="193"/>
      <c r="C194" s="194"/>
      <c r="D194" s="195" t="s">
        <v>159</v>
      </c>
      <c r="E194" s="196" t="s">
        <v>20</v>
      </c>
      <c r="F194" s="197" t="s">
        <v>263</v>
      </c>
      <c r="G194" s="194"/>
      <c r="H194" s="196" t="s">
        <v>20</v>
      </c>
      <c r="I194" s="198"/>
      <c r="J194" s="194"/>
      <c r="K194" s="194"/>
      <c r="L194" s="199"/>
      <c r="M194" s="200"/>
      <c r="N194" s="201"/>
      <c r="O194" s="201"/>
      <c r="P194" s="201"/>
      <c r="Q194" s="201"/>
      <c r="R194" s="201"/>
      <c r="S194" s="201"/>
      <c r="T194" s="202"/>
      <c r="AT194" s="203" t="s">
        <v>159</v>
      </c>
      <c r="AU194" s="203" t="s">
        <v>82</v>
      </c>
      <c r="AV194" s="13" t="s">
        <v>22</v>
      </c>
      <c r="AW194" s="13" t="s">
        <v>35</v>
      </c>
      <c r="AX194" s="13" t="s">
        <v>73</v>
      </c>
      <c r="AY194" s="203" t="s">
        <v>113</v>
      </c>
    </row>
    <row r="195" spans="1:65" s="14" customFormat="1" ht="11.25">
      <c r="B195" s="204"/>
      <c r="C195" s="205"/>
      <c r="D195" s="195" t="s">
        <v>159</v>
      </c>
      <c r="E195" s="206" t="s">
        <v>20</v>
      </c>
      <c r="F195" s="207" t="s">
        <v>264</v>
      </c>
      <c r="G195" s="205"/>
      <c r="H195" s="208">
        <v>4.8630000000000004</v>
      </c>
      <c r="I195" s="209"/>
      <c r="J195" s="205"/>
      <c r="K195" s="205"/>
      <c r="L195" s="210"/>
      <c r="M195" s="211"/>
      <c r="N195" s="212"/>
      <c r="O195" s="212"/>
      <c r="P195" s="212"/>
      <c r="Q195" s="212"/>
      <c r="R195" s="212"/>
      <c r="S195" s="212"/>
      <c r="T195" s="213"/>
      <c r="AT195" s="214" t="s">
        <v>159</v>
      </c>
      <c r="AU195" s="214" t="s">
        <v>82</v>
      </c>
      <c r="AV195" s="14" t="s">
        <v>82</v>
      </c>
      <c r="AW195" s="14" t="s">
        <v>35</v>
      </c>
      <c r="AX195" s="14" t="s">
        <v>73</v>
      </c>
      <c r="AY195" s="214" t="s">
        <v>113</v>
      </c>
    </row>
    <row r="196" spans="1:65" s="15" customFormat="1" ht="11.25">
      <c r="B196" s="215"/>
      <c r="C196" s="216"/>
      <c r="D196" s="195" t="s">
        <v>159</v>
      </c>
      <c r="E196" s="217" t="s">
        <v>20</v>
      </c>
      <c r="F196" s="218" t="s">
        <v>162</v>
      </c>
      <c r="G196" s="216"/>
      <c r="H196" s="219">
        <v>4.8630000000000004</v>
      </c>
      <c r="I196" s="220"/>
      <c r="J196" s="216"/>
      <c r="K196" s="216"/>
      <c r="L196" s="221"/>
      <c r="M196" s="222"/>
      <c r="N196" s="223"/>
      <c r="O196" s="223"/>
      <c r="P196" s="223"/>
      <c r="Q196" s="223"/>
      <c r="R196" s="223"/>
      <c r="S196" s="223"/>
      <c r="T196" s="224"/>
      <c r="AT196" s="225" t="s">
        <v>159</v>
      </c>
      <c r="AU196" s="225" t="s">
        <v>82</v>
      </c>
      <c r="AV196" s="15" t="s">
        <v>134</v>
      </c>
      <c r="AW196" s="15" t="s">
        <v>35</v>
      </c>
      <c r="AX196" s="15" t="s">
        <v>22</v>
      </c>
      <c r="AY196" s="225" t="s">
        <v>113</v>
      </c>
    </row>
    <row r="197" spans="1:65" s="2" customFormat="1" ht="24.2" customHeight="1">
      <c r="A197" s="36"/>
      <c r="B197" s="37"/>
      <c r="C197" s="175" t="s">
        <v>7</v>
      </c>
      <c r="D197" s="175" t="s">
        <v>116</v>
      </c>
      <c r="E197" s="176" t="s">
        <v>265</v>
      </c>
      <c r="F197" s="177" t="s">
        <v>266</v>
      </c>
      <c r="G197" s="178" t="s">
        <v>180</v>
      </c>
      <c r="H197" s="179">
        <v>8.3729999999999993</v>
      </c>
      <c r="I197" s="180"/>
      <c r="J197" s="181">
        <f>ROUND(I197*H197,2)</f>
        <v>0</v>
      </c>
      <c r="K197" s="177" t="s">
        <v>119</v>
      </c>
      <c r="L197" s="41"/>
      <c r="M197" s="182" t="s">
        <v>20</v>
      </c>
      <c r="N197" s="183" t="s">
        <v>44</v>
      </c>
      <c r="O197" s="66"/>
      <c r="P197" s="184">
        <f>O197*H197</f>
        <v>0</v>
      </c>
      <c r="Q197" s="184">
        <v>0</v>
      </c>
      <c r="R197" s="184">
        <f>Q197*H197</f>
        <v>0</v>
      </c>
      <c r="S197" s="184">
        <v>1.175</v>
      </c>
      <c r="T197" s="185">
        <f>S197*H197</f>
        <v>9.8382749999999994</v>
      </c>
      <c r="U197" s="36"/>
      <c r="V197" s="36"/>
      <c r="W197" s="36"/>
      <c r="X197" s="36"/>
      <c r="Y197" s="36"/>
      <c r="Z197" s="36"/>
      <c r="AA197" s="36"/>
      <c r="AB197" s="36"/>
      <c r="AC197" s="36"/>
      <c r="AD197" s="36"/>
      <c r="AE197" s="36"/>
      <c r="AR197" s="186" t="s">
        <v>134</v>
      </c>
      <c r="AT197" s="186" t="s">
        <v>116</v>
      </c>
      <c r="AU197" s="186" t="s">
        <v>82</v>
      </c>
      <c r="AY197" s="19" t="s">
        <v>113</v>
      </c>
      <c r="BE197" s="187">
        <f>IF(N197="základní",J197,0)</f>
        <v>0</v>
      </c>
      <c r="BF197" s="187">
        <f>IF(N197="snížená",J197,0)</f>
        <v>0</v>
      </c>
      <c r="BG197" s="187">
        <f>IF(N197="zákl. přenesená",J197,0)</f>
        <v>0</v>
      </c>
      <c r="BH197" s="187">
        <f>IF(N197="sníž. přenesená",J197,0)</f>
        <v>0</v>
      </c>
      <c r="BI197" s="187">
        <f>IF(N197="nulová",J197,0)</f>
        <v>0</v>
      </c>
      <c r="BJ197" s="19" t="s">
        <v>22</v>
      </c>
      <c r="BK197" s="187">
        <f>ROUND(I197*H197,2)</f>
        <v>0</v>
      </c>
      <c r="BL197" s="19" t="s">
        <v>134</v>
      </c>
      <c r="BM197" s="186" t="s">
        <v>267</v>
      </c>
    </row>
    <row r="198" spans="1:65" s="2" customFormat="1" ht="39">
      <c r="A198" s="36"/>
      <c r="B198" s="37"/>
      <c r="C198" s="38"/>
      <c r="D198" s="195" t="s">
        <v>169</v>
      </c>
      <c r="E198" s="38"/>
      <c r="F198" s="226" t="s">
        <v>268</v>
      </c>
      <c r="G198" s="38"/>
      <c r="H198" s="38"/>
      <c r="I198" s="227"/>
      <c r="J198" s="38"/>
      <c r="K198" s="38"/>
      <c r="L198" s="41"/>
      <c r="M198" s="228"/>
      <c r="N198" s="229"/>
      <c r="O198" s="66"/>
      <c r="P198" s="66"/>
      <c r="Q198" s="66"/>
      <c r="R198" s="66"/>
      <c r="S198" s="66"/>
      <c r="T198" s="67"/>
      <c r="U198" s="36"/>
      <c r="V198" s="36"/>
      <c r="W198" s="36"/>
      <c r="X198" s="36"/>
      <c r="Y198" s="36"/>
      <c r="Z198" s="36"/>
      <c r="AA198" s="36"/>
      <c r="AB198" s="36"/>
      <c r="AC198" s="36"/>
      <c r="AD198" s="36"/>
      <c r="AE198" s="36"/>
      <c r="AT198" s="19" t="s">
        <v>169</v>
      </c>
      <c r="AU198" s="19" t="s">
        <v>82</v>
      </c>
    </row>
    <row r="199" spans="1:65" s="13" customFormat="1" ht="11.25">
      <c r="B199" s="193"/>
      <c r="C199" s="194"/>
      <c r="D199" s="195" t="s">
        <v>159</v>
      </c>
      <c r="E199" s="196" t="s">
        <v>20</v>
      </c>
      <c r="F199" s="197" t="s">
        <v>269</v>
      </c>
      <c r="G199" s="194"/>
      <c r="H199" s="196" t="s">
        <v>20</v>
      </c>
      <c r="I199" s="198"/>
      <c r="J199" s="194"/>
      <c r="K199" s="194"/>
      <c r="L199" s="199"/>
      <c r="M199" s="200"/>
      <c r="N199" s="201"/>
      <c r="O199" s="201"/>
      <c r="P199" s="201"/>
      <c r="Q199" s="201"/>
      <c r="R199" s="201"/>
      <c r="S199" s="201"/>
      <c r="T199" s="202"/>
      <c r="AT199" s="203" t="s">
        <v>159</v>
      </c>
      <c r="AU199" s="203" t="s">
        <v>82</v>
      </c>
      <c r="AV199" s="13" t="s">
        <v>22</v>
      </c>
      <c r="AW199" s="13" t="s">
        <v>35</v>
      </c>
      <c r="AX199" s="13" t="s">
        <v>73</v>
      </c>
      <c r="AY199" s="203" t="s">
        <v>113</v>
      </c>
    </row>
    <row r="200" spans="1:65" s="13" customFormat="1" ht="11.25">
      <c r="B200" s="193"/>
      <c r="C200" s="194"/>
      <c r="D200" s="195" t="s">
        <v>159</v>
      </c>
      <c r="E200" s="196" t="s">
        <v>20</v>
      </c>
      <c r="F200" s="197" t="s">
        <v>263</v>
      </c>
      <c r="G200" s="194"/>
      <c r="H200" s="196" t="s">
        <v>20</v>
      </c>
      <c r="I200" s="198"/>
      <c r="J200" s="194"/>
      <c r="K200" s="194"/>
      <c r="L200" s="199"/>
      <c r="M200" s="200"/>
      <c r="N200" s="201"/>
      <c r="O200" s="201"/>
      <c r="P200" s="201"/>
      <c r="Q200" s="201"/>
      <c r="R200" s="201"/>
      <c r="S200" s="201"/>
      <c r="T200" s="202"/>
      <c r="AT200" s="203" t="s">
        <v>159</v>
      </c>
      <c r="AU200" s="203" t="s">
        <v>82</v>
      </c>
      <c r="AV200" s="13" t="s">
        <v>22</v>
      </c>
      <c r="AW200" s="13" t="s">
        <v>35</v>
      </c>
      <c r="AX200" s="13" t="s">
        <v>73</v>
      </c>
      <c r="AY200" s="203" t="s">
        <v>113</v>
      </c>
    </row>
    <row r="201" spans="1:65" s="14" customFormat="1" ht="11.25">
      <c r="B201" s="204"/>
      <c r="C201" s="205"/>
      <c r="D201" s="195" t="s">
        <v>159</v>
      </c>
      <c r="E201" s="206" t="s">
        <v>20</v>
      </c>
      <c r="F201" s="207" t="s">
        <v>270</v>
      </c>
      <c r="G201" s="205"/>
      <c r="H201" s="208">
        <v>7.9560000000000004</v>
      </c>
      <c r="I201" s="209"/>
      <c r="J201" s="205"/>
      <c r="K201" s="205"/>
      <c r="L201" s="210"/>
      <c r="M201" s="211"/>
      <c r="N201" s="212"/>
      <c r="O201" s="212"/>
      <c r="P201" s="212"/>
      <c r="Q201" s="212"/>
      <c r="R201" s="212"/>
      <c r="S201" s="212"/>
      <c r="T201" s="213"/>
      <c r="AT201" s="214" t="s">
        <v>159</v>
      </c>
      <c r="AU201" s="214" t="s">
        <v>82</v>
      </c>
      <c r="AV201" s="14" t="s">
        <v>82</v>
      </c>
      <c r="AW201" s="14" t="s">
        <v>35</v>
      </c>
      <c r="AX201" s="14" t="s">
        <v>73</v>
      </c>
      <c r="AY201" s="214" t="s">
        <v>113</v>
      </c>
    </row>
    <row r="202" spans="1:65" s="13" customFormat="1" ht="11.25">
      <c r="B202" s="193"/>
      <c r="C202" s="194"/>
      <c r="D202" s="195" t="s">
        <v>159</v>
      </c>
      <c r="E202" s="196" t="s">
        <v>20</v>
      </c>
      <c r="F202" s="197" t="s">
        <v>271</v>
      </c>
      <c r="G202" s="194"/>
      <c r="H202" s="196" t="s">
        <v>20</v>
      </c>
      <c r="I202" s="198"/>
      <c r="J202" s="194"/>
      <c r="K202" s="194"/>
      <c r="L202" s="199"/>
      <c r="M202" s="200"/>
      <c r="N202" s="201"/>
      <c r="O202" s="201"/>
      <c r="P202" s="201"/>
      <c r="Q202" s="201"/>
      <c r="R202" s="201"/>
      <c r="S202" s="201"/>
      <c r="T202" s="202"/>
      <c r="AT202" s="203" t="s">
        <v>159</v>
      </c>
      <c r="AU202" s="203" t="s">
        <v>82</v>
      </c>
      <c r="AV202" s="13" t="s">
        <v>22</v>
      </c>
      <c r="AW202" s="13" t="s">
        <v>35</v>
      </c>
      <c r="AX202" s="13" t="s">
        <v>73</v>
      </c>
      <c r="AY202" s="203" t="s">
        <v>113</v>
      </c>
    </row>
    <row r="203" spans="1:65" s="14" customFormat="1" ht="11.25">
      <c r="B203" s="204"/>
      <c r="C203" s="205"/>
      <c r="D203" s="195" t="s">
        <v>159</v>
      </c>
      <c r="E203" s="206" t="s">
        <v>20</v>
      </c>
      <c r="F203" s="207" t="s">
        <v>272</v>
      </c>
      <c r="G203" s="205"/>
      <c r="H203" s="208">
        <v>0.41699999999999998</v>
      </c>
      <c r="I203" s="209"/>
      <c r="J203" s="205"/>
      <c r="K203" s="205"/>
      <c r="L203" s="210"/>
      <c r="M203" s="211"/>
      <c r="N203" s="212"/>
      <c r="O203" s="212"/>
      <c r="P203" s="212"/>
      <c r="Q203" s="212"/>
      <c r="R203" s="212"/>
      <c r="S203" s="212"/>
      <c r="T203" s="213"/>
      <c r="AT203" s="214" t="s">
        <v>159</v>
      </c>
      <c r="AU203" s="214" t="s">
        <v>82</v>
      </c>
      <c r="AV203" s="14" t="s">
        <v>82</v>
      </c>
      <c r="AW203" s="14" t="s">
        <v>35</v>
      </c>
      <c r="AX203" s="14" t="s">
        <v>73</v>
      </c>
      <c r="AY203" s="214" t="s">
        <v>113</v>
      </c>
    </row>
    <row r="204" spans="1:65" s="15" customFormat="1" ht="11.25">
      <c r="B204" s="215"/>
      <c r="C204" s="216"/>
      <c r="D204" s="195" t="s">
        <v>159</v>
      </c>
      <c r="E204" s="217" t="s">
        <v>20</v>
      </c>
      <c r="F204" s="218" t="s">
        <v>162</v>
      </c>
      <c r="G204" s="216"/>
      <c r="H204" s="219">
        <v>8.3729999999999993</v>
      </c>
      <c r="I204" s="220"/>
      <c r="J204" s="216"/>
      <c r="K204" s="216"/>
      <c r="L204" s="221"/>
      <c r="M204" s="222"/>
      <c r="N204" s="223"/>
      <c r="O204" s="223"/>
      <c r="P204" s="223"/>
      <c r="Q204" s="223"/>
      <c r="R204" s="223"/>
      <c r="S204" s="223"/>
      <c r="T204" s="224"/>
      <c r="AT204" s="225" t="s">
        <v>159</v>
      </c>
      <c r="AU204" s="225" t="s">
        <v>82</v>
      </c>
      <c r="AV204" s="15" t="s">
        <v>134</v>
      </c>
      <c r="AW204" s="15" t="s">
        <v>35</v>
      </c>
      <c r="AX204" s="15" t="s">
        <v>22</v>
      </c>
      <c r="AY204" s="225" t="s">
        <v>113</v>
      </c>
    </row>
    <row r="205" spans="1:65" s="2" customFormat="1" ht="24.2" customHeight="1">
      <c r="A205" s="36"/>
      <c r="B205" s="37"/>
      <c r="C205" s="175" t="s">
        <v>273</v>
      </c>
      <c r="D205" s="175" t="s">
        <v>116</v>
      </c>
      <c r="E205" s="176" t="s">
        <v>274</v>
      </c>
      <c r="F205" s="177" t="s">
        <v>275</v>
      </c>
      <c r="G205" s="178" t="s">
        <v>180</v>
      </c>
      <c r="H205" s="179">
        <v>8</v>
      </c>
      <c r="I205" s="180"/>
      <c r="J205" s="181">
        <f>ROUND(I205*H205,2)</f>
        <v>0</v>
      </c>
      <c r="K205" s="177" t="s">
        <v>119</v>
      </c>
      <c r="L205" s="41"/>
      <c r="M205" s="182" t="s">
        <v>20</v>
      </c>
      <c r="N205" s="183" t="s">
        <v>44</v>
      </c>
      <c r="O205" s="66"/>
      <c r="P205" s="184">
        <f>O205*H205</f>
        <v>0</v>
      </c>
      <c r="Q205" s="184">
        <v>0</v>
      </c>
      <c r="R205" s="184">
        <f>Q205*H205</f>
        <v>0</v>
      </c>
      <c r="S205" s="184">
        <v>1.671</v>
      </c>
      <c r="T205" s="185">
        <f>S205*H205</f>
        <v>13.368</v>
      </c>
      <c r="U205" s="36"/>
      <c r="V205" s="36"/>
      <c r="W205" s="36"/>
      <c r="X205" s="36"/>
      <c r="Y205" s="36"/>
      <c r="Z205" s="36"/>
      <c r="AA205" s="36"/>
      <c r="AB205" s="36"/>
      <c r="AC205" s="36"/>
      <c r="AD205" s="36"/>
      <c r="AE205" s="36"/>
      <c r="AR205" s="186" t="s">
        <v>134</v>
      </c>
      <c r="AT205" s="186" t="s">
        <v>116</v>
      </c>
      <c r="AU205" s="186" t="s">
        <v>82</v>
      </c>
      <c r="AY205" s="19" t="s">
        <v>113</v>
      </c>
      <c r="BE205" s="187">
        <f>IF(N205="základní",J205,0)</f>
        <v>0</v>
      </c>
      <c r="BF205" s="187">
        <f>IF(N205="snížená",J205,0)</f>
        <v>0</v>
      </c>
      <c r="BG205" s="187">
        <f>IF(N205="zákl. přenesená",J205,0)</f>
        <v>0</v>
      </c>
      <c r="BH205" s="187">
        <f>IF(N205="sníž. přenesená",J205,0)</f>
        <v>0</v>
      </c>
      <c r="BI205" s="187">
        <f>IF(N205="nulová",J205,0)</f>
        <v>0</v>
      </c>
      <c r="BJ205" s="19" t="s">
        <v>22</v>
      </c>
      <c r="BK205" s="187">
        <f>ROUND(I205*H205,2)</f>
        <v>0</v>
      </c>
      <c r="BL205" s="19" t="s">
        <v>134</v>
      </c>
      <c r="BM205" s="186" t="s">
        <v>276</v>
      </c>
    </row>
    <row r="206" spans="1:65" s="2" customFormat="1" ht="39">
      <c r="A206" s="36"/>
      <c r="B206" s="37"/>
      <c r="C206" s="38"/>
      <c r="D206" s="195" t="s">
        <v>169</v>
      </c>
      <c r="E206" s="38"/>
      <c r="F206" s="226" t="s">
        <v>268</v>
      </c>
      <c r="G206" s="38"/>
      <c r="H206" s="38"/>
      <c r="I206" s="227"/>
      <c r="J206" s="38"/>
      <c r="K206" s="38"/>
      <c r="L206" s="41"/>
      <c r="M206" s="228"/>
      <c r="N206" s="229"/>
      <c r="O206" s="66"/>
      <c r="P206" s="66"/>
      <c r="Q206" s="66"/>
      <c r="R206" s="66"/>
      <c r="S206" s="66"/>
      <c r="T206" s="67"/>
      <c r="U206" s="36"/>
      <c r="V206" s="36"/>
      <c r="W206" s="36"/>
      <c r="X206" s="36"/>
      <c r="Y206" s="36"/>
      <c r="Z206" s="36"/>
      <c r="AA206" s="36"/>
      <c r="AB206" s="36"/>
      <c r="AC206" s="36"/>
      <c r="AD206" s="36"/>
      <c r="AE206" s="36"/>
      <c r="AT206" s="19" t="s">
        <v>169</v>
      </c>
      <c r="AU206" s="19" t="s">
        <v>82</v>
      </c>
    </row>
    <row r="207" spans="1:65" s="13" customFormat="1" ht="11.25">
      <c r="B207" s="193"/>
      <c r="C207" s="194"/>
      <c r="D207" s="195" t="s">
        <v>159</v>
      </c>
      <c r="E207" s="196" t="s">
        <v>20</v>
      </c>
      <c r="F207" s="197" t="s">
        <v>263</v>
      </c>
      <c r="G207" s="194"/>
      <c r="H207" s="196" t="s">
        <v>20</v>
      </c>
      <c r="I207" s="198"/>
      <c r="J207" s="194"/>
      <c r="K207" s="194"/>
      <c r="L207" s="199"/>
      <c r="M207" s="200"/>
      <c r="N207" s="201"/>
      <c r="O207" s="201"/>
      <c r="P207" s="201"/>
      <c r="Q207" s="201"/>
      <c r="R207" s="201"/>
      <c r="S207" s="201"/>
      <c r="T207" s="202"/>
      <c r="AT207" s="203" t="s">
        <v>159</v>
      </c>
      <c r="AU207" s="203" t="s">
        <v>82</v>
      </c>
      <c r="AV207" s="13" t="s">
        <v>22</v>
      </c>
      <c r="AW207" s="13" t="s">
        <v>35</v>
      </c>
      <c r="AX207" s="13" t="s">
        <v>73</v>
      </c>
      <c r="AY207" s="203" t="s">
        <v>113</v>
      </c>
    </row>
    <row r="208" spans="1:65" s="14" customFormat="1" ht="11.25">
      <c r="B208" s="204"/>
      <c r="C208" s="205"/>
      <c r="D208" s="195" t="s">
        <v>159</v>
      </c>
      <c r="E208" s="206" t="s">
        <v>20</v>
      </c>
      <c r="F208" s="207" t="s">
        <v>277</v>
      </c>
      <c r="G208" s="205"/>
      <c r="H208" s="208">
        <v>8</v>
      </c>
      <c r="I208" s="209"/>
      <c r="J208" s="205"/>
      <c r="K208" s="205"/>
      <c r="L208" s="210"/>
      <c r="M208" s="211"/>
      <c r="N208" s="212"/>
      <c r="O208" s="212"/>
      <c r="P208" s="212"/>
      <c r="Q208" s="212"/>
      <c r="R208" s="212"/>
      <c r="S208" s="212"/>
      <c r="T208" s="213"/>
      <c r="AT208" s="214" t="s">
        <v>159</v>
      </c>
      <c r="AU208" s="214" t="s">
        <v>82</v>
      </c>
      <c r="AV208" s="14" t="s">
        <v>82</v>
      </c>
      <c r="AW208" s="14" t="s">
        <v>35</v>
      </c>
      <c r="AX208" s="14" t="s">
        <v>73</v>
      </c>
      <c r="AY208" s="214" t="s">
        <v>113</v>
      </c>
    </row>
    <row r="209" spans="1:65" s="15" customFormat="1" ht="11.25">
      <c r="B209" s="215"/>
      <c r="C209" s="216"/>
      <c r="D209" s="195" t="s">
        <v>159</v>
      </c>
      <c r="E209" s="217" t="s">
        <v>20</v>
      </c>
      <c r="F209" s="218" t="s">
        <v>162</v>
      </c>
      <c r="G209" s="216"/>
      <c r="H209" s="219">
        <v>8</v>
      </c>
      <c r="I209" s="220"/>
      <c r="J209" s="216"/>
      <c r="K209" s="216"/>
      <c r="L209" s="221"/>
      <c r="M209" s="222"/>
      <c r="N209" s="223"/>
      <c r="O209" s="223"/>
      <c r="P209" s="223"/>
      <c r="Q209" s="223"/>
      <c r="R209" s="223"/>
      <c r="S209" s="223"/>
      <c r="T209" s="224"/>
      <c r="AT209" s="225" t="s">
        <v>159</v>
      </c>
      <c r="AU209" s="225" t="s">
        <v>82</v>
      </c>
      <c r="AV209" s="15" t="s">
        <v>134</v>
      </c>
      <c r="AW209" s="15" t="s">
        <v>35</v>
      </c>
      <c r="AX209" s="15" t="s">
        <v>22</v>
      </c>
      <c r="AY209" s="225" t="s">
        <v>113</v>
      </c>
    </row>
    <row r="210" spans="1:65" s="2" customFormat="1" ht="24.2" customHeight="1">
      <c r="A210" s="36"/>
      <c r="B210" s="37"/>
      <c r="C210" s="175" t="s">
        <v>218</v>
      </c>
      <c r="D210" s="175" t="s">
        <v>116</v>
      </c>
      <c r="E210" s="176" t="s">
        <v>278</v>
      </c>
      <c r="F210" s="177" t="s">
        <v>279</v>
      </c>
      <c r="G210" s="178" t="s">
        <v>180</v>
      </c>
      <c r="H210" s="179">
        <v>1.2450000000000001</v>
      </c>
      <c r="I210" s="180"/>
      <c r="J210" s="181">
        <f>ROUND(I210*H210,2)</f>
        <v>0</v>
      </c>
      <c r="K210" s="177" t="s">
        <v>119</v>
      </c>
      <c r="L210" s="41"/>
      <c r="M210" s="182" t="s">
        <v>20</v>
      </c>
      <c r="N210" s="183" t="s">
        <v>44</v>
      </c>
      <c r="O210" s="66"/>
      <c r="P210" s="184">
        <f>O210*H210</f>
        <v>0</v>
      </c>
      <c r="Q210" s="184">
        <v>0</v>
      </c>
      <c r="R210" s="184">
        <f>Q210*H210</f>
        <v>0</v>
      </c>
      <c r="S210" s="184">
        <v>1.6</v>
      </c>
      <c r="T210" s="185">
        <f>S210*H210</f>
        <v>1.9920000000000002</v>
      </c>
      <c r="U210" s="36"/>
      <c r="V210" s="36"/>
      <c r="W210" s="36"/>
      <c r="X210" s="36"/>
      <c r="Y210" s="36"/>
      <c r="Z210" s="36"/>
      <c r="AA210" s="36"/>
      <c r="AB210" s="36"/>
      <c r="AC210" s="36"/>
      <c r="AD210" s="36"/>
      <c r="AE210" s="36"/>
      <c r="AR210" s="186" t="s">
        <v>134</v>
      </c>
      <c r="AT210" s="186" t="s">
        <v>116</v>
      </c>
      <c r="AU210" s="186" t="s">
        <v>82</v>
      </c>
      <c r="AY210" s="19" t="s">
        <v>113</v>
      </c>
      <c r="BE210" s="187">
        <f>IF(N210="základní",J210,0)</f>
        <v>0</v>
      </c>
      <c r="BF210" s="187">
        <f>IF(N210="snížená",J210,0)</f>
        <v>0</v>
      </c>
      <c r="BG210" s="187">
        <f>IF(N210="zákl. přenesená",J210,0)</f>
        <v>0</v>
      </c>
      <c r="BH210" s="187">
        <f>IF(N210="sníž. přenesená",J210,0)</f>
        <v>0</v>
      </c>
      <c r="BI210" s="187">
        <f>IF(N210="nulová",J210,0)</f>
        <v>0</v>
      </c>
      <c r="BJ210" s="19" t="s">
        <v>22</v>
      </c>
      <c r="BK210" s="187">
        <f>ROUND(I210*H210,2)</f>
        <v>0</v>
      </c>
      <c r="BL210" s="19" t="s">
        <v>134</v>
      </c>
      <c r="BM210" s="186" t="s">
        <v>280</v>
      </c>
    </row>
    <row r="211" spans="1:65" s="2" customFormat="1" ht="29.25">
      <c r="A211" s="36"/>
      <c r="B211" s="37"/>
      <c r="C211" s="38"/>
      <c r="D211" s="195" t="s">
        <v>169</v>
      </c>
      <c r="E211" s="38"/>
      <c r="F211" s="226" t="s">
        <v>281</v>
      </c>
      <c r="G211" s="38"/>
      <c r="H211" s="38"/>
      <c r="I211" s="227"/>
      <c r="J211" s="38"/>
      <c r="K211" s="38"/>
      <c r="L211" s="41"/>
      <c r="M211" s="228"/>
      <c r="N211" s="229"/>
      <c r="O211" s="66"/>
      <c r="P211" s="66"/>
      <c r="Q211" s="66"/>
      <c r="R211" s="66"/>
      <c r="S211" s="66"/>
      <c r="T211" s="67"/>
      <c r="U211" s="36"/>
      <c r="V211" s="36"/>
      <c r="W211" s="36"/>
      <c r="X211" s="36"/>
      <c r="Y211" s="36"/>
      <c r="Z211" s="36"/>
      <c r="AA211" s="36"/>
      <c r="AB211" s="36"/>
      <c r="AC211" s="36"/>
      <c r="AD211" s="36"/>
      <c r="AE211" s="36"/>
      <c r="AT211" s="19" t="s">
        <v>169</v>
      </c>
      <c r="AU211" s="19" t="s">
        <v>82</v>
      </c>
    </row>
    <row r="212" spans="1:65" s="13" customFormat="1" ht="11.25">
      <c r="B212" s="193"/>
      <c r="C212" s="194"/>
      <c r="D212" s="195" t="s">
        <v>159</v>
      </c>
      <c r="E212" s="196" t="s">
        <v>20</v>
      </c>
      <c r="F212" s="197" t="s">
        <v>282</v>
      </c>
      <c r="G212" s="194"/>
      <c r="H212" s="196" t="s">
        <v>20</v>
      </c>
      <c r="I212" s="198"/>
      <c r="J212" s="194"/>
      <c r="K212" s="194"/>
      <c r="L212" s="199"/>
      <c r="M212" s="200"/>
      <c r="N212" s="201"/>
      <c r="O212" s="201"/>
      <c r="P212" s="201"/>
      <c r="Q212" s="201"/>
      <c r="R212" s="201"/>
      <c r="S212" s="201"/>
      <c r="T212" s="202"/>
      <c r="AT212" s="203" t="s">
        <v>159</v>
      </c>
      <c r="AU212" s="203" t="s">
        <v>82</v>
      </c>
      <c r="AV212" s="13" t="s">
        <v>22</v>
      </c>
      <c r="AW212" s="13" t="s">
        <v>35</v>
      </c>
      <c r="AX212" s="13" t="s">
        <v>73</v>
      </c>
      <c r="AY212" s="203" t="s">
        <v>113</v>
      </c>
    </row>
    <row r="213" spans="1:65" s="13" customFormat="1" ht="11.25">
      <c r="B213" s="193"/>
      <c r="C213" s="194"/>
      <c r="D213" s="195" t="s">
        <v>159</v>
      </c>
      <c r="E213" s="196" t="s">
        <v>20</v>
      </c>
      <c r="F213" s="197" t="s">
        <v>263</v>
      </c>
      <c r="G213" s="194"/>
      <c r="H213" s="196" t="s">
        <v>20</v>
      </c>
      <c r="I213" s="198"/>
      <c r="J213" s="194"/>
      <c r="K213" s="194"/>
      <c r="L213" s="199"/>
      <c r="M213" s="200"/>
      <c r="N213" s="201"/>
      <c r="O213" s="201"/>
      <c r="P213" s="201"/>
      <c r="Q213" s="201"/>
      <c r="R213" s="201"/>
      <c r="S213" s="201"/>
      <c r="T213" s="202"/>
      <c r="AT213" s="203" t="s">
        <v>159</v>
      </c>
      <c r="AU213" s="203" t="s">
        <v>82</v>
      </c>
      <c r="AV213" s="13" t="s">
        <v>22</v>
      </c>
      <c r="AW213" s="13" t="s">
        <v>35</v>
      </c>
      <c r="AX213" s="13" t="s">
        <v>73</v>
      </c>
      <c r="AY213" s="203" t="s">
        <v>113</v>
      </c>
    </row>
    <row r="214" spans="1:65" s="14" customFormat="1" ht="11.25">
      <c r="B214" s="204"/>
      <c r="C214" s="205"/>
      <c r="D214" s="195" t="s">
        <v>159</v>
      </c>
      <c r="E214" s="206" t="s">
        <v>20</v>
      </c>
      <c r="F214" s="207" t="s">
        <v>283</v>
      </c>
      <c r="G214" s="205"/>
      <c r="H214" s="208">
        <v>1.2450000000000001</v>
      </c>
      <c r="I214" s="209"/>
      <c r="J214" s="205"/>
      <c r="K214" s="205"/>
      <c r="L214" s="210"/>
      <c r="M214" s="211"/>
      <c r="N214" s="212"/>
      <c r="O214" s="212"/>
      <c r="P214" s="212"/>
      <c r="Q214" s="212"/>
      <c r="R214" s="212"/>
      <c r="S214" s="212"/>
      <c r="T214" s="213"/>
      <c r="AT214" s="214" t="s">
        <v>159</v>
      </c>
      <c r="AU214" s="214" t="s">
        <v>82</v>
      </c>
      <c r="AV214" s="14" t="s">
        <v>82</v>
      </c>
      <c r="AW214" s="14" t="s">
        <v>35</v>
      </c>
      <c r="AX214" s="14" t="s">
        <v>73</v>
      </c>
      <c r="AY214" s="214" t="s">
        <v>113</v>
      </c>
    </row>
    <row r="215" spans="1:65" s="15" customFormat="1" ht="11.25">
      <c r="B215" s="215"/>
      <c r="C215" s="216"/>
      <c r="D215" s="195" t="s">
        <v>159</v>
      </c>
      <c r="E215" s="217" t="s">
        <v>20</v>
      </c>
      <c r="F215" s="218" t="s">
        <v>162</v>
      </c>
      <c r="G215" s="216"/>
      <c r="H215" s="219">
        <v>1.2450000000000001</v>
      </c>
      <c r="I215" s="220"/>
      <c r="J215" s="216"/>
      <c r="K215" s="216"/>
      <c r="L215" s="221"/>
      <c r="M215" s="222"/>
      <c r="N215" s="223"/>
      <c r="O215" s="223"/>
      <c r="P215" s="223"/>
      <c r="Q215" s="223"/>
      <c r="R215" s="223"/>
      <c r="S215" s="223"/>
      <c r="T215" s="224"/>
      <c r="AT215" s="225" t="s">
        <v>159</v>
      </c>
      <c r="AU215" s="225" t="s">
        <v>82</v>
      </c>
      <c r="AV215" s="15" t="s">
        <v>134</v>
      </c>
      <c r="AW215" s="15" t="s">
        <v>35</v>
      </c>
      <c r="AX215" s="15" t="s">
        <v>22</v>
      </c>
      <c r="AY215" s="225" t="s">
        <v>113</v>
      </c>
    </row>
    <row r="216" spans="1:65" s="2" customFormat="1" ht="24.2" customHeight="1">
      <c r="A216" s="36"/>
      <c r="B216" s="37"/>
      <c r="C216" s="175" t="s">
        <v>284</v>
      </c>
      <c r="D216" s="175" t="s">
        <v>116</v>
      </c>
      <c r="E216" s="176" t="s">
        <v>285</v>
      </c>
      <c r="F216" s="177" t="s">
        <v>286</v>
      </c>
      <c r="G216" s="178" t="s">
        <v>157</v>
      </c>
      <c r="H216" s="179">
        <v>1.6</v>
      </c>
      <c r="I216" s="180"/>
      <c r="J216" s="181">
        <f>ROUND(I216*H216,2)</f>
        <v>0</v>
      </c>
      <c r="K216" s="177" t="s">
        <v>119</v>
      </c>
      <c r="L216" s="41"/>
      <c r="M216" s="182" t="s">
        <v>20</v>
      </c>
      <c r="N216" s="183" t="s">
        <v>44</v>
      </c>
      <c r="O216" s="66"/>
      <c r="P216" s="184">
        <f>O216*H216</f>
        <v>0</v>
      </c>
      <c r="Q216" s="184">
        <v>0</v>
      </c>
      <c r="R216" s="184">
        <f>Q216*H216</f>
        <v>0</v>
      </c>
      <c r="S216" s="184">
        <v>7.5999999999999998E-2</v>
      </c>
      <c r="T216" s="185">
        <f>S216*H216</f>
        <v>0.1216</v>
      </c>
      <c r="U216" s="36"/>
      <c r="V216" s="36"/>
      <c r="W216" s="36"/>
      <c r="X216" s="36"/>
      <c r="Y216" s="36"/>
      <c r="Z216" s="36"/>
      <c r="AA216" s="36"/>
      <c r="AB216" s="36"/>
      <c r="AC216" s="36"/>
      <c r="AD216" s="36"/>
      <c r="AE216" s="36"/>
      <c r="AR216" s="186" t="s">
        <v>134</v>
      </c>
      <c r="AT216" s="186" t="s">
        <v>116</v>
      </c>
      <c r="AU216" s="186" t="s">
        <v>82</v>
      </c>
      <c r="AY216" s="19" t="s">
        <v>113</v>
      </c>
      <c r="BE216" s="187">
        <f>IF(N216="základní",J216,0)</f>
        <v>0</v>
      </c>
      <c r="BF216" s="187">
        <f>IF(N216="snížená",J216,0)</f>
        <v>0</v>
      </c>
      <c r="BG216" s="187">
        <f>IF(N216="zákl. přenesená",J216,0)</f>
        <v>0</v>
      </c>
      <c r="BH216" s="187">
        <f>IF(N216="sníž. přenesená",J216,0)</f>
        <v>0</v>
      </c>
      <c r="BI216" s="187">
        <f>IF(N216="nulová",J216,0)</f>
        <v>0</v>
      </c>
      <c r="BJ216" s="19" t="s">
        <v>22</v>
      </c>
      <c r="BK216" s="187">
        <f>ROUND(I216*H216,2)</f>
        <v>0</v>
      </c>
      <c r="BL216" s="19" t="s">
        <v>134</v>
      </c>
      <c r="BM216" s="186" t="s">
        <v>287</v>
      </c>
    </row>
    <row r="217" spans="1:65" s="2" customFormat="1" ht="39">
      <c r="A217" s="36"/>
      <c r="B217" s="37"/>
      <c r="C217" s="38"/>
      <c r="D217" s="195" t="s">
        <v>169</v>
      </c>
      <c r="E217" s="38"/>
      <c r="F217" s="226" t="s">
        <v>288</v>
      </c>
      <c r="G217" s="38"/>
      <c r="H217" s="38"/>
      <c r="I217" s="227"/>
      <c r="J217" s="38"/>
      <c r="K217" s="38"/>
      <c r="L217" s="41"/>
      <c r="M217" s="228"/>
      <c r="N217" s="229"/>
      <c r="O217" s="66"/>
      <c r="P217" s="66"/>
      <c r="Q217" s="66"/>
      <c r="R217" s="66"/>
      <c r="S217" s="66"/>
      <c r="T217" s="67"/>
      <c r="U217" s="36"/>
      <c r="V217" s="36"/>
      <c r="W217" s="36"/>
      <c r="X217" s="36"/>
      <c r="Y217" s="36"/>
      <c r="Z217" s="36"/>
      <c r="AA217" s="36"/>
      <c r="AB217" s="36"/>
      <c r="AC217" s="36"/>
      <c r="AD217" s="36"/>
      <c r="AE217" s="36"/>
      <c r="AT217" s="19" t="s">
        <v>169</v>
      </c>
      <c r="AU217" s="19" t="s">
        <v>82</v>
      </c>
    </row>
    <row r="218" spans="1:65" s="13" customFormat="1" ht="11.25">
      <c r="B218" s="193"/>
      <c r="C218" s="194"/>
      <c r="D218" s="195" t="s">
        <v>159</v>
      </c>
      <c r="E218" s="196" t="s">
        <v>20</v>
      </c>
      <c r="F218" s="197" t="s">
        <v>263</v>
      </c>
      <c r="G218" s="194"/>
      <c r="H218" s="196" t="s">
        <v>20</v>
      </c>
      <c r="I218" s="198"/>
      <c r="J218" s="194"/>
      <c r="K218" s="194"/>
      <c r="L218" s="199"/>
      <c r="M218" s="200"/>
      <c r="N218" s="201"/>
      <c r="O218" s="201"/>
      <c r="P218" s="201"/>
      <c r="Q218" s="201"/>
      <c r="R218" s="201"/>
      <c r="S218" s="201"/>
      <c r="T218" s="202"/>
      <c r="AT218" s="203" t="s">
        <v>159</v>
      </c>
      <c r="AU218" s="203" t="s">
        <v>82</v>
      </c>
      <c r="AV218" s="13" t="s">
        <v>22</v>
      </c>
      <c r="AW218" s="13" t="s">
        <v>35</v>
      </c>
      <c r="AX218" s="13" t="s">
        <v>73</v>
      </c>
      <c r="AY218" s="203" t="s">
        <v>113</v>
      </c>
    </row>
    <row r="219" spans="1:65" s="14" customFormat="1" ht="11.25">
      <c r="B219" s="204"/>
      <c r="C219" s="205"/>
      <c r="D219" s="195" t="s">
        <v>159</v>
      </c>
      <c r="E219" s="206" t="s">
        <v>20</v>
      </c>
      <c r="F219" s="207" t="s">
        <v>289</v>
      </c>
      <c r="G219" s="205"/>
      <c r="H219" s="208">
        <v>1.6</v>
      </c>
      <c r="I219" s="209"/>
      <c r="J219" s="205"/>
      <c r="K219" s="205"/>
      <c r="L219" s="210"/>
      <c r="M219" s="211"/>
      <c r="N219" s="212"/>
      <c r="O219" s="212"/>
      <c r="P219" s="212"/>
      <c r="Q219" s="212"/>
      <c r="R219" s="212"/>
      <c r="S219" s="212"/>
      <c r="T219" s="213"/>
      <c r="AT219" s="214" t="s">
        <v>159</v>
      </c>
      <c r="AU219" s="214" t="s">
        <v>82</v>
      </c>
      <c r="AV219" s="14" t="s">
        <v>82</v>
      </c>
      <c r="AW219" s="14" t="s">
        <v>35</v>
      </c>
      <c r="AX219" s="14" t="s">
        <v>73</v>
      </c>
      <c r="AY219" s="214" t="s">
        <v>113</v>
      </c>
    </row>
    <row r="220" spans="1:65" s="15" customFormat="1" ht="11.25">
      <c r="B220" s="215"/>
      <c r="C220" s="216"/>
      <c r="D220" s="195" t="s">
        <v>159</v>
      </c>
      <c r="E220" s="217" t="s">
        <v>20</v>
      </c>
      <c r="F220" s="218" t="s">
        <v>162</v>
      </c>
      <c r="G220" s="216"/>
      <c r="H220" s="219">
        <v>1.6</v>
      </c>
      <c r="I220" s="220"/>
      <c r="J220" s="216"/>
      <c r="K220" s="216"/>
      <c r="L220" s="221"/>
      <c r="M220" s="222"/>
      <c r="N220" s="223"/>
      <c r="O220" s="223"/>
      <c r="P220" s="223"/>
      <c r="Q220" s="223"/>
      <c r="R220" s="223"/>
      <c r="S220" s="223"/>
      <c r="T220" s="224"/>
      <c r="AT220" s="225" t="s">
        <v>159</v>
      </c>
      <c r="AU220" s="225" t="s">
        <v>82</v>
      </c>
      <c r="AV220" s="15" t="s">
        <v>134</v>
      </c>
      <c r="AW220" s="15" t="s">
        <v>35</v>
      </c>
      <c r="AX220" s="15" t="s">
        <v>22</v>
      </c>
      <c r="AY220" s="225" t="s">
        <v>113</v>
      </c>
    </row>
    <row r="221" spans="1:65" s="2" customFormat="1" ht="14.45" customHeight="1">
      <c r="A221" s="36"/>
      <c r="B221" s="37"/>
      <c r="C221" s="175" t="s">
        <v>290</v>
      </c>
      <c r="D221" s="175" t="s">
        <v>116</v>
      </c>
      <c r="E221" s="176" t="s">
        <v>291</v>
      </c>
      <c r="F221" s="177" t="s">
        <v>292</v>
      </c>
      <c r="G221" s="178" t="s">
        <v>157</v>
      </c>
      <c r="H221" s="179">
        <v>2.88</v>
      </c>
      <c r="I221" s="180"/>
      <c r="J221" s="181">
        <f>ROUND(I221*H221,2)</f>
        <v>0</v>
      </c>
      <c r="K221" s="177" t="s">
        <v>119</v>
      </c>
      <c r="L221" s="41"/>
      <c r="M221" s="182" t="s">
        <v>20</v>
      </c>
      <c r="N221" s="183" t="s">
        <v>44</v>
      </c>
      <c r="O221" s="66"/>
      <c r="P221" s="184">
        <f>O221*H221</f>
        <v>0</v>
      </c>
      <c r="Q221" s="184">
        <v>0</v>
      </c>
      <c r="R221" s="184">
        <f>Q221*H221</f>
        <v>0</v>
      </c>
      <c r="S221" s="184">
        <v>5.0999999999999997E-2</v>
      </c>
      <c r="T221" s="185">
        <f>S221*H221</f>
        <v>0.14687999999999998</v>
      </c>
      <c r="U221" s="36"/>
      <c r="V221" s="36"/>
      <c r="W221" s="36"/>
      <c r="X221" s="36"/>
      <c r="Y221" s="36"/>
      <c r="Z221" s="36"/>
      <c r="AA221" s="36"/>
      <c r="AB221" s="36"/>
      <c r="AC221" s="36"/>
      <c r="AD221" s="36"/>
      <c r="AE221" s="36"/>
      <c r="AR221" s="186" t="s">
        <v>134</v>
      </c>
      <c r="AT221" s="186" t="s">
        <v>116</v>
      </c>
      <c r="AU221" s="186" t="s">
        <v>82</v>
      </c>
      <c r="AY221" s="19" t="s">
        <v>113</v>
      </c>
      <c r="BE221" s="187">
        <f>IF(N221="základní",J221,0)</f>
        <v>0</v>
      </c>
      <c r="BF221" s="187">
        <f>IF(N221="snížená",J221,0)</f>
        <v>0</v>
      </c>
      <c r="BG221" s="187">
        <f>IF(N221="zákl. přenesená",J221,0)</f>
        <v>0</v>
      </c>
      <c r="BH221" s="187">
        <f>IF(N221="sníž. přenesená",J221,0)</f>
        <v>0</v>
      </c>
      <c r="BI221" s="187">
        <f>IF(N221="nulová",J221,0)</f>
        <v>0</v>
      </c>
      <c r="BJ221" s="19" t="s">
        <v>22</v>
      </c>
      <c r="BK221" s="187">
        <f>ROUND(I221*H221,2)</f>
        <v>0</v>
      </c>
      <c r="BL221" s="19" t="s">
        <v>134</v>
      </c>
      <c r="BM221" s="186" t="s">
        <v>293</v>
      </c>
    </row>
    <row r="222" spans="1:65" s="2" customFormat="1" ht="48.75">
      <c r="A222" s="36"/>
      <c r="B222" s="37"/>
      <c r="C222" s="38"/>
      <c r="D222" s="195" t="s">
        <v>169</v>
      </c>
      <c r="E222" s="38"/>
      <c r="F222" s="226" t="s">
        <v>294</v>
      </c>
      <c r="G222" s="38"/>
      <c r="H222" s="38"/>
      <c r="I222" s="227"/>
      <c r="J222" s="38"/>
      <c r="K222" s="38"/>
      <c r="L222" s="41"/>
      <c r="M222" s="228"/>
      <c r="N222" s="229"/>
      <c r="O222" s="66"/>
      <c r="P222" s="66"/>
      <c r="Q222" s="66"/>
      <c r="R222" s="66"/>
      <c r="S222" s="66"/>
      <c r="T222" s="67"/>
      <c r="U222" s="36"/>
      <c r="V222" s="36"/>
      <c r="W222" s="36"/>
      <c r="X222" s="36"/>
      <c r="Y222" s="36"/>
      <c r="Z222" s="36"/>
      <c r="AA222" s="36"/>
      <c r="AB222" s="36"/>
      <c r="AC222" s="36"/>
      <c r="AD222" s="36"/>
      <c r="AE222" s="36"/>
      <c r="AT222" s="19" t="s">
        <v>169</v>
      </c>
      <c r="AU222" s="19" t="s">
        <v>82</v>
      </c>
    </row>
    <row r="223" spans="1:65" s="13" customFormat="1" ht="11.25">
      <c r="B223" s="193"/>
      <c r="C223" s="194"/>
      <c r="D223" s="195" t="s">
        <v>159</v>
      </c>
      <c r="E223" s="196" t="s">
        <v>20</v>
      </c>
      <c r="F223" s="197" t="s">
        <v>209</v>
      </c>
      <c r="G223" s="194"/>
      <c r="H223" s="196" t="s">
        <v>20</v>
      </c>
      <c r="I223" s="198"/>
      <c r="J223" s="194"/>
      <c r="K223" s="194"/>
      <c r="L223" s="199"/>
      <c r="M223" s="200"/>
      <c r="N223" s="201"/>
      <c r="O223" s="201"/>
      <c r="P223" s="201"/>
      <c r="Q223" s="201"/>
      <c r="R223" s="201"/>
      <c r="S223" s="201"/>
      <c r="T223" s="202"/>
      <c r="AT223" s="203" t="s">
        <v>159</v>
      </c>
      <c r="AU223" s="203" t="s">
        <v>82</v>
      </c>
      <c r="AV223" s="13" t="s">
        <v>22</v>
      </c>
      <c r="AW223" s="13" t="s">
        <v>35</v>
      </c>
      <c r="AX223" s="13" t="s">
        <v>73</v>
      </c>
      <c r="AY223" s="203" t="s">
        <v>113</v>
      </c>
    </row>
    <row r="224" spans="1:65" s="14" customFormat="1" ht="11.25">
      <c r="B224" s="204"/>
      <c r="C224" s="205"/>
      <c r="D224" s="195" t="s">
        <v>159</v>
      </c>
      <c r="E224" s="206" t="s">
        <v>20</v>
      </c>
      <c r="F224" s="207" t="s">
        <v>295</v>
      </c>
      <c r="G224" s="205"/>
      <c r="H224" s="208">
        <v>2.88</v>
      </c>
      <c r="I224" s="209"/>
      <c r="J224" s="205"/>
      <c r="K224" s="205"/>
      <c r="L224" s="210"/>
      <c r="M224" s="211"/>
      <c r="N224" s="212"/>
      <c r="O224" s="212"/>
      <c r="P224" s="212"/>
      <c r="Q224" s="212"/>
      <c r="R224" s="212"/>
      <c r="S224" s="212"/>
      <c r="T224" s="213"/>
      <c r="AT224" s="214" t="s">
        <v>159</v>
      </c>
      <c r="AU224" s="214" t="s">
        <v>82</v>
      </c>
      <c r="AV224" s="14" t="s">
        <v>82</v>
      </c>
      <c r="AW224" s="14" t="s">
        <v>35</v>
      </c>
      <c r="AX224" s="14" t="s">
        <v>73</v>
      </c>
      <c r="AY224" s="214" t="s">
        <v>113</v>
      </c>
    </row>
    <row r="225" spans="1:65" s="15" customFormat="1" ht="11.25">
      <c r="B225" s="215"/>
      <c r="C225" s="216"/>
      <c r="D225" s="195" t="s">
        <v>159</v>
      </c>
      <c r="E225" s="217" t="s">
        <v>20</v>
      </c>
      <c r="F225" s="218" t="s">
        <v>162</v>
      </c>
      <c r="G225" s="216"/>
      <c r="H225" s="219">
        <v>2.88</v>
      </c>
      <c r="I225" s="220"/>
      <c r="J225" s="216"/>
      <c r="K225" s="216"/>
      <c r="L225" s="221"/>
      <c r="M225" s="222"/>
      <c r="N225" s="223"/>
      <c r="O225" s="223"/>
      <c r="P225" s="223"/>
      <c r="Q225" s="223"/>
      <c r="R225" s="223"/>
      <c r="S225" s="223"/>
      <c r="T225" s="224"/>
      <c r="AT225" s="225" t="s">
        <v>159</v>
      </c>
      <c r="AU225" s="225" t="s">
        <v>82</v>
      </c>
      <c r="AV225" s="15" t="s">
        <v>134</v>
      </c>
      <c r="AW225" s="15" t="s">
        <v>35</v>
      </c>
      <c r="AX225" s="15" t="s">
        <v>22</v>
      </c>
      <c r="AY225" s="225" t="s">
        <v>113</v>
      </c>
    </row>
    <row r="226" spans="1:65" s="2" customFormat="1" ht="24.2" customHeight="1">
      <c r="A226" s="36"/>
      <c r="B226" s="37"/>
      <c r="C226" s="175" t="s">
        <v>296</v>
      </c>
      <c r="D226" s="175" t="s">
        <v>116</v>
      </c>
      <c r="E226" s="176" t="s">
        <v>297</v>
      </c>
      <c r="F226" s="177" t="s">
        <v>298</v>
      </c>
      <c r="G226" s="178" t="s">
        <v>226</v>
      </c>
      <c r="H226" s="179">
        <v>2.75</v>
      </c>
      <c r="I226" s="180"/>
      <c r="J226" s="181">
        <f>ROUND(I226*H226,2)</f>
        <v>0</v>
      </c>
      <c r="K226" s="177" t="s">
        <v>119</v>
      </c>
      <c r="L226" s="41"/>
      <c r="M226" s="182" t="s">
        <v>20</v>
      </c>
      <c r="N226" s="183" t="s">
        <v>44</v>
      </c>
      <c r="O226" s="66"/>
      <c r="P226" s="184">
        <f>O226*H226</f>
        <v>0</v>
      </c>
      <c r="Q226" s="184">
        <v>0</v>
      </c>
      <c r="R226" s="184">
        <f>Q226*H226</f>
        <v>0</v>
      </c>
      <c r="S226" s="184">
        <v>0.33</v>
      </c>
      <c r="T226" s="185">
        <f>S226*H226</f>
        <v>0.90750000000000008</v>
      </c>
      <c r="U226" s="36"/>
      <c r="V226" s="36"/>
      <c r="W226" s="36"/>
      <c r="X226" s="36"/>
      <c r="Y226" s="36"/>
      <c r="Z226" s="36"/>
      <c r="AA226" s="36"/>
      <c r="AB226" s="36"/>
      <c r="AC226" s="36"/>
      <c r="AD226" s="36"/>
      <c r="AE226" s="36"/>
      <c r="AR226" s="186" t="s">
        <v>134</v>
      </c>
      <c r="AT226" s="186" t="s">
        <v>116</v>
      </c>
      <c r="AU226" s="186" t="s">
        <v>82</v>
      </c>
      <c r="AY226" s="19" t="s">
        <v>113</v>
      </c>
      <c r="BE226" s="187">
        <f>IF(N226="základní",J226,0)</f>
        <v>0</v>
      </c>
      <c r="BF226" s="187">
        <f>IF(N226="snížená",J226,0)</f>
        <v>0</v>
      </c>
      <c r="BG226" s="187">
        <f>IF(N226="zákl. přenesená",J226,0)</f>
        <v>0</v>
      </c>
      <c r="BH226" s="187">
        <f>IF(N226="sníž. přenesená",J226,0)</f>
        <v>0</v>
      </c>
      <c r="BI226" s="187">
        <f>IF(N226="nulová",J226,0)</f>
        <v>0</v>
      </c>
      <c r="BJ226" s="19" t="s">
        <v>22</v>
      </c>
      <c r="BK226" s="187">
        <f>ROUND(I226*H226,2)</f>
        <v>0</v>
      </c>
      <c r="BL226" s="19" t="s">
        <v>134</v>
      </c>
      <c r="BM226" s="186" t="s">
        <v>299</v>
      </c>
    </row>
    <row r="227" spans="1:65" s="13" customFormat="1" ht="11.25">
      <c r="B227" s="193"/>
      <c r="C227" s="194"/>
      <c r="D227" s="195" t="s">
        <v>159</v>
      </c>
      <c r="E227" s="196" t="s">
        <v>20</v>
      </c>
      <c r="F227" s="197" t="s">
        <v>263</v>
      </c>
      <c r="G227" s="194"/>
      <c r="H227" s="196" t="s">
        <v>20</v>
      </c>
      <c r="I227" s="198"/>
      <c r="J227" s="194"/>
      <c r="K227" s="194"/>
      <c r="L227" s="199"/>
      <c r="M227" s="200"/>
      <c r="N227" s="201"/>
      <c r="O227" s="201"/>
      <c r="P227" s="201"/>
      <c r="Q227" s="201"/>
      <c r="R227" s="201"/>
      <c r="S227" s="201"/>
      <c r="T227" s="202"/>
      <c r="AT227" s="203" t="s">
        <v>159</v>
      </c>
      <c r="AU227" s="203" t="s">
        <v>82</v>
      </c>
      <c r="AV227" s="13" t="s">
        <v>22</v>
      </c>
      <c r="AW227" s="13" t="s">
        <v>35</v>
      </c>
      <c r="AX227" s="13" t="s">
        <v>73</v>
      </c>
      <c r="AY227" s="203" t="s">
        <v>113</v>
      </c>
    </row>
    <row r="228" spans="1:65" s="14" customFormat="1" ht="11.25">
      <c r="B228" s="204"/>
      <c r="C228" s="205"/>
      <c r="D228" s="195" t="s">
        <v>159</v>
      </c>
      <c r="E228" s="206" t="s">
        <v>20</v>
      </c>
      <c r="F228" s="207" t="s">
        <v>300</v>
      </c>
      <c r="G228" s="205"/>
      <c r="H228" s="208">
        <v>2.75</v>
      </c>
      <c r="I228" s="209"/>
      <c r="J228" s="205"/>
      <c r="K228" s="205"/>
      <c r="L228" s="210"/>
      <c r="M228" s="211"/>
      <c r="N228" s="212"/>
      <c r="O228" s="212"/>
      <c r="P228" s="212"/>
      <c r="Q228" s="212"/>
      <c r="R228" s="212"/>
      <c r="S228" s="212"/>
      <c r="T228" s="213"/>
      <c r="AT228" s="214" t="s">
        <v>159</v>
      </c>
      <c r="AU228" s="214" t="s">
        <v>82</v>
      </c>
      <c r="AV228" s="14" t="s">
        <v>82</v>
      </c>
      <c r="AW228" s="14" t="s">
        <v>35</v>
      </c>
      <c r="AX228" s="14" t="s">
        <v>73</v>
      </c>
      <c r="AY228" s="214" t="s">
        <v>113</v>
      </c>
    </row>
    <row r="229" spans="1:65" s="15" customFormat="1" ht="11.25">
      <c r="B229" s="215"/>
      <c r="C229" s="216"/>
      <c r="D229" s="195" t="s">
        <v>159</v>
      </c>
      <c r="E229" s="217" t="s">
        <v>20</v>
      </c>
      <c r="F229" s="218" t="s">
        <v>162</v>
      </c>
      <c r="G229" s="216"/>
      <c r="H229" s="219">
        <v>2.75</v>
      </c>
      <c r="I229" s="220"/>
      <c r="J229" s="216"/>
      <c r="K229" s="216"/>
      <c r="L229" s="221"/>
      <c r="M229" s="222"/>
      <c r="N229" s="223"/>
      <c r="O229" s="223"/>
      <c r="P229" s="223"/>
      <c r="Q229" s="223"/>
      <c r="R229" s="223"/>
      <c r="S229" s="223"/>
      <c r="T229" s="224"/>
      <c r="AT229" s="225" t="s">
        <v>159</v>
      </c>
      <c r="AU229" s="225" t="s">
        <v>82</v>
      </c>
      <c r="AV229" s="15" t="s">
        <v>134</v>
      </c>
      <c r="AW229" s="15" t="s">
        <v>35</v>
      </c>
      <c r="AX229" s="15" t="s">
        <v>22</v>
      </c>
      <c r="AY229" s="225" t="s">
        <v>113</v>
      </c>
    </row>
    <row r="230" spans="1:65" s="2" customFormat="1" ht="14.45" customHeight="1">
      <c r="A230" s="36"/>
      <c r="B230" s="37"/>
      <c r="C230" s="175" t="s">
        <v>301</v>
      </c>
      <c r="D230" s="175" t="s">
        <v>116</v>
      </c>
      <c r="E230" s="176" t="s">
        <v>302</v>
      </c>
      <c r="F230" s="177" t="s">
        <v>303</v>
      </c>
      <c r="G230" s="178" t="s">
        <v>304</v>
      </c>
      <c r="H230" s="179">
        <v>50</v>
      </c>
      <c r="I230" s="180"/>
      <c r="J230" s="181">
        <f>ROUND(I230*H230,2)</f>
        <v>0</v>
      </c>
      <c r="K230" s="177" t="s">
        <v>20</v>
      </c>
      <c r="L230" s="41"/>
      <c r="M230" s="182" t="s">
        <v>20</v>
      </c>
      <c r="N230" s="183" t="s">
        <v>44</v>
      </c>
      <c r="O230" s="66"/>
      <c r="P230" s="184">
        <f>O230*H230</f>
        <v>0</v>
      </c>
      <c r="Q230" s="184">
        <v>0</v>
      </c>
      <c r="R230" s="184">
        <f>Q230*H230</f>
        <v>0</v>
      </c>
      <c r="S230" s="184">
        <v>0</v>
      </c>
      <c r="T230" s="185">
        <f>S230*H230</f>
        <v>0</v>
      </c>
      <c r="U230" s="36"/>
      <c r="V230" s="36"/>
      <c r="W230" s="36"/>
      <c r="X230" s="36"/>
      <c r="Y230" s="36"/>
      <c r="Z230" s="36"/>
      <c r="AA230" s="36"/>
      <c r="AB230" s="36"/>
      <c r="AC230" s="36"/>
      <c r="AD230" s="36"/>
      <c r="AE230" s="36"/>
      <c r="AR230" s="186" t="s">
        <v>134</v>
      </c>
      <c r="AT230" s="186" t="s">
        <v>116</v>
      </c>
      <c r="AU230" s="186" t="s">
        <v>82</v>
      </c>
      <c r="AY230" s="19" t="s">
        <v>113</v>
      </c>
      <c r="BE230" s="187">
        <f>IF(N230="základní",J230,0)</f>
        <v>0</v>
      </c>
      <c r="BF230" s="187">
        <f>IF(N230="snížená",J230,0)</f>
        <v>0</v>
      </c>
      <c r="BG230" s="187">
        <f>IF(N230="zákl. přenesená",J230,0)</f>
        <v>0</v>
      </c>
      <c r="BH230" s="187">
        <f>IF(N230="sníž. přenesená",J230,0)</f>
        <v>0</v>
      </c>
      <c r="BI230" s="187">
        <f>IF(N230="nulová",J230,0)</f>
        <v>0</v>
      </c>
      <c r="BJ230" s="19" t="s">
        <v>22</v>
      </c>
      <c r="BK230" s="187">
        <f>ROUND(I230*H230,2)</f>
        <v>0</v>
      </c>
      <c r="BL230" s="19" t="s">
        <v>134</v>
      </c>
      <c r="BM230" s="186" t="s">
        <v>305</v>
      </c>
    </row>
    <row r="231" spans="1:65" s="14" customFormat="1" ht="11.25">
      <c r="B231" s="204"/>
      <c r="C231" s="205"/>
      <c r="D231" s="195" t="s">
        <v>159</v>
      </c>
      <c r="E231" s="206" t="s">
        <v>20</v>
      </c>
      <c r="F231" s="207" t="s">
        <v>306</v>
      </c>
      <c r="G231" s="205"/>
      <c r="H231" s="208">
        <v>50</v>
      </c>
      <c r="I231" s="209"/>
      <c r="J231" s="205"/>
      <c r="K231" s="205"/>
      <c r="L231" s="210"/>
      <c r="M231" s="211"/>
      <c r="N231" s="212"/>
      <c r="O231" s="212"/>
      <c r="P231" s="212"/>
      <c r="Q231" s="212"/>
      <c r="R231" s="212"/>
      <c r="S231" s="212"/>
      <c r="T231" s="213"/>
      <c r="AT231" s="214" t="s">
        <v>159</v>
      </c>
      <c r="AU231" s="214" t="s">
        <v>82</v>
      </c>
      <c r="AV231" s="14" t="s">
        <v>82</v>
      </c>
      <c r="AW231" s="14" t="s">
        <v>35</v>
      </c>
      <c r="AX231" s="14" t="s">
        <v>22</v>
      </c>
      <c r="AY231" s="214" t="s">
        <v>113</v>
      </c>
    </row>
    <row r="232" spans="1:65" s="2" customFormat="1" ht="24.2" customHeight="1">
      <c r="A232" s="36"/>
      <c r="B232" s="37"/>
      <c r="C232" s="175" t="s">
        <v>307</v>
      </c>
      <c r="D232" s="175" t="s">
        <v>116</v>
      </c>
      <c r="E232" s="176" t="s">
        <v>308</v>
      </c>
      <c r="F232" s="177" t="s">
        <v>309</v>
      </c>
      <c r="G232" s="178" t="s">
        <v>118</v>
      </c>
      <c r="H232" s="179">
        <v>1</v>
      </c>
      <c r="I232" s="180"/>
      <c r="J232" s="181">
        <f>ROUND(I232*H232,2)</f>
        <v>0</v>
      </c>
      <c r="K232" s="177" t="s">
        <v>20</v>
      </c>
      <c r="L232" s="41"/>
      <c r="M232" s="182" t="s">
        <v>20</v>
      </c>
      <c r="N232" s="183" t="s">
        <v>44</v>
      </c>
      <c r="O232" s="66"/>
      <c r="P232" s="184">
        <f>O232*H232</f>
        <v>0</v>
      </c>
      <c r="Q232" s="184">
        <v>0</v>
      </c>
      <c r="R232" s="184">
        <f>Q232*H232</f>
        <v>0</v>
      </c>
      <c r="S232" s="184">
        <v>0</v>
      </c>
      <c r="T232" s="185">
        <f>S232*H232</f>
        <v>0</v>
      </c>
      <c r="U232" s="36"/>
      <c r="V232" s="36"/>
      <c r="W232" s="36"/>
      <c r="X232" s="36"/>
      <c r="Y232" s="36"/>
      <c r="Z232" s="36"/>
      <c r="AA232" s="36"/>
      <c r="AB232" s="36"/>
      <c r="AC232" s="36"/>
      <c r="AD232" s="36"/>
      <c r="AE232" s="36"/>
      <c r="AR232" s="186" t="s">
        <v>134</v>
      </c>
      <c r="AT232" s="186" t="s">
        <v>116</v>
      </c>
      <c r="AU232" s="186" t="s">
        <v>82</v>
      </c>
      <c r="AY232" s="19" t="s">
        <v>113</v>
      </c>
      <c r="BE232" s="187">
        <f>IF(N232="základní",J232,0)</f>
        <v>0</v>
      </c>
      <c r="BF232" s="187">
        <f>IF(N232="snížená",J232,0)</f>
        <v>0</v>
      </c>
      <c r="BG232" s="187">
        <f>IF(N232="zákl. přenesená",J232,0)</f>
        <v>0</v>
      </c>
      <c r="BH232" s="187">
        <f>IF(N232="sníž. přenesená",J232,0)</f>
        <v>0</v>
      </c>
      <c r="BI232" s="187">
        <f>IF(N232="nulová",J232,0)</f>
        <v>0</v>
      </c>
      <c r="BJ232" s="19" t="s">
        <v>22</v>
      </c>
      <c r="BK232" s="187">
        <f>ROUND(I232*H232,2)</f>
        <v>0</v>
      </c>
      <c r="BL232" s="19" t="s">
        <v>134</v>
      </c>
      <c r="BM232" s="186" t="s">
        <v>310</v>
      </c>
    </row>
    <row r="233" spans="1:65" s="14" customFormat="1" ht="11.25">
      <c r="B233" s="204"/>
      <c r="C233" s="205"/>
      <c r="D233" s="195" t="s">
        <v>159</v>
      </c>
      <c r="E233" s="206" t="s">
        <v>20</v>
      </c>
      <c r="F233" s="207" t="s">
        <v>22</v>
      </c>
      <c r="G233" s="205"/>
      <c r="H233" s="208">
        <v>1</v>
      </c>
      <c r="I233" s="209"/>
      <c r="J233" s="205"/>
      <c r="K233" s="205"/>
      <c r="L233" s="210"/>
      <c r="M233" s="211"/>
      <c r="N233" s="212"/>
      <c r="O233" s="212"/>
      <c r="P233" s="212"/>
      <c r="Q233" s="212"/>
      <c r="R233" s="212"/>
      <c r="S233" s="212"/>
      <c r="T233" s="213"/>
      <c r="AT233" s="214" t="s">
        <v>159</v>
      </c>
      <c r="AU233" s="214" t="s">
        <v>82</v>
      </c>
      <c r="AV233" s="14" t="s">
        <v>82</v>
      </c>
      <c r="AW233" s="14" t="s">
        <v>35</v>
      </c>
      <c r="AX233" s="14" t="s">
        <v>22</v>
      </c>
      <c r="AY233" s="214" t="s">
        <v>113</v>
      </c>
    </row>
    <row r="234" spans="1:65" s="2" customFormat="1" ht="24.2" customHeight="1">
      <c r="A234" s="36"/>
      <c r="B234" s="37"/>
      <c r="C234" s="175" t="s">
        <v>311</v>
      </c>
      <c r="D234" s="175" t="s">
        <v>116</v>
      </c>
      <c r="E234" s="176" t="s">
        <v>312</v>
      </c>
      <c r="F234" s="177" t="s">
        <v>313</v>
      </c>
      <c r="G234" s="178" t="s">
        <v>304</v>
      </c>
      <c r="H234" s="179">
        <v>50</v>
      </c>
      <c r="I234" s="180"/>
      <c r="J234" s="181">
        <f>ROUND(I234*H234,2)</f>
        <v>0</v>
      </c>
      <c r="K234" s="177" t="s">
        <v>20</v>
      </c>
      <c r="L234" s="41"/>
      <c r="M234" s="182" t="s">
        <v>20</v>
      </c>
      <c r="N234" s="183" t="s">
        <v>44</v>
      </c>
      <c r="O234" s="66"/>
      <c r="P234" s="184">
        <f>O234*H234</f>
        <v>0</v>
      </c>
      <c r="Q234" s="184">
        <v>0</v>
      </c>
      <c r="R234" s="184">
        <f>Q234*H234</f>
        <v>0</v>
      </c>
      <c r="S234" s="184">
        <v>0</v>
      </c>
      <c r="T234" s="185">
        <f>S234*H234</f>
        <v>0</v>
      </c>
      <c r="U234" s="36"/>
      <c r="V234" s="36"/>
      <c r="W234" s="36"/>
      <c r="X234" s="36"/>
      <c r="Y234" s="36"/>
      <c r="Z234" s="36"/>
      <c r="AA234" s="36"/>
      <c r="AB234" s="36"/>
      <c r="AC234" s="36"/>
      <c r="AD234" s="36"/>
      <c r="AE234" s="36"/>
      <c r="AR234" s="186" t="s">
        <v>134</v>
      </c>
      <c r="AT234" s="186" t="s">
        <v>116</v>
      </c>
      <c r="AU234" s="186" t="s">
        <v>82</v>
      </c>
      <c r="AY234" s="19" t="s">
        <v>113</v>
      </c>
      <c r="BE234" s="187">
        <f>IF(N234="základní",J234,0)</f>
        <v>0</v>
      </c>
      <c r="BF234" s="187">
        <f>IF(N234="snížená",J234,0)</f>
        <v>0</v>
      </c>
      <c r="BG234" s="187">
        <f>IF(N234="zákl. přenesená",J234,0)</f>
        <v>0</v>
      </c>
      <c r="BH234" s="187">
        <f>IF(N234="sníž. přenesená",J234,0)</f>
        <v>0</v>
      </c>
      <c r="BI234" s="187">
        <f>IF(N234="nulová",J234,0)</f>
        <v>0</v>
      </c>
      <c r="BJ234" s="19" t="s">
        <v>22</v>
      </c>
      <c r="BK234" s="187">
        <f>ROUND(I234*H234,2)</f>
        <v>0</v>
      </c>
      <c r="BL234" s="19" t="s">
        <v>134</v>
      </c>
      <c r="BM234" s="186" t="s">
        <v>314</v>
      </c>
    </row>
    <row r="235" spans="1:65" s="14" customFormat="1" ht="11.25">
      <c r="B235" s="204"/>
      <c r="C235" s="205"/>
      <c r="D235" s="195" t="s">
        <v>159</v>
      </c>
      <c r="E235" s="206" t="s">
        <v>20</v>
      </c>
      <c r="F235" s="207" t="s">
        <v>306</v>
      </c>
      <c r="G235" s="205"/>
      <c r="H235" s="208">
        <v>50</v>
      </c>
      <c r="I235" s="209"/>
      <c r="J235" s="205"/>
      <c r="K235" s="205"/>
      <c r="L235" s="210"/>
      <c r="M235" s="211"/>
      <c r="N235" s="212"/>
      <c r="O235" s="212"/>
      <c r="P235" s="212"/>
      <c r="Q235" s="212"/>
      <c r="R235" s="212"/>
      <c r="S235" s="212"/>
      <c r="T235" s="213"/>
      <c r="AT235" s="214" t="s">
        <v>159</v>
      </c>
      <c r="AU235" s="214" t="s">
        <v>82</v>
      </c>
      <c r="AV235" s="14" t="s">
        <v>82</v>
      </c>
      <c r="AW235" s="14" t="s">
        <v>35</v>
      </c>
      <c r="AX235" s="14" t="s">
        <v>22</v>
      </c>
      <c r="AY235" s="214" t="s">
        <v>113</v>
      </c>
    </row>
    <row r="236" spans="1:65" s="12" customFormat="1" ht="22.9" customHeight="1">
      <c r="B236" s="159"/>
      <c r="C236" s="160"/>
      <c r="D236" s="161" t="s">
        <v>72</v>
      </c>
      <c r="E236" s="173" t="s">
        <v>315</v>
      </c>
      <c r="F236" s="173" t="s">
        <v>316</v>
      </c>
      <c r="G236" s="160"/>
      <c r="H236" s="160"/>
      <c r="I236" s="163"/>
      <c r="J236" s="174">
        <f>BK236</f>
        <v>0</v>
      </c>
      <c r="K236" s="160"/>
      <c r="L236" s="165"/>
      <c r="M236" s="166"/>
      <c r="N236" s="167"/>
      <c r="O236" s="167"/>
      <c r="P236" s="168">
        <f>SUM(P237:P247)</f>
        <v>0</v>
      </c>
      <c r="Q236" s="167"/>
      <c r="R236" s="168">
        <f>SUM(R237:R247)</f>
        <v>0</v>
      </c>
      <c r="S236" s="167"/>
      <c r="T236" s="169">
        <f>SUM(T237:T247)</f>
        <v>0</v>
      </c>
      <c r="AR236" s="170" t="s">
        <v>22</v>
      </c>
      <c r="AT236" s="171" t="s">
        <v>72</v>
      </c>
      <c r="AU236" s="171" t="s">
        <v>22</v>
      </c>
      <c r="AY236" s="170" t="s">
        <v>113</v>
      </c>
      <c r="BK236" s="172">
        <f>SUM(BK237:BK247)</f>
        <v>0</v>
      </c>
    </row>
    <row r="237" spans="1:65" s="2" customFormat="1" ht="14.45" customHeight="1">
      <c r="A237" s="36"/>
      <c r="B237" s="37"/>
      <c r="C237" s="175" t="s">
        <v>317</v>
      </c>
      <c r="D237" s="175" t="s">
        <v>116</v>
      </c>
      <c r="E237" s="176" t="s">
        <v>318</v>
      </c>
      <c r="F237" s="177" t="s">
        <v>319</v>
      </c>
      <c r="G237" s="178" t="s">
        <v>320</v>
      </c>
      <c r="H237" s="179">
        <v>36.698</v>
      </c>
      <c r="I237" s="180"/>
      <c r="J237" s="181">
        <f>ROUND(I237*H237,2)</f>
        <v>0</v>
      </c>
      <c r="K237" s="177" t="s">
        <v>119</v>
      </c>
      <c r="L237" s="41"/>
      <c r="M237" s="182" t="s">
        <v>20</v>
      </c>
      <c r="N237" s="183" t="s">
        <v>44</v>
      </c>
      <c r="O237" s="66"/>
      <c r="P237" s="184">
        <f>O237*H237</f>
        <v>0</v>
      </c>
      <c r="Q237" s="184">
        <v>0</v>
      </c>
      <c r="R237" s="184">
        <f>Q237*H237</f>
        <v>0</v>
      </c>
      <c r="S237" s="184">
        <v>0</v>
      </c>
      <c r="T237" s="185">
        <f>S237*H237</f>
        <v>0</v>
      </c>
      <c r="U237" s="36"/>
      <c r="V237" s="36"/>
      <c r="W237" s="36"/>
      <c r="X237" s="36"/>
      <c r="Y237" s="36"/>
      <c r="Z237" s="36"/>
      <c r="AA237" s="36"/>
      <c r="AB237" s="36"/>
      <c r="AC237" s="36"/>
      <c r="AD237" s="36"/>
      <c r="AE237" s="36"/>
      <c r="AR237" s="186" t="s">
        <v>134</v>
      </c>
      <c r="AT237" s="186" t="s">
        <v>116</v>
      </c>
      <c r="AU237" s="186" t="s">
        <v>82</v>
      </c>
      <c r="AY237" s="19" t="s">
        <v>113</v>
      </c>
      <c r="BE237" s="187">
        <f>IF(N237="základní",J237,0)</f>
        <v>0</v>
      </c>
      <c r="BF237" s="187">
        <f>IF(N237="snížená",J237,0)</f>
        <v>0</v>
      </c>
      <c r="BG237" s="187">
        <f>IF(N237="zákl. přenesená",J237,0)</f>
        <v>0</v>
      </c>
      <c r="BH237" s="187">
        <f>IF(N237="sníž. přenesená",J237,0)</f>
        <v>0</v>
      </c>
      <c r="BI237" s="187">
        <f>IF(N237="nulová",J237,0)</f>
        <v>0</v>
      </c>
      <c r="BJ237" s="19" t="s">
        <v>22</v>
      </c>
      <c r="BK237" s="187">
        <f>ROUND(I237*H237,2)</f>
        <v>0</v>
      </c>
      <c r="BL237" s="19" t="s">
        <v>134</v>
      </c>
      <c r="BM237" s="186" t="s">
        <v>321</v>
      </c>
    </row>
    <row r="238" spans="1:65" s="2" customFormat="1" ht="39">
      <c r="A238" s="36"/>
      <c r="B238" s="37"/>
      <c r="C238" s="38"/>
      <c r="D238" s="195" t="s">
        <v>169</v>
      </c>
      <c r="E238" s="38"/>
      <c r="F238" s="226" t="s">
        <v>322</v>
      </c>
      <c r="G238" s="38"/>
      <c r="H238" s="38"/>
      <c r="I238" s="227"/>
      <c r="J238" s="38"/>
      <c r="K238" s="38"/>
      <c r="L238" s="41"/>
      <c r="M238" s="228"/>
      <c r="N238" s="229"/>
      <c r="O238" s="66"/>
      <c r="P238" s="66"/>
      <c r="Q238" s="66"/>
      <c r="R238" s="66"/>
      <c r="S238" s="66"/>
      <c r="T238" s="67"/>
      <c r="U238" s="36"/>
      <c r="V238" s="36"/>
      <c r="W238" s="36"/>
      <c r="X238" s="36"/>
      <c r="Y238" s="36"/>
      <c r="Z238" s="36"/>
      <c r="AA238" s="36"/>
      <c r="AB238" s="36"/>
      <c r="AC238" s="36"/>
      <c r="AD238" s="36"/>
      <c r="AE238" s="36"/>
      <c r="AT238" s="19" t="s">
        <v>169</v>
      </c>
      <c r="AU238" s="19" t="s">
        <v>82</v>
      </c>
    </row>
    <row r="239" spans="1:65" s="2" customFormat="1" ht="14.45" customHeight="1">
      <c r="A239" s="36"/>
      <c r="B239" s="37"/>
      <c r="C239" s="175" t="s">
        <v>323</v>
      </c>
      <c r="D239" s="175" t="s">
        <v>116</v>
      </c>
      <c r="E239" s="176" t="s">
        <v>324</v>
      </c>
      <c r="F239" s="177" t="s">
        <v>325</v>
      </c>
      <c r="G239" s="178" t="s">
        <v>320</v>
      </c>
      <c r="H239" s="179">
        <v>36.698</v>
      </c>
      <c r="I239" s="180"/>
      <c r="J239" s="181">
        <f>ROUND(I239*H239,2)</f>
        <v>0</v>
      </c>
      <c r="K239" s="177" t="s">
        <v>119</v>
      </c>
      <c r="L239" s="41"/>
      <c r="M239" s="182" t="s">
        <v>20</v>
      </c>
      <c r="N239" s="183" t="s">
        <v>44</v>
      </c>
      <c r="O239" s="66"/>
      <c r="P239" s="184">
        <f>O239*H239</f>
        <v>0</v>
      </c>
      <c r="Q239" s="184">
        <v>0</v>
      </c>
      <c r="R239" s="184">
        <f>Q239*H239</f>
        <v>0</v>
      </c>
      <c r="S239" s="184">
        <v>0</v>
      </c>
      <c r="T239" s="185">
        <f>S239*H239</f>
        <v>0</v>
      </c>
      <c r="U239" s="36"/>
      <c r="V239" s="36"/>
      <c r="W239" s="36"/>
      <c r="X239" s="36"/>
      <c r="Y239" s="36"/>
      <c r="Z239" s="36"/>
      <c r="AA239" s="36"/>
      <c r="AB239" s="36"/>
      <c r="AC239" s="36"/>
      <c r="AD239" s="36"/>
      <c r="AE239" s="36"/>
      <c r="AR239" s="186" t="s">
        <v>134</v>
      </c>
      <c r="AT239" s="186" t="s">
        <v>116</v>
      </c>
      <c r="AU239" s="186" t="s">
        <v>82</v>
      </c>
      <c r="AY239" s="19" t="s">
        <v>113</v>
      </c>
      <c r="BE239" s="187">
        <f>IF(N239="základní",J239,0)</f>
        <v>0</v>
      </c>
      <c r="BF239" s="187">
        <f>IF(N239="snížená",J239,0)</f>
        <v>0</v>
      </c>
      <c r="BG239" s="187">
        <f>IF(N239="zákl. přenesená",J239,0)</f>
        <v>0</v>
      </c>
      <c r="BH239" s="187">
        <f>IF(N239="sníž. přenesená",J239,0)</f>
        <v>0</v>
      </c>
      <c r="BI239" s="187">
        <f>IF(N239="nulová",J239,0)</f>
        <v>0</v>
      </c>
      <c r="BJ239" s="19" t="s">
        <v>22</v>
      </c>
      <c r="BK239" s="187">
        <f>ROUND(I239*H239,2)</f>
        <v>0</v>
      </c>
      <c r="BL239" s="19" t="s">
        <v>134</v>
      </c>
      <c r="BM239" s="186" t="s">
        <v>326</v>
      </c>
    </row>
    <row r="240" spans="1:65" s="2" customFormat="1" ht="29.25">
      <c r="A240" s="36"/>
      <c r="B240" s="37"/>
      <c r="C240" s="38"/>
      <c r="D240" s="195" t="s">
        <v>169</v>
      </c>
      <c r="E240" s="38"/>
      <c r="F240" s="226" t="s">
        <v>327</v>
      </c>
      <c r="G240" s="38"/>
      <c r="H240" s="38"/>
      <c r="I240" s="227"/>
      <c r="J240" s="38"/>
      <c r="K240" s="38"/>
      <c r="L240" s="41"/>
      <c r="M240" s="228"/>
      <c r="N240" s="229"/>
      <c r="O240" s="66"/>
      <c r="P240" s="66"/>
      <c r="Q240" s="66"/>
      <c r="R240" s="66"/>
      <c r="S240" s="66"/>
      <c r="T240" s="67"/>
      <c r="U240" s="36"/>
      <c r="V240" s="36"/>
      <c r="W240" s="36"/>
      <c r="X240" s="36"/>
      <c r="Y240" s="36"/>
      <c r="Z240" s="36"/>
      <c r="AA240" s="36"/>
      <c r="AB240" s="36"/>
      <c r="AC240" s="36"/>
      <c r="AD240" s="36"/>
      <c r="AE240" s="36"/>
      <c r="AT240" s="19" t="s">
        <v>169</v>
      </c>
      <c r="AU240" s="19" t="s">
        <v>82</v>
      </c>
    </row>
    <row r="241" spans="1:65" s="2" customFormat="1" ht="24.2" customHeight="1">
      <c r="A241" s="36"/>
      <c r="B241" s="37"/>
      <c r="C241" s="175" t="s">
        <v>328</v>
      </c>
      <c r="D241" s="175" t="s">
        <v>116</v>
      </c>
      <c r="E241" s="176" t="s">
        <v>329</v>
      </c>
      <c r="F241" s="177" t="s">
        <v>330</v>
      </c>
      <c r="G241" s="178" t="s">
        <v>320</v>
      </c>
      <c r="H241" s="179">
        <v>697.26199999999994</v>
      </c>
      <c r="I241" s="180"/>
      <c r="J241" s="181">
        <f>ROUND(I241*H241,2)</f>
        <v>0</v>
      </c>
      <c r="K241" s="177" t="s">
        <v>119</v>
      </c>
      <c r="L241" s="41"/>
      <c r="M241" s="182" t="s">
        <v>20</v>
      </c>
      <c r="N241" s="183" t="s">
        <v>44</v>
      </c>
      <c r="O241" s="66"/>
      <c r="P241" s="184">
        <f>O241*H241</f>
        <v>0</v>
      </c>
      <c r="Q241" s="184">
        <v>0</v>
      </c>
      <c r="R241" s="184">
        <f>Q241*H241</f>
        <v>0</v>
      </c>
      <c r="S241" s="184">
        <v>0</v>
      </c>
      <c r="T241" s="185">
        <f>S241*H241</f>
        <v>0</v>
      </c>
      <c r="U241" s="36"/>
      <c r="V241" s="36"/>
      <c r="W241" s="36"/>
      <c r="X241" s="36"/>
      <c r="Y241" s="36"/>
      <c r="Z241" s="36"/>
      <c r="AA241" s="36"/>
      <c r="AB241" s="36"/>
      <c r="AC241" s="36"/>
      <c r="AD241" s="36"/>
      <c r="AE241" s="36"/>
      <c r="AR241" s="186" t="s">
        <v>134</v>
      </c>
      <c r="AT241" s="186" t="s">
        <v>116</v>
      </c>
      <c r="AU241" s="186" t="s">
        <v>82</v>
      </c>
      <c r="AY241" s="19" t="s">
        <v>113</v>
      </c>
      <c r="BE241" s="187">
        <f>IF(N241="základní",J241,0)</f>
        <v>0</v>
      </c>
      <c r="BF241" s="187">
        <f>IF(N241="snížená",J241,0)</f>
        <v>0</v>
      </c>
      <c r="BG241" s="187">
        <f>IF(N241="zákl. přenesená",J241,0)</f>
        <v>0</v>
      </c>
      <c r="BH241" s="187">
        <f>IF(N241="sníž. přenesená",J241,0)</f>
        <v>0</v>
      </c>
      <c r="BI241" s="187">
        <f>IF(N241="nulová",J241,0)</f>
        <v>0</v>
      </c>
      <c r="BJ241" s="19" t="s">
        <v>22</v>
      </c>
      <c r="BK241" s="187">
        <f>ROUND(I241*H241,2)</f>
        <v>0</v>
      </c>
      <c r="BL241" s="19" t="s">
        <v>134</v>
      </c>
      <c r="BM241" s="186" t="s">
        <v>331</v>
      </c>
    </row>
    <row r="242" spans="1:65" s="2" customFormat="1" ht="29.25">
      <c r="A242" s="36"/>
      <c r="B242" s="37"/>
      <c r="C242" s="38"/>
      <c r="D242" s="195" t="s">
        <v>169</v>
      </c>
      <c r="E242" s="38"/>
      <c r="F242" s="226" t="s">
        <v>327</v>
      </c>
      <c r="G242" s="38"/>
      <c r="H242" s="38"/>
      <c r="I242" s="227"/>
      <c r="J242" s="38"/>
      <c r="K242" s="38"/>
      <c r="L242" s="41"/>
      <c r="M242" s="228"/>
      <c r="N242" s="229"/>
      <c r="O242" s="66"/>
      <c r="P242" s="66"/>
      <c r="Q242" s="66"/>
      <c r="R242" s="66"/>
      <c r="S242" s="66"/>
      <c r="T242" s="67"/>
      <c r="U242" s="36"/>
      <c r="V242" s="36"/>
      <c r="W242" s="36"/>
      <c r="X242" s="36"/>
      <c r="Y242" s="36"/>
      <c r="Z242" s="36"/>
      <c r="AA242" s="36"/>
      <c r="AB242" s="36"/>
      <c r="AC242" s="36"/>
      <c r="AD242" s="36"/>
      <c r="AE242" s="36"/>
      <c r="AT242" s="19" t="s">
        <v>169</v>
      </c>
      <c r="AU242" s="19" t="s">
        <v>82</v>
      </c>
    </row>
    <row r="243" spans="1:65" s="14" customFormat="1" ht="11.25">
      <c r="B243" s="204"/>
      <c r="C243" s="205"/>
      <c r="D243" s="195" t="s">
        <v>159</v>
      </c>
      <c r="E243" s="206" t="s">
        <v>20</v>
      </c>
      <c r="F243" s="207" t="s">
        <v>332</v>
      </c>
      <c r="G243" s="205"/>
      <c r="H243" s="208">
        <v>697.26199999999994</v>
      </c>
      <c r="I243" s="209"/>
      <c r="J243" s="205"/>
      <c r="K243" s="205"/>
      <c r="L243" s="210"/>
      <c r="M243" s="211"/>
      <c r="N243" s="212"/>
      <c r="O243" s="212"/>
      <c r="P243" s="212"/>
      <c r="Q243" s="212"/>
      <c r="R243" s="212"/>
      <c r="S243" s="212"/>
      <c r="T243" s="213"/>
      <c r="AT243" s="214" t="s">
        <v>159</v>
      </c>
      <c r="AU243" s="214" t="s">
        <v>82</v>
      </c>
      <c r="AV243" s="14" t="s">
        <v>82</v>
      </c>
      <c r="AW243" s="14" t="s">
        <v>35</v>
      </c>
      <c r="AX243" s="14" t="s">
        <v>22</v>
      </c>
      <c r="AY243" s="214" t="s">
        <v>113</v>
      </c>
    </row>
    <row r="244" spans="1:65" s="2" customFormat="1" ht="24.2" customHeight="1">
      <c r="A244" s="36"/>
      <c r="B244" s="37"/>
      <c r="C244" s="175" t="s">
        <v>333</v>
      </c>
      <c r="D244" s="175" t="s">
        <v>116</v>
      </c>
      <c r="E244" s="176" t="s">
        <v>334</v>
      </c>
      <c r="F244" s="177" t="s">
        <v>335</v>
      </c>
      <c r="G244" s="178" t="s">
        <v>320</v>
      </c>
      <c r="H244" s="179">
        <v>36.698</v>
      </c>
      <c r="I244" s="180"/>
      <c r="J244" s="181">
        <f>ROUND(I244*H244,2)</f>
        <v>0</v>
      </c>
      <c r="K244" s="177" t="s">
        <v>119</v>
      </c>
      <c r="L244" s="41"/>
      <c r="M244" s="182" t="s">
        <v>20</v>
      </c>
      <c r="N244" s="183" t="s">
        <v>44</v>
      </c>
      <c r="O244" s="66"/>
      <c r="P244" s="184">
        <f>O244*H244</f>
        <v>0</v>
      </c>
      <c r="Q244" s="184">
        <v>0</v>
      </c>
      <c r="R244" s="184">
        <f>Q244*H244</f>
        <v>0</v>
      </c>
      <c r="S244" s="184">
        <v>0</v>
      </c>
      <c r="T244" s="185">
        <f>S244*H244</f>
        <v>0</v>
      </c>
      <c r="U244" s="36"/>
      <c r="V244" s="36"/>
      <c r="W244" s="36"/>
      <c r="X244" s="36"/>
      <c r="Y244" s="36"/>
      <c r="Z244" s="36"/>
      <c r="AA244" s="36"/>
      <c r="AB244" s="36"/>
      <c r="AC244" s="36"/>
      <c r="AD244" s="36"/>
      <c r="AE244" s="36"/>
      <c r="AR244" s="186" t="s">
        <v>134</v>
      </c>
      <c r="AT244" s="186" t="s">
        <v>116</v>
      </c>
      <c r="AU244" s="186" t="s">
        <v>82</v>
      </c>
      <c r="AY244" s="19" t="s">
        <v>113</v>
      </c>
      <c r="BE244" s="187">
        <f>IF(N244="základní",J244,0)</f>
        <v>0</v>
      </c>
      <c r="BF244" s="187">
        <f>IF(N244="snížená",J244,0)</f>
        <v>0</v>
      </c>
      <c r="BG244" s="187">
        <f>IF(N244="zákl. přenesená",J244,0)</f>
        <v>0</v>
      </c>
      <c r="BH244" s="187">
        <f>IF(N244="sníž. přenesená",J244,0)</f>
        <v>0</v>
      </c>
      <c r="BI244" s="187">
        <f>IF(N244="nulová",J244,0)</f>
        <v>0</v>
      </c>
      <c r="BJ244" s="19" t="s">
        <v>22</v>
      </c>
      <c r="BK244" s="187">
        <f>ROUND(I244*H244,2)</f>
        <v>0</v>
      </c>
      <c r="BL244" s="19" t="s">
        <v>134</v>
      </c>
      <c r="BM244" s="186" t="s">
        <v>336</v>
      </c>
    </row>
    <row r="245" spans="1:65" s="2" customFormat="1" ht="107.25">
      <c r="A245" s="36"/>
      <c r="B245" s="37"/>
      <c r="C245" s="38"/>
      <c r="D245" s="195" t="s">
        <v>169</v>
      </c>
      <c r="E245" s="38"/>
      <c r="F245" s="226" t="s">
        <v>337</v>
      </c>
      <c r="G245" s="38"/>
      <c r="H245" s="38"/>
      <c r="I245" s="227"/>
      <c r="J245" s="38"/>
      <c r="K245" s="38"/>
      <c r="L245" s="41"/>
      <c r="M245" s="228"/>
      <c r="N245" s="229"/>
      <c r="O245" s="66"/>
      <c r="P245" s="66"/>
      <c r="Q245" s="66"/>
      <c r="R245" s="66"/>
      <c r="S245" s="66"/>
      <c r="T245" s="67"/>
      <c r="U245" s="36"/>
      <c r="V245" s="36"/>
      <c r="W245" s="36"/>
      <c r="X245" s="36"/>
      <c r="Y245" s="36"/>
      <c r="Z245" s="36"/>
      <c r="AA245" s="36"/>
      <c r="AB245" s="36"/>
      <c r="AC245" s="36"/>
      <c r="AD245" s="36"/>
      <c r="AE245" s="36"/>
      <c r="AT245" s="19" t="s">
        <v>169</v>
      </c>
      <c r="AU245" s="19" t="s">
        <v>82</v>
      </c>
    </row>
    <row r="246" spans="1:65" s="2" customFormat="1" ht="24.2" customHeight="1">
      <c r="A246" s="36"/>
      <c r="B246" s="37"/>
      <c r="C246" s="175" t="s">
        <v>338</v>
      </c>
      <c r="D246" s="175" t="s">
        <v>116</v>
      </c>
      <c r="E246" s="176" t="s">
        <v>339</v>
      </c>
      <c r="F246" s="177" t="s">
        <v>340</v>
      </c>
      <c r="G246" s="178" t="s">
        <v>320</v>
      </c>
      <c r="H246" s="179">
        <v>36.698</v>
      </c>
      <c r="I246" s="180"/>
      <c r="J246" s="181">
        <f>ROUND(I246*H246,2)</f>
        <v>0</v>
      </c>
      <c r="K246" s="177" t="s">
        <v>119</v>
      </c>
      <c r="L246" s="41"/>
      <c r="M246" s="182" t="s">
        <v>20</v>
      </c>
      <c r="N246" s="183" t="s">
        <v>44</v>
      </c>
      <c r="O246" s="66"/>
      <c r="P246" s="184">
        <f>O246*H246</f>
        <v>0</v>
      </c>
      <c r="Q246" s="184">
        <v>0</v>
      </c>
      <c r="R246" s="184">
        <f>Q246*H246</f>
        <v>0</v>
      </c>
      <c r="S246" s="184">
        <v>0</v>
      </c>
      <c r="T246" s="185">
        <f>S246*H246</f>
        <v>0</v>
      </c>
      <c r="U246" s="36"/>
      <c r="V246" s="36"/>
      <c r="W246" s="36"/>
      <c r="X246" s="36"/>
      <c r="Y246" s="36"/>
      <c r="Z246" s="36"/>
      <c r="AA246" s="36"/>
      <c r="AB246" s="36"/>
      <c r="AC246" s="36"/>
      <c r="AD246" s="36"/>
      <c r="AE246" s="36"/>
      <c r="AR246" s="186" t="s">
        <v>134</v>
      </c>
      <c r="AT246" s="186" t="s">
        <v>116</v>
      </c>
      <c r="AU246" s="186" t="s">
        <v>82</v>
      </c>
      <c r="AY246" s="19" t="s">
        <v>113</v>
      </c>
      <c r="BE246" s="187">
        <f>IF(N246="základní",J246,0)</f>
        <v>0</v>
      </c>
      <c r="BF246" s="187">
        <f>IF(N246="snížená",J246,0)</f>
        <v>0</v>
      </c>
      <c r="BG246" s="187">
        <f>IF(N246="zákl. přenesená",J246,0)</f>
        <v>0</v>
      </c>
      <c r="BH246" s="187">
        <f>IF(N246="sníž. přenesená",J246,0)</f>
        <v>0</v>
      </c>
      <c r="BI246" s="187">
        <f>IF(N246="nulová",J246,0)</f>
        <v>0</v>
      </c>
      <c r="BJ246" s="19" t="s">
        <v>22</v>
      </c>
      <c r="BK246" s="187">
        <f>ROUND(I246*H246,2)</f>
        <v>0</v>
      </c>
      <c r="BL246" s="19" t="s">
        <v>134</v>
      </c>
      <c r="BM246" s="186" t="s">
        <v>341</v>
      </c>
    </row>
    <row r="247" spans="1:65" s="2" customFormat="1" ht="58.5">
      <c r="A247" s="36"/>
      <c r="B247" s="37"/>
      <c r="C247" s="38"/>
      <c r="D247" s="195" t="s">
        <v>169</v>
      </c>
      <c r="E247" s="38"/>
      <c r="F247" s="226" t="s">
        <v>342</v>
      </c>
      <c r="G247" s="38"/>
      <c r="H247" s="38"/>
      <c r="I247" s="227"/>
      <c r="J247" s="38"/>
      <c r="K247" s="38"/>
      <c r="L247" s="41"/>
      <c r="M247" s="228"/>
      <c r="N247" s="229"/>
      <c r="O247" s="66"/>
      <c r="P247" s="66"/>
      <c r="Q247" s="66"/>
      <c r="R247" s="66"/>
      <c r="S247" s="66"/>
      <c r="T247" s="67"/>
      <c r="U247" s="36"/>
      <c r="V247" s="36"/>
      <c r="W247" s="36"/>
      <c r="X247" s="36"/>
      <c r="Y247" s="36"/>
      <c r="Z247" s="36"/>
      <c r="AA247" s="36"/>
      <c r="AB247" s="36"/>
      <c r="AC247" s="36"/>
      <c r="AD247" s="36"/>
      <c r="AE247" s="36"/>
      <c r="AT247" s="19" t="s">
        <v>169</v>
      </c>
      <c r="AU247" s="19" t="s">
        <v>82</v>
      </c>
    </row>
    <row r="248" spans="1:65" s="12" customFormat="1" ht="22.9" customHeight="1">
      <c r="B248" s="159"/>
      <c r="C248" s="160"/>
      <c r="D248" s="161" t="s">
        <v>72</v>
      </c>
      <c r="E248" s="173" t="s">
        <v>343</v>
      </c>
      <c r="F248" s="173" t="s">
        <v>344</v>
      </c>
      <c r="G248" s="160"/>
      <c r="H248" s="160"/>
      <c r="I248" s="163"/>
      <c r="J248" s="174">
        <f>BK248</f>
        <v>0</v>
      </c>
      <c r="K248" s="160"/>
      <c r="L248" s="165"/>
      <c r="M248" s="166"/>
      <c r="N248" s="167"/>
      <c r="O248" s="167"/>
      <c r="P248" s="168">
        <f>SUM(P249:P250)</f>
        <v>0</v>
      </c>
      <c r="Q248" s="167"/>
      <c r="R248" s="168">
        <f>SUM(R249:R250)</f>
        <v>0</v>
      </c>
      <c r="S248" s="167"/>
      <c r="T248" s="169">
        <f>SUM(T249:T250)</f>
        <v>0</v>
      </c>
      <c r="AR248" s="170" t="s">
        <v>22</v>
      </c>
      <c r="AT248" s="171" t="s">
        <v>72</v>
      </c>
      <c r="AU248" s="171" t="s">
        <v>22</v>
      </c>
      <c r="AY248" s="170" t="s">
        <v>113</v>
      </c>
      <c r="BK248" s="172">
        <f>SUM(BK249:BK250)</f>
        <v>0</v>
      </c>
    </row>
    <row r="249" spans="1:65" s="2" customFormat="1" ht="24.2" customHeight="1">
      <c r="A249" s="36"/>
      <c r="B249" s="37"/>
      <c r="C249" s="175" t="s">
        <v>345</v>
      </c>
      <c r="D249" s="175" t="s">
        <v>116</v>
      </c>
      <c r="E249" s="176" t="s">
        <v>346</v>
      </c>
      <c r="F249" s="177" t="s">
        <v>347</v>
      </c>
      <c r="G249" s="178" t="s">
        <v>320</v>
      </c>
      <c r="H249" s="179">
        <v>2.6629999999999998</v>
      </c>
      <c r="I249" s="180"/>
      <c r="J249" s="181">
        <f>ROUND(I249*H249,2)</f>
        <v>0</v>
      </c>
      <c r="K249" s="177" t="s">
        <v>119</v>
      </c>
      <c r="L249" s="41"/>
      <c r="M249" s="182" t="s">
        <v>20</v>
      </c>
      <c r="N249" s="183" t="s">
        <v>44</v>
      </c>
      <c r="O249" s="66"/>
      <c r="P249" s="184">
        <f>O249*H249</f>
        <v>0</v>
      </c>
      <c r="Q249" s="184">
        <v>0</v>
      </c>
      <c r="R249" s="184">
        <f>Q249*H249</f>
        <v>0</v>
      </c>
      <c r="S249" s="184">
        <v>0</v>
      </c>
      <c r="T249" s="185">
        <f>S249*H249</f>
        <v>0</v>
      </c>
      <c r="U249" s="36"/>
      <c r="V249" s="36"/>
      <c r="W249" s="36"/>
      <c r="X249" s="36"/>
      <c r="Y249" s="36"/>
      <c r="Z249" s="36"/>
      <c r="AA249" s="36"/>
      <c r="AB249" s="36"/>
      <c r="AC249" s="36"/>
      <c r="AD249" s="36"/>
      <c r="AE249" s="36"/>
      <c r="AR249" s="186" t="s">
        <v>134</v>
      </c>
      <c r="AT249" s="186" t="s">
        <v>116</v>
      </c>
      <c r="AU249" s="186" t="s">
        <v>82</v>
      </c>
      <c r="AY249" s="19" t="s">
        <v>113</v>
      </c>
      <c r="BE249" s="187">
        <f>IF(N249="základní",J249,0)</f>
        <v>0</v>
      </c>
      <c r="BF249" s="187">
        <f>IF(N249="snížená",J249,0)</f>
        <v>0</v>
      </c>
      <c r="BG249" s="187">
        <f>IF(N249="zákl. přenesená",J249,0)</f>
        <v>0</v>
      </c>
      <c r="BH249" s="187">
        <f>IF(N249="sníž. přenesená",J249,0)</f>
        <v>0</v>
      </c>
      <c r="BI249" s="187">
        <f>IF(N249="nulová",J249,0)</f>
        <v>0</v>
      </c>
      <c r="BJ249" s="19" t="s">
        <v>22</v>
      </c>
      <c r="BK249" s="187">
        <f>ROUND(I249*H249,2)</f>
        <v>0</v>
      </c>
      <c r="BL249" s="19" t="s">
        <v>134</v>
      </c>
      <c r="BM249" s="186" t="s">
        <v>348</v>
      </c>
    </row>
    <row r="250" spans="1:65" s="2" customFormat="1" ht="58.5">
      <c r="A250" s="36"/>
      <c r="B250" s="37"/>
      <c r="C250" s="38"/>
      <c r="D250" s="195" t="s">
        <v>169</v>
      </c>
      <c r="E250" s="38"/>
      <c r="F250" s="226" t="s">
        <v>349</v>
      </c>
      <c r="G250" s="38"/>
      <c r="H250" s="38"/>
      <c r="I250" s="227"/>
      <c r="J250" s="38"/>
      <c r="K250" s="38"/>
      <c r="L250" s="41"/>
      <c r="M250" s="228"/>
      <c r="N250" s="229"/>
      <c r="O250" s="66"/>
      <c r="P250" s="66"/>
      <c r="Q250" s="66"/>
      <c r="R250" s="66"/>
      <c r="S250" s="66"/>
      <c r="T250" s="67"/>
      <c r="U250" s="36"/>
      <c r="V250" s="36"/>
      <c r="W250" s="36"/>
      <c r="X250" s="36"/>
      <c r="Y250" s="36"/>
      <c r="Z250" s="36"/>
      <c r="AA250" s="36"/>
      <c r="AB250" s="36"/>
      <c r="AC250" s="36"/>
      <c r="AD250" s="36"/>
      <c r="AE250" s="36"/>
      <c r="AT250" s="19" t="s">
        <v>169</v>
      </c>
      <c r="AU250" s="19" t="s">
        <v>82</v>
      </c>
    </row>
    <row r="251" spans="1:65" s="12" customFormat="1" ht="25.9" customHeight="1">
      <c r="B251" s="159"/>
      <c r="C251" s="160"/>
      <c r="D251" s="161" t="s">
        <v>72</v>
      </c>
      <c r="E251" s="162" t="s">
        <v>350</v>
      </c>
      <c r="F251" s="162" t="s">
        <v>351</v>
      </c>
      <c r="G251" s="160"/>
      <c r="H251" s="160"/>
      <c r="I251" s="163"/>
      <c r="J251" s="164">
        <f>BK251</f>
        <v>0</v>
      </c>
      <c r="K251" s="160"/>
      <c r="L251" s="165"/>
      <c r="M251" s="166"/>
      <c r="N251" s="167"/>
      <c r="O251" s="167"/>
      <c r="P251" s="168">
        <f>P252+P324+P437+P447+P519+P530+P549</f>
        <v>0</v>
      </c>
      <c r="Q251" s="167"/>
      <c r="R251" s="168">
        <f>R252+R324+R437+R447+R519+R530+R549</f>
        <v>9.1506771073700008</v>
      </c>
      <c r="S251" s="167"/>
      <c r="T251" s="169">
        <f>T252+T324+T437+T447+T519+T530+T549</f>
        <v>0.5973075000000001</v>
      </c>
      <c r="AR251" s="170" t="s">
        <v>82</v>
      </c>
      <c r="AT251" s="171" t="s">
        <v>72</v>
      </c>
      <c r="AU251" s="171" t="s">
        <v>73</v>
      </c>
      <c r="AY251" s="170" t="s">
        <v>113</v>
      </c>
      <c r="BK251" s="172">
        <f>BK252+BK324+BK437+BK447+BK519+BK530+BK549</f>
        <v>0</v>
      </c>
    </row>
    <row r="252" spans="1:65" s="12" customFormat="1" ht="22.9" customHeight="1">
      <c r="B252" s="159"/>
      <c r="C252" s="160"/>
      <c r="D252" s="161" t="s">
        <v>72</v>
      </c>
      <c r="E252" s="173" t="s">
        <v>352</v>
      </c>
      <c r="F252" s="173" t="s">
        <v>353</v>
      </c>
      <c r="G252" s="160"/>
      <c r="H252" s="160"/>
      <c r="I252" s="163"/>
      <c r="J252" s="174">
        <f>BK252</f>
        <v>0</v>
      </c>
      <c r="K252" s="160"/>
      <c r="L252" s="165"/>
      <c r="M252" s="166"/>
      <c r="N252" s="167"/>
      <c r="O252" s="167"/>
      <c r="P252" s="168">
        <f>SUM(P253:P323)</f>
        <v>0</v>
      </c>
      <c r="Q252" s="167"/>
      <c r="R252" s="168">
        <f>SUM(R253:R323)</f>
        <v>5.1891265280000001</v>
      </c>
      <c r="S252" s="167"/>
      <c r="T252" s="169">
        <f>SUM(T253:T323)</f>
        <v>0</v>
      </c>
      <c r="AR252" s="170" t="s">
        <v>82</v>
      </c>
      <c r="AT252" s="171" t="s">
        <v>72</v>
      </c>
      <c r="AU252" s="171" t="s">
        <v>22</v>
      </c>
      <c r="AY252" s="170" t="s">
        <v>113</v>
      </c>
      <c r="BK252" s="172">
        <f>SUM(BK253:BK323)</f>
        <v>0</v>
      </c>
    </row>
    <row r="253" spans="1:65" s="2" customFormat="1" ht="14.45" customHeight="1">
      <c r="A253" s="36"/>
      <c r="B253" s="37"/>
      <c r="C253" s="230" t="s">
        <v>354</v>
      </c>
      <c r="D253" s="230" t="s">
        <v>355</v>
      </c>
      <c r="E253" s="231" t="s">
        <v>356</v>
      </c>
      <c r="F253" s="232" t="s">
        <v>357</v>
      </c>
      <c r="G253" s="233" t="s">
        <v>180</v>
      </c>
      <c r="H253" s="234">
        <v>80.313000000000002</v>
      </c>
      <c r="I253" s="235"/>
      <c r="J253" s="236">
        <f>ROUND(I253*H253,2)</f>
        <v>0</v>
      </c>
      <c r="K253" s="232" t="s">
        <v>119</v>
      </c>
      <c r="L253" s="237"/>
      <c r="M253" s="238" t="s">
        <v>20</v>
      </c>
      <c r="N253" s="239" t="s">
        <v>44</v>
      </c>
      <c r="O253" s="66"/>
      <c r="P253" s="184">
        <f>O253*H253</f>
        <v>0</v>
      </c>
      <c r="Q253" s="184">
        <v>0.02</v>
      </c>
      <c r="R253" s="184">
        <f>Q253*H253</f>
        <v>1.60626</v>
      </c>
      <c r="S253" s="184">
        <v>0</v>
      </c>
      <c r="T253" s="185">
        <f>S253*H253</f>
        <v>0</v>
      </c>
      <c r="U253" s="36"/>
      <c r="V253" s="36"/>
      <c r="W253" s="36"/>
      <c r="X253" s="36"/>
      <c r="Y253" s="36"/>
      <c r="Z253" s="36"/>
      <c r="AA253" s="36"/>
      <c r="AB253" s="36"/>
      <c r="AC253" s="36"/>
      <c r="AD253" s="36"/>
      <c r="AE253" s="36"/>
      <c r="AR253" s="186" t="s">
        <v>328</v>
      </c>
      <c r="AT253" s="186" t="s">
        <v>355</v>
      </c>
      <c r="AU253" s="186" t="s">
        <v>82</v>
      </c>
      <c r="AY253" s="19" t="s">
        <v>113</v>
      </c>
      <c r="BE253" s="187">
        <f>IF(N253="základní",J253,0)</f>
        <v>0</v>
      </c>
      <c r="BF253" s="187">
        <f>IF(N253="snížená",J253,0)</f>
        <v>0</v>
      </c>
      <c r="BG253" s="187">
        <f>IF(N253="zákl. přenesená",J253,0)</f>
        <v>0</v>
      </c>
      <c r="BH253" s="187">
        <f>IF(N253="sníž. přenesená",J253,0)</f>
        <v>0</v>
      </c>
      <c r="BI253" s="187">
        <f>IF(N253="nulová",J253,0)</f>
        <v>0</v>
      </c>
      <c r="BJ253" s="19" t="s">
        <v>22</v>
      </c>
      <c r="BK253" s="187">
        <f>ROUND(I253*H253,2)</f>
        <v>0</v>
      </c>
      <c r="BL253" s="19" t="s">
        <v>242</v>
      </c>
      <c r="BM253" s="186" t="s">
        <v>358</v>
      </c>
    </row>
    <row r="254" spans="1:65" s="13" customFormat="1" ht="11.25">
      <c r="B254" s="193"/>
      <c r="C254" s="194"/>
      <c r="D254" s="195" t="s">
        <v>159</v>
      </c>
      <c r="E254" s="196" t="s">
        <v>20</v>
      </c>
      <c r="F254" s="197" t="s">
        <v>359</v>
      </c>
      <c r="G254" s="194"/>
      <c r="H254" s="196" t="s">
        <v>20</v>
      </c>
      <c r="I254" s="198"/>
      <c r="J254" s="194"/>
      <c r="K254" s="194"/>
      <c r="L254" s="199"/>
      <c r="M254" s="200"/>
      <c r="N254" s="201"/>
      <c r="O254" s="201"/>
      <c r="P254" s="201"/>
      <c r="Q254" s="201"/>
      <c r="R254" s="201"/>
      <c r="S254" s="201"/>
      <c r="T254" s="202"/>
      <c r="AT254" s="203" t="s">
        <v>159</v>
      </c>
      <c r="AU254" s="203" t="s">
        <v>82</v>
      </c>
      <c r="AV254" s="13" t="s">
        <v>22</v>
      </c>
      <c r="AW254" s="13" t="s">
        <v>35</v>
      </c>
      <c r="AX254" s="13" t="s">
        <v>73</v>
      </c>
      <c r="AY254" s="203" t="s">
        <v>113</v>
      </c>
    </row>
    <row r="255" spans="1:65" s="13" customFormat="1" ht="11.25">
      <c r="B255" s="193"/>
      <c r="C255" s="194"/>
      <c r="D255" s="195" t="s">
        <v>159</v>
      </c>
      <c r="E255" s="196" t="s">
        <v>20</v>
      </c>
      <c r="F255" s="197" t="s">
        <v>171</v>
      </c>
      <c r="G255" s="194"/>
      <c r="H255" s="196" t="s">
        <v>20</v>
      </c>
      <c r="I255" s="198"/>
      <c r="J255" s="194"/>
      <c r="K255" s="194"/>
      <c r="L255" s="199"/>
      <c r="M255" s="200"/>
      <c r="N255" s="201"/>
      <c r="O255" s="201"/>
      <c r="P255" s="201"/>
      <c r="Q255" s="201"/>
      <c r="R255" s="201"/>
      <c r="S255" s="201"/>
      <c r="T255" s="202"/>
      <c r="AT255" s="203" t="s">
        <v>159</v>
      </c>
      <c r="AU255" s="203" t="s">
        <v>82</v>
      </c>
      <c r="AV255" s="13" t="s">
        <v>22</v>
      </c>
      <c r="AW255" s="13" t="s">
        <v>35</v>
      </c>
      <c r="AX255" s="13" t="s">
        <v>73</v>
      </c>
      <c r="AY255" s="203" t="s">
        <v>113</v>
      </c>
    </row>
    <row r="256" spans="1:65" s="14" customFormat="1" ht="11.25">
      <c r="B256" s="204"/>
      <c r="C256" s="205"/>
      <c r="D256" s="195" t="s">
        <v>159</v>
      </c>
      <c r="E256" s="206" t="s">
        <v>20</v>
      </c>
      <c r="F256" s="207" t="s">
        <v>360</v>
      </c>
      <c r="G256" s="205"/>
      <c r="H256" s="208">
        <v>1.266</v>
      </c>
      <c r="I256" s="209"/>
      <c r="J256" s="205"/>
      <c r="K256" s="205"/>
      <c r="L256" s="210"/>
      <c r="M256" s="211"/>
      <c r="N256" s="212"/>
      <c r="O256" s="212"/>
      <c r="P256" s="212"/>
      <c r="Q256" s="212"/>
      <c r="R256" s="212"/>
      <c r="S256" s="212"/>
      <c r="T256" s="213"/>
      <c r="AT256" s="214" t="s">
        <v>159</v>
      </c>
      <c r="AU256" s="214" t="s">
        <v>82</v>
      </c>
      <c r="AV256" s="14" t="s">
        <v>82</v>
      </c>
      <c r="AW256" s="14" t="s">
        <v>35</v>
      </c>
      <c r="AX256" s="14" t="s">
        <v>73</v>
      </c>
      <c r="AY256" s="214" t="s">
        <v>113</v>
      </c>
    </row>
    <row r="257" spans="1:65" s="13" customFormat="1" ht="11.25">
      <c r="B257" s="193"/>
      <c r="C257" s="194"/>
      <c r="D257" s="195" t="s">
        <v>159</v>
      </c>
      <c r="E257" s="196" t="s">
        <v>20</v>
      </c>
      <c r="F257" s="197" t="s">
        <v>173</v>
      </c>
      <c r="G257" s="194"/>
      <c r="H257" s="196" t="s">
        <v>20</v>
      </c>
      <c r="I257" s="198"/>
      <c r="J257" s="194"/>
      <c r="K257" s="194"/>
      <c r="L257" s="199"/>
      <c r="M257" s="200"/>
      <c r="N257" s="201"/>
      <c r="O257" s="201"/>
      <c r="P257" s="201"/>
      <c r="Q257" s="201"/>
      <c r="R257" s="201"/>
      <c r="S257" s="201"/>
      <c r="T257" s="202"/>
      <c r="AT257" s="203" t="s">
        <v>159</v>
      </c>
      <c r="AU257" s="203" t="s">
        <v>82</v>
      </c>
      <c r="AV257" s="13" t="s">
        <v>22</v>
      </c>
      <c r="AW257" s="13" t="s">
        <v>35</v>
      </c>
      <c r="AX257" s="13" t="s">
        <v>73</v>
      </c>
      <c r="AY257" s="203" t="s">
        <v>113</v>
      </c>
    </row>
    <row r="258" spans="1:65" s="14" customFormat="1" ht="11.25">
      <c r="B258" s="204"/>
      <c r="C258" s="205"/>
      <c r="D258" s="195" t="s">
        <v>159</v>
      </c>
      <c r="E258" s="206" t="s">
        <v>20</v>
      </c>
      <c r="F258" s="207" t="s">
        <v>361</v>
      </c>
      <c r="G258" s="205"/>
      <c r="H258" s="208">
        <v>10.615</v>
      </c>
      <c r="I258" s="209"/>
      <c r="J258" s="205"/>
      <c r="K258" s="205"/>
      <c r="L258" s="210"/>
      <c r="M258" s="211"/>
      <c r="N258" s="212"/>
      <c r="O258" s="212"/>
      <c r="P258" s="212"/>
      <c r="Q258" s="212"/>
      <c r="R258" s="212"/>
      <c r="S258" s="212"/>
      <c r="T258" s="213"/>
      <c r="AT258" s="214" t="s">
        <v>159</v>
      </c>
      <c r="AU258" s="214" t="s">
        <v>82</v>
      </c>
      <c r="AV258" s="14" t="s">
        <v>82</v>
      </c>
      <c r="AW258" s="14" t="s">
        <v>35</v>
      </c>
      <c r="AX258" s="14" t="s">
        <v>73</v>
      </c>
      <c r="AY258" s="214" t="s">
        <v>113</v>
      </c>
    </row>
    <row r="259" spans="1:65" s="13" customFormat="1" ht="11.25">
      <c r="B259" s="193"/>
      <c r="C259" s="194"/>
      <c r="D259" s="195" t="s">
        <v>159</v>
      </c>
      <c r="E259" s="196" t="s">
        <v>20</v>
      </c>
      <c r="F259" s="197" t="s">
        <v>362</v>
      </c>
      <c r="G259" s="194"/>
      <c r="H259" s="196" t="s">
        <v>20</v>
      </c>
      <c r="I259" s="198"/>
      <c r="J259" s="194"/>
      <c r="K259" s="194"/>
      <c r="L259" s="199"/>
      <c r="M259" s="200"/>
      <c r="N259" s="201"/>
      <c r="O259" s="201"/>
      <c r="P259" s="201"/>
      <c r="Q259" s="201"/>
      <c r="R259" s="201"/>
      <c r="S259" s="201"/>
      <c r="T259" s="202"/>
      <c r="AT259" s="203" t="s">
        <v>159</v>
      </c>
      <c r="AU259" s="203" t="s">
        <v>82</v>
      </c>
      <c r="AV259" s="13" t="s">
        <v>22</v>
      </c>
      <c r="AW259" s="13" t="s">
        <v>35</v>
      </c>
      <c r="AX259" s="13" t="s">
        <v>73</v>
      </c>
      <c r="AY259" s="203" t="s">
        <v>113</v>
      </c>
    </row>
    <row r="260" spans="1:65" s="14" customFormat="1" ht="11.25">
      <c r="B260" s="204"/>
      <c r="C260" s="205"/>
      <c r="D260" s="195" t="s">
        <v>159</v>
      </c>
      <c r="E260" s="206" t="s">
        <v>20</v>
      </c>
      <c r="F260" s="207" t="s">
        <v>363</v>
      </c>
      <c r="G260" s="205"/>
      <c r="H260" s="208">
        <v>14.739000000000001</v>
      </c>
      <c r="I260" s="209"/>
      <c r="J260" s="205"/>
      <c r="K260" s="205"/>
      <c r="L260" s="210"/>
      <c r="M260" s="211"/>
      <c r="N260" s="212"/>
      <c r="O260" s="212"/>
      <c r="P260" s="212"/>
      <c r="Q260" s="212"/>
      <c r="R260" s="212"/>
      <c r="S260" s="212"/>
      <c r="T260" s="213"/>
      <c r="AT260" s="214" t="s">
        <v>159</v>
      </c>
      <c r="AU260" s="214" t="s">
        <v>82</v>
      </c>
      <c r="AV260" s="14" t="s">
        <v>82</v>
      </c>
      <c r="AW260" s="14" t="s">
        <v>35</v>
      </c>
      <c r="AX260" s="14" t="s">
        <v>73</v>
      </c>
      <c r="AY260" s="214" t="s">
        <v>113</v>
      </c>
    </row>
    <row r="261" spans="1:65" s="13" customFormat="1" ht="11.25">
      <c r="B261" s="193"/>
      <c r="C261" s="194"/>
      <c r="D261" s="195" t="s">
        <v>159</v>
      </c>
      <c r="E261" s="196" t="s">
        <v>20</v>
      </c>
      <c r="F261" s="197" t="s">
        <v>258</v>
      </c>
      <c r="G261" s="194"/>
      <c r="H261" s="196" t="s">
        <v>20</v>
      </c>
      <c r="I261" s="198"/>
      <c r="J261" s="194"/>
      <c r="K261" s="194"/>
      <c r="L261" s="199"/>
      <c r="M261" s="200"/>
      <c r="N261" s="201"/>
      <c r="O261" s="201"/>
      <c r="P261" s="201"/>
      <c r="Q261" s="201"/>
      <c r="R261" s="201"/>
      <c r="S261" s="201"/>
      <c r="T261" s="202"/>
      <c r="AT261" s="203" t="s">
        <v>159</v>
      </c>
      <c r="AU261" s="203" t="s">
        <v>82</v>
      </c>
      <c r="AV261" s="13" t="s">
        <v>22</v>
      </c>
      <c r="AW261" s="13" t="s">
        <v>35</v>
      </c>
      <c r="AX261" s="13" t="s">
        <v>73</v>
      </c>
      <c r="AY261" s="203" t="s">
        <v>113</v>
      </c>
    </row>
    <row r="262" spans="1:65" s="14" customFormat="1" ht="11.25">
      <c r="B262" s="204"/>
      <c r="C262" s="205"/>
      <c r="D262" s="195" t="s">
        <v>159</v>
      </c>
      <c r="E262" s="206" t="s">
        <v>20</v>
      </c>
      <c r="F262" s="207" t="s">
        <v>364</v>
      </c>
      <c r="G262" s="205"/>
      <c r="H262" s="208">
        <v>53.692999999999998</v>
      </c>
      <c r="I262" s="209"/>
      <c r="J262" s="205"/>
      <c r="K262" s="205"/>
      <c r="L262" s="210"/>
      <c r="M262" s="211"/>
      <c r="N262" s="212"/>
      <c r="O262" s="212"/>
      <c r="P262" s="212"/>
      <c r="Q262" s="212"/>
      <c r="R262" s="212"/>
      <c r="S262" s="212"/>
      <c r="T262" s="213"/>
      <c r="AT262" s="214" t="s">
        <v>159</v>
      </c>
      <c r="AU262" s="214" t="s">
        <v>82</v>
      </c>
      <c r="AV262" s="14" t="s">
        <v>82</v>
      </c>
      <c r="AW262" s="14" t="s">
        <v>35</v>
      </c>
      <c r="AX262" s="14" t="s">
        <v>73</v>
      </c>
      <c r="AY262" s="214" t="s">
        <v>113</v>
      </c>
    </row>
    <row r="263" spans="1:65" s="15" customFormat="1" ht="11.25">
      <c r="B263" s="215"/>
      <c r="C263" s="216"/>
      <c r="D263" s="195" t="s">
        <v>159</v>
      </c>
      <c r="E263" s="217" t="s">
        <v>20</v>
      </c>
      <c r="F263" s="218" t="s">
        <v>162</v>
      </c>
      <c r="G263" s="216"/>
      <c r="H263" s="219">
        <v>80.313000000000002</v>
      </c>
      <c r="I263" s="220"/>
      <c r="J263" s="216"/>
      <c r="K263" s="216"/>
      <c r="L263" s="221"/>
      <c r="M263" s="222"/>
      <c r="N263" s="223"/>
      <c r="O263" s="223"/>
      <c r="P263" s="223"/>
      <c r="Q263" s="223"/>
      <c r="R263" s="223"/>
      <c r="S263" s="223"/>
      <c r="T263" s="224"/>
      <c r="AT263" s="225" t="s">
        <v>159</v>
      </c>
      <c r="AU263" s="225" t="s">
        <v>82</v>
      </c>
      <c r="AV263" s="15" t="s">
        <v>134</v>
      </c>
      <c r="AW263" s="15" t="s">
        <v>35</v>
      </c>
      <c r="AX263" s="15" t="s">
        <v>22</v>
      </c>
      <c r="AY263" s="225" t="s">
        <v>113</v>
      </c>
    </row>
    <row r="264" spans="1:65" s="2" customFormat="1" ht="24.2" customHeight="1">
      <c r="A264" s="36"/>
      <c r="B264" s="37"/>
      <c r="C264" s="175" t="s">
        <v>365</v>
      </c>
      <c r="D264" s="175" t="s">
        <v>116</v>
      </c>
      <c r="E264" s="176" t="s">
        <v>366</v>
      </c>
      <c r="F264" s="177" t="s">
        <v>367</v>
      </c>
      <c r="G264" s="178" t="s">
        <v>157</v>
      </c>
      <c r="H264" s="179">
        <v>84.653999999999996</v>
      </c>
      <c r="I264" s="180"/>
      <c r="J264" s="181">
        <f>ROUND(I264*H264,2)</f>
        <v>0</v>
      </c>
      <c r="K264" s="177" t="s">
        <v>119</v>
      </c>
      <c r="L264" s="41"/>
      <c r="M264" s="182" t="s">
        <v>20</v>
      </c>
      <c r="N264" s="183" t="s">
        <v>44</v>
      </c>
      <c r="O264" s="66"/>
      <c r="P264" s="184">
        <f>O264*H264</f>
        <v>0</v>
      </c>
      <c r="Q264" s="184">
        <v>6.0000000000000001E-3</v>
      </c>
      <c r="R264" s="184">
        <f>Q264*H264</f>
        <v>0.50792400000000004</v>
      </c>
      <c r="S264" s="184">
        <v>0</v>
      </c>
      <c r="T264" s="185">
        <f>S264*H264</f>
        <v>0</v>
      </c>
      <c r="U264" s="36"/>
      <c r="V264" s="36"/>
      <c r="W264" s="36"/>
      <c r="X264" s="36"/>
      <c r="Y264" s="36"/>
      <c r="Z264" s="36"/>
      <c r="AA264" s="36"/>
      <c r="AB264" s="36"/>
      <c r="AC264" s="36"/>
      <c r="AD264" s="36"/>
      <c r="AE264" s="36"/>
      <c r="AR264" s="186" t="s">
        <v>242</v>
      </c>
      <c r="AT264" s="186" t="s">
        <v>116</v>
      </c>
      <c r="AU264" s="186" t="s">
        <v>82</v>
      </c>
      <c r="AY264" s="19" t="s">
        <v>113</v>
      </c>
      <c r="BE264" s="187">
        <f>IF(N264="základní",J264,0)</f>
        <v>0</v>
      </c>
      <c r="BF264" s="187">
        <f>IF(N264="snížená",J264,0)</f>
        <v>0</v>
      </c>
      <c r="BG264" s="187">
        <f>IF(N264="zákl. přenesená",J264,0)</f>
        <v>0</v>
      </c>
      <c r="BH264" s="187">
        <f>IF(N264="sníž. přenesená",J264,0)</f>
        <v>0</v>
      </c>
      <c r="BI264" s="187">
        <f>IF(N264="nulová",J264,0)</f>
        <v>0</v>
      </c>
      <c r="BJ264" s="19" t="s">
        <v>22</v>
      </c>
      <c r="BK264" s="187">
        <f>ROUND(I264*H264,2)</f>
        <v>0</v>
      </c>
      <c r="BL264" s="19" t="s">
        <v>242</v>
      </c>
      <c r="BM264" s="186" t="s">
        <v>368</v>
      </c>
    </row>
    <row r="265" spans="1:65" s="2" customFormat="1" ht="68.25">
      <c r="A265" s="36"/>
      <c r="B265" s="37"/>
      <c r="C265" s="38"/>
      <c r="D265" s="195" t="s">
        <v>169</v>
      </c>
      <c r="E265" s="38"/>
      <c r="F265" s="226" t="s">
        <v>369</v>
      </c>
      <c r="G265" s="38"/>
      <c r="H265" s="38"/>
      <c r="I265" s="227"/>
      <c r="J265" s="38"/>
      <c r="K265" s="38"/>
      <c r="L265" s="41"/>
      <c r="M265" s="228"/>
      <c r="N265" s="229"/>
      <c r="O265" s="66"/>
      <c r="P265" s="66"/>
      <c r="Q265" s="66"/>
      <c r="R265" s="66"/>
      <c r="S265" s="66"/>
      <c r="T265" s="67"/>
      <c r="U265" s="36"/>
      <c r="V265" s="36"/>
      <c r="W265" s="36"/>
      <c r="X265" s="36"/>
      <c r="Y265" s="36"/>
      <c r="Z265" s="36"/>
      <c r="AA265" s="36"/>
      <c r="AB265" s="36"/>
      <c r="AC265" s="36"/>
      <c r="AD265" s="36"/>
      <c r="AE265" s="36"/>
      <c r="AT265" s="19" t="s">
        <v>169</v>
      </c>
      <c r="AU265" s="19" t="s">
        <v>82</v>
      </c>
    </row>
    <row r="266" spans="1:65" s="13" customFormat="1" ht="11.25">
      <c r="B266" s="193"/>
      <c r="C266" s="194"/>
      <c r="D266" s="195" t="s">
        <v>159</v>
      </c>
      <c r="E266" s="196" t="s">
        <v>20</v>
      </c>
      <c r="F266" s="197" t="s">
        <v>182</v>
      </c>
      <c r="G266" s="194"/>
      <c r="H266" s="196" t="s">
        <v>20</v>
      </c>
      <c r="I266" s="198"/>
      <c r="J266" s="194"/>
      <c r="K266" s="194"/>
      <c r="L266" s="199"/>
      <c r="M266" s="200"/>
      <c r="N266" s="201"/>
      <c r="O266" s="201"/>
      <c r="P266" s="201"/>
      <c r="Q266" s="201"/>
      <c r="R266" s="201"/>
      <c r="S266" s="201"/>
      <c r="T266" s="202"/>
      <c r="AT266" s="203" t="s">
        <v>159</v>
      </c>
      <c r="AU266" s="203" t="s">
        <v>82</v>
      </c>
      <c r="AV266" s="13" t="s">
        <v>22</v>
      </c>
      <c r="AW266" s="13" t="s">
        <v>35</v>
      </c>
      <c r="AX266" s="13" t="s">
        <v>73</v>
      </c>
      <c r="AY266" s="203" t="s">
        <v>113</v>
      </c>
    </row>
    <row r="267" spans="1:65" s="14" customFormat="1" ht="11.25">
      <c r="B267" s="204"/>
      <c r="C267" s="205"/>
      <c r="D267" s="195" t="s">
        <v>159</v>
      </c>
      <c r="E267" s="206" t="s">
        <v>20</v>
      </c>
      <c r="F267" s="207" t="s">
        <v>203</v>
      </c>
      <c r="G267" s="205"/>
      <c r="H267" s="208">
        <v>2.5880000000000001</v>
      </c>
      <c r="I267" s="209"/>
      <c r="J267" s="205"/>
      <c r="K267" s="205"/>
      <c r="L267" s="210"/>
      <c r="M267" s="211"/>
      <c r="N267" s="212"/>
      <c r="O267" s="212"/>
      <c r="P267" s="212"/>
      <c r="Q267" s="212"/>
      <c r="R267" s="212"/>
      <c r="S267" s="212"/>
      <c r="T267" s="213"/>
      <c r="AT267" s="214" t="s">
        <v>159</v>
      </c>
      <c r="AU267" s="214" t="s">
        <v>82</v>
      </c>
      <c r="AV267" s="14" t="s">
        <v>82</v>
      </c>
      <c r="AW267" s="14" t="s">
        <v>35</v>
      </c>
      <c r="AX267" s="14" t="s">
        <v>73</v>
      </c>
      <c r="AY267" s="214" t="s">
        <v>113</v>
      </c>
    </row>
    <row r="268" spans="1:65" s="13" customFormat="1" ht="11.25">
      <c r="B268" s="193"/>
      <c r="C268" s="194"/>
      <c r="D268" s="195" t="s">
        <v>159</v>
      </c>
      <c r="E268" s="196" t="s">
        <v>20</v>
      </c>
      <c r="F268" s="197" t="s">
        <v>187</v>
      </c>
      <c r="G268" s="194"/>
      <c r="H268" s="196" t="s">
        <v>20</v>
      </c>
      <c r="I268" s="198"/>
      <c r="J268" s="194"/>
      <c r="K268" s="194"/>
      <c r="L268" s="199"/>
      <c r="M268" s="200"/>
      <c r="N268" s="201"/>
      <c r="O268" s="201"/>
      <c r="P268" s="201"/>
      <c r="Q268" s="201"/>
      <c r="R268" s="201"/>
      <c r="S268" s="201"/>
      <c r="T268" s="202"/>
      <c r="AT268" s="203" t="s">
        <v>159</v>
      </c>
      <c r="AU268" s="203" t="s">
        <v>82</v>
      </c>
      <c r="AV268" s="13" t="s">
        <v>22</v>
      </c>
      <c r="AW268" s="13" t="s">
        <v>35</v>
      </c>
      <c r="AX268" s="13" t="s">
        <v>73</v>
      </c>
      <c r="AY268" s="203" t="s">
        <v>113</v>
      </c>
    </row>
    <row r="269" spans="1:65" s="14" customFormat="1" ht="11.25">
      <c r="B269" s="204"/>
      <c r="C269" s="205"/>
      <c r="D269" s="195" t="s">
        <v>159</v>
      </c>
      <c r="E269" s="206" t="s">
        <v>20</v>
      </c>
      <c r="F269" s="207" t="s">
        <v>204</v>
      </c>
      <c r="G269" s="205"/>
      <c r="H269" s="208">
        <v>1.6559999999999999</v>
      </c>
      <c r="I269" s="209"/>
      <c r="J269" s="205"/>
      <c r="K269" s="205"/>
      <c r="L269" s="210"/>
      <c r="M269" s="211"/>
      <c r="N269" s="212"/>
      <c r="O269" s="212"/>
      <c r="P269" s="212"/>
      <c r="Q269" s="212"/>
      <c r="R269" s="212"/>
      <c r="S269" s="212"/>
      <c r="T269" s="213"/>
      <c r="AT269" s="214" t="s">
        <v>159</v>
      </c>
      <c r="AU269" s="214" t="s">
        <v>82</v>
      </c>
      <c r="AV269" s="14" t="s">
        <v>82</v>
      </c>
      <c r="AW269" s="14" t="s">
        <v>35</v>
      </c>
      <c r="AX269" s="14" t="s">
        <v>73</v>
      </c>
      <c r="AY269" s="214" t="s">
        <v>113</v>
      </c>
    </row>
    <row r="270" spans="1:65" s="13" customFormat="1" ht="11.25">
      <c r="B270" s="193"/>
      <c r="C270" s="194"/>
      <c r="D270" s="195" t="s">
        <v>159</v>
      </c>
      <c r="E270" s="196" t="s">
        <v>20</v>
      </c>
      <c r="F270" s="197" t="s">
        <v>370</v>
      </c>
      <c r="G270" s="194"/>
      <c r="H270" s="196" t="s">
        <v>20</v>
      </c>
      <c r="I270" s="198"/>
      <c r="J270" s="194"/>
      <c r="K270" s="194"/>
      <c r="L270" s="199"/>
      <c r="M270" s="200"/>
      <c r="N270" s="201"/>
      <c r="O270" s="201"/>
      <c r="P270" s="201"/>
      <c r="Q270" s="201"/>
      <c r="R270" s="201"/>
      <c r="S270" s="201"/>
      <c r="T270" s="202"/>
      <c r="AT270" s="203" t="s">
        <v>159</v>
      </c>
      <c r="AU270" s="203" t="s">
        <v>82</v>
      </c>
      <c r="AV270" s="13" t="s">
        <v>22</v>
      </c>
      <c r="AW270" s="13" t="s">
        <v>35</v>
      </c>
      <c r="AX270" s="13" t="s">
        <v>73</v>
      </c>
      <c r="AY270" s="203" t="s">
        <v>113</v>
      </c>
    </row>
    <row r="271" spans="1:65" s="13" customFormat="1" ht="11.25">
      <c r="B271" s="193"/>
      <c r="C271" s="194"/>
      <c r="D271" s="195" t="s">
        <v>159</v>
      </c>
      <c r="E271" s="196" t="s">
        <v>20</v>
      </c>
      <c r="F271" s="197" t="s">
        <v>371</v>
      </c>
      <c r="G271" s="194"/>
      <c r="H271" s="196" t="s">
        <v>20</v>
      </c>
      <c r="I271" s="198"/>
      <c r="J271" s="194"/>
      <c r="K271" s="194"/>
      <c r="L271" s="199"/>
      <c r="M271" s="200"/>
      <c r="N271" s="201"/>
      <c r="O271" s="201"/>
      <c r="P271" s="201"/>
      <c r="Q271" s="201"/>
      <c r="R271" s="201"/>
      <c r="S271" s="201"/>
      <c r="T271" s="202"/>
      <c r="AT271" s="203" t="s">
        <v>159</v>
      </c>
      <c r="AU271" s="203" t="s">
        <v>82</v>
      </c>
      <c r="AV271" s="13" t="s">
        <v>22</v>
      </c>
      <c r="AW271" s="13" t="s">
        <v>35</v>
      </c>
      <c r="AX271" s="13" t="s">
        <v>73</v>
      </c>
      <c r="AY271" s="203" t="s">
        <v>113</v>
      </c>
    </row>
    <row r="272" spans="1:65" s="14" customFormat="1" ht="11.25">
      <c r="B272" s="204"/>
      <c r="C272" s="205"/>
      <c r="D272" s="195" t="s">
        <v>159</v>
      </c>
      <c r="E272" s="206" t="s">
        <v>20</v>
      </c>
      <c r="F272" s="207" t="s">
        <v>372</v>
      </c>
      <c r="G272" s="205"/>
      <c r="H272" s="208">
        <v>71.94</v>
      </c>
      <c r="I272" s="209"/>
      <c r="J272" s="205"/>
      <c r="K272" s="205"/>
      <c r="L272" s="210"/>
      <c r="M272" s="211"/>
      <c r="N272" s="212"/>
      <c r="O272" s="212"/>
      <c r="P272" s="212"/>
      <c r="Q272" s="212"/>
      <c r="R272" s="212"/>
      <c r="S272" s="212"/>
      <c r="T272" s="213"/>
      <c r="AT272" s="214" t="s">
        <v>159</v>
      </c>
      <c r="AU272" s="214" t="s">
        <v>82</v>
      </c>
      <c r="AV272" s="14" t="s">
        <v>82</v>
      </c>
      <c r="AW272" s="14" t="s">
        <v>35</v>
      </c>
      <c r="AX272" s="14" t="s">
        <v>73</v>
      </c>
      <c r="AY272" s="214" t="s">
        <v>113</v>
      </c>
    </row>
    <row r="273" spans="1:65" s="13" customFormat="1" ht="11.25">
      <c r="B273" s="193"/>
      <c r="C273" s="194"/>
      <c r="D273" s="195" t="s">
        <v>159</v>
      </c>
      <c r="E273" s="196" t="s">
        <v>20</v>
      </c>
      <c r="F273" s="197" t="s">
        <v>373</v>
      </c>
      <c r="G273" s="194"/>
      <c r="H273" s="196" t="s">
        <v>20</v>
      </c>
      <c r="I273" s="198"/>
      <c r="J273" s="194"/>
      <c r="K273" s="194"/>
      <c r="L273" s="199"/>
      <c r="M273" s="200"/>
      <c r="N273" s="201"/>
      <c r="O273" s="201"/>
      <c r="P273" s="201"/>
      <c r="Q273" s="201"/>
      <c r="R273" s="201"/>
      <c r="S273" s="201"/>
      <c r="T273" s="202"/>
      <c r="AT273" s="203" t="s">
        <v>159</v>
      </c>
      <c r="AU273" s="203" t="s">
        <v>82</v>
      </c>
      <c r="AV273" s="13" t="s">
        <v>22</v>
      </c>
      <c r="AW273" s="13" t="s">
        <v>35</v>
      </c>
      <c r="AX273" s="13" t="s">
        <v>73</v>
      </c>
      <c r="AY273" s="203" t="s">
        <v>113</v>
      </c>
    </row>
    <row r="274" spans="1:65" s="14" customFormat="1" ht="11.25">
      <c r="B274" s="204"/>
      <c r="C274" s="205"/>
      <c r="D274" s="195" t="s">
        <v>159</v>
      </c>
      <c r="E274" s="206" t="s">
        <v>20</v>
      </c>
      <c r="F274" s="207" t="s">
        <v>374</v>
      </c>
      <c r="G274" s="205"/>
      <c r="H274" s="208">
        <v>8.4700000000000006</v>
      </c>
      <c r="I274" s="209"/>
      <c r="J274" s="205"/>
      <c r="K274" s="205"/>
      <c r="L274" s="210"/>
      <c r="M274" s="211"/>
      <c r="N274" s="212"/>
      <c r="O274" s="212"/>
      <c r="P274" s="212"/>
      <c r="Q274" s="212"/>
      <c r="R274" s="212"/>
      <c r="S274" s="212"/>
      <c r="T274" s="213"/>
      <c r="AT274" s="214" t="s">
        <v>159</v>
      </c>
      <c r="AU274" s="214" t="s">
        <v>82</v>
      </c>
      <c r="AV274" s="14" t="s">
        <v>82</v>
      </c>
      <c r="AW274" s="14" t="s">
        <v>35</v>
      </c>
      <c r="AX274" s="14" t="s">
        <v>73</v>
      </c>
      <c r="AY274" s="214" t="s">
        <v>113</v>
      </c>
    </row>
    <row r="275" spans="1:65" s="15" customFormat="1" ht="11.25">
      <c r="B275" s="215"/>
      <c r="C275" s="216"/>
      <c r="D275" s="195" t="s">
        <v>159</v>
      </c>
      <c r="E275" s="217" t="s">
        <v>20</v>
      </c>
      <c r="F275" s="218" t="s">
        <v>162</v>
      </c>
      <c r="G275" s="216"/>
      <c r="H275" s="219">
        <v>84.653999999999996</v>
      </c>
      <c r="I275" s="220"/>
      <c r="J275" s="216"/>
      <c r="K275" s="216"/>
      <c r="L275" s="221"/>
      <c r="M275" s="222"/>
      <c r="N275" s="223"/>
      <c r="O275" s="223"/>
      <c r="P275" s="223"/>
      <c r="Q275" s="223"/>
      <c r="R275" s="223"/>
      <c r="S275" s="223"/>
      <c r="T275" s="224"/>
      <c r="AT275" s="225" t="s">
        <v>159</v>
      </c>
      <c r="AU275" s="225" t="s">
        <v>82</v>
      </c>
      <c r="AV275" s="15" t="s">
        <v>134</v>
      </c>
      <c r="AW275" s="15" t="s">
        <v>35</v>
      </c>
      <c r="AX275" s="15" t="s">
        <v>22</v>
      </c>
      <c r="AY275" s="225" t="s">
        <v>113</v>
      </c>
    </row>
    <row r="276" spans="1:65" s="2" customFormat="1" ht="14.45" customHeight="1">
      <c r="A276" s="36"/>
      <c r="B276" s="37"/>
      <c r="C276" s="230" t="s">
        <v>375</v>
      </c>
      <c r="D276" s="230" t="s">
        <v>355</v>
      </c>
      <c r="E276" s="231" t="s">
        <v>376</v>
      </c>
      <c r="F276" s="232" t="s">
        <v>377</v>
      </c>
      <c r="G276" s="233" t="s">
        <v>157</v>
      </c>
      <c r="H276" s="234">
        <v>82.018000000000001</v>
      </c>
      <c r="I276" s="235"/>
      <c r="J276" s="236">
        <f>ROUND(I276*H276,2)</f>
        <v>0</v>
      </c>
      <c r="K276" s="232" t="s">
        <v>119</v>
      </c>
      <c r="L276" s="237"/>
      <c r="M276" s="238" t="s">
        <v>20</v>
      </c>
      <c r="N276" s="239" t="s">
        <v>44</v>
      </c>
      <c r="O276" s="66"/>
      <c r="P276" s="184">
        <f>O276*H276</f>
        <v>0</v>
      </c>
      <c r="Q276" s="184">
        <v>4.0000000000000001E-3</v>
      </c>
      <c r="R276" s="184">
        <f>Q276*H276</f>
        <v>0.32807200000000003</v>
      </c>
      <c r="S276" s="184">
        <v>0</v>
      </c>
      <c r="T276" s="185">
        <f>S276*H276</f>
        <v>0</v>
      </c>
      <c r="U276" s="36"/>
      <c r="V276" s="36"/>
      <c r="W276" s="36"/>
      <c r="X276" s="36"/>
      <c r="Y276" s="36"/>
      <c r="Z276" s="36"/>
      <c r="AA276" s="36"/>
      <c r="AB276" s="36"/>
      <c r="AC276" s="36"/>
      <c r="AD276" s="36"/>
      <c r="AE276" s="36"/>
      <c r="AR276" s="186" t="s">
        <v>328</v>
      </c>
      <c r="AT276" s="186" t="s">
        <v>355</v>
      </c>
      <c r="AU276" s="186" t="s">
        <v>82</v>
      </c>
      <c r="AY276" s="19" t="s">
        <v>113</v>
      </c>
      <c r="BE276" s="187">
        <f>IF(N276="základní",J276,0)</f>
        <v>0</v>
      </c>
      <c r="BF276" s="187">
        <f>IF(N276="snížená",J276,0)</f>
        <v>0</v>
      </c>
      <c r="BG276" s="187">
        <f>IF(N276="zákl. přenesená",J276,0)</f>
        <v>0</v>
      </c>
      <c r="BH276" s="187">
        <f>IF(N276="sníž. přenesená",J276,0)</f>
        <v>0</v>
      </c>
      <c r="BI276" s="187">
        <f>IF(N276="nulová",J276,0)</f>
        <v>0</v>
      </c>
      <c r="BJ276" s="19" t="s">
        <v>22</v>
      </c>
      <c r="BK276" s="187">
        <f>ROUND(I276*H276,2)</f>
        <v>0</v>
      </c>
      <c r="BL276" s="19" t="s">
        <v>242</v>
      </c>
      <c r="BM276" s="186" t="s">
        <v>378</v>
      </c>
    </row>
    <row r="277" spans="1:65" s="2" customFormat="1" ht="19.5">
      <c r="A277" s="36"/>
      <c r="B277" s="37"/>
      <c r="C277" s="38"/>
      <c r="D277" s="195" t="s">
        <v>379</v>
      </c>
      <c r="E277" s="38"/>
      <c r="F277" s="226" t="s">
        <v>380</v>
      </c>
      <c r="G277" s="38"/>
      <c r="H277" s="38"/>
      <c r="I277" s="227"/>
      <c r="J277" s="38"/>
      <c r="K277" s="38"/>
      <c r="L277" s="41"/>
      <c r="M277" s="228"/>
      <c r="N277" s="229"/>
      <c r="O277" s="66"/>
      <c r="P277" s="66"/>
      <c r="Q277" s="66"/>
      <c r="R277" s="66"/>
      <c r="S277" s="66"/>
      <c r="T277" s="67"/>
      <c r="U277" s="36"/>
      <c r="V277" s="36"/>
      <c r="W277" s="36"/>
      <c r="X277" s="36"/>
      <c r="Y277" s="36"/>
      <c r="Z277" s="36"/>
      <c r="AA277" s="36"/>
      <c r="AB277" s="36"/>
      <c r="AC277" s="36"/>
      <c r="AD277" s="36"/>
      <c r="AE277" s="36"/>
      <c r="AT277" s="19" t="s">
        <v>379</v>
      </c>
      <c r="AU277" s="19" t="s">
        <v>82</v>
      </c>
    </row>
    <row r="278" spans="1:65" s="13" customFormat="1" ht="11.25">
      <c r="B278" s="193"/>
      <c r="C278" s="194"/>
      <c r="D278" s="195" t="s">
        <v>159</v>
      </c>
      <c r="E278" s="196" t="s">
        <v>20</v>
      </c>
      <c r="F278" s="197" t="s">
        <v>370</v>
      </c>
      <c r="G278" s="194"/>
      <c r="H278" s="196" t="s">
        <v>20</v>
      </c>
      <c r="I278" s="198"/>
      <c r="J278" s="194"/>
      <c r="K278" s="194"/>
      <c r="L278" s="199"/>
      <c r="M278" s="200"/>
      <c r="N278" s="201"/>
      <c r="O278" s="201"/>
      <c r="P278" s="201"/>
      <c r="Q278" s="201"/>
      <c r="R278" s="201"/>
      <c r="S278" s="201"/>
      <c r="T278" s="202"/>
      <c r="AT278" s="203" t="s">
        <v>159</v>
      </c>
      <c r="AU278" s="203" t="s">
        <v>82</v>
      </c>
      <c r="AV278" s="13" t="s">
        <v>22</v>
      </c>
      <c r="AW278" s="13" t="s">
        <v>35</v>
      </c>
      <c r="AX278" s="13" t="s">
        <v>73</v>
      </c>
      <c r="AY278" s="203" t="s">
        <v>113</v>
      </c>
    </row>
    <row r="279" spans="1:65" s="13" customFormat="1" ht="11.25">
      <c r="B279" s="193"/>
      <c r="C279" s="194"/>
      <c r="D279" s="195" t="s">
        <v>159</v>
      </c>
      <c r="E279" s="196" t="s">
        <v>20</v>
      </c>
      <c r="F279" s="197" t="s">
        <v>371</v>
      </c>
      <c r="G279" s="194"/>
      <c r="H279" s="196" t="s">
        <v>20</v>
      </c>
      <c r="I279" s="198"/>
      <c r="J279" s="194"/>
      <c r="K279" s="194"/>
      <c r="L279" s="199"/>
      <c r="M279" s="200"/>
      <c r="N279" s="201"/>
      <c r="O279" s="201"/>
      <c r="P279" s="201"/>
      <c r="Q279" s="201"/>
      <c r="R279" s="201"/>
      <c r="S279" s="201"/>
      <c r="T279" s="202"/>
      <c r="AT279" s="203" t="s">
        <v>159</v>
      </c>
      <c r="AU279" s="203" t="s">
        <v>82</v>
      </c>
      <c r="AV279" s="13" t="s">
        <v>22</v>
      </c>
      <c r="AW279" s="13" t="s">
        <v>35</v>
      </c>
      <c r="AX279" s="13" t="s">
        <v>73</v>
      </c>
      <c r="AY279" s="203" t="s">
        <v>113</v>
      </c>
    </row>
    <row r="280" spans="1:65" s="14" customFormat="1" ht="11.25">
      <c r="B280" s="204"/>
      <c r="C280" s="205"/>
      <c r="D280" s="195" t="s">
        <v>159</v>
      </c>
      <c r="E280" s="206" t="s">
        <v>20</v>
      </c>
      <c r="F280" s="207" t="s">
        <v>381</v>
      </c>
      <c r="G280" s="205"/>
      <c r="H280" s="208">
        <v>73.379000000000005</v>
      </c>
      <c r="I280" s="209"/>
      <c r="J280" s="205"/>
      <c r="K280" s="205"/>
      <c r="L280" s="210"/>
      <c r="M280" s="211"/>
      <c r="N280" s="212"/>
      <c r="O280" s="212"/>
      <c r="P280" s="212"/>
      <c r="Q280" s="212"/>
      <c r="R280" s="212"/>
      <c r="S280" s="212"/>
      <c r="T280" s="213"/>
      <c r="AT280" s="214" t="s">
        <v>159</v>
      </c>
      <c r="AU280" s="214" t="s">
        <v>82</v>
      </c>
      <c r="AV280" s="14" t="s">
        <v>82</v>
      </c>
      <c r="AW280" s="14" t="s">
        <v>35</v>
      </c>
      <c r="AX280" s="14" t="s">
        <v>73</v>
      </c>
      <c r="AY280" s="214" t="s">
        <v>113</v>
      </c>
    </row>
    <row r="281" spans="1:65" s="13" customFormat="1" ht="11.25">
      <c r="B281" s="193"/>
      <c r="C281" s="194"/>
      <c r="D281" s="195" t="s">
        <v>159</v>
      </c>
      <c r="E281" s="196" t="s">
        <v>20</v>
      </c>
      <c r="F281" s="197" t="s">
        <v>373</v>
      </c>
      <c r="G281" s="194"/>
      <c r="H281" s="196" t="s">
        <v>20</v>
      </c>
      <c r="I281" s="198"/>
      <c r="J281" s="194"/>
      <c r="K281" s="194"/>
      <c r="L281" s="199"/>
      <c r="M281" s="200"/>
      <c r="N281" s="201"/>
      <c r="O281" s="201"/>
      <c r="P281" s="201"/>
      <c r="Q281" s="201"/>
      <c r="R281" s="201"/>
      <c r="S281" s="201"/>
      <c r="T281" s="202"/>
      <c r="AT281" s="203" t="s">
        <v>159</v>
      </c>
      <c r="AU281" s="203" t="s">
        <v>82</v>
      </c>
      <c r="AV281" s="13" t="s">
        <v>22</v>
      </c>
      <c r="AW281" s="13" t="s">
        <v>35</v>
      </c>
      <c r="AX281" s="13" t="s">
        <v>73</v>
      </c>
      <c r="AY281" s="203" t="s">
        <v>113</v>
      </c>
    </row>
    <row r="282" spans="1:65" s="14" customFormat="1" ht="11.25">
      <c r="B282" s="204"/>
      <c r="C282" s="205"/>
      <c r="D282" s="195" t="s">
        <v>159</v>
      </c>
      <c r="E282" s="206" t="s">
        <v>20</v>
      </c>
      <c r="F282" s="207" t="s">
        <v>382</v>
      </c>
      <c r="G282" s="205"/>
      <c r="H282" s="208">
        <v>8.6389999999999993</v>
      </c>
      <c r="I282" s="209"/>
      <c r="J282" s="205"/>
      <c r="K282" s="205"/>
      <c r="L282" s="210"/>
      <c r="M282" s="211"/>
      <c r="N282" s="212"/>
      <c r="O282" s="212"/>
      <c r="P282" s="212"/>
      <c r="Q282" s="212"/>
      <c r="R282" s="212"/>
      <c r="S282" s="212"/>
      <c r="T282" s="213"/>
      <c r="AT282" s="214" t="s">
        <v>159</v>
      </c>
      <c r="AU282" s="214" t="s">
        <v>82</v>
      </c>
      <c r="AV282" s="14" t="s">
        <v>82</v>
      </c>
      <c r="AW282" s="14" t="s">
        <v>35</v>
      </c>
      <c r="AX282" s="14" t="s">
        <v>73</v>
      </c>
      <c r="AY282" s="214" t="s">
        <v>113</v>
      </c>
    </row>
    <row r="283" spans="1:65" s="15" customFormat="1" ht="11.25">
      <c r="B283" s="215"/>
      <c r="C283" s="216"/>
      <c r="D283" s="195" t="s">
        <v>159</v>
      </c>
      <c r="E283" s="217" t="s">
        <v>20</v>
      </c>
      <c r="F283" s="218" t="s">
        <v>162</v>
      </c>
      <c r="G283" s="216"/>
      <c r="H283" s="219">
        <v>82.018000000000001</v>
      </c>
      <c r="I283" s="220"/>
      <c r="J283" s="216"/>
      <c r="K283" s="216"/>
      <c r="L283" s="221"/>
      <c r="M283" s="222"/>
      <c r="N283" s="223"/>
      <c r="O283" s="223"/>
      <c r="P283" s="223"/>
      <c r="Q283" s="223"/>
      <c r="R283" s="223"/>
      <c r="S283" s="223"/>
      <c r="T283" s="224"/>
      <c r="AT283" s="225" t="s">
        <v>159</v>
      </c>
      <c r="AU283" s="225" t="s">
        <v>82</v>
      </c>
      <c r="AV283" s="15" t="s">
        <v>134</v>
      </c>
      <c r="AW283" s="15" t="s">
        <v>35</v>
      </c>
      <c r="AX283" s="15" t="s">
        <v>22</v>
      </c>
      <c r="AY283" s="225" t="s">
        <v>113</v>
      </c>
    </row>
    <row r="284" spans="1:65" s="2" customFormat="1" ht="24.2" customHeight="1">
      <c r="A284" s="36"/>
      <c r="B284" s="37"/>
      <c r="C284" s="175" t="s">
        <v>383</v>
      </c>
      <c r="D284" s="175" t="s">
        <v>116</v>
      </c>
      <c r="E284" s="176" t="s">
        <v>384</v>
      </c>
      <c r="F284" s="177" t="s">
        <v>385</v>
      </c>
      <c r="G284" s="178" t="s">
        <v>157</v>
      </c>
      <c r="H284" s="179">
        <v>1073.152</v>
      </c>
      <c r="I284" s="180"/>
      <c r="J284" s="181">
        <f>ROUND(I284*H284,2)</f>
        <v>0</v>
      </c>
      <c r="K284" s="177" t="s">
        <v>119</v>
      </c>
      <c r="L284" s="41"/>
      <c r="M284" s="182" t="s">
        <v>20</v>
      </c>
      <c r="N284" s="183" t="s">
        <v>44</v>
      </c>
      <c r="O284" s="66"/>
      <c r="P284" s="184">
        <f>O284*H284</f>
        <v>0</v>
      </c>
      <c r="Q284" s="184">
        <v>1.0202500000000001E-3</v>
      </c>
      <c r="R284" s="184">
        <f>Q284*H284</f>
        <v>1.0948833280000001</v>
      </c>
      <c r="S284" s="184">
        <v>0</v>
      </c>
      <c r="T284" s="185">
        <f>S284*H284</f>
        <v>0</v>
      </c>
      <c r="U284" s="36"/>
      <c r="V284" s="36"/>
      <c r="W284" s="36"/>
      <c r="X284" s="36"/>
      <c r="Y284" s="36"/>
      <c r="Z284" s="36"/>
      <c r="AA284" s="36"/>
      <c r="AB284" s="36"/>
      <c r="AC284" s="36"/>
      <c r="AD284" s="36"/>
      <c r="AE284" s="36"/>
      <c r="AR284" s="186" t="s">
        <v>242</v>
      </c>
      <c r="AT284" s="186" t="s">
        <v>116</v>
      </c>
      <c r="AU284" s="186" t="s">
        <v>82</v>
      </c>
      <c r="AY284" s="19" t="s">
        <v>113</v>
      </c>
      <c r="BE284" s="187">
        <f>IF(N284="základní",J284,0)</f>
        <v>0</v>
      </c>
      <c r="BF284" s="187">
        <f>IF(N284="snížená",J284,0)</f>
        <v>0</v>
      </c>
      <c r="BG284" s="187">
        <f>IF(N284="zákl. přenesená",J284,0)</f>
        <v>0</v>
      </c>
      <c r="BH284" s="187">
        <f>IF(N284="sníž. přenesená",J284,0)</f>
        <v>0</v>
      </c>
      <c r="BI284" s="187">
        <f>IF(N284="nulová",J284,0)</f>
        <v>0</v>
      </c>
      <c r="BJ284" s="19" t="s">
        <v>22</v>
      </c>
      <c r="BK284" s="187">
        <f>ROUND(I284*H284,2)</f>
        <v>0</v>
      </c>
      <c r="BL284" s="19" t="s">
        <v>242</v>
      </c>
      <c r="BM284" s="186" t="s">
        <v>386</v>
      </c>
    </row>
    <row r="285" spans="1:65" s="2" customFormat="1" ht="107.25">
      <c r="A285" s="36"/>
      <c r="B285" s="37"/>
      <c r="C285" s="38"/>
      <c r="D285" s="195" t="s">
        <v>169</v>
      </c>
      <c r="E285" s="38"/>
      <c r="F285" s="226" t="s">
        <v>387</v>
      </c>
      <c r="G285" s="38"/>
      <c r="H285" s="38"/>
      <c r="I285" s="227"/>
      <c r="J285" s="38"/>
      <c r="K285" s="38"/>
      <c r="L285" s="41"/>
      <c r="M285" s="228"/>
      <c r="N285" s="229"/>
      <c r="O285" s="66"/>
      <c r="P285" s="66"/>
      <c r="Q285" s="66"/>
      <c r="R285" s="66"/>
      <c r="S285" s="66"/>
      <c r="T285" s="67"/>
      <c r="U285" s="36"/>
      <c r="V285" s="36"/>
      <c r="W285" s="36"/>
      <c r="X285" s="36"/>
      <c r="Y285" s="36"/>
      <c r="Z285" s="36"/>
      <c r="AA285" s="36"/>
      <c r="AB285" s="36"/>
      <c r="AC285" s="36"/>
      <c r="AD285" s="36"/>
      <c r="AE285" s="36"/>
      <c r="AT285" s="19" t="s">
        <v>169</v>
      </c>
      <c r="AU285" s="19" t="s">
        <v>82</v>
      </c>
    </row>
    <row r="286" spans="1:65" s="13" customFormat="1" ht="11.25">
      <c r="B286" s="193"/>
      <c r="C286" s="194"/>
      <c r="D286" s="195" t="s">
        <v>159</v>
      </c>
      <c r="E286" s="196" t="s">
        <v>20</v>
      </c>
      <c r="F286" s="197" t="s">
        <v>171</v>
      </c>
      <c r="G286" s="194"/>
      <c r="H286" s="196" t="s">
        <v>20</v>
      </c>
      <c r="I286" s="198"/>
      <c r="J286" s="194"/>
      <c r="K286" s="194"/>
      <c r="L286" s="199"/>
      <c r="M286" s="200"/>
      <c r="N286" s="201"/>
      <c r="O286" s="201"/>
      <c r="P286" s="201"/>
      <c r="Q286" s="201"/>
      <c r="R286" s="201"/>
      <c r="S286" s="201"/>
      <c r="T286" s="202"/>
      <c r="AT286" s="203" t="s">
        <v>159</v>
      </c>
      <c r="AU286" s="203" t="s">
        <v>82</v>
      </c>
      <c r="AV286" s="13" t="s">
        <v>22</v>
      </c>
      <c r="AW286" s="13" t="s">
        <v>35</v>
      </c>
      <c r="AX286" s="13" t="s">
        <v>73</v>
      </c>
      <c r="AY286" s="203" t="s">
        <v>113</v>
      </c>
    </row>
    <row r="287" spans="1:65" s="14" customFormat="1" ht="11.25">
      <c r="B287" s="204"/>
      <c r="C287" s="205"/>
      <c r="D287" s="195" t="s">
        <v>159</v>
      </c>
      <c r="E287" s="206" t="s">
        <v>20</v>
      </c>
      <c r="F287" s="207" t="s">
        <v>388</v>
      </c>
      <c r="G287" s="205"/>
      <c r="H287" s="208">
        <v>8.0079999999999991</v>
      </c>
      <c r="I287" s="209"/>
      <c r="J287" s="205"/>
      <c r="K287" s="205"/>
      <c r="L287" s="210"/>
      <c r="M287" s="211"/>
      <c r="N287" s="212"/>
      <c r="O287" s="212"/>
      <c r="P287" s="212"/>
      <c r="Q287" s="212"/>
      <c r="R287" s="212"/>
      <c r="S287" s="212"/>
      <c r="T287" s="213"/>
      <c r="AT287" s="214" t="s">
        <v>159</v>
      </c>
      <c r="AU287" s="214" t="s">
        <v>82</v>
      </c>
      <c r="AV287" s="14" t="s">
        <v>82</v>
      </c>
      <c r="AW287" s="14" t="s">
        <v>35</v>
      </c>
      <c r="AX287" s="14" t="s">
        <v>73</v>
      </c>
      <c r="AY287" s="214" t="s">
        <v>113</v>
      </c>
    </row>
    <row r="288" spans="1:65" s="13" customFormat="1" ht="11.25">
      <c r="B288" s="193"/>
      <c r="C288" s="194"/>
      <c r="D288" s="195" t="s">
        <v>159</v>
      </c>
      <c r="E288" s="196" t="s">
        <v>20</v>
      </c>
      <c r="F288" s="197" t="s">
        <v>173</v>
      </c>
      <c r="G288" s="194"/>
      <c r="H288" s="196" t="s">
        <v>20</v>
      </c>
      <c r="I288" s="198"/>
      <c r="J288" s="194"/>
      <c r="K288" s="194"/>
      <c r="L288" s="199"/>
      <c r="M288" s="200"/>
      <c r="N288" s="201"/>
      <c r="O288" s="201"/>
      <c r="P288" s="201"/>
      <c r="Q288" s="201"/>
      <c r="R288" s="201"/>
      <c r="S288" s="201"/>
      <c r="T288" s="202"/>
      <c r="AT288" s="203" t="s">
        <v>159</v>
      </c>
      <c r="AU288" s="203" t="s">
        <v>82</v>
      </c>
      <c r="AV288" s="13" t="s">
        <v>22</v>
      </c>
      <c r="AW288" s="13" t="s">
        <v>35</v>
      </c>
      <c r="AX288" s="13" t="s">
        <v>73</v>
      </c>
      <c r="AY288" s="203" t="s">
        <v>113</v>
      </c>
    </row>
    <row r="289" spans="1:65" s="14" customFormat="1" ht="11.25">
      <c r="B289" s="204"/>
      <c r="C289" s="205"/>
      <c r="D289" s="195" t="s">
        <v>159</v>
      </c>
      <c r="E289" s="206" t="s">
        <v>20</v>
      </c>
      <c r="F289" s="207" t="s">
        <v>389</v>
      </c>
      <c r="G289" s="205"/>
      <c r="H289" s="208">
        <v>67.144000000000005</v>
      </c>
      <c r="I289" s="209"/>
      <c r="J289" s="205"/>
      <c r="K289" s="205"/>
      <c r="L289" s="210"/>
      <c r="M289" s="211"/>
      <c r="N289" s="212"/>
      <c r="O289" s="212"/>
      <c r="P289" s="212"/>
      <c r="Q289" s="212"/>
      <c r="R289" s="212"/>
      <c r="S289" s="212"/>
      <c r="T289" s="213"/>
      <c r="AT289" s="214" t="s">
        <v>159</v>
      </c>
      <c r="AU289" s="214" t="s">
        <v>82</v>
      </c>
      <c r="AV289" s="14" t="s">
        <v>82</v>
      </c>
      <c r="AW289" s="14" t="s">
        <v>35</v>
      </c>
      <c r="AX289" s="14" t="s">
        <v>73</v>
      </c>
      <c r="AY289" s="214" t="s">
        <v>113</v>
      </c>
    </row>
    <row r="290" spans="1:65" s="13" customFormat="1" ht="11.25">
      <c r="B290" s="193"/>
      <c r="C290" s="194"/>
      <c r="D290" s="195" t="s">
        <v>159</v>
      </c>
      <c r="E290" s="196" t="s">
        <v>20</v>
      </c>
      <c r="F290" s="197" t="s">
        <v>362</v>
      </c>
      <c r="G290" s="194"/>
      <c r="H290" s="196" t="s">
        <v>20</v>
      </c>
      <c r="I290" s="198"/>
      <c r="J290" s="194"/>
      <c r="K290" s="194"/>
      <c r="L290" s="199"/>
      <c r="M290" s="200"/>
      <c r="N290" s="201"/>
      <c r="O290" s="201"/>
      <c r="P290" s="201"/>
      <c r="Q290" s="201"/>
      <c r="R290" s="201"/>
      <c r="S290" s="201"/>
      <c r="T290" s="202"/>
      <c r="AT290" s="203" t="s">
        <v>159</v>
      </c>
      <c r="AU290" s="203" t="s">
        <v>82</v>
      </c>
      <c r="AV290" s="13" t="s">
        <v>22</v>
      </c>
      <c r="AW290" s="13" t="s">
        <v>35</v>
      </c>
      <c r="AX290" s="13" t="s">
        <v>73</v>
      </c>
      <c r="AY290" s="203" t="s">
        <v>113</v>
      </c>
    </row>
    <row r="291" spans="1:65" s="14" customFormat="1" ht="11.25">
      <c r="B291" s="204"/>
      <c r="C291" s="205"/>
      <c r="D291" s="195" t="s">
        <v>159</v>
      </c>
      <c r="E291" s="206" t="s">
        <v>20</v>
      </c>
      <c r="F291" s="207" t="s">
        <v>390</v>
      </c>
      <c r="G291" s="205"/>
      <c r="H291" s="208">
        <v>340</v>
      </c>
      <c r="I291" s="209"/>
      <c r="J291" s="205"/>
      <c r="K291" s="205"/>
      <c r="L291" s="210"/>
      <c r="M291" s="211"/>
      <c r="N291" s="212"/>
      <c r="O291" s="212"/>
      <c r="P291" s="212"/>
      <c r="Q291" s="212"/>
      <c r="R291" s="212"/>
      <c r="S291" s="212"/>
      <c r="T291" s="213"/>
      <c r="AT291" s="214" t="s">
        <v>159</v>
      </c>
      <c r="AU291" s="214" t="s">
        <v>82</v>
      </c>
      <c r="AV291" s="14" t="s">
        <v>82</v>
      </c>
      <c r="AW291" s="14" t="s">
        <v>35</v>
      </c>
      <c r="AX291" s="14" t="s">
        <v>73</v>
      </c>
      <c r="AY291" s="214" t="s">
        <v>113</v>
      </c>
    </row>
    <row r="292" spans="1:65" s="13" customFormat="1" ht="11.25">
      <c r="B292" s="193"/>
      <c r="C292" s="194"/>
      <c r="D292" s="195" t="s">
        <v>159</v>
      </c>
      <c r="E292" s="196" t="s">
        <v>20</v>
      </c>
      <c r="F292" s="197" t="s">
        <v>258</v>
      </c>
      <c r="G292" s="194"/>
      <c r="H292" s="196" t="s">
        <v>20</v>
      </c>
      <c r="I292" s="198"/>
      <c r="J292" s="194"/>
      <c r="K292" s="194"/>
      <c r="L292" s="199"/>
      <c r="M292" s="200"/>
      <c r="N292" s="201"/>
      <c r="O292" s="201"/>
      <c r="P292" s="201"/>
      <c r="Q292" s="201"/>
      <c r="R292" s="201"/>
      <c r="S292" s="201"/>
      <c r="T292" s="202"/>
      <c r="AT292" s="203" t="s">
        <v>159</v>
      </c>
      <c r="AU292" s="203" t="s">
        <v>82</v>
      </c>
      <c r="AV292" s="13" t="s">
        <v>22</v>
      </c>
      <c r="AW292" s="13" t="s">
        <v>35</v>
      </c>
      <c r="AX292" s="13" t="s">
        <v>73</v>
      </c>
      <c r="AY292" s="203" t="s">
        <v>113</v>
      </c>
    </row>
    <row r="293" spans="1:65" s="14" customFormat="1" ht="11.25">
      <c r="B293" s="204"/>
      <c r="C293" s="205"/>
      <c r="D293" s="195" t="s">
        <v>159</v>
      </c>
      <c r="E293" s="206" t="s">
        <v>20</v>
      </c>
      <c r="F293" s="207" t="s">
        <v>391</v>
      </c>
      <c r="G293" s="205"/>
      <c r="H293" s="208">
        <v>658</v>
      </c>
      <c r="I293" s="209"/>
      <c r="J293" s="205"/>
      <c r="K293" s="205"/>
      <c r="L293" s="210"/>
      <c r="M293" s="211"/>
      <c r="N293" s="212"/>
      <c r="O293" s="212"/>
      <c r="P293" s="212"/>
      <c r="Q293" s="212"/>
      <c r="R293" s="212"/>
      <c r="S293" s="212"/>
      <c r="T293" s="213"/>
      <c r="AT293" s="214" t="s">
        <v>159</v>
      </c>
      <c r="AU293" s="214" t="s">
        <v>82</v>
      </c>
      <c r="AV293" s="14" t="s">
        <v>82</v>
      </c>
      <c r="AW293" s="14" t="s">
        <v>35</v>
      </c>
      <c r="AX293" s="14" t="s">
        <v>73</v>
      </c>
      <c r="AY293" s="214" t="s">
        <v>113</v>
      </c>
    </row>
    <row r="294" spans="1:65" s="15" customFormat="1" ht="11.25">
      <c r="B294" s="215"/>
      <c r="C294" s="216"/>
      <c r="D294" s="195" t="s">
        <v>159</v>
      </c>
      <c r="E294" s="217" t="s">
        <v>20</v>
      </c>
      <c r="F294" s="218" t="s">
        <v>162</v>
      </c>
      <c r="G294" s="216"/>
      <c r="H294" s="219">
        <v>1073.152</v>
      </c>
      <c r="I294" s="220"/>
      <c r="J294" s="216"/>
      <c r="K294" s="216"/>
      <c r="L294" s="221"/>
      <c r="M294" s="222"/>
      <c r="N294" s="223"/>
      <c r="O294" s="223"/>
      <c r="P294" s="223"/>
      <c r="Q294" s="223"/>
      <c r="R294" s="223"/>
      <c r="S294" s="223"/>
      <c r="T294" s="224"/>
      <c r="AT294" s="225" t="s">
        <v>159</v>
      </c>
      <c r="AU294" s="225" t="s">
        <v>82</v>
      </c>
      <c r="AV294" s="15" t="s">
        <v>134</v>
      </c>
      <c r="AW294" s="15" t="s">
        <v>35</v>
      </c>
      <c r="AX294" s="15" t="s">
        <v>22</v>
      </c>
      <c r="AY294" s="225" t="s">
        <v>113</v>
      </c>
    </row>
    <row r="295" spans="1:65" s="2" customFormat="1" ht="14.45" customHeight="1">
      <c r="A295" s="36"/>
      <c r="B295" s="37"/>
      <c r="C295" s="230" t="s">
        <v>392</v>
      </c>
      <c r="D295" s="230" t="s">
        <v>355</v>
      </c>
      <c r="E295" s="231" t="s">
        <v>393</v>
      </c>
      <c r="F295" s="232" t="s">
        <v>394</v>
      </c>
      <c r="G295" s="233" t="s">
        <v>157</v>
      </c>
      <c r="H295" s="234">
        <v>508.98</v>
      </c>
      <c r="I295" s="235"/>
      <c r="J295" s="236">
        <f>ROUND(I295*H295,2)</f>
        <v>0</v>
      </c>
      <c r="K295" s="232" t="s">
        <v>119</v>
      </c>
      <c r="L295" s="237"/>
      <c r="M295" s="238" t="s">
        <v>20</v>
      </c>
      <c r="N295" s="239" t="s">
        <v>44</v>
      </c>
      <c r="O295" s="66"/>
      <c r="P295" s="184">
        <f>O295*H295</f>
        <v>0</v>
      </c>
      <c r="Q295" s="184">
        <v>3.2000000000000002E-3</v>
      </c>
      <c r="R295" s="184">
        <f>Q295*H295</f>
        <v>1.6287360000000002</v>
      </c>
      <c r="S295" s="184">
        <v>0</v>
      </c>
      <c r="T295" s="185">
        <f>S295*H295</f>
        <v>0</v>
      </c>
      <c r="U295" s="36"/>
      <c r="V295" s="36"/>
      <c r="W295" s="36"/>
      <c r="X295" s="36"/>
      <c r="Y295" s="36"/>
      <c r="Z295" s="36"/>
      <c r="AA295" s="36"/>
      <c r="AB295" s="36"/>
      <c r="AC295" s="36"/>
      <c r="AD295" s="36"/>
      <c r="AE295" s="36"/>
      <c r="AR295" s="186" t="s">
        <v>328</v>
      </c>
      <c r="AT295" s="186" t="s">
        <v>355</v>
      </c>
      <c r="AU295" s="186" t="s">
        <v>82</v>
      </c>
      <c r="AY295" s="19" t="s">
        <v>113</v>
      </c>
      <c r="BE295" s="187">
        <f>IF(N295="základní",J295,0)</f>
        <v>0</v>
      </c>
      <c r="BF295" s="187">
        <f>IF(N295="snížená",J295,0)</f>
        <v>0</v>
      </c>
      <c r="BG295" s="187">
        <f>IF(N295="zákl. přenesená",J295,0)</f>
        <v>0</v>
      </c>
      <c r="BH295" s="187">
        <f>IF(N295="sníž. přenesená",J295,0)</f>
        <v>0</v>
      </c>
      <c r="BI295" s="187">
        <f>IF(N295="nulová",J295,0)</f>
        <v>0</v>
      </c>
      <c r="BJ295" s="19" t="s">
        <v>22</v>
      </c>
      <c r="BK295" s="187">
        <f>ROUND(I295*H295,2)</f>
        <v>0</v>
      </c>
      <c r="BL295" s="19" t="s">
        <v>242</v>
      </c>
      <c r="BM295" s="186" t="s">
        <v>395</v>
      </c>
    </row>
    <row r="296" spans="1:65" s="2" customFormat="1" ht="19.5">
      <c r="A296" s="36"/>
      <c r="B296" s="37"/>
      <c r="C296" s="38"/>
      <c r="D296" s="195" t="s">
        <v>379</v>
      </c>
      <c r="E296" s="38"/>
      <c r="F296" s="226" t="s">
        <v>396</v>
      </c>
      <c r="G296" s="38"/>
      <c r="H296" s="38"/>
      <c r="I296" s="227"/>
      <c r="J296" s="38"/>
      <c r="K296" s="38"/>
      <c r="L296" s="41"/>
      <c r="M296" s="228"/>
      <c r="N296" s="229"/>
      <c r="O296" s="66"/>
      <c r="P296" s="66"/>
      <c r="Q296" s="66"/>
      <c r="R296" s="66"/>
      <c r="S296" s="66"/>
      <c r="T296" s="67"/>
      <c r="U296" s="36"/>
      <c r="V296" s="36"/>
      <c r="W296" s="36"/>
      <c r="X296" s="36"/>
      <c r="Y296" s="36"/>
      <c r="Z296" s="36"/>
      <c r="AA296" s="36"/>
      <c r="AB296" s="36"/>
      <c r="AC296" s="36"/>
      <c r="AD296" s="36"/>
      <c r="AE296" s="36"/>
      <c r="AT296" s="19" t="s">
        <v>379</v>
      </c>
      <c r="AU296" s="19" t="s">
        <v>82</v>
      </c>
    </row>
    <row r="297" spans="1:65" s="13" customFormat="1" ht="11.25">
      <c r="B297" s="193"/>
      <c r="C297" s="194"/>
      <c r="D297" s="195" t="s">
        <v>159</v>
      </c>
      <c r="E297" s="196" t="s">
        <v>20</v>
      </c>
      <c r="F297" s="197" t="s">
        <v>258</v>
      </c>
      <c r="G297" s="194"/>
      <c r="H297" s="196" t="s">
        <v>20</v>
      </c>
      <c r="I297" s="198"/>
      <c r="J297" s="194"/>
      <c r="K297" s="194"/>
      <c r="L297" s="199"/>
      <c r="M297" s="200"/>
      <c r="N297" s="201"/>
      <c r="O297" s="201"/>
      <c r="P297" s="201"/>
      <c r="Q297" s="201"/>
      <c r="R297" s="201"/>
      <c r="S297" s="201"/>
      <c r="T297" s="202"/>
      <c r="AT297" s="203" t="s">
        <v>159</v>
      </c>
      <c r="AU297" s="203" t="s">
        <v>82</v>
      </c>
      <c r="AV297" s="13" t="s">
        <v>22</v>
      </c>
      <c r="AW297" s="13" t="s">
        <v>35</v>
      </c>
      <c r="AX297" s="13" t="s">
        <v>73</v>
      </c>
      <c r="AY297" s="203" t="s">
        <v>113</v>
      </c>
    </row>
    <row r="298" spans="1:65" s="14" customFormat="1" ht="11.25">
      <c r="B298" s="204"/>
      <c r="C298" s="205"/>
      <c r="D298" s="195" t="s">
        <v>159</v>
      </c>
      <c r="E298" s="206" t="s">
        <v>20</v>
      </c>
      <c r="F298" s="207" t="s">
        <v>397</v>
      </c>
      <c r="G298" s="205"/>
      <c r="H298" s="208">
        <v>335.58</v>
      </c>
      <c r="I298" s="209"/>
      <c r="J298" s="205"/>
      <c r="K298" s="205"/>
      <c r="L298" s="210"/>
      <c r="M298" s="211"/>
      <c r="N298" s="212"/>
      <c r="O298" s="212"/>
      <c r="P298" s="212"/>
      <c r="Q298" s="212"/>
      <c r="R298" s="212"/>
      <c r="S298" s="212"/>
      <c r="T298" s="213"/>
      <c r="AT298" s="214" t="s">
        <v>159</v>
      </c>
      <c r="AU298" s="214" t="s">
        <v>82</v>
      </c>
      <c r="AV298" s="14" t="s">
        <v>82</v>
      </c>
      <c r="AW298" s="14" t="s">
        <v>35</v>
      </c>
      <c r="AX298" s="14" t="s">
        <v>73</v>
      </c>
      <c r="AY298" s="214" t="s">
        <v>113</v>
      </c>
    </row>
    <row r="299" spans="1:65" s="13" customFormat="1" ht="11.25">
      <c r="B299" s="193"/>
      <c r="C299" s="194"/>
      <c r="D299" s="195" t="s">
        <v>159</v>
      </c>
      <c r="E299" s="196" t="s">
        <v>20</v>
      </c>
      <c r="F299" s="197" t="s">
        <v>362</v>
      </c>
      <c r="G299" s="194"/>
      <c r="H299" s="196" t="s">
        <v>20</v>
      </c>
      <c r="I299" s="198"/>
      <c r="J299" s="194"/>
      <c r="K299" s="194"/>
      <c r="L299" s="199"/>
      <c r="M299" s="200"/>
      <c r="N299" s="201"/>
      <c r="O299" s="201"/>
      <c r="P299" s="201"/>
      <c r="Q299" s="201"/>
      <c r="R299" s="201"/>
      <c r="S299" s="201"/>
      <c r="T299" s="202"/>
      <c r="AT299" s="203" t="s">
        <v>159</v>
      </c>
      <c r="AU299" s="203" t="s">
        <v>82</v>
      </c>
      <c r="AV299" s="13" t="s">
        <v>22</v>
      </c>
      <c r="AW299" s="13" t="s">
        <v>35</v>
      </c>
      <c r="AX299" s="13" t="s">
        <v>73</v>
      </c>
      <c r="AY299" s="203" t="s">
        <v>113</v>
      </c>
    </row>
    <row r="300" spans="1:65" s="14" customFormat="1" ht="11.25">
      <c r="B300" s="204"/>
      <c r="C300" s="205"/>
      <c r="D300" s="195" t="s">
        <v>159</v>
      </c>
      <c r="E300" s="206" t="s">
        <v>20</v>
      </c>
      <c r="F300" s="207" t="s">
        <v>398</v>
      </c>
      <c r="G300" s="205"/>
      <c r="H300" s="208">
        <v>173.4</v>
      </c>
      <c r="I300" s="209"/>
      <c r="J300" s="205"/>
      <c r="K300" s="205"/>
      <c r="L300" s="210"/>
      <c r="M300" s="211"/>
      <c r="N300" s="212"/>
      <c r="O300" s="212"/>
      <c r="P300" s="212"/>
      <c r="Q300" s="212"/>
      <c r="R300" s="212"/>
      <c r="S300" s="212"/>
      <c r="T300" s="213"/>
      <c r="AT300" s="214" t="s">
        <v>159</v>
      </c>
      <c r="AU300" s="214" t="s">
        <v>82</v>
      </c>
      <c r="AV300" s="14" t="s">
        <v>82</v>
      </c>
      <c r="AW300" s="14" t="s">
        <v>35</v>
      </c>
      <c r="AX300" s="14" t="s">
        <v>73</v>
      </c>
      <c r="AY300" s="214" t="s">
        <v>113</v>
      </c>
    </row>
    <row r="301" spans="1:65" s="15" customFormat="1" ht="11.25">
      <c r="B301" s="215"/>
      <c r="C301" s="216"/>
      <c r="D301" s="195" t="s">
        <v>159</v>
      </c>
      <c r="E301" s="217" t="s">
        <v>20</v>
      </c>
      <c r="F301" s="218" t="s">
        <v>162</v>
      </c>
      <c r="G301" s="216"/>
      <c r="H301" s="219">
        <v>508.98</v>
      </c>
      <c r="I301" s="220"/>
      <c r="J301" s="216"/>
      <c r="K301" s="216"/>
      <c r="L301" s="221"/>
      <c r="M301" s="222"/>
      <c r="N301" s="223"/>
      <c r="O301" s="223"/>
      <c r="P301" s="223"/>
      <c r="Q301" s="223"/>
      <c r="R301" s="223"/>
      <c r="S301" s="223"/>
      <c r="T301" s="224"/>
      <c r="AT301" s="225" t="s">
        <v>159</v>
      </c>
      <c r="AU301" s="225" t="s">
        <v>82</v>
      </c>
      <c r="AV301" s="15" t="s">
        <v>134</v>
      </c>
      <c r="AW301" s="15" t="s">
        <v>35</v>
      </c>
      <c r="AX301" s="15" t="s">
        <v>22</v>
      </c>
      <c r="AY301" s="225" t="s">
        <v>113</v>
      </c>
    </row>
    <row r="302" spans="1:65" s="2" customFormat="1" ht="14.45" customHeight="1">
      <c r="A302" s="36"/>
      <c r="B302" s="37"/>
      <c r="C302" s="230" t="s">
        <v>399</v>
      </c>
      <c r="D302" s="230" t="s">
        <v>355</v>
      </c>
      <c r="E302" s="231" t="s">
        <v>400</v>
      </c>
      <c r="F302" s="232" t="s">
        <v>401</v>
      </c>
      <c r="G302" s="233" t="s">
        <v>157</v>
      </c>
      <c r="H302" s="234">
        <v>4.3280000000000003</v>
      </c>
      <c r="I302" s="235"/>
      <c r="J302" s="236">
        <f>ROUND(I302*H302,2)</f>
        <v>0</v>
      </c>
      <c r="K302" s="232" t="s">
        <v>119</v>
      </c>
      <c r="L302" s="237"/>
      <c r="M302" s="238" t="s">
        <v>20</v>
      </c>
      <c r="N302" s="239" t="s">
        <v>44</v>
      </c>
      <c r="O302" s="66"/>
      <c r="P302" s="184">
        <f>O302*H302</f>
        <v>0</v>
      </c>
      <c r="Q302" s="184">
        <v>2.8999999999999998E-3</v>
      </c>
      <c r="R302" s="184">
        <f>Q302*H302</f>
        <v>1.25512E-2</v>
      </c>
      <c r="S302" s="184">
        <v>0</v>
      </c>
      <c r="T302" s="185">
        <f>S302*H302</f>
        <v>0</v>
      </c>
      <c r="U302" s="36"/>
      <c r="V302" s="36"/>
      <c r="W302" s="36"/>
      <c r="X302" s="36"/>
      <c r="Y302" s="36"/>
      <c r="Z302" s="36"/>
      <c r="AA302" s="36"/>
      <c r="AB302" s="36"/>
      <c r="AC302" s="36"/>
      <c r="AD302" s="36"/>
      <c r="AE302" s="36"/>
      <c r="AR302" s="186" t="s">
        <v>328</v>
      </c>
      <c r="AT302" s="186" t="s">
        <v>355</v>
      </c>
      <c r="AU302" s="186" t="s">
        <v>82</v>
      </c>
      <c r="AY302" s="19" t="s">
        <v>113</v>
      </c>
      <c r="BE302" s="187">
        <f>IF(N302="základní",J302,0)</f>
        <v>0</v>
      </c>
      <c r="BF302" s="187">
        <f>IF(N302="snížená",J302,0)</f>
        <v>0</v>
      </c>
      <c r="BG302" s="187">
        <f>IF(N302="zákl. přenesená",J302,0)</f>
        <v>0</v>
      </c>
      <c r="BH302" s="187">
        <f>IF(N302="sníž. přenesená",J302,0)</f>
        <v>0</v>
      </c>
      <c r="BI302" s="187">
        <f>IF(N302="nulová",J302,0)</f>
        <v>0</v>
      </c>
      <c r="BJ302" s="19" t="s">
        <v>22</v>
      </c>
      <c r="BK302" s="187">
        <f>ROUND(I302*H302,2)</f>
        <v>0</v>
      </c>
      <c r="BL302" s="19" t="s">
        <v>242</v>
      </c>
      <c r="BM302" s="186" t="s">
        <v>402</v>
      </c>
    </row>
    <row r="303" spans="1:65" s="2" customFormat="1" ht="19.5">
      <c r="A303" s="36"/>
      <c r="B303" s="37"/>
      <c r="C303" s="38"/>
      <c r="D303" s="195" t="s">
        <v>379</v>
      </c>
      <c r="E303" s="38"/>
      <c r="F303" s="226" t="s">
        <v>396</v>
      </c>
      <c r="G303" s="38"/>
      <c r="H303" s="38"/>
      <c r="I303" s="227"/>
      <c r="J303" s="38"/>
      <c r="K303" s="38"/>
      <c r="L303" s="41"/>
      <c r="M303" s="228"/>
      <c r="N303" s="229"/>
      <c r="O303" s="66"/>
      <c r="P303" s="66"/>
      <c r="Q303" s="66"/>
      <c r="R303" s="66"/>
      <c r="S303" s="66"/>
      <c r="T303" s="67"/>
      <c r="U303" s="36"/>
      <c r="V303" s="36"/>
      <c r="W303" s="36"/>
      <c r="X303" s="36"/>
      <c r="Y303" s="36"/>
      <c r="Z303" s="36"/>
      <c r="AA303" s="36"/>
      <c r="AB303" s="36"/>
      <c r="AC303" s="36"/>
      <c r="AD303" s="36"/>
      <c r="AE303" s="36"/>
      <c r="AT303" s="19" t="s">
        <v>379</v>
      </c>
      <c r="AU303" s="19" t="s">
        <v>82</v>
      </c>
    </row>
    <row r="304" spans="1:65" s="13" customFormat="1" ht="11.25">
      <c r="B304" s="193"/>
      <c r="C304" s="194"/>
      <c r="D304" s="195" t="s">
        <v>159</v>
      </c>
      <c r="E304" s="196" t="s">
        <v>20</v>
      </c>
      <c r="F304" s="197" t="s">
        <v>182</v>
      </c>
      <c r="G304" s="194"/>
      <c r="H304" s="196" t="s">
        <v>20</v>
      </c>
      <c r="I304" s="198"/>
      <c r="J304" s="194"/>
      <c r="K304" s="194"/>
      <c r="L304" s="199"/>
      <c r="M304" s="200"/>
      <c r="N304" s="201"/>
      <c r="O304" s="201"/>
      <c r="P304" s="201"/>
      <c r="Q304" s="201"/>
      <c r="R304" s="201"/>
      <c r="S304" s="201"/>
      <c r="T304" s="202"/>
      <c r="AT304" s="203" t="s">
        <v>159</v>
      </c>
      <c r="AU304" s="203" t="s">
        <v>82</v>
      </c>
      <c r="AV304" s="13" t="s">
        <v>22</v>
      </c>
      <c r="AW304" s="13" t="s">
        <v>35</v>
      </c>
      <c r="AX304" s="13" t="s">
        <v>73</v>
      </c>
      <c r="AY304" s="203" t="s">
        <v>113</v>
      </c>
    </row>
    <row r="305" spans="1:65" s="14" customFormat="1" ht="11.25">
      <c r="B305" s="204"/>
      <c r="C305" s="205"/>
      <c r="D305" s="195" t="s">
        <v>159</v>
      </c>
      <c r="E305" s="206" t="s">
        <v>20</v>
      </c>
      <c r="F305" s="207" t="s">
        <v>403</v>
      </c>
      <c r="G305" s="205"/>
      <c r="H305" s="208">
        <v>2.6389999999999998</v>
      </c>
      <c r="I305" s="209"/>
      <c r="J305" s="205"/>
      <c r="K305" s="205"/>
      <c r="L305" s="210"/>
      <c r="M305" s="211"/>
      <c r="N305" s="212"/>
      <c r="O305" s="212"/>
      <c r="P305" s="212"/>
      <c r="Q305" s="212"/>
      <c r="R305" s="212"/>
      <c r="S305" s="212"/>
      <c r="T305" s="213"/>
      <c r="AT305" s="214" t="s">
        <v>159</v>
      </c>
      <c r="AU305" s="214" t="s">
        <v>82</v>
      </c>
      <c r="AV305" s="14" t="s">
        <v>82</v>
      </c>
      <c r="AW305" s="14" t="s">
        <v>35</v>
      </c>
      <c r="AX305" s="14" t="s">
        <v>73</v>
      </c>
      <c r="AY305" s="214" t="s">
        <v>113</v>
      </c>
    </row>
    <row r="306" spans="1:65" s="13" customFormat="1" ht="11.25">
      <c r="B306" s="193"/>
      <c r="C306" s="194"/>
      <c r="D306" s="195" t="s">
        <v>159</v>
      </c>
      <c r="E306" s="196" t="s">
        <v>20</v>
      </c>
      <c r="F306" s="197" t="s">
        <v>187</v>
      </c>
      <c r="G306" s="194"/>
      <c r="H306" s="196" t="s">
        <v>20</v>
      </c>
      <c r="I306" s="198"/>
      <c r="J306" s="194"/>
      <c r="K306" s="194"/>
      <c r="L306" s="199"/>
      <c r="M306" s="200"/>
      <c r="N306" s="201"/>
      <c r="O306" s="201"/>
      <c r="P306" s="201"/>
      <c r="Q306" s="201"/>
      <c r="R306" s="201"/>
      <c r="S306" s="201"/>
      <c r="T306" s="202"/>
      <c r="AT306" s="203" t="s">
        <v>159</v>
      </c>
      <c r="AU306" s="203" t="s">
        <v>82</v>
      </c>
      <c r="AV306" s="13" t="s">
        <v>22</v>
      </c>
      <c r="AW306" s="13" t="s">
        <v>35</v>
      </c>
      <c r="AX306" s="13" t="s">
        <v>73</v>
      </c>
      <c r="AY306" s="203" t="s">
        <v>113</v>
      </c>
    </row>
    <row r="307" spans="1:65" s="14" customFormat="1" ht="11.25">
      <c r="B307" s="204"/>
      <c r="C307" s="205"/>
      <c r="D307" s="195" t="s">
        <v>159</v>
      </c>
      <c r="E307" s="206" t="s">
        <v>20</v>
      </c>
      <c r="F307" s="207" t="s">
        <v>404</v>
      </c>
      <c r="G307" s="205"/>
      <c r="H307" s="208">
        <v>1.6890000000000001</v>
      </c>
      <c r="I307" s="209"/>
      <c r="J307" s="205"/>
      <c r="K307" s="205"/>
      <c r="L307" s="210"/>
      <c r="M307" s="211"/>
      <c r="N307" s="212"/>
      <c r="O307" s="212"/>
      <c r="P307" s="212"/>
      <c r="Q307" s="212"/>
      <c r="R307" s="212"/>
      <c r="S307" s="212"/>
      <c r="T307" s="213"/>
      <c r="AT307" s="214" t="s">
        <v>159</v>
      </c>
      <c r="AU307" s="214" t="s">
        <v>82</v>
      </c>
      <c r="AV307" s="14" t="s">
        <v>82</v>
      </c>
      <c r="AW307" s="14" t="s">
        <v>35</v>
      </c>
      <c r="AX307" s="14" t="s">
        <v>73</v>
      </c>
      <c r="AY307" s="214" t="s">
        <v>113</v>
      </c>
    </row>
    <row r="308" spans="1:65" s="15" customFormat="1" ht="11.25">
      <c r="B308" s="215"/>
      <c r="C308" s="216"/>
      <c r="D308" s="195" t="s">
        <v>159</v>
      </c>
      <c r="E308" s="217" t="s">
        <v>20</v>
      </c>
      <c r="F308" s="218" t="s">
        <v>162</v>
      </c>
      <c r="G308" s="216"/>
      <c r="H308" s="219">
        <v>4.3280000000000003</v>
      </c>
      <c r="I308" s="220"/>
      <c r="J308" s="216"/>
      <c r="K308" s="216"/>
      <c r="L308" s="221"/>
      <c r="M308" s="222"/>
      <c r="N308" s="223"/>
      <c r="O308" s="223"/>
      <c r="P308" s="223"/>
      <c r="Q308" s="223"/>
      <c r="R308" s="223"/>
      <c r="S308" s="223"/>
      <c r="T308" s="224"/>
      <c r="AT308" s="225" t="s">
        <v>159</v>
      </c>
      <c r="AU308" s="225" t="s">
        <v>82</v>
      </c>
      <c r="AV308" s="15" t="s">
        <v>134</v>
      </c>
      <c r="AW308" s="15" t="s">
        <v>35</v>
      </c>
      <c r="AX308" s="15" t="s">
        <v>22</v>
      </c>
      <c r="AY308" s="225" t="s">
        <v>113</v>
      </c>
    </row>
    <row r="309" spans="1:65" s="2" customFormat="1" ht="24.2" customHeight="1">
      <c r="A309" s="36"/>
      <c r="B309" s="37"/>
      <c r="C309" s="175" t="s">
        <v>405</v>
      </c>
      <c r="D309" s="175" t="s">
        <v>116</v>
      </c>
      <c r="E309" s="176" t="s">
        <v>406</v>
      </c>
      <c r="F309" s="177" t="s">
        <v>407</v>
      </c>
      <c r="G309" s="178" t="s">
        <v>180</v>
      </c>
      <c r="H309" s="179">
        <v>0.25</v>
      </c>
      <c r="I309" s="180"/>
      <c r="J309" s="181">
        <f>ROUND(I309*H309,2)</f>
        <v>0</v>
      </c>
      <c r="K309" s="177" t="s">
        <v>119</v>
      </c>
      <c r="L309" s="41"/>
      <c r="M309" s="182" t="s">
        <v>20</v>
      </c>
      <c r="N309" s="183" t="s">
        <v>44</v>
      </c>
      <c r="O309" s="66"/>
      <c r="P309" s="184">
        <f>O309*H309</f>
        <v>0</v>
      </c>
      <c r="Q309" s="184">
        <v>0</v>
      </c>
      <c r="R309" s="184">
        <f>Q309*H309</f>
        <v>0</v>
      </c>
      <c r="S309" s="184">
        <v>0</v>
      </c>
      <c r="T309" s="185">
        <f>S309*H309</f>
        <v>0</v>
      </c>
      <c r="U309" s="36"/>
      <c r="V309" s="36"/>
      <c r="W309" s="36"/>
      <c r="X309" s="36"/>
      <c r="Y309" s="36"/>
      <c r="Z309" s="36"/>
      <c r="AA309" s="36"/>
      <c r="AB309" s="36"/>
      <c r="AC309" s="36"/>
      <c r="AD309" s="36"/>
      <c r="AE309" s="36"/>
      <c r="AR309" s="186" t="s">
        <v>242</v>
      </c>
      <c r="AT309" s="186" t="s">
        <v>116</v>
      </c>
      <c r="AU309" s="186" t="s">
        <v>82</v>
      </c>
      <c r="AY309" s="19" t="s">
        <v>113</v>
      </c>
      <c r="BE309" s="187">
        <f>IF(N309="základní",J309,0)</f>
        <v>0</v>
      </c>
      <c r="BF309" s="187">
        <f>IF(N309="snížená",J309,0)</f>
        <v>0</v>
      </c>
      <c r="BG309" s="187">
        <f>IF(N309="zákl. přenesená",J309,0)</f>
        <v>0</v>
      </c>
      <c r="BH309" s="187">
        <f>IF(N309="sníž. přenesená",J309,0)</f>
        <v>0</v>
      </c>
      <c r="BI309" s="187">
        <f>IF(N309="nulová",J309,0)</f>
        <v>0</v>
      </c>
      <c r="BJ309" s="19" t="s">
        <v>22</v>
      </c>
      <c r="BK309" s="187">
        <f>ROUND(I309*H309,2)</f>
        <v>0</v>
      </c>
      <c r="BL309" s="19" t="s">
        <v>242</v>
      </c>
      <c r="BM309" s="186" t="s">
        <v>408</v>
      </c>
    </row>
    <row r="310" spans="1:65" s="2" customFormat="1" ht="39">
      <c r="A310" s="36"/>
      <c r="B310" s="37"/>
      <c r="C310" s="38"/>
      <c r="D310" s="195" t="s">
        <v>169</v>
      </c>
      <c r="E310" s="38"/>
      <c r="F310" s="226" t="s">
        <v>409</v>
      </c>
      <c r="G310" s="38"/>
      <c r="H310" s="38"/>
      <c r="I310" s="227"/>
      <c r="J310" s="38"/>
      <c r="K310" s="38"/>
      <c r="L310" s="41"/>
      <c r="M310" s="228"/>
      <c r="N310" s="229"/>
      <c r="O310" s="66"/>
      <c r="P310" s="66"/>
      <c r="Q310" s="66"/>
      <c r="R310" s="66"/>
      <c r="S310" s="66"/>
      <c r="T310" s="67"/>
      <c r="U310" s="36"/>
      <c r="V310" s="36"/>
      <c r="W310" s="36"/>
      <c r="X310" s="36"/>
      <c r="Y310" s="36"/>
      <c r="Z310" s="36"/>
      <c r="AA310" s="36"/>
      <c r="AB310" s="36"/>
      <c r="AC310" s="36"/>
      <c r="AD310" s="36"/>
      <c r="AE310" s="36"/>
      <c r="AT310" s="19" t="s">
        <v>169</v>
      </c>
      <c r="AU310" s="19" t="s">
        <v>82</v>
      </c>
    </row>
    <row r="311" spans="1:65" s="13" customFormat="1" ht="11.25">
      <c r="B311" s="193"/>
      <c r="C311" s="194"/>
      <c r="D311" s="195" t="s">
        <v>159</v>
      </c>
      <c r="E311" s="196" t="s">
        <v>20</v>
      </c>
      <c r="F311" s="197" t="s">
        <v>410</v>
      </c>
      <c r="G311" s="194"/>
      <c r="H311" s="196" t="s">
        <v>20</v>
      </c>
      <c r="I311" s="198"/>
      <c r="J311" s="194"/>
      <c r="K311" s="194"/>
      <c r="L311" s="199"/>
      <c r="M311" s="200"/>
      <c r="N311" s="201"/>
      <c r="O311" s="201"/>
      <c r="P311" s="201"/>
      <c r="Q311" s="201"/>
      <c r="R311" s="201"/>
      <c r="S311" s="201"/>
      <c r="T311" s="202"/>
      <c r="AT311" s="203" t="s">
        <v>159</v>
      </c>
      <c r="AU311" s="203" t="s">
        <v>82</v>
      </c>
      <c r="AV311" s="13" t="s">
        <v>22</v>
      </c>
      <c r="AW311" s="13" t="s">
        <v>35</v>
      </c>
      <c r="AX311" s="13" t="s">
        <v>73</v>
      </c>
      <c r="AY311" s="203" t="s">
        <v>113</v>
      </c>
    </row>
    <row r="312" spans="1:65" s="14" customFormat="1" ht="11.25">
      <c r="B312" s="204"/>
      <c r="C312" s="205"/>
      <c r="D312" s="195" t="s">
        <v>159</v>
      </c>
      <c r="E312" s="206" t="s">
        <v>20</v>
      </c>
      <c r="F312" s="207" t="s">
        <v>411</v>
      </c>
      <c r="G312" s="205"/>
      <c r="H312" s="208">
        <v>0.22500000000000001</v>
      </c>
      <c r="I312" s="209"/>
      <c r="J312" s="205"/>
      <c r="K312" s="205"/>
      <c r="L312" s="210"/>
      <c r="M312" s="211"/>
      <c r="N312" s="212"/>
      <c r="O312" s="212"/>
      <c r="P312" s="212"/>
      <c r="Q312" s="212"/>
      <c r="R312" s="212"/>
      <c r="S312" s="212"/>
      <c r="T312" s="213"/>
      <c r="AT312" s="214" t="s">
        <v>159</v>
      </c>
      <c r="AU312" s="214" t="s">
        <v>82</v>
      </c>
      <c r="AV312" s="14" t="s">
        <v>82</v>
      </c>
      <c r="AW312" s="14" t="s">
        <v>35</v>
      </c>
      <c r="AX312" s="14" t="s">
        <v>73</v>
      </c>
      <c r="AY312" s="214" t="s">
        <v>113</v>
      </c>
    </row>
    <row r="313" spans="1:65" s="13" customFormat="1" ht="11.25">
      <c r="B313" s="193"/>
      <c r="C313" s="194"/>
      <c r="D313" s="195" t="s">
        <v>159</v>
      </c>
      <c r="E313" s="196" t="s">
        <v>20</v>
      </c>
      <c r="F313" s="197" t="s">
        <v>197</v>
      </c>
      <c r="G313" s="194"/>
      <c r="H313" s="196" t="s">
        <v>20</v>
      </c>
      <c r="I313" s="198"/>
      <c r="J313" s="194"/>
      <c r="K313" s="194"/>
      <c r="L313" s="199"/>
      <c r="M313" s="200"/>
      <c r="N313" s="201"/>
      <c r="O313" s="201"/>
      <c r="P313" s="201"/>
      <c r="Q313" s="201"/>
      <c r="R313" s="201"/>
      <c r="S313" s="201"/>
      <c r="T313" s="202"/>
      <c r="AT313" s="203" t="s">
        <v>159</v>
      </c>
      <c r="AU313" s="203" t="s">
        <v>82</v>
      </c>
      <c r="AV313" s="13" t="s">
        <v>22</v>
      </c>
      <c r="AW313" s="13" t="s">
        <v>35</v>
      </c>
      <c r="AX313" s="13" t="s">
        <v>73</v>
      </c>
      <c r="AY313" s="203" t="s">
        <v>113</v>
      </c>
    </row>
    <row r="314" spans="1:65" s="14" customFormat="1" ht="11.25">
      <c r="B314" s="204"/>
      <c r="C314" s="205"/>
      <c r="D314" s="195" t="s">
        <v>159</v>
      </c>
      <c r="E314" s="206" t="s">
        <v>20</v>
      </c>
      <c r="F314" s="207" t="s">
        <v>412</v>
      </c>
      <c r="G314" s="205"/>
      <c r="H314" s="208">
        <v>2.5000000000000001E-2</v>
      </c>
      <c r="I314" s="209"/>
      <c r="J314" s="205"/>
      <c r="K314" s="205"/>
      <c r="L314" s="210"/>
      <c r="M314" s="211"/>
      <c r="N314" s="212"/>
      <c r="O314" s="212"/>
      <c r="P314" s="212"/>
      <c r="Q314" s="212"/>
      <c r="R314" s="212"/>
      <c r="S314" s="212"/>
      <c r="T314" s="213"/>
      <c r="AT314" s="214" t="s">
        <v>159</v>
      </c>
      <c r="AU314" s="214" t="s">
        <v>82</v>
      </c>
      <c r="AV314" s="14" t="s">
        <v>82</v>
      </c>
      <c r="AW314" s="14" t="s">
        <v>35</v>
      </c>
      <c r="AX314" s="14" t="s">
        <v>73</v>
      </c>
      <c r="AY314" s="214" t="s">
        <v>113</v>
      </c>
    </row>
    <row r="315" spans="1:65" s="15" customFormat="1" ht="11.25">
      <c r="B315" s="215"/>
      <c r="C315" s="216"/>
      <c r="D315" s="195" t="s">
        <v>159</v>
      </c>
      <c r="E315" s="217" t="s">
        <v>20</v>
      </c>
      <c r="F315" s="218" t="s">
        <v>162</v>
      </c>
      <c r="G315" s="216"/>
      <c r="H315" s="219">
        <v>0.25</v>
      </c>
      <c r="I315" s="220"/>
      <c r="J315" s="216"/>
      <c r="K315" s="216"/>
      <c r="L315" s="221"/>
      <c r="M315" s="222"/>
      <c r="N315" s="223"/>
      <c r="O315" s="223"/>
      <c r="P315" s="223"/>
      <c r="Q315" s="223"/>
      <c r="R315" s="223"/>
      <c r="S315" s="223"/>
      <c r="T315" s="224"/>
      <c r="AT315" s="225" t="s">
        <v>159</v>
      </c>
      <c r="AU315" s="225" t="s">
        <v>82</v>
      </c>
      <c r="AV315" s="15" t="s">
        <v>134</v>
      </c>
      <c r="AW315" s="15" t="s">
        <v>35</v>
      </c>
      <c r="AX315" s="15" t="s">
        <v>22</v>
      </c>
      <c r="AY315" s="225" t="s">
        <v>113</v>
      </c>
    </row>
    <row r="316" spans="1:65" s="2" customFormat="1" ht="14.45" customHeight="1">
      <c r="A316" s="36"/>
      <c r="B316" s="37"/>
      <c r="C316" s="230" t="s">
        <v>413</v>
      </c>
      <c r="D316" s="230" t="s">
        <v>355</v>
      </c>
      <c r="E316" s="231" t="s">
        <v>414</v>
      </c>
      <c r="F316" s="232" t="s">
        <v>415</v>
      </c>
      <c r="G316" s="233" t="s">
        <v>416</v>
      </c>
      <c r="H316" s="234">
        <v>10</v>
      </c>
      <c r="I316" s="235"/>
      <c r="J316" s="236">
        <f>ROUND(I316*H316,2)</f>
        <v>0</v>
      </c>
      <c r="K316" s="232" t="s">
        <v>119</v>
      </c>
      <c r="L316" s="237"/>
      <c r="M316" s="238" t="s">
        <v>20</v>
      </c>
      <c r="N316" s="239" t="s">
        <v>44</v>
      </c>
      <c r="O316" s="66"/>
      <c r="P316" s="184">
        <f>O316*H316</f>
        <v>0</v>
      </c>
      <c r="Q316" s="184">
        <v>1.07E-3</v>
      </c>
      <c r="R316" s="184">
        <f>Q316*H316</f>
        <v>1.0699999999999999E-2</v>
      </c>
      <c r="S316" s="184">
        <v>0</v>
      </c>
      <c r="T316" s="185">
        <f>S316*H316</f>
        <v>0</v>
      </c>
      <c r="U316" s="36"/>
      <c r="V316" s="36"/>
      <c r="W316" s="36"/>
      <c r="X316" s="36"/>
      <c r="Y316" s="36"/>
      <c r="Z316" s="36"/>
      <c r="AA316" s="36"/>
      <c r="AB316" s="36"/>
      <c r="AC316" s="36"/>
      <c r="AD316" s="36"/>
      <c r="AE316" s="36"/>
      <c r="AR316" s="186" t="s">
        <v>328</v>
      </c>
      <c r="AT316" s="186" t="s">
        <v>355</v>
      </c>
      <c r="AU316" s="186" t="s">
        <v>82</v>
      </c>
      <c r="AY316" s="19" t="s">
        <v>113</v>
      </c>
      <c r="BE316" s="187">
        <f>IF(N316="základní",J316,0)</f>
        <v>0</v>
      </c>
      <c r="BF316" s="187">
        <f>IF(N316="snížená",J316,0)</f>
        <v>0</v>
      </c>
      <c r="BG316" s="187">
        <f>IF(N316="zákl. přenesená",J316,0)</f>
        <v>0</v>
      </c>
      <c r="BH316" s="187">
        <f>IF(N316="sníž. přenesená",J316,0)</f>
        <v>0</v>
      </c>
      <c r="BI316" s="187">
        <f>IF(N316="nulová",J316,0)</f>
        <v>0</v>
      </c>
      <c r="BJ316" s="19" t="s">
        <v>22</v>
      </c>
      <c r="BK316" s="187">
        <f>ROUND(I316*H316,2)</f>
        <v>0</v>
      </c>
      <c r="BL316" s="19" t="s">
        <v>242</v>
      </c>
      <c r="BM316" s="186" t="s">
        <v>417</v>
      </c>
    </row>
    <row r="317" spans="1:65" s="13" customFormat="1" ht="11.25">
      <c r="B317" s="193"/>
      <c r="C317" s="194"/>
      <c r="D317" s="195" t="s">
        <v>159</v>
      </c>
      <c r="E317" s="196" t="s">
        <v>20</v>
      </c>
      <c r="F317" s="197" t="s">
        <v>410</v>
      </c>
      <c r="G317" s="194"/>
      <c r="H317" s="196" t="s">
        <v>20</v>
      </c>
      <c r="I317" s="198"/>
      <c r="J317" s="194"/>
      <c r="K317" s="194"/>
      <c r="L317" s="199"/>
      <c r="M317" s="200"/>
      <c r="N317" s="201"/>
      <c r="O317" s="201"/>
      <c r="P317" s="201"/>
      <c r="Q317" s="201"/>
      <c r="R317" s="201"/>
      <c r="S317" s="201"/>
      <c r="T317" s="202"/>
      <c r="AT317" s="203" t="s">
        <v>159</v>
      </c>
      <c r="AU317" s="203" t="s">
        <v>82</v>
      </c>
      <c r="AV317" s="13" t="s">
        <v>22</v>
      </c>
      <c r="AW317" s="13" t="s">
        <v>35</v>
      </c>
      <c r="AX317" s="13" t="s">
        <v>73</v>
      </c>
      <c r="AY317" s="203" t="s">
        <v>113</v>
      </c>
    </row>
    <row r="318" spans="1:65" s="14" customFormat="1" ht="11.25">
      <c r="B318" s="204"/>
      <c r="C318" s="205"/>
      <c r="D318" s="195" t="s">
        <v>159</v>
      </c>
      <c r="E318" s="206" t="s">
        <v>20</v>
      </c>
      <c r="F318" s="207" t="s">
        <v>189</v>
      </c>
      <c r="G318" s="205"/>
      <c r="H318" s="208">
        <v>9</v>
      </c>
      <c r="I318" s="209"/>
      <c r="J318" s="205"/>
      <c r="K318" s="205"/>
      <c r="L318" s="210"/>
      <c r="M318" s="211"/>
      <c r="N318" s="212"/>
      <c r="O318" s="212"/>
      <c r="P318" s="212"/>
      <c r="Q318" s="212"/>
      <c r="R318" s="212"/>
      <c r="S318" s="212"/>
      <c r="T318" s="213"/>
      <c r="AT318" s="214" t="s">
        <v>159</v>
      </c>
      <c r="AU318" s="214" t="s">
        <v>82</v>
      </c>
      <c r="AV318" s="14" t="s">
        <v>82</v>
      </c>
      <c r="AW318" s="14" t="s">
        <v>35</v>
      </c>
      <c r="AX318" s="14" t="s">
        <v>73</v>
      </c>
      <c r="AY318" s="214" t="s">
        <v>113</v>
      </c>
    </row>
    <row r="319" spans="1:65" s="13" customFormat="1" ht="11.25">
      <c r="B319" s="193"/>
      <c r="C319" s="194"/>
      <c r="D319" s="195" t="s">
        <v>159</v>
      </c>
      <c r="E319" s="196" t="s">
        <v>20</v>
      </c>
      <c r="F319" s="197" t="s">
        <v>197</v>
      </c>
      <c r="G319" s="194"/>
      <c r="H319" s="196" t="s">
        <v>20</v>
      </c>
      <c r="I319" s="198"/>
      <c r="J319" s="194"/>
      <c r="K319" s="194"/>
      <c r="L319" s="199"/>
      <c r="M319" s="200"/>
      <c r="N319" s="201"/>
      <c r="O319" s="201"/>
      <c r="P319" s="201"/>
      <c r="Q319" s="201"/>
      <c r="R319" s="201"/>
      <c r="S319" s="201"/>
      <c r="T319" s="202"/>
      <c r="AT319" s="203" t="s">
        <v>159</v>
      </c>
      <c r="AU319" s="203" t="s">
        <v>82</v>
      </c>
      <c r="AV319" s="13" t="s">
        <v>22</v>
      </c>
      <c r="AW319" s="13" t="s">
        <v>35</v>
      </c>
      <c r="AX319" s="13" t="s">
        <v>73</v>
      </c>
      <c r="AY319" s="203" t="s">
        <v>113</v>
      </c>
    </row>
    <row r="320" spans="1:65" s="14" customFormat="1" ht="11.25">
      <c r="B320" s="204"/>
      <c r="C320" s="205"/>
      <c r="D320" s="195" t="s">
        <v>159</v>
      </c>
      <c r="E320" s="206" t="s">
        <v>20</v>
      </c>
      <c r="F320" s="207" t="s">
        <v>22</v>
      </c>
      <c r="G320" s="205"/>
      <c r="H320" s="208">
        <v>1</v>
      </c>
      <c r="I320" s="209"/>
      <c r="J320" s="205"/>
      <c r="K320" s="205"/>
      <c r="L320" s="210"/>
      <c r="M320" s="211"/>
      <c r="N320" s="212"/>
      <c r="O320" s="212"/>
      <c r="P320" s="212"/>
      <c r="Q320" s="212"/>
      <c r="R320" s="212"/>
      <c r="S320" s="212"/>
      <c r="T320" s="213"/>
      <c r="AT320" s="214" t="s">
        <v>159</v>
      </c>
      <c r="AU320" s="214" t="s">
        <v>82</v>
      </c>
      <c r="AV320" s="14" t="s">
        <v>82</v>
      </c>
      <c r="AW320" s="14" t="s">
        <v>35</v>
      </c>
      <c r="AX320" s="14" t="s">
        <v>73</v>
      </c>
      <c r="AY320" s="214" t="s">
        <v>113</v>
      </c>
    </row>
    <row r="321" spans="1:65" s="15" customFormat="1" ht="11.25">
      <c r="B321" s="215"/>
      <c r="C321" s="216"/>
      <c r="D321" s="195" t="s">
        <v>159</v>
      </c>
      <c r="E321" s="217" t="s">
        <v>20</v>
      </c>
      <c r="F321" s="218" t="s">
        <v>162</v>
      </c>
      <c r="G321" s="216"/>
      <c r="H321" s="219">
        <v>10</v>
      </c>
      <c r="I321" s="220"/>
      <c r="J321" s="216"/>
      <c r="K321" s="216"/>
      <c r="L321" s="221"/>
      <c r="M321" s="222"/>
      <c r="N321" s="223"/>
      <c r="O321" s="223"/>
      <c r="P321" s="223"/>
      <c r="Q321" s="223"/>
      <c r="R321" s="223"/>
      <c r="S321" s="223"/>
      <c r="T321" s="224"/>
      <c r="AT321" s="225" t="s">
        <v>159</v>
      </c>
      <c r="AU321" s="225" t="s">
        <v>82</v>
      </c>
      <c r="AV321" s="15" t="s">
        <v>134</v>
      </c>
      <c r="AW321" s="15" t="s">
        <v>35</v>
      </c>
      <c r="AX321" s="15" t="s">
        <v>22</v>
      </c>
      <c r="AY321" s="225" t="s">
        <v>113</v>
      </c>
    </row>
    <row r="322" spans="1:65" s="2" customFormat="1" ht="24.2" customHeight="1">
      <c r="A322" s="36"/>
      <c r="B322" s="37"/>
      <c r="C322" s="175" t="s">
        <v>418</v>
      </c>
      <c r="D322" s="175" t="s">
        <v>116</v>
      </c>
      <c r="E322" s="176" t="s">
        <v>419</v>
      </c>
      <c r="F322" s="177" t="s">
        <v>420</v>
      </c>
      <c r="G322" s="178" t="s">
        <v>421</v>
      </c>
      <c r="H322" s="240"/>
      <c r="I322" s="180"/>
      <c r="J322" s="181">
        <f>ROUND(I322*H322,2)</f>
        <v>0</v>
      </c>
      <c r="K322" s="177" t="s">
        <v>119</v>
      </c>
      <c r="L322" s="41"/>
      <c r="M322" s="182" t="s">
        <v>20</v>
      </c>
      <c r="N322" s="183" t="s">
        <v>44</v>
      </c>
      <c r="O322" s="66"/>
      <c r="P322" s="184">
        <f>O322*H322</f>
        <v>0</v>
      </c>
      <c r="Q322" s="184">
        <v>0</v>
      </c>
      <c r="R322" s="184">
        <f>Q322*H322</f>
        <v>0</v>
      </c>
      <c r="S322" s="184">
        <v>0</v>
      </c>
      <c r="T322" s="185">
        <f>S322*H322</f>
        <v>0</v>
      </c>
      <c r="U322" s="36"/>
      <c r="V322" s="36"/>
      <c r="W322" s="36"/>
      <c r="X322" s="36"/>
      <c r="Y322" s="36"/>
      <c r="Z322" s="36"/>
      <c r="AA322" s="36"/>
      <c r="AB322" s="36"/>
      <c r="AC322" s="36"/>
      <c r="AD322" s="36"/>
      <c r="AE322" s="36"/>
      <c r="AR322" s="186" t="s">
        <v>242</v>
      </c>
      <c r="AT322" s="186" t="s">
        <v>116</v>
      </c>
      <c r="AU322" s="186" t="s">
        <v>82</v>
      </c>
      <c r="AY322" s="19" t="s">
        <v>113</v>
      </c>
      <c r="BE322" s="187">
        <f>IF(N322="základní",J322,0)</f>
        <v>0</v>
      </c>
      <c r="BF322" s="187">
        <f>IF(N322="snížená",J322,0)</f>
        <v>0</v>
      </c>
      <c r="BG322" s="187">
        <f>IF(N322="zákl. přenesená",J322,0)</f>
        <v>0</v>
      </c>
      <c r="BH322" s="187">
        <f>IF(N322="sníž. přenesená",J322,0)</f>
        <v>0</v>
      </c>
      <c r="BI322" s="187">
        <f>IF(N322="nulová",J322,0)</f>
        <v>0</v>
      </c>
      <c r="BJ322" s="19" t="s">
        <v>22</v>
      </c>
      <c r="BK322" s="187">
        <f>ROUND(I322*H322,2)</f>
        <v>0</v>
      </c>
      <c r="BL322" s="19" t="s">
        <v>242</v>
      </c>
      <c r="BM322" s="186" t="s">
        <v>422</v>
      </c>
    </row>
    <row r="323" spans="1:65" s="2" customFormat="1" ht="78">
      <c r="A323" s="36"/>
      <c r="B323" s="37"/>
      <c r="C323" s="38"/>
      <c r="D323" s="195" t="s">
        <v>169</v>
      </c>
      <c r="E323" s="38"/>
      <c r="F323" s="226" t="s">
        <v>423</v>
      </c>
      <c r="G323" s="38"/>
      <c r="H323" s="38"/>
      <c r="I323" s="227"/>
      <c r="J323" s="38"/>
      <c r="K323" s="38"/>
      <c r="L323" s="41"/>
      <c r="M323" s="228"/>
      <c r="N323" s="229"/>
      <c r="O323" s="66"/>
      <c r="P323" s="66"/>
      <c r="Q323" s="66"/>
      <c r="R323" s="66"/>
      <c r="S323" s="66"/>
      <c r="T323" s="67"/>
      <c r="U323" s="36"/>
      <c r="V323" s="36"/>
      <c r="W323" s="36"/>
      <c r="X323" s="36"/>
      <c r="Y323" s="36"/>
      <c r="Z323" s="36"/>
      <c r="AA323" s="36"/>
      <c r="AB323" s="36"/>
      <c r="AC323" s="36"/>
      <c r="AD323" s="36"/>
      <c r="AE323" s="36"/>
      <c r="AT323" s="19" t="s">
        <v>169</v>
      </c>
      <c r="AU323" s="19" t="s">
        <v>82</v>
      </c>
    </row>
    <row r="324" spans="1:65" s="12" customFormat="1" ht="22.9" customHeight="1">
      <c r="B324" s="159"/>
      <c r="C324" s="160"/>
      <c r="D324" s="161" t="s">
        <v>72</v>
      </c>
      <c r="E324" s="173" t="s">
        <v>424</v>
      </c>
      <c r="F324" s="173" t="s">
        <v>425</v>
      </c>
      <c r="G324" s="160"/>
      <c r="H324" s="160"/>
      <c r="I324" s="163"/>
      <c r="J324" s="174">
        <f>BK324</f>
        <v>0</v>
      </c>
      <c r="K324" s="160"/>
      <c r="L324" s="165"/>
      <c r="M324" s="166"/>
      <c r="N324" s="167"/>
      <c r="O324" s="167"/>
      <c r="P324" s="168">
        <f>SUM(P325:P436)</f>
        <v>0</v>
      </c>
      <c r="Q324" s="167"/>
      <c r="R324" s="168">
        <f>SUM(R325:R436)</f>
        <v>2.6923806533699999</v>
      </c>
      <c r="S324" s="167"/>
      <c r="T324" s="169">
        <f>SUM(T325:T436)</f>
        <v>7.2000000000000008E-2</v>
      </c>
      <c r="AR324" s="170" t="s">
        <v>82</v>
      </c>
      <c r="AT324" s="171" t="s">
        <v>72</v>
      </c>
      <c r="AU324" s="171" t="s">
        <v>22</v>
      </c>
      <c r="AY324" s="170" t="s">
        <v>113</v>
      </c>
      <c r="BK324" s="172">
        <f>SUM(BK325:BK436)</f>
        <v>0</v>
      </c>
    </row>
    <row r="325" spans="1:65" s="2" customFormat="1" ht="14.45" customHeight="1">
      <c r="A325" s="36"/>
      <c r="B325" s="37"/>
      <c r="C325" s="175" t="s">
        <v>426</v>
      </c>
      <c r="D325" s="175" t="s">
        <v>116</v>
      </c>
      <c r="E325" s="176" t="s">
        <v>427</v>
      </c>
      <c r="F325" s="177" t="s">
        <v>428</v>
      </c>
      <c r="G325" s="178" t="s">
        <v>157</v>
      </c>
      <c r="H325" s="179">
        <v>12</v>
      </c>
      <c r="I325" s="180"/>
      <c r="J325" s="181">
        <f>ROUND(I325*H325,2)</f>
        <v>0</v>
      </c>
      <c r="K325" s="177" t="s">
        <v>119</v>
      </c>
      <c r="L325" s="41"/>
      <c r="M325" s="182" t="s">
        <v>20</v>
      </c>
      <c r="N325" s="183" t="s">
        <v>44</v>
      </c>
      <c r="O325" s="66"/>
      <c r="P325" s="184">
        <f>O325*H325</f>
        <v>0</v>
      </c>
      <c r="Q325" s="184">
        <v>0</v>
      </c>
      <c r="R325" s="184">
        <f>Q325*H325</f>
        <v>0</v>
      </c>
      <c r="S325" s="184">
        <v>6.0000000000000001E-3</v>
      </c>
      <c r="T325" s="185">
        <f>S325*H325</f>
        <v>7.2000000000000008E-2</v>
      </c>
      <c r="U325" s="36"/>
      <c r="V325" s="36"/>
      <c r="W325" s="36"/>
      <c r="X325" s="36"/>
      <c r="Y325" s="36"/>
      <c r="Z325" s="36"/>
      <c r="AA325" s="36"/>
      <c r="AB325" s="36"/>
      <c r="AC325" s="36"/>
      <c r="AD325" s="36"/>
      <c r="AE325" s="36"/>
      <c r="AR325" s="186" t="s">
        <v>242</v>
      </c>
      <c r="AT325" s="186" t="s">
        <v>116</v>
      </c>
      <c r="AU325" s="186" t="s">
        <v>82</v>
      </c>
      <c r="AY325" s="19" t="s">
        <v>113</v>
      </c>
      <c r="BE325" s="187">
        <f>IF(N325="základní",J325,0)</f>
        <v>0</v>
      </c>
      <c r="BF325" s="187">
        <f>IF(N325="snížená",J325,0)</f>
        <v>0</v>
      </c>
      <c r="BG325" s="187">
        <f>IF(N325="zákl. přenesená",J325,0)</f>
        <v>0</v>
      </c>
      <c r="BH325" s="187">
        <f>IF(N325="sníž. přenesená",J325,0)</f>
        <v>0</v>
      </c>
      <c r="BI325" s="187">
        <f>IF(N325="nulová",J325,0)</f>
        <v>0</v>
      </c>
      <c r="BJ325" s="19" t="s">
        <v>22</v>
      </c>
      <c r="BK325" s="187">
        <f>ROUND(I325*H325,2)</f>
        <v>0</v>
      </c>
      <c r="BL325" s="19" t="s">
        <v>242</v>
      </c>
      <c r="BM325" s="186" t="s">
        <v>429</v>
      </c>
    </row>
    <row r="326" spans="1:65" s="13" customFormat="1" ht="11.25">
      <c r="B326" s="193"/>
      <c r="C326" s="194"/>
      <c r="D326" s="195" t="s">
        <v>159</v>
      </c>
      <c r="E326" s="196" t="s">
        <v>20</v>
      </c>
      <c r="F326" s="197" t="s">
        <v>263</v>
      </c>
      <c r="G326" s="194"/>
      <c r="H326" s="196" t="s">
        <v>20</v>
      </c>
      <c r="I326" s="198"/>
      <c r="J326" s="194"/>
      <c r="K326" s="194"/>
      <c r="L326" s="199"/>
      <c r="M326" s="200"/>
      <c r="N326" s="201"/>
      <c r="O326" s="201"/>
      <c r="P326" s="201"/>
      <c r="Q326" s="201"/>
      <c r="R326" s="201"/>
      <c r="S326" s="201"/>
      <c r="T326" s="202"/>
      <c r="AT326" s="203" t="s">
        <v>159</v>
      </c>
      <c r="AU326" s="203" t="s">
        <v>82</v>
      </c>
      <c r="AV326" s="13" t="s">
        <v>22</v>
      </c>
      <c r="AW326" s="13" t="s">
        <v>35</v>
      </c>
      <c r="AX326" s="13" t="s">
        <v>73</v>
      </c>
      <c r="AY326" s="203" t="s">
        <v>113</v>
      </c>
    </row>
    <row r="327" spans="1:65" s="14" customFormat="1" ht="11.25">
      <c r="B327" s="204"/>
      <c r="C327" s="205"/>
      <c r="D327" s="195" t="s">
        <v>159</v>
      </c>
      <c r="E327" s="206" t="s">
        <v>20</v>
      </c>
      <c r="F327" s="207" t="s">
        <v>430</v>
      </c>
      <c r="G327" s="205"/>
      <c r="H327" s="208">
        <v>12</v>
      </c>
      <c r="I327" s="209"/>
      <c r="J327" s="205"/>
      <c r="K327" s="205"/>
      <c r="L327" s="210"/>
      <c r="M327" s="211"/>
      <c r="N327" s="212"/>
      <c r="O327" s="212"/>
      <c r="P327" s="212"/>
      <c r="Q327" s="212"/>
      <c r="R327" s="212"/>
      <c r="S327" s="212"/>
      <c r="T327" s="213"/>
      <c r="AT327" s="214" t="s">
        <v>159</v>
      </c>
      <c r="AU327" s="214" t="s">
        <v>82</v>
      </c>
      <c r="AV327" s="14" t="s">
        <v>82</v>
      </c>
      <c r="AW327" s="14" t="s">
        <v>35</v>
      </c>
      <c r="AX327" s="14" t="s">
        <v>73</v>
      </c>
      <c r="AY327" s="214" t="s">
        <v>113</v>
      </c>
    </row>
    <row r="328" spans="1:65" s="16" customFormat="1" ht="11.25">
      <c r="B328" s="241"/>
      <c r="C328" s="242"/>
      <c r="D328" s="195" t="s">
        <v>159</v>
      </c>
      <c r="E328" s="243" t="s">
        <v>20</v>
      </c>
      <c r="F328" s="244" t="s">
        <v>431</v>
      </c>
      <c r="G328" s="242"/>
      <c r="H328" s="245">
        <v>12</v>
      </c>
      <c r="I328" s="246"/>
      <c r="J328" s="242"/>
      <c r="K328" s="242"/>
      <c r="L328" s="247"/>
      <c r="M328" s="248"/>
      <c r="N328" s="249"/>
      <c r="O328" s="249"/>
      <c r="P328" s="249"/>
      <c r="Q328" s="249"/>
      <c r="R328" s="249"/>
      <c r="S328" s="249"/>
      <c r="T328" s="250"/>
      <c r="AT328" s="251" t="s">
        <v>159</v>
      </c>
      <c r="AU328" s="251" t="s">
        <v>82</v>
      </c>
      <c r="AV328" s="16" t="s">
        <v>127</v>
      </c>
      <c r="AW328" s="16" t="s">
        <v>35</v>
      </c>
      <c r="AX328" s="16" t="s">
        <v>22</v>
      </c>
      <c r="AY328" s="251" t="s">
        <v>113</v>
      </c>
    </row>
    <row r="329" spans="1:65" s="2" customFormat="1" ht="24.2" customHeight="1">
      <c r="A329" s="36"/>
      <c r="B329" s="37"/>
      <c r="C329" s="175" t="s">
        <v>432</v>
      </c>
      <c r="D329" s="175" t="s">
        <v>116</v>
      </c>
      <c r="E329" s="176" t="s">
        <v>433</v>
      </c>
      <c r="F329" s="177" t="s">
        <v>434</v>
      </c>
      <c r="G329" s="178" t="s">
        <v>157</v>
      </c>
      <c r="H329" s="179">
        <v>5.1999999999999998E-2</v>
      </c>
      <c r="I329" s="180"/>
      <c r="J329" s="181">
        <f>ROUND(I329*H329,2)</f>
        <v>0</v>
      </c>
      <c r="K329" s="177" t="s">
        <v>119</v>
      </c>
      <c r="L329" s="41"/>
      <c r="M329" s="182" t="s">
        <v>20</v>
      </c>
      <c r="N329" s="183" t="s">
        <v>44</v>
      </c>
      <c r="O329" s="66"/>
      <c r="P329" s="184">
        <f>O329*H329</f>
        <v>0</v>
      </c>
      <c r="Q329" s="184">
        <v>0</v>
      </c>
      <c r="R329" s="184">
        <f>Q329*H329</f>
        <v>0</v>
      </c>
      <c r="S329" s="184">
        <v>0</v>
      </c>
      <c r="T329" s="185">
        <f>S329*H329</f>
        <v>0</v>
      </c>
      <c r="U329" s="36"/>
      <c r="V329" s="36"/>
      <c r="W329" s="36"/>
      <c r="X329" s="36"/>
      <c r="Y329" s="36"/>
      <c r="Z329" s="36"/>
      <c r="AA329" s="36"/>
      <c r="AB329" s="36"/>
      <c r="AC329" s="36"/>
      <c r="AD329" s="36"/>
      <c r="AE329" s="36"/>
      <c r="AR329" s="186" t="s">
        <v>242</v>
      </c>
      <c r="AT329" s="186" t="s">
        <v>116</v>
      </c>
      <c r="AU329" s="186" t="s">
        <v>82</v>
      </c>
      <c r="AY329" s="19" t="s">
        <v>113</v>
      </c>
      <c r="BE329" s="187">
        <f>IF(N329="základní",J329,0)</f>
        <v>0</v>
      </c>
      <c r="BF329" s="187">
        <f>IF(N329="snížená",J329,0)</f>
        <v>0</v>
      </c>
      <c r="BG329" s="187">
        <f>IF(N329="zákl. přenesená",J329,0)</f>
        <v>0</v>
      </c>
      <c r="BH329" s="187">
        <f>IF(N329="sníž. přenesená",J329,0)</f>
        <v>0</v>
      </c>
      <c r="BI329" s="187">
        <f>IF(N329="nulová",J329,0)</f>
        <v>0</v>
      </c>
      <c r="BJ329" s="19" t="s">
        <v>22</v>
      </c>
      <c r="BK329" s="187">
        <f>ROUND(I329*H329,2)</f>
        <v>0</v>
      </c>
      <c r="BL329" s="19" t="s">
        <v>242</v>
      </c>
      <c r="BM329" s="186" t="s">
        <v>435</v>
      </c>
    </row>
    <row r="330" spans="1:65" s="2" customFormat="1" ht="39">
      <c r="A330" s="36"/>
      <c r="B330" s="37"/>
      <c r="C330" s="38"/>
      <c r="D330" s="195" t="s">
        <v>169</v>
      </c>
      <c r="E330" s="38"/>
      <c r="F330" s="226" t="s">
        <v>436</v>
      </c>
      <c r="G330" s="38"/>
      <c r="H330" s="38"/>
      <c r="I330" s="227"/>
      <c r="J330" s="38"/>
      <c r="K330" s="38"/>
      <c r="L330" s="41"/>
      <c r="M330" s="228"/>
      <c r="N330" s="229"/>
      <c r="O330" s="66"/>
      <c r="P330" s="66"/>
      <c r="Q330" s="66"/>
      <c r="R330" s="66"/>
      <c r="S330" s="66"/>
      <c r="T330" s="67"/>
      <c r="U330" s="36"/>
      <c r="V330" s="36"/>
      <c r="W330" s="36"/>
      <c r="X330" s="36"/>
      <c r="Y330" s="36"/>
      <c r="Z330" s="36"/>
      <c r="AA330" s="36"/>
      <c r="AB330" s="36"/>
      <c r="AC330" s="36"/>
      <c r="AD330" s="36"/>
      <c r="AE330" s="36"/>
      <c r="AT330" s="19" t="s">
        <v>169</v>
      </c>
      <c r="AU330" s="19" t="s">
        <v>82</v>
      </c>
    </row>
    <row r="331" spans="1:65" s="2" customFormat="1" ht="14.45" customHeight="1">
      <c r="A331" s="36"/>
      <c r="B331" s="37"/>
      <c r="C331" s="230" t="s">
        <v>437</v>
      </c>
      <c r="D331" s="230" t="s">
        <v>355</v>
      </c>
      <c r="E331" s="231" t="s">
        <v>438</v>
      </c>
      <c r="F331" s="232" t="s">
        <v>439</v>
      </c>
      <c r="G331" s="233" t="s">
        <v>320</v>
      </c>
      <c r="H331" s="234">
        <v>2E-3</v>
      </c>
      <c r="I331" s="235"/>
      <c r="J331" s="236">
        <f>ROUND(I331*H331,2)</f>
        <v>0</v>
      </c>
      <c r="K331" s="232" t="s">
        <v>119</v>
      </c>
      <c r="L331" s="237"/>
      <c r="M331" s="238" t="s">
        <v>20</v>
      </c>
      <c r="N331" s="239" t="s">
        <v>44</v>
      </c>
      <c r="O331" s="66"/>
      <c r="P331" s="184">
        <f>O331*H331</f>
        <v>0</v>
      </c>
      <c r="Q331" s="184">
        <v>1</v>
      </c>
      <c r="R331" s="184">
        <f>Q331*H331</f>
        <v>2E-3</v>
      </c>
      <c r="S331" s="184">
        <v>0</v>
      </c>
      <c r="T331" s="185">
        <f>S331*H331</f>
        <v>0</v>
      </c>
      <c r="U331" s="36"/>
      <c r="V331" s="36"/>
      <c r="W331" s="36"/>
      <c r="X331" s="36"/>
      <c r="Y331" s="36"/>
      <c r="Z331" s="36"/>
      <c r="AA331" s="36"/>
      <c r="AB331" s="36"/>
      <c r="AC331" s="36"/>
      <c r="AD331" s="36"/>
      <c r="AE331" s="36"/>
      <c r="AR331" s="186" t="s">
        <v>328</v>
      </c>
      <c r="AT331" s="186" t="s">
        <v>355</v>
      </c>
      <c r="AU331" s="186" t="s">
        <v>82</v>
      </c>
      <c r="AY331" s="19" t="s">
        <v>113</v>
      </c>
      <c r="BE331" s="187">
        <f>IF(N331="základní",J331,0)</f>
        <v>0</v>
      </c>
      <c r="BF331" s="187">
        <f>IF(N331="snížená",J331,0)</f>
        <v>0</v>
      </c>
      <c r="BG331" s="187">
        <f>IF(N331="zákl. přenesená",J331,0)</f>
        <v>0</v>
      </c>
      <c r="BH331" s="187">
        <f>IF(N331="sníž. přenesená",J331,0)</f>
        <v>0</v>
      </c>
      <c r="BI331" s="187">
        <f>IF(N331="nulová",J331,0)</f>
        <v>0</v>
      </c>
      <c r="BJ331" s="19" t="s">
        <v>22</v>
      </c>
      <c r="BK331" s="187">
        <f>ROUND(I331*H331,2)</f>
        <v>0</v>
      </c>
      <c r="BL331" s="19" t="s">
        <v>242</v>
      </c>
      <c r="BM331" s="186" t="s">
        <v>440</v>
      </c>
    </row>
    <row r="332" spans="1:65" s="2" customFormat="1" ht="19.5">
      <c r="A332" s="36"/>
      <c r="B332" s="37"/>
      <c r="C332" s="38"/>
      <c r="D332" s="195" t="s">
        <v>379</v>
      </c>
      <c r="E332" s="38"/>
      <c r="F332" s="226" t="s">
        <v>441</v>
      </c>
      <c r="G332" s="38"/>
      <c r="H332" s="38"/>
      <c r="I332" s="227"/>
      <c r="J332" s="38"/>
      <c r="K332" s="38"/>
      <c r="L332" s="41"/>
      <c r="M332" s="228"/>
      <c r="N332" s="229"/>
      <c r="O332" s="66"/>
      <c r="P332" s="66"/>
      <c r="Q332" s="66"/>
      <c r="R332" s="66"/>
      <c r="S332" s="66"/>
      <c r="T332" s="67"/>
      <c r="U332" s="36"/>
      <c r="V332" s="36"/>
      <c r="W332" s="36"/>
      <c r="X332" s="36"/>
      <c r="Y332" s="36"/>
      <c r="Z332" s="36"/>
      <c r="AA332" s="36"/>
      <c r="AB332" s="36"/>
      <c r="AC332" s="36"/>
      <c r="AD332" s="36"/>
      <c r="AE332" s="36"/>
      <c r="AT332" s="19" t="s">
        <v>379</v>
      </c>
      <c r="AU332" s="19" t="s">
        <v>82</v>
      </c>
    </row>
    <row r="333" spans="1:65" s="13" customFormat="1" ht="11.25">
      <c r="B333" s="193"/>
      <c r="C333" s="194"/>
      <c r="D333" s="195" t="s">
        <v>159</v>
      </c>
      <c r="E333" s="196" t="s">
        <v>20</v>
      </c>
      <c r="F333" s="197" t="s">
        <v>182</v>
      </c>
      <c r="G333" s="194"/>
      <c r="H333" s="196" t="s">
        <v>20</v>
      </c>
      <c r="I333" s="198"/>
      <c r="J333" s="194"/>
      <c r="K333" s="194"/>
      <c r="L333" s="199"/>
      <c r="M333" s="200"/>
      <c r="N333" s="201"/>
      <c r="O333" s="201"/>
      <c r="P333" s="201"/>
      <c r="Q333" s="201"/>
      <c r="R333" s="201"/>
      <c r="S333" s="201"/>
      <c r="T333" s="202"/>
      <c r="AT333" s="203" t="s">
        <v>159</v>
      </c>
      <c r="AU333" s="203" t="s">
        <v>82</v>
      </c>
      <c r="AV333" s="13" t="s">
        <v>22</v>
      </c>
      <c r="AW333" s="13" t="s">
        <v>35</v>
      </c>
      <c r="AX333" s="13" t="s">
        <v>73</v>
      </c>
      <c r="AY333" s="203" t="s">
        <v>113</v>
      </c>
    </row>
    <row r="334" spans="1:65" s="14" customFormat="1" ht="11.25">
      <c r="B334" s="204"/>
      <c r="C334" s="205"/>
      <c r="D334" s="195" t="s">
        <v>159</v>
      </c>
      <c r="E334" s="206" t="s">
        <v>20</v>
      </c>
      <c r="F334" s="207" t="s">
        <v>12</v>
      </c>
      <c r="G334" s="205"/>
      <c r="H334" s="208">
        <v>1E-3</v>
      </c>
      <c r="I334" s="209"/>
      <c r="J334" s="205"/>
      <c r="K334" s="205"/>
      <c r="L334" s="210"/>
      <c r="M334" s="211"/>
      <c r="N334" s="212"/>
      <c r="O334" s="212"/>
      <c r="P334" s="212"/>
      <c r="Q334" s="212"/>
      <c r="R334" s="212"/>
      <c r="S334" s="212"/>
      <c r="T334" s="213"/>
      <c r="AT334" s="214" t="s">
        <v>159</v>
      </c>
      <c r="AU334" s="214" t="s">
        <v>82</v>
      </c>
      <c r="AV334" s="14" t="s">
        <v>82</v>
      </c>
      <c r="AW334" s="14" t="s">
        <v>35</v>
      </c>
      <c r="AX334" s="14" t="s">
        <v>73</v>
      </c>
      <c r="AY334" s="214" t="s">
        <v>113</v>
      </c>
    </row>
    <row r="335" spans="1:65" s="13" customFormat="1" ht="11.25">
      <c r="B335" s="193"/>
      <c r="C335" s="194"/>
      <c r="D335" s="195" t="s">
        <v>159</v>
      </c>
      <c r="E335" s="196" t="s">
        <v>20</v>
      </c>
      <c r="F335" s="197" t="s">
        <v>187</v>
      </c>
      <c r="G335" s="194"/>
      <c r="H335" s="196" t="s">
        <v>20</v>
      </c>
      <c r="I335" s="198"/>
      <c r="J335" s="194"/>
      <c r="K335" s="194"/>
      <c r="L335" s="199"/>
      <c r="M335" s="200"/>
      <c r="N335" s="201"/>
      <c r="O335" s="201"/>
      <c r="P335" s="201"/>
      <c r="Q335" s="201"/>
      <c r="R335" s="201"/>
      <c r="S335" s="201"/>
      <c r="T335" s="202"/>
      <c r="AT335" s="203" t="s">
        <v>159</v>
      </c>
      <c r="AU335" s="203" t="s">
        <v>82</v>
      </c>
      <c r="AV335" s="13" t="s">
        <v>22</v>
      </c>
      <c r="AW335" s="13" t="s">
        <v>35</v>
      </c>
      <c r="AX335" s="13" t="s">
        <v>73</v>
      </c>
      <c r="AY335" s="203" t="s">
        <v>113</v>
      </c>
    </row>
    <row r="336" spans="1:65" s="14" customFormat="1" ht="11.25">
      <c r="B336" s="204"/>
      <c r="C336" s="205"/>
      <c r="D336" s="195" t="s">
        <v>159</v>
      </c>
      <c r="E336" s="206" t="s">
        <v>20</v>
      </c>
      <c r="F336" s="207" t="s">
        <v>12</v>
      </c>
      <c r="G336" s="205"/>
      <c r="H336" s="208">
        <v>1E-3</v>
      </c>
      <c r="I336" s="209"/>
      <c r="J336" s="205"/>
      <c r="K336" s="205"/>
      <c r="L336" s="210"/>
      <c r="M336" s="211"/>
      <c r="N336" s="212"/>
      <c r="O336" s="212"/>
      <c r="P336" s="212"/>
      <c r="Q336" s="212"/>
      <c r="R336" s="212"/>
      <c r="S336" s="212"/>
      <c r="T336" s="213"/>
      <c r="AT336" s="214" t="s">
        <v>159</v>
      </c>
      <c r="AU336" s="214" t="s">
        <v>82</v>
      </c>
      <c r="AV336" s="14" t="s">
        <v>82</v>
      </c>
      <c r="AW336" s="14" t="s">
        <v>35</v>
      </c>
      <c r="AX336" s="14" t="s">
        <v>73</v>
      </c>
      <c r="AY336" s="214" t="s">
        <v>113</v>
      </c>
    </row>
    <row r="337" spans="1:65" s="15" customFormat="1" ht="11.25">
      <c r="B337" s="215"/>
      <c r="C337" s="216"/>
      <c r="D337" s="195" t="s">
        <v>159</v>
      </c>
      <c r="E337" s="217" t="s">
        <v>20</v>
      </c>
      <c r="F337" s="218" t="s">
        <v>162</v>
      </c>
      <c r="G337" s="216"/>
      <c r="H337" s="219">
        <v>2E-3</v>
      </c>
      <c r="I337" s="220"/>
      <c r="J337" s="216"/>
      <c r="K337" s="216"/>
      <c r="L337" s="221"/>
      <c r="M337" s="222"/>
      <c r="N337" s="223"/>
      <c r="O337" s="223"/>
      <c r="P337" s="223"/>
      <c r="Q337" s="223"/>
      <c r="R337" s="223"/>
      <c r="S337" s="223"/>
      <c r="T337" s="224"/>
      <c r="AT337" s="225" t="s">
        <v>159</v>
      </c>
      <c r="AU337" s="225" t="s">
        <v>82</v>
      </c>
      <c r="AV337" s="15" t="s">
        <v>134</v>
      </c>
      <c r="AW337" s="15" t="s">
        <v>35</v>
      </c>
      <c r="AX337" s="15" t="s">
        <v>22</v>
      </c>
      <c r="AY337" s="225" t="s">
        <v>113</v>
      </c>
    </row>
    <row r="338" spans="1:65" s="2" customFormat="1" ht="14.45" customHeight="1">
      <c r="A338" s="36"/>
      <c r="B338" s="37"/>
      <c r="C338" s="175" t="s">
        <v>442</v>
      </c>
      <c r="D338" s="175" t="s">
        <v>116</v>
      </c>
      <c r="E338" s="176" t="s">
        <v>443</v>
      </c>
      <c r="F338" s="177" t="s">
        <v>444</v>
      </c>
      <c r="G338" s="178" t="s">
        <v>157</v>
      </c>
      <c r="H338" s="179">
        <v>164.04900000000001</v>
      </c>
      <c r="I338" s="180"/>
      <c r="J338" s="181">
        <f>ROUND(I338*H338,2)</f>
        <v>0</v>
      </c>
      <c r="K338" s="177" t="s">
        <v>119</v>
      </c>
      <c r="L338" s="41"/>
      <c r="M338" s="182" t="s">
        <v>20</v>
      </c>
      <c r="N338" s="183" t="s">
        <v>44</v>
      </c>
      <c r="O338" s="66"/>
      <c r="P338" s="184">
        <f>O338*H338</f>
        <v>0</v>
      </c>
      <c r="Q338" s="184">
        <v>8.8312999999999998E-4</v>
      </c>
      <c r="R338" s="184">
        <f>Q338*H338</f>
        <v>0.14487659337</v>
      </c>
      <c r="S338" s="184">
        <v>0</v>
      </c>
      <c r="T338" s="185">
        <f>S338*H338</f>
        <v>0</v>
      </c>
      <c r="U338" s="36"/>
      <c r="V338" s="36"/>
      <c r="W338" s="36"/>
      <c r="X338" s="36"/>
      <c r="Y338" s="36"/>
      <c r="Z338" s="36"/>
      <c r="AA338" s="36"/>
      <c r="AB338" s="36"/>
      <c r="AC338" s="36"/>
      <c r="AD338" s="36"/>
      <c r="AE338" s="36"/>
      <c r="AR338" s="186" t="s">
        <v>242</v>
      </c>
      <c r="AT338" s="186" t="s">
        <v>116</v>
      </c>
      <c r="AU338" s="186" t="s">
        <v>82</v>
      </c>
      <c r="AY338" s="19" t="s">
        <v>113</v>
      </c>
      <c r="BE338" s="187">
        <f>IF(N338="základní",J338,0)</f>
        <v>0</v>
      </c>
      <c r="BF338" s="187">
        <f>IF(N338="snížená",J338,0)</f>
        <v>0</v>
      </c>
      <c r="BG338" s="187">
        <f>IF(N338="zákl. přenesená",J338,0)</f>
        <v>0</v>
      </c>
      <c r="BH338" s="187">
        <f>IF(N338="sníž. přenesená",J338,0)</f>
        <v>0</v>
      </c>
      <c r="BI338" s="187">
        <f>IF(N338="nulová",J338,0)</f>
        <v>0</v>
      </c>
      <c r="BJ338" s="19" t="s">
        <v>22</v>
      </c>
      <c r="BK338" s="187">
        <f>ROUND(I338*H338,2)</f>
        <v>0</v>
      </c>
      <c r="BL338" s="19" t="s">
        <v>242</v>
      </c>
      <c r="BM338" s="186" t="s">
        <v>445</v>
      </c>
    </row>
    <row r="339" spans="1:65" s="2" customFormat="1" ht="39">
      <c r="A339" s="36"/>
      <c r="B339" s="37"/>
      <c r="C339" s="38"/>
      <c r="D339" s="195" t="s">
        <v>169</v>
      </c>
      <c r="E339" s="38"/>
      <c r="F339" s="226" t="s">
        <v>446</v>
      </c>
      <c r="G339" s="38"/>
      <c r="H339" s="38"/>
      <c r="I339" s="227"/>
      <c r="J339" s="38"/>
      <c r="K339" s="38"/>
      <c r="L339" s="41"/>
      <c r="M339" s="228"/>
      <c r="N339" s="229"/>
      <c r="O339" s="66"/>
      <c r="P339" s="66"/>
      <c r="Q339" s="66"/>
      <c r="R339" s="66"/>
      <c r="S339" s="66"/>
      <c r="T339" s="67"/>
      <c r="U339" s="36"/>
      <c r="V339" s="36"/>
      <c r="W339" s="36"/>
      <c r="X339" s="36"/>
      <c r="Y339" s="36"/>
      <c r="Z339" s="36"/>
      <c r="AA339" s="36"/>
      <c r="AB339" s="36"/>
      <c r="AC339" s="36"/>
      <c r="AD339" s="36"/>
      <c r="AE339" s="36"/>
      <c r="AT339" s="19" t="s">
        <v>169</v>
      </c>
      <c r="AU339" s="19" t="s">
        <v>82</v>
      </c>
    </row>
    <row r="340" spans="1:65" s="13" customFormat="1" ht="11.25">
      <c r="B340" s="193"/>
      <c r="C340" s="194"/>
      <c r="D340" s="195" t="s">
        <v>159</v>
      </c>
      <c r="E340" s="196" t="s">
        <v>20</v>
      </c>
      <c r="F340" s="197" t="s">
        <v>182</v>
      </c>
      <c r="G340" s="194"/>
      <c r="H340" s="196" t="s">
        <v>20</v>
      </c>
      <c r="I340" s="198"/>
      <c r="J340" s="194"/>
      <c r="K340" s="194"/>
      <c r="L340" s="199"/>
      <c r="M340" s="200"/>
      <c r="N340" s="201"/>
      <c r="O340" s="201"/>
      <c r="P340" s="201"/>
      <c r="Q340" s="201"/>
      <c r="R340" s="201"/>
      <c r="S340" s="201"/>
      <c r="T340" s="202"/>
      <c r="AT340" s="203" t="s">
        <v>159</v>
      </c>
      <c r="AU340" s="203" t="s">
        <v>82</v>
      </c>
      <c r="AV340" s="13" t="s">
        <v>22</v>
      </c>
      <c r="AW340" s="13" t="s">
        <v>35</v>
      </c>
      <c r="AX340" s="13" t="s">
        <v>73</v>
      </c>
      <c r="AY340" s="203" t="s">
        <v>113</v>
      </c>
    </row>
    <row r="341" spans="1:65" s="14" customFormat="1" ht="11.25">
      <c r="B341" s="204"/>
      <c r="C341" s="205"/>
      <c r="D341" s="195" t="s">
        <v>159</v>
      </c>
      <c r="E341" s="206" t="s">
        <v>20</v>
      </c>
      <c r="F341" s="207" t="s">
        <v>447</v>
      </c>
      <c r="G341" s="205"/>
      <c r="H341" s="208">
        <v>5.1749999999999998</v>
      </c>
      <c r="I341" s="209"/>
      <c r="J341" s="205"/>
      <c r="K341" s="205"/>
      <c r="L341" s="210"/>
      <c r="M341" s="211"/>
      <c r="N341" s="212"/>
      <c r="O341" s="212"/>
      <c r="P341" s="212"/>
      <c r="Q341" s="212"/>
      <c r="R341" s="212"/>
      <c r="S341" s="212"/>
      <c r="T341" s="213"/>
      <c r="AT341" s="214" t="s">
        <v>159</v>
      </c>
      <c r="AU341" s="214" t="s">
        <v>82</v>
      </c>
      <c r="AV341" s="14" t="s">
        <v>82</v>
      </c>
      <c r="AW341" s="14" t="s">
        <v>35</v>
      </c>
      <c r="AX341" s="14" t="s">
        <v>73</v>
      </c>
      <c r="AY341" s="214" t="s">
        <v>113</v>
      </c>
    </row>
    <row r="342" spans="1:65" s="13" customFormat="1" ht="11.25">
      <c r="B342" s="193"/>
      <c r="C342" s="194"/>
      <c r="D342" s="195" t="s">
        <v>159</v>
      </c>
      <c r="E342" s="196" t="s">
        <v>20</v>
      </c>
      <c r="F342" s="197" t="s">
        <v>187</v>
      </c>
      <c r="G342" s="194"/>
      <c r="H342" s="196" t="s">
        <v>20</v>
      </c>
      <c r="I342" s="198"/>
      <c r="J342" s="194"/>
      <c r="K342" s="194"/>
      <c r="L342" s="199"/>
      <c r="M342" s="200"/>
      <c r="N342" s="201"/>
      <c r="O342" s="201"/>
      <c r="P342" s="201"/>
      <c r="Q342" s="201"/>
      <c r="R342" s="201"/>
      <c r="S342" s="201"/>
      <c r="T342" s="202"/>
      <c r="AT342" s="203" t="s">
        <v>159</v>
      </c>
      <c r="AU342" s="203" t="s">
        <v>82</v>
      </c>
      <c r="AV342" s="13" t="s">
        <v>22</v>
      </c>
      <c r="AW342" s="13" t="s">
        <v>35</v>
      </c>
      <c r="AX342" s="13" t="s">
        <v>73</v>
      </c>
      <c r="AY342" s="203" t="s">
        <v>113</v>
      </c>
    </row>
    <row r="343" spans="1:65" s="14" customFormat="1" ht="11.25">
      <c r="B343" s="204"/>
      <c r="C343" s="205"/>
      <c r="D343" s="195" t="s">
        <v>159</v>
      </c>
      <c r="E343" s="206" t="s">
        <v>20</v>
      </c>
      <c r="F343" s="207" t="s">
        <v>448</v>
      </c>
      <c r="G343" s="205"/>
      <c r="H343" s="208">
        <v>3.3119999999999998</v>
      </c>
      <c r="I343" s="209"/>
      <c r="J343" s="205"/>
      <c r="K343" s="205"/>
      <c r="L343" s="210"/>
      <c r="M343" s="211"/>
      <c r="N343" s="212"/>
      <c r="O343" s="212"/>
      <c r="P343" s="212"/>
      <c r="Q343" s="212"/>
      <c r="R343" s="212"/>
      <c r="S343" s="212"/>
      <c r="T343" s="213"/>
      <c r="AT343" s="214" t="s">
        <v>159</v>
      </c>
      <c r="AU343" s="214" t="s">
        <v>82</v>
      </c>
      <c r="AV343" s="14" t="s">
        <v>82</v>
      </c>
      <c r="AW343" s="14" t="s">
        <v>35</v>
      </c>
      <c r="AX343" s="14" t="s">
        <v>73</v>
      </c>
      <c r="AY343" s="214" t="s">
        <v>113</v>
      </c>
    </row>
    <row r="344" spans="1:65" s="13" customFormat="1" ht="11.25">
      <c r="B344" s="193"/>
      <c r="C344" s="194"/>
      <c r="D344" s="195" t="s">
        <v>159</v>
      </c>
      <c r="E344" s="196" t="s">
        <v>20</v>
      </c>
      <c r="F344" s="197" t="s">
        <v>171</v>
      </c>
      <c r="G344" s="194"/>
      <c r="H344" s="196" t="s">
        <v>20</v>
      </c>
      <c r="I344" s="198"/>
      <c r="J344" s="194"/>
      <c r="K344" s="194"/>
      <c r="L344" s="199"/>
      <c r="M344" s="200"/>
      <c r="N344" s="201"/>
      <c r="O344" s="201"/>
      <c r="P344" s="201"/>
      <c r="Q344" s="201"/>
      <c r="R344" s="201"/>
      <c r="S344" s="201"/>
      <c r="T344" s="202"/>
      <c r="AT344" s="203" t="s">
        <v>159</v>
      </c>
      <c r="AU344" s="203" t="s">
        <v>82</v>
      </c>
      <c r="AV344" s="13" t="s">
        <v>22</v>
      </c>
      <c r="AW344" s="13" t="s">
        <v>35</v>
      </c>
      <c r="AX344" s="13" t="s">
        <v>73</v>
      </c>
      <c r="AY344" s="203" t="s">
        <v>113</v>
      </c>
    </row>
    <row r="345" spans="1:65" s="14" customFormat="1" ht="11.25">
      <c r="B345" s="204"/>
      <c r="C345" s="205"/>
      <c r="D345" s="195" t="s">
        <v>159</v>
      </c>
      <c r="E345" s="206" t="s">
        <v>20</v>
      </c>
      <c r="F345" s="207" t="s">
        <v>388</v>
      </c>
      <c r="G345" s="205"/>
      <c r="H345" s="208">
        <v>8.0079999999999991</v>
      </c>
      <c r="I345" s="209"/>
      <c r="J345" s="205"/>
      <c r="K345" s="205"/>
      <c r="L345" s="210"/>
      <c r="M345" s="211"/>
      <c r="N345" s="212"/>
      <c r="O345" s="212"/>
      <c r="P345" s="212"/>
      <c r="Q345" s="212"/>
      <c r="R345" s="212"/>
      <c r="S345" s="212"/>
      <c r="T345" s="213"/>
      <c r="AT345" s="214" t="s">
        <v>159</v>
      </c>
      <c r="AU345" s="214" t="s">
        <v>82</v>
      </c>
      <c r="AV345" s="14" t="s">
        <v>82</v>
      </c>
      <c r="AW345" s="14" t="s">
        <v>35</v>
      </c>
      <c r="AX345" s="14" t="s">
        <v>73</v>
      </c>
      <c r="AY345" s="214" t="s">
        <v>113</v>
      </c>
    </row>
    <row r="346" spans="1:65" s="13" customFormat="1" ht="11.25">
      <c r="B346" s="193"/>
      <c r="C346" s="194"/>
      <c r="D346" s="195" t="s">
        <v>159</v>
      </c>
      <c r="E346" s="196" t="s">
        <v>20</v>
      </c>
      <c r="F346" s="197" t="s">
        <v>173</v>
      </c>
      <c r="G346" s="194"/>
      <c r="H346" s="196" t="s">
        <v>20</v>
      </c>
      <c r="I346" s="198"/>
      <c r="J346" s="194"/>
      <c r="K346" s="194"/>
      <c r="L346" s="199"/>
      <c r="M346" s="200"/>
      <c r="N346" s="201"/>
      <c r="O346" s="201"/>
      <c r="P346" s="201"/>
      <c r="Q346" s="201"/>
      <c r="R346" s="201"/>
      <c r="S346" s="201"/>
      <c r="T346" s="202"/>
      <c r="AT346" s="203" t="s">
        <v>159</v>
      </c>
      <c r="AU346" s="203" t="s">
        <v>82</v>
      </c>
      <c r="AV346" s="13" t="s">
        <v>22</v>
      </c>
      <c r="AW346" s="13" t="s">
        <v>35</v>
      </c>
      <c r="AX346" s="13" t="s">
        <v>73</v>
      </c>
      <c r="AY346" s="203" t="s">
        <v>113</v>
      </c>
    </row>
    <row r="347" spans="1:65" s="14" customFormat="1" ht="11.25">
      <c r="B347" s="204"/>
      <c r="C347" s="205"/>
      <c r="D347" s="195" t="s">
        <v>159</v>
      </c>
      <c r="E347" s="206" t="s">
        <v>20</v>
      </c>
      <c r="F347" s="207" t="s">
        <v>389</v>
      </c>
      <c r="G347" s="205"/>
      <c r="H347" s="208">
        <v>67.144000000000005</v>
      </c>
      <c r="I347" s="209"/>
      <c r="J347" s="205"/>
      <c r="K347" s="205"/>
      <c r="L347" s="210"/>
      <c r="M347" s="211"/>
      <c r="N347" s="212"/>
      <c r="O347" s="212"/>
      <c r="P347" s="212"/>
      <c r="Q347" s="212"/>
      <c r="R347" s="212"/>
      <c r="S347" s="212"/>
      <c r="T347" s="213"/>
      <c r="AT347" s="214" t="s">
        <v>159</v>
      </c>
      <c r="AU347" s="214" t="s">
        <v>82</v>
      </c>
      <c r="AV347" s="14" t="s">
        <v>82</v>
      </c>
      <c r="AW347" s="14" t="s">
        <v>35</v>
      </c>
      <c r="AX347" s="14" t="s">
        <v>73</v>
      </c>
      <c r="AY347" s="214" t="s">
        <v>113</v>
      </c>
    </row>
    <row r="348" spans="1:65" s="13" customFormat="1" ht="11.25">
      <c r="B348" s="193"/>
      <c r="C348" s="194"/>
      <c r="D348" s="195" t="s">
        <v>159</v>
      </c>
      <c r="E348" s="196" t="s">
        <v>20</v>
      </c>
      <c r="F348" s="197" t="s">
        <v>370</v>
      </c>
      <c r="G348" s="194"/>
      <c r="H348" s="196" t="s">
        <v>20</v>
      </c>
      <c r="I348" s="198"/>
      <c r="J348" s="194"/>
      <c r="K348" s="194"/>
      <c r="L348" s="199"/>
      <c r="M348" s="200"/>
      <c r="N348" s="201"/>
      <c r="O348" s="201"/>
      <c r="P348" s="201"/>
      <c r="Q348" s="201"/>
      <c r="R348" s="201"/>
      <c r="S348" s="201"/>
      <c r="T348" s="202"/>
      <c r="AT348" s="203" t="s">
        <v>159</v>
      </c>
      <c r="AU348" s="203" t="s">
        <v>82</v>
      </c>
      <c r="AV348" s="13" t="s">
        <v>22</v>
      </c>
      <c r="AW348" s="13" t="s">
        <v>35</v>
      </c>
      <c r="AX348" s="13" t="s">
        <v>73</v>
      </c>
      <c r="AY348" s="203" t="s">
        <v>113</v>
      </c>
    </row>
    <row r="349" spans="1:65" s="13" customFormat="1" ht="11.25">
      <c r="B349" s="193"/>
      <c r="C349" s="194"/>
      <c r="D349" s="195" t="s">
        <v>159</v>
      </c>
      <c r="E349" s="196" t="s">
        <v>20</v>
      </c>
      <c r="F349" s="197" t="s">
        <v>371</v>
      </c>
      <c r="G349" s="194"/>
      <c r="H349" s="196" t="s">
        <v>20</v>
      </c>
      <c r="I349" s="198"/>
      <c r="J349" s="194"/>
      <c r="K349" s="194"/>
      <c r="L349" s="199"/>
      <c r="M349" s="200"/>
      <c r="N349" s="201"/>
      <c r="O349" s="201"/>
      <c r="P349" s="201"/>
      <c r="Q349" s="201"/>
      <c r="R349" s="201"/>
      <c r="S349" s="201"/>
      <c r="T349" s="202"/>
      <c r="AT349" s="203" t="s">
        <v>159</v>
      </c>
      <c r="AU349" s="203" t="s">
        <v>82</v>
      </c>
      <c r="AV349" s="13" t="s">
        <v>22</v>
      </c>
      <c r="AW349" s="13" t="s">
        <v>35</v>
      </c>
      <c r="AX349" s="13" t="s">
        <v>73</v>
      </c>
      <c r="AY349" s="203" t="s">
        <v>113</v>
      </c>
    </row>
    <row r="350" spans="1:65" s="14" customFormat="1" ht="11.25">
      <c r="B350" s="204"/>
      <c r="C350" s="205"/>
      <c r="D350" s="195" t="s">
        <v>159</v>
      </c>
      <c r="E350" s="206" t="s">
        <v>20</v>
      </c>
      <c r="F350" s="207" t="s">
        <v>372</v>
      </c>
      <c r="G350" s="205"/>
      <c r="H350" s="208">
        <v>71.94</v>
      </c>
      <c r="I350" s="209"/>
      <c r="J350" s="205"/>
      <c r="K350" s="205"/>
      <c r="L350" s="210"/>
      <c r="M350" s="211"/>
      <c r="N350" s="212"/>
      <c r="O350" s="212"/>
      <c r="P350" s="212"/>
      <c r="Q350" s="212"/>
      <c r="R350" s="212"/>
      <c r="S350" s="212"/>
      <c r="T350" s="213"/>
      <c r="AT350" s="214" t="s">
        <v>159</v>
      </c>
      <c r="AU350" s="214" t="s">
        <v>82</v>
      </c>
      <c r="AV350" s="14" t="s">
        <v>82</v>
      </c>
      <c r="AW350" s="14" t="s">
        <v>35</v>
      </c>
      <c r="AX350" s="14" t="s">
        <v>73</v>
      </c>
      <c r="AY350" s="214" t="s">
        <v>113</v>
      </c>
    </row>
    <row r="351" spans="1:65" s="13" customFormat="1" ht="11.25">
      <c r="B351" s="193"/>
      <c r="C351" s="194"/>
      <c r="D351" s="195" t="s">
        <v>159</v>
      </c>
      <c r="E351" s="196" t="s">
        <v>20</v>
      </c>
      <c r="F351" s="197" t="s">
        <v>373</v>
      </c>
      <c r="G351" s="194"/>
      <c r="H351" s="196" t="s">
        <v>20</v>
      </c>
      <c r="I351" s="198"/>
      <c r="J351" s="194"/>
      <c r="K351" s="194"/>
      <c r="L351" s="199"/>
      <c r="M351" s="200"/>
      <c r="N351" s="201"/>
      <c r="O351" s="201"/>
      <c r="P351" s="201"/>
      <c r="Q351" s="201"/>
      <c r="R351" s="201"/>
      <c r="S351" s="201"/>
      <c r="T351" s="202"/>
      <c r="AT351" s="203" t="s">
        <v>159</v>
      </c>
      <c r="AU351" s="203" t="s">
        <v>82</v>
      </c>
      <c r="AV351" s="13" t="s">
        <v>22</v>
      </c>
      <c r="AW351" s="13" t="s">
        <v>35</v>
      </c>
      <c r="AX351" s="13" t="s">
        <v>73</v>
      </c>
      <c r="AY351" s="203" t="s">
        <v>113</v>
      </c>
    </row>
    <row r="352" spans="1:65" s="14" customFormat="1" ht="11.25">
      <c r="B352" s="204"/>
      <c r="C352" s="205"/>
      <c r="D352" s="195" t="s">
        <v>159</v>
      </c>
      <c r="E352" s="206" t="s">
        <v>20</v>
      </c>
      <c r="F352" s="207" t="s">
        <v>374</v>
      </c>
      <c r="G352" s="205"/>
      <c r="H352" s="208">
        <v>8.4700000000000006</v>
      </c>
      <c r="I352" s="209"/>
      <c r="J352" s="205"/>
      <c r="K352" s="205"/>
      <c r="L352" s="210"/>
      <c r="M352" s="211"/>
      <c r="N352" s="212"/>
      <c r="O352" s="212"/>
      <c r="P352" s="212"/>
      <c r="Q352" s="212"/>
      <c r="R352" s="212"/>
      <c r="S352" s="212"/>
      <c r="T352" s="213"/>
      <c r="AT352" s="214" t="s">
        <v>159</v>
      </c>
      <c r="AU352" s="214" t="s">
        <v>82</v>
      </c>
      <c r="AV352" s="14" t="s">
        <v>82</v>
      </c>
      <c r="AW352" s="14" t="s">
        <v>35</v>
      </c>
      <c r="AX352" s="14" t="s">
        <v>73</v>
      </c>
      <c r="AY352" s="214" t="s">
        <v>113</v>
      </c>
    </row>
    <row r="353" spans="1:65" s="15" customFormat="1" ht="11.25">
      <c r="B353" s="215"/>
      <c r="C353" s="216"/>
      <c r="D353" s="195" t="s">
        <v>159</v>
      </c>
      <c r="E353" s="217" t="s">
        <v>20</v>
      </c>
      <c r="F353" s="218" t="s">
        <v>162</v>
      </c>
      <c r="G353" s="216"/>
      <c r="H353" s="219">
        <v>164.04900000000001</v>
      </c>
      <c r="I353" s="220"/>
      <c r="J353" s="216"/>
      <c r="K353" s="216"/>
      <c r="L353" s="221"/>
      <c r="M353" s="222"/>
      <c r="N353" s="223"/>
      <c r="O353" s="223"/>
      <c r="P353" s="223"/>
      <c r="Q353" s="223"/>
      <c r="R353" s="223"/>
      <c r="S353" s="223"/>
      <c r="T353" s="224"/>
      <c r="AT353" s="225" t="s">
        <v>159</v>
      </c>
      <c r="AU353" s="225" t="s">
        <v>82</v>
      </c>
      <c r="AV353" s="15" t="s">
        <v>134</v>
      </c>
      <c r="AW353" s="15" t="s">
        <v>35</v>
      </c>
      <c r="AX353" s="15" t="s">
        <v>22</v>
      </c>
      <c r="AY353" s="225" t="s">
        <v>113</v>
      </c>
    </row>
    <row r="354" spans="1:65" s="2" customFormat="1" ht="24.2" customHeight="1">
      <c r="A354" s="36"/>
      <c r="B354" s="37"/>
      <c r="C354" s="230" t="s">
        <v>449</v>
      </c>
      <c r="D354" s="230" t="s">
        <v>355</v>
      </c>
      <c r="E354" s="231" t="s">
        <v>450</v>
      </c>
      <c r="F354" s="232" t="s">
        <v>451</v>
      </c>
      <c r="G354" s="233" t="s">
        <v>157</v>
      </c>
      <c r="H354" s="234">
        <v>179.04900000000001</v>
      </c>
      <c r="I354" s="235"/>
      <c r="J354" s="236">
        <f>ROUND(I354*H354,2)</f>
        <v>0</v>
      </c>
      <c r="K354" s="232" t="s">
        <v>119</v>
      </c>
      <c r="L354" s="237"/>
      <c r="M354" s="238" t="s">
        <v>20</v>
      </c>
      <c r="N354" s="239" t="s">
        <v>44</v>
      </c>
      <c r="O354" s="66"/>
      <c r="P354" s="184">
        <f>O354*H354</f>
        <v>0</v>
      </c>
      <c r="Q354" s="184">
        <v>5.4000000000000003E-3</v>
      </c>
      <c r="R354" s="184">
        <f>Q354*H354</f>
        <v>0.96686460000000007</v>
      </c>
      <c r="S354" s="184">
        <v>0</v>
      </c>
      <c r="T354" s="185">
        <f>S354*H354</f>
        <v>0</v>
      </c>
      <c r="U354" s="36"/>
      <c r="V354" s="36"/>
      <c r="W354" s="36"/>
      <c r="X354" s="36"/>
      <c r="Y354" s="36"/>
      <c r="Z354" s="36"/>
      <c r="AA354" s="36"/>
      <c r="AB354" s="36"/>
      <c r="AC354" s="36"/>
      <c r="AD354" s="36"/>
      <c r="AE354" s="36"/>
      <c r="AR354" s="186" t="s">
        <v>328</v>
      </c>
      <c r="AT354" s="186" t="s">
        <v>355</v>
      </c>
      <c r="AU354" s="186" t="s">
        <v>82</v>
      </c>
      <c r="AY354" s="19" t="s">
        <v>113</v>
      </c>
      <c r="BE354" s="187">
        <f>IF(N354="základní",J354,0)</f>
        <v>0</v>
      </c>
      <c r="BF354" s="187">
        <f>IF(N354="snížená",J354,0)</f>
        <v>0</v>
      </c>
      <c r="BG354" s="187">
        <f>IF(N354="zákl. přenesená",J354,0)</f>
        <v>0</v>
      </c>
      <c r="BH354" s="187">
        <f>IF(N354="sníž. přenesená",J354,0)</f>
        <v>0</v>
      </c>
      <c r="BI354" s="187">
        <f>IF(N354="nulová",J354,0)</f>
        <v>0</v>
      </c>
      <c r="BJ354" s="19" t="s">
        <v>22</v>
      </c>
      <c r="BK354" s="187">
        <f>ROUND(I354*H354,2)</f>
        <v>0</v>
      </c>
      <c r="BL354" s="19" t="s">
        <v>242</v>
      </c>
      <c r="BM354" s="186" t="s">
        <v>452</v>
      </c>
    </row>
    <row r="355" spans="1:65" s="2" customFormat="1" ht="37.9" customHeight="1">
      <c r="A355" s="36"/>
      <c r="B355" s="37"/>
      <c r="C355" s="175" t="s">
        <v>306</v>
      </c>
      <c r="D355" s="175" t="s">
        <v>116</v>
      </c>
      <c r="E355" s="176" t="s">
        <v>453</v>
      </c>
      <c r="F355" s="177" t="s">
        <v>454</v>
      </c>
      <c r="G355" s="178" t="s">
        <v>157</v>
      </c>
      <c r="H355" s="179">
        <v>477.50400000000002</v>
      </c>
      <c r="I355" s="180"/>
      <c r="J355" s="181">
        <f>ROUND(I355*H355,2)</f>
        <v>0</v>
      </c>
      <c r="K355" s="177" t="s">
        <v>119</v>
      </c>
      <c r="L355" s="41"/>
      <c r="M355" s="182" t="s">
        <v>20</v>
      </c>
      <c r="N355" s="183" t="s">
        <v>44</v>
      </c>
      <c r="O355" s="66"/>
      <c r="P355" s="184">
        <f>O355*H355</f>
        <v>0</v>
      </c>
      <c r="Q355" s="184">
        <v>1.1E-4</v>
      </c>
      <c r="R355" s="184">
        <f>Q355*H355</f>
        <v>5.2525440000000007E-2</v>
      </c>
      <c r="S355" s="184">
        <v>0</v>
      </c>
      <c r="T355" s="185">
        <f>S355*H355</f>
        <v>0</v>
      </c>
      <c r="U355" s="36"/>
      <c r="V355" s="36"/>
      <c r="W355" s="36"/>
      <c r="X355" s="36"/>
      <c r="Y355" s="36"/>
      <c r="Z355" s="36"/>
      <c r="AA355" s="36"/>
      <c r="AB355" s="36"/>
      <c r="AC355" s="36"/>
      <c r="AD355" s="36"/>
      <c r="AE355" s="36"/>
      <c r="AR355" s="186" t="s">
        <v>242</v>
      </c>
      <c r="AT355" s="186" t="s">
        <v>116</v>
      </c>
      <c r="AU355" s="186" t="s">
        <v>82</v>
      </c>
      <c r="AY355" s="19" t="s">
        <v>113</v>
      </c>
      <c r="BE355" s="187">
        <f>IF(N355="základní",J355,0)</f>
        <v>0</v>
      </c>
      <c r="BF355" s="187">
        <f>IF(N355="snížená",J355,0)</f>
        <v>0</v>
      </c>
      <c r="BG355" s="187">
        <f>IF(N355="zákl. přenesená",J355,0)</f>
        <v>0</v>
      </c>
      <c r="BH355" s="187">
        <f>IF(N355="sníž. přenesená",J355,0)</f>
        <v>0</v>
      </c>
      <c r="BI355" s="187">
        <f>IF(N355="nulová",J355,0)</f>
        <v>0</v>
      </c>
      <c r="BJ355" s="19" t="s">
        <v>22</v>
      </c>
      <c r="BK355" s="187">
        <f>ROUND(I355*H355,2)</f>
        <v>0</v>
      </c>
      <c r="BL355" s="19" t="s">
        <v>242</v>
      </c>
      <c r="BM355" s="186" t="s">
        <v>455</v>
      </c>
    </row>
    <row r="356" spans="1:65" s="2" customFormat="1" ht="68.25">
      <c r="A356" s="36"/>
      <c r="B356" s="37"/>
      <c r="C356" s="38"/>
      <c r="D356" s="195" t="s">
        <v>169</v>
      </c>
      <c r="E356" s="38"/>
      <c r="F356" s="226" t="s">
        <v>456</v>
      </c>
      <c r="G356" s="38"/>
      <c r="H356" s="38"/>
      <c r="I356" s="227"/>
      <c r="J356" s="38"/>
      <c r="K356" s="38"/>
      <c r="L356" s="41"/>
      <c r="M356" s="228"/>
      <c r="N356" s="229"/>
      <c r="O356" s="66"/>
      <c r="P356" s="66"/>
      <c r="Q356" s="66"/>
      <c r="R356" s="66"/>
      <c r="S356" s="66"/>
      <c r="T356" s="67"/>
      <c r="U356" s="36"/>
      <c r="V356" s="36"/>
      <c r="W356" s="36"/>
      <c r="X356" s="36"/>
      <c r="Y356" s="36"/>
      <c r="Z356" s="36"/>
      <c r="AA356" s="36"/>
      <c r="AB356" s="36"/>
      <c r="AC356" s="36"/>
      <c r="AD356" s="36"/>
      <c r="AE356" s="36"/>
      <c r="AT356" s="19" t="s">
        <v>169</v>
      </c>
      <c r="AU356" s="19" t="s">
        <v>82</v>
      </c>
    </row>
    <row r="357" spans="1:65" s="13" customFormat="1" ht="11.25">
      <c r="B357" s="193"/>
      <c r="C357" s="194"/>
      <c r="D357" s="195" t="s">
        <v>159</v>
      </c>
      <c r="E357" s="196" t="s">
        <v>20</v>
      </c>
      <c r="F357" s="197" t="s">
        <v>362</v>
      </c>
      <c r="G357" s="194"/>
      <c r="H357" s="196" t="s">
        <v>20</v>
      </c>
      <c r="I357" s="198"/>
      <c r="J357" s="194"/>
      <c r="K357" s="194"/>
      <c r="L357" s="199"/>
      <c r="M357" s="200"/>
      <c r="N357" s="201"/>
      <c r="O357" s="201"/>
      <c r="P357" s="201"/>
      <c r="Q357" s="201"/>
      <c r="R357" s="201"/>
      <c r="S357" s="201"/>
      <c r="T357" s="202"/>
      <c r="AT357" s="203" t="s">
        <v>159</v>
      </c>
      <c r="AU357" s="203" t="s">
        <v>82</v>
      </c>
      <c r="AV357" s="13" t="s">
        <v>22</v>
      </c>
      <c r="AW357" s="13" t="s">
        <v>35</v>
      </c>
      <c r="AX357" s="13" t="s">
        <v>73</v>
      </c>
      <c r="AY357" s="203" t="s">
        <v>113</v>
      </c>
    </row>
    <row r="358" spans="1:65" s="14" customFormat="1" ht="11.25">
      <c r="B358" s="204"/>
      <c r="C358" s="205"/>
      <c r="D358" s="195" t="s">
        <v>159</v>
      </c>
      <c r="E358" s="206" t="s">
        <v>20</v>
      </c>
      <c r="F358" s="207" t="s">
        <v>457</v>
      </c>
      <c r="G358" s="205"/>
      <c r="H358" s="208">
        <v>123.664</v>
      </c>
      <c r="I358" s="209"/>
      <c r="J358" s="205"/>
      <c r="K358" s="205"/>
      <c r="L358" s="210"/>
      <c r="M358" s="211"/>
      <c r="N358" s="212"/>
      <c r="O358" s="212"/>
      <c r="P358" s="212"/>
      <c r="Q358" s="212"/>
      <c r="R358" s="212"/>
      <c r="S358" s="212"/>
      <c r="T358" s="213"/>
      <c r="AT358" s="214" t="s">
        <v>159</v>
      </c>
      <c r="AU358" s="214" t="s">
        <v>82</v>
      </c>
      <c r="AV358" s="14" t="s">
        <v>82</v>
      </c>
      <c r="AW358" s="14" t="s">
        <v>35</v>
      </c>
      <c r="AX358" s="14" t="s">
        <v>73</v>
      </c>
      <c r="AY358" s="214" t="s">
        <v>113</v>
      </c>
    </row>
    <row r="359" spans="1:65" s="13" customFormat="1" ht="11.25">
      <c r="B359" s="193"/>
      <c r="C359" s="194"/>
      <c r="D359" s="195" t="s">
        <v>159</v>
      </c>
      <c r="E359" s="196" t="s">
        <v>20</v>
      </c>
      <c r="F359" s="197" t="s">
        <v>258</v>
      </c>
      <c r="G359" s="194"/>
      <c r="H359" s="196" t="s">
        <v>20</v>
      </c>
      <c r="I359" s="198"/>
      <c r="J359" s="194"/>
      <c r="K359" s="194"/>
      <c r="L359" s="199"/>
      <c r="M359" s="200"/>
      <c r="N359" s="201"/>
      <c r="O359" s="201"/>
      <c r="P359" s="201"/>
      <c r="Q359" s="201"/>
      <c r="R359" s="201"/>
      <c r="S359" s="201"/>
      <c r="T359" s="202"/>
      <c r="AT359" s="203" t="s">
        <v>159</v>
      </c>
      <c r="AU359" s="203" t="s">
        <v>82</v>
      </c>
      <c r="AV359" s="13" t="s">
        <v>22</v>
      </c>
      <c r="AW359" s="13" t="s">
        <v>35</v>
      </c>
      <c r="AX359" s="13" t="s">
        <v>73</v>
      </c>
      <c r="AY359" s="203" t="s">
        <v>113</v>
      </c>
    </row>
    <row r="360" spans="1:65" s="14" customFormat="1" ht="11.25">
      <c r="B360" s="204"/>
      <c r="C360" s="205"/>
      <c r="D360" s="195" t="s">
        <v>159</v>
      </c>
      <c r="E360" s="206" t="s">
        <v>20</v>
      </c>
      <c r="F360" s="207" t="s">
        <v>458</v>
      </c>
      <c r="G360" s="205"/>
      <c r="H360" s="208">
        <v>255.73</v>
      </c>
      <c r="I360" s="209"/>
      <c r="J360" s="205"/>
      <c r="K360" s="205"/>
      <c r="L360" s="210"/>
      <c r="M360" s="211"/>
      <c r="N360" s="212"/>
      <c r="O360" s="212"/>
      <c r="P360" s="212"/>
      <c r="Q360" s="212"/>
      <c r="R360" s="212"/>
      <c r="S360" s="212"/>
      <c r="T360" s="213"/>
      <c r="AT360" s="214" t="s">
        <v>159</v>
      </c>
      <c r="AU360" s="214" t="s">
        <v>82</v>
      </c>
      <c r="AV360" s="14" t="s">
        <v>82</v>
      </c>
      <c r="AW360" s="14" t="s">
        <v>35</v>
      </c>
      <c r="AX360" s="14" t="s">
        <v>73</v>
      </c>
      <c r="AY360" s="214" t="s">
        <v>113</v>
      </c>
    </row>
    <row r="361" spans="1:65" s="13" customFormat="1" ht="11.25">
      <c r="B361" s="193"/>
      <c r="C361" s="194"/>
      <c r="D361" s="195" t="s">
        <v>159</v>
      </c>
      <c r="E361" s="196" t="s">
        <v>20</v>
      </c>
      <c r="F361" s="197" t="s">
        <v>459</v>
      </c>
      <c r="G361" s="194"/>
      <c r="H361" s="196" t="s">
        <v>20</v>
      </c>
      <c r="I361" s="198"/>
      <c r="J361" s="194"/>
      <c r="K361" s="194"/>
      <c r="L361" s="199"/>
      <c r="M361" s="200"/>
      <c r="N361" s="201"/>
      <c r="O361" s="201"/>
      <c r="P361" s="201"/>
      <c r="Q361" s="201"/>
      <c r="R361" s="201"/>
      <c r="S361" s="201"/>
      <c r="T361" s="202"/>
      <c r="AT361" s="203" t="s">
        <v>159</v>
      </c>
      <c r="AU361" s="203" t="s">
        <v>82</v>
      </c>
      <c r="AV361" s="13" t="s">
        <v>22</v>
      </c>
      <c r="AW361" s="13" t="s">
        <v>35</v>
      </c>
      <c r="AX361" s="13" t="s">
        <v>73</v>
      </c>
      <c r="AY361" s="203" t="s">
        <v>113</v>
      </c>
    </row>
    <row r="362" spans="1:65" s="14" customFormat="1" ht="11.25">
      <c r="B362" s="204"/>
      <c r="C362" s="205"/>
      <c r="D362" s="195" t="s">
        <v>159</v>
      </c>
      <c r="E362" s="206" t="s">
        <v>20</v>
      </c>
      <c r="F362" s="207" t="s">
        <v>460</v>
      </c>
      <c r="G362" s="205"/>
      <c r="H362" s="208">
        <v>29.11</v>
      </c>
      <c r="I362" s="209"/>
      <c r="J362" s="205"/>
      <c r="K362" s="205"/>
      <c r="L362" s="210"/>
      <c r="M362" s="211"/>
      <c r="N362" s="212"/>
      <c r="O362" s="212"/>
      <c r="P362" s="212"/>
      <c r="Q362" s="212"/>
      <c r="R362" s="212"/>
      <c r="S362" s="212"/>
      <c r="T362" s="213"/>
      <c r="AT362" s="214" t="s">
        <v>159</v>
      </c>
      <c r="AU362" s="214" t="s">
        <v>82</v>
      </c>
      <c r="AV362" s="14" t="s">
        <v>82</v>
      </c>
      <c r="AW362" s="14" t="s">
        <v>35</v>
      </c>
      <c r="AX362" s="14" t="s">
        <v>73</v>
      </c>
      <c r="AY362" s="214" t="s">
        <v>113</v>
      </c>
    </row>
    <row r="363" spans="1:65" s="13" customFormat="1" ht="11.25">
      <c r="B363" s="193"/>
      <c r="C363" s="194"/>
      <c r="D363" s="195" t="s">
        <v>159</v>
      </c>
      <c r="E363" s="196" t="s">
        <v>20</v>
      </c>
      <c r="F363" s="197" t="s">
        <v>461</v>
      </c>
      <c r="G363" s="194"/>
      <c r="H363" s="196" t="s">
        <v>20</v>
      </c>
      <c r="I363" s="198"/>
      <c r="J363" s="194"/>
      <c r="K363" s="194"/>
      <c r="L363" s="199"/>
      <c r="M363" s="200"/>
      <c r="N363" s="201"/>
      <c r="O363" s="201"/>
      <c r="P363" s="201"/>
      <c r="Q363" s="201"/>
      <c r="R363" s="201"/>
      <c r="S363" s="201"/>
      <c r="T363" s="202"/>
      <c r="AT363" s="203" t="s">
        <v>159</v>
      </c>
      <c r="AU363" s="203" t="s">
        <v>82</v>
      </c>
      <c r="AV363" s="13" t="s">
        <v>22</v>
      </c>
      <c r="AW363" s="13" t="s">
        <v>35</v>
      </c>
      <c r="AX363" s="13" t="s">
        <v>73</v>
      </c>
      <c r="AY363" s="203" t="s">
        <v>113</v>
      </c>
    </row>
    <row r="364" spans="1:65" s="14" customFormat="1" ht="11.25">
      <c r="B364" s="204"/>
      <c r="C364" s="205"/>
      <c r="D364" s="195" t="s">
        <v>159</v>
      </c>
      <c r="E364" s="206" t="s">
        <v>20</v>
      </c>
      <c r="F364" s="207" t="s">
        <v>462</v>
      </c>
      <c r="G364" s="205"/>
      <c r="H364" s="208">
        <v>69</v>
      </c>
      <c r="I364" s="209"/>
      <c r="J364" s="205"/>
      <c r="K364" s="205"/>
      <c r="L364" s="210"/>
      <c r="M364" s="211"/>
      <c r="N364" s="212"/>
      <c r="O364" s="212"/>
      <c r="P364" s="212"/>
      <c r="Q364" s="212"/>
      <c r="R364" s="212"/>
      <c r="S364" s="212"/>
      <c r="T364" s="213"/>
      <c r="AT364" s="214" t="s">
        <v>159</v>
      </c>
      <c r="AU364" s="214" t="s">
        <v>82</v>
      </c>
      <c r="AV364" s="14" t="s">
        <v>82</v>
      </c>
      <c r="AW364" s="14" t="s">
        <v>35</v>
      </c>
      <c r="AX364" s="14" t="s">
        <v>73</v>
      </c>
      <c r="AY364" s="214" t="s">
        <v>113</v>
      </c>
    </row>
    <row r="365" spans="1:65" s="15" customFormat="1" ht="11.25">
      <c r="B365" s="215"/>
      <c r="C365" s="216"/>
      <c r="D365" s="195" t="s">
        <v>159</v>
      </c>
      <c r="E365" s="217" t="s">
        <v>20</v>
      </c>
      <c r="F365" s="218" t="s">
        <v>162</v>
      </c>
      <c r="G365" s="216"/>
      <c r="H365" s="219">
        <v>477.50400000000002</v>
      </c>
      <c r="I365" s="220"/>
      <c r="J365" s="216"/>
      <c r="K365" s="216"/>
      <c r="L365" s="221"/>
      <c r="M365" s="222"/>
      <c r="N365" s="223"/>
      <c r="O365" s="223"/>
      <c r="P365" s="223"/>
      <c r="Q365" s="223"/>
      <c r="R365" s="223"/>
      <c r="S365" s="223"/>
      <c r="T365" s="224"/>
      <c r="AT365" s="225" t="s">
        <v>159</v>
      </c>
      <c r="AU365" s="225" t="s">
        <v>82</v>
      </c>
      <c r="AV365" s="15" t="s">
        <v>134</v>
      </c>
      <c r="AW365" s="15" t="s">
        <v>35</v>
      </c>
      <c r="AX365" s="15" t="s">
        <v>22</v>
      </c>
      <c r="AY365" s="225" t="s">
        <v>113</v>
      </c>
    </row>
    <row r="366" spans="1:65" s="2" customFormat="1" ht="37.9" customHeight="1">
      <c r="A366" s="36"/>
      <c r="B366" s="37"/>
      <c r="C366" s="175" t="s">
        <v>463</v>
      </c>
      <c r="D366" s="175" t="s">
        <v>116</v>
      </c>
      <c r="E366" s="176" t="s">
        <v>464</v>
      </c>
      <c r="F366" s="177" t="s">
        <v>465</v>
      </c>
      <c r="G366" s="178" t="s">
        <v>157</v>
      </c>
      <c r="H366" s="179">
        <v>114.28</v>
      </c>
      <c r="I366" s="180"/>
      <c r="J366" s="181">
        <f>ROUND(I366*H366,2)</f>
        <v>0</v>
      </c>
      <c r="K366" s="177" t="s">
        <v>119</v>
      </c>
      <c r="L366" s="41"/>
      <c r="M366" s="182" t="s">
        <v>20</v>
      </c>
      <c r="N366" s="183" t="s">
        <v>44</v>
      </c>
      <c r="O366" s="66"/>
      <c r="P366" s="184">
        <f>O366*H366</f>
        <v>0</v>
      </c>
      <c r="Q366" s="184">
        <v>2.2000000000000001E-4</v>
      </c>
      <c r="R366" s="184">
        <f>Q366*H366</f>
        <v>2.51416E-2</v>
      </c>
      <c r="S366" s="184">
        <v>0</v>
      </c>
      <c r="T366" s="185">
        <f>S366*H366</f>
        <v>0</v>
      </c>
      <c r="U366" s="36"/>
      <c r="V366" s="36"/>
      <c r="W366" s="36"/>
      <c r="X366" s="36"/>
      <c r="Y366" s="36"/>
      <c r="Z366" s="36"/>
      <c r="AA366" s="36"/>
      <c r="AB366" s="36"/>
      <c r="AC366" s="36"/>
      <c r="AD366" s="36"/>
      <c r="AE366" s="36"/>
      <c r="AR366" s="186" t="s">
        <v>242</v>
      </c>
      <c r="AT366" s="186" t="s">
        <v>116</v>
      </c>
      <c r="AU366" s="186" t="s">
        <v>82</v>
      </c>
      <c r="AY366" s="19" t="s">
        <v>113</v>
      </c>
      <c r="BE366" s="187">
        <f>IF(N366="základní",J366,0)</f>
        <v>0</v>
      </c>
      <c r="BF366" s="187">
        <f>IF(N366="snížená",J366,0)</f>
        <v>0</v>
      </c>
      <c r="BG366" s="187">
        <f>IF(N366="zákl. přenesená",J366,0)</f>
        <v>0</v>
      </c>
      <c r="BH366" s="187">
        <f>IF(N366="sníž. přenesená",J366,0)</f>
        <v>0</v>
      </c>
      <c r="BI366" s="187">
        <f>IF(N366="nulová",J366,0)</f>
        <v>0</v>
      </c>
      <c r="BJ366" s="19" t="s">
        <v>22</v>
      </c>
      <c r="BK366" s="187">
        <f>ROUND(I366*H366,2)</f>
        <v>0</v>
      </c>
      <c r="BL366" s="19" t="s">
        <v>242</v>
      </c>
      <c r="BM366" s="186" t="s">
        <v>466</v>
      </c>
    </row>
    <row r="367" spans="1:65" s="2" customFormat="1" ht="68.25">
      <c r="A367" s="36"/>
      <c r="B367" s="37"/>
      <c r="C367" s="38"/>
      <c r="D367" s="195" t="s">
        <v>169</v>
      </c>
      <c r="E367" s="38"/>
      <c r="F367" s="226" t="s">
        <v>456</v>
      </c>
      <c r="G367" s="38"/>
      <c r="H367" s="38"/>
      <c r="I367" s="227"/>
      <c r="J367" s="38"/>
      <c r="K367" s="38"/>
      <c r="L367" s="41"/>
      <c r="M367" s="228"/>
      <c r="N367" s="229"/>
      <c r="O367" s="66"/>
      <c r="P367" s="66"/>
      <c r="Q367" s="66"/>
      <c r="R367" s="66"/>
      <c r="S367" s="66"/>
      <c r="T367" s="67"/>
      <c r="U367" s="36"/>
      <c r="V367" s="36"/>
      <c r="W367" s="36"/>
      <c r="X367" s="36"/>
      <c r="Y367" s="36"/>
      <c r="Z367" s="36"/>
      <c r="AA367" s="36"/>
      <c r="AB367" s="36"/>
      <c r="AC367" s="36"/>
      <c r="AD367" s="36"/>
      <c r="AE367" s="36"/>
      <c r="AT367" s="19" t="s">
        <v>169</v>
      </c>
      <c r="AU367" s="19" t="s">
        <v>82</v>
      </c>
    </row>
    <row r="368" spans="1:65" s="13" customFormat="1" ht="11.25">
      <c r="B368" s="193"/>
      <c r="C368" s="194"/>
      <c r="D368" s="195" t="s">
        <v>159</v>
      </c>
      <c r="E368" s="196" t="s">
        <v>20</v>
      </c>
      <c r="F368" s="197" t="s">
        <v>362</v>
      </c>
      <c r="G368" s="194"/>
      <c r="H368" s="196" t="s">
        <v>20</v>
      </c>
      <c r="I368" s="198"/>
      <c r="J368" s="194"/>
      <c r="K368" s="194"/>
      <c r="L368" s="199"/>
      <c r="M368" s="200"/>
      <c r="N368" s="201"/>
      <c r="O368" s="201"/>
      <c r="P368" s="201"/>
      <c r="Q368" s="201"/>
      <c r="R368" s="201"/>
      <c r="S368" s="201"/>
      <c r="T368" s="202"/>
      <c r="AT368" s="203" t="s">
        <v>159</v>
      </c>
      <c r="AU368" s="203" t="s">
        <v>82</v>
      </c>
      <c r="AV368" s="13" t="s">
        <v>22</v>
      </c>
      <c r="AW368" s="13" t="s">
        <v>35</v>
      </c>
      <c r="AX368" s="13" t="s">
        <v>73</v>
      </c>
      <c r="AY368" s="203" t="s">
        <v>113</v>
      </c>
    </row>
    <row r="369" spans="1:65" s="14" customFormat="1" ht="11.25">
      <c r="B369" s="204"/>
      <c r="C369" s="205"/>
      <c r="D369" s="195" t="s">
        <v>159</v>
      </c>
      <c r="E369" s="206" t="s">
        <v>20</v>
      </c>
      <c r="F369" s="207" t="s">
        <v>467</v>
      </c>
      <c r="G369" s="205"/>
      <c r="H369" s="208">
        <v>45.08</v>
      </c>
      <c r="I369" s="209"/>
      <c r="J369" s="205"/>
      <c r="K369" s="205"/>
      <c r="L369" s="210"/>
      <c r="M369" s="211"/>
      <c r="N369" s="212"/>
      <c r="O369" s="212"/>
      <c r="P369" s="212"/>
      <c r="Q369" s="212"/>
      <c r="R369" s="212"/>
      <c r="S369" s="212"/>
      <c r="T369" s="213"/>
      <c r="AT369" s="214" t="s">
        <v>159</v>
      </c>
      <c r="AU369" s="214" t="s">
        <v>82</v>
      </c>
      <c r="AV369" s="14" t="s">
        <v>82</v>
      </c>
      <c r="AW369" s="14" t="s">
        <v>35</v>
      </c>
      <c r="AX369" s="14" t="s">
        <v>73</v>
      </c>
      <c r="AY369" s="214" t="s">
        <v>113</v>
      </c>
    </row>
    <row r="370" spans="1:65" s="13" customFormat="1" ht="11.25">
      <c r="B370" s="193"/>
      <c r="C370" s="194"/>
      <c r="D370" s="195" t="s">
        <v>159</v>
      </c>
      <c r="E370" s="196" t="s">
        <v>20</v>
      </c>
      <c r="F370" s="197" t="s">
        <v>362</v>
      </c>
      <c r="G370" s="194"/>
      <c r="H370" s="196" t="s">
        <v>20</v>
      </c>
      <c r="I370" s="198"/>
      <c r="J370" s="194"/>
      <c r="K370" s="194"/>
      <c r="L370" s="199"/>
      <c r="M370" s="200"/>
      <c r="N370" s="201"/>
      <c r="O370" s="201"/>
      <c r="P370" s="201"/>
      <c r="Q370" s="201"/>
      <c r="R370" s="201"/>
      <c r="S370" s="201"/>
      <c r="T370" s="202"/>
      <c r="AT370" s="203" t="s">
        <v>159</v>
      </c>
      <c r="AU370" s="203" t="s">
        <v>82</v>
      </c>
      <c r="AV370" s="13" t="s">
        <v>22</v>
      </c>
      <c r="AW370" s="13" t="s">
        <v>35</v>
      </c>
      <c r="AX370" s="13" t="s">
        <v>73</v>
      </c>
      <c r="AY370" s="203" t="s">
        <v>113</v>
      </c>
    </row>
    <row r="371" spans="1:65" s="14" customFormat="1" ht="11.25">
      <c r="B371" s="204"/>
      <c r="C371" s="205"/>
      <c r="D371" s="195" t="s">
        <v>159</v>
      </c>
      <c r="E371" s="206" t="s">
        <v>20</v>
      </c>
      <c r="F371" s="207" t="s">
        <v>468</v>
      </c>
      <c r="G371" s="205"/>
      <c r="H371" s="208">
        <v>69.2</v>
      </c>
      <c r="I371" s="209"/>
      <c r="J371" s="205"/>
      <c r="K371" s="205"/>
      <c r="L371" s="210"/>
      <c r="M371" s="211"/>
      <c r="N371" s="212"/>
      <c r="O371" s="212"/>
      <c r="P371" s="212"/>
      <c r="Q371" s="212"/>
      <c r="R371" s="212"/>
      <c r="S371" s="212"/>
      <c r="T371" s="213"/>
      <c r="AT371" s="214" t="s">
        <v>159</v>
      </c>
      <c r="AU371" s="214" t="s">
        <v>82</v>
      </c>
      <c r="AV371" s="14" t="s">
        <v>82</v>
      </c>
      <c r="AW371" s="14" t="s">
        <v>35</v>
      </c>
      <c r="AX371" s="14" t="s">
        <v>73</v>
      </c>
      <c r="AY371" s="214" t="s">
        <v>113</v>
      </c>
    </row>
    <row r="372" spans="1:65" s="15" customFormat="1" ht="11.25">
      <c r="B372" s="215"/>
      <c r="C372" s="216"/>
      <c r="D372" s="195" t="s">
        <v>159</v>
      </c>
      <c r="E372" s="217" t="s">
        <v>20</v>
      </c>
      <c r="F372" s="218" t="s">
        <v>162</v>
      </c>
      <c r="G372" s="216"/>
      <c r="H372" s="219">
        <v>114.28</v>
      </c>
      <c r="I372" s="220"/>
      <c r="J372" s="216"/>
      <c r="K372" s="216"/>
      <c r="L372" s="221"/>
      <c r="M372" s="222"/>
      <c r="N372" s="223"/>
      <c r="O372" s="223"/>
      <c r="P372" s="223"/>
      <c r="Q372" s="223"/>
      <c r="R372" s="223"/>
      <c r="S372" s="223"/>
      <c r="T372" s="224"/>
      <c r="AT372" s="225" t="s">
        <v>159</v>
      </c>
      <c r="AU372" s="225" t="s">
        <v>82</v>
      </c>
      <c r="AV372" s="15" t="s">
        <v>134</v>
      </c>
      <c r="AW372" s="15" t="s">
        <v>35</v>
      </c>
      <c r="AX372" s="15" t="s">
        <v>22</v>
      </c>
      <c r="AY372" s="225" t="s">
        <v>113</v>
      </c>
    </row>
    <row r="373" spans="1:65" s="2" customFormat="1" ht="37.9" customHeight="1">
      <c r="A373" s="36"/>
      <c r="B373" s="37"/>
      <c r="C373" s="175" t="s">
        <v>469</v>
      </c>
      <c r="D373" s="175" t="s">
        <v>116</v>
      </c>
      <c r="E373" s="176" t="s">
        <v>470</v>
      </c>
      <c r="F373" s="177" t="s">
        <v>471</v>
      </c>
      <c r="G373" s="178" t="s">
        <v>157</v>
      </c>
      <c r="H373" s="179">
        <v>8</v>
      </c>
      <c r="I373" s="180"/>
      <c r="J373" s="181">
        <f>ROUND(I373*H373,2)</f>
        <v>0</v>
      </c>
      <c r="K373" s="177" t="s">
        <v>119</v>
      </c>
      <c r="L373" s="41"/>
      <c r="M373" s="182" t="s">
        <v>20</v>
      </c>
      <c r="N373" s="183" t="s">
        <v>44</v>
      </c>
      <c r="O373" s="66"/>
      <c r="P373" s="184">
        <f>O373*H373</f>
        <v>0</v>
      </c>
      <c r="Q373" s="184">
        <v>3.8069999999999998E-4</v>
      </c>
      <c r="R373" s="184">
        <f>Q373*H373</f>
        <v>3.0455999999999999E-3</v>
      </c>
      <c r="S373" s="184">
        <v>0</v>
      </c>
      <c r="T373" s="185">
        <f>S373*H373</f>
        <v>0</v>
      </c>
      <c r="U373" s="36"/>
      <c r="V373" s="36"/>
      <c r="W373" s="36"/>
      <c r="X373" s="36"/>
      <c r="Y373" s="36"/>
      <c r="Z373" s="36"/>
      <c r="AA373" s="36"/>
      <c r="AB373" s="36"/>
      <c r="AC373" s="36"/>
      <c r="AD373" s="36"/>
      <c r="AE373" s="36"/>
      <c r="AR373" s="186" t="s">
        <v>242</v>
      </c>
      <c r="AT373" s="186" t="s">
        <v>116</v>
      </c>
      <c r="AU373" s="186" t="s">
        <v>82</v>
      </c>
      <c r="AY373" s="19" t="s">
        <v>113</v>
      </c>
      <c r="BE373" s="187">
        <f>IF(N373="základní",J373,0)</f>
        <v>0</v>
      </c>
      <c r="BF373" s="187">
        <f>IF(N373="snížená",J373,0)</f>
        <v>0</v>
      </c>
      <c r="BG373" s="187">
        <f>IF(N373="zákl. přenesená",J373,0)</f>
        <v>0</v>
      </c>
      <c r="BH373" s="187">
        <f>IF(N373="sníž. přenesená",J373,0)</f>
        <v>0</v>
      </c>
      <c r="BI373" s="187">
        <f>IF(N373="nulová",J373,0)</f>
        <v>0</v>
      </c>
      <c r="BJ373" s="19" t="s">
        <v>22</v>
      </c>
      <c r="BK373" s="187">
        <f>ROUND(I373*H373,2)</f>
        <v>0</v>
      </c>
      <c r="BL373" s="19" t="s">
        <v>242</v>
      </c>
      <c r="BM373" s="186" t="s">
        <v>472</v>
      </c>
    </row>
    <row r="374" spans="1:65" s="2" customFormat="1" ht="68.25">
      <c r="A374" s="36"/>
      <c r="B374" s="37"/>
      <c r="C374" s="38"/>
      <c r="D374" s="195" t="s">
        <v>169</v>
      </c>
      <c r="E374" s="38"/>
      <c r="F374" s="226" t="s">
        <v>456</v>
      </c>
      <c r="G374" s="38"/>
      <c r="H374" s="38"/>
      <c r="I374" s="227"/>
      <c r="J374" s="38"/>
      <c r="K374" s="38"/>
      <c r="L374" s="41"/>
      <c r="M374" s="228"/>
      <c r="N374" s="229"/>
      <c r="O374" s="66"/>
      <c r="P374" s="66"/>
      <c r="Q374" s="66"/>
      <c r="R374" s="66"/>
      <c r="S374" s="66"/>
      <c r="T374" s="67"/>
      <c r="U374" s="36"/>
      <c r="V374" s="36"/>
      <c r="W374" s="36"/>
      <c r="X374" s="36"/>
      <c r="Y374" s="36"/>
      <c r="Z374" s="36"/>
      <c r="AA374" s="36"/>
      <c r="AB374" s="36"/>
      <c r="AC374" s="36"/>
      <c r="AD374" s="36"/>
      <c r="AE374" s="36"/>
      <c r="AT374" s="19" t="s">
        <v>169</v>
      </c>
      <c r="AU374" s="19" t="s">
        <v>82</v>
      </c>
    </row>
    <row r="375" spans="1:65" s="13" customFormat="1" ht="11.25">
      <c r="B375" s="193"/>
      <c r="C375" s="194"/>
      <c r="D375" s="195" t="s">
        <v>159</v>
      </c>
      <c r="E375" s="196" t="s">
        <v>20</v>
      </c>
      <c r="F375" s="197" t="s">
        <v>362</v>
      </c>
      <c r="G375" s="194"/>
      <c r="H375" s="196" t="s">
        <v>20</v>
      </c>
      <c r="I375" s="198"/>
      <c r="J375" s="194"/>
      <c r="K375" s="194"/>
      <c r="L375" s="199"/>
      <c r="M375" s="200"/>
      <c r="N375" s="201"/>
      <c r="O375" s="201"/>
      <c r="P375" s="201"/>
      <c r="Q375" s="201"/>
      <c r="R375" s="201"/>
      <c r="S375" s="201"/>
      <c r="T375" s="202"/>
      <c r="AT375" s="203" t="s">
        <v>159</v>
      </c>
      <c r="AU375" s="203" t="s">
        <v>82</v>
      </c>
      <c r="AV375" s="13" t="s">
        <v>22</v>
      </c>
      <c r="AW375" s="13" t="s">
        <v>35</v>
      </c>
      <c r="AX375" s="13" t="s">
        <v>73</v>
      </c>
      <c r="AY375" s="203" t="s">
        <v>113</v>
      </c>
    </row>
    <row r="376" spans="1:65" s="14" customFormat="1" ht="11.25">
      <c r="B376" s="204"/>
      <c r="C376" s="205"/>
      <c r="D376" s="195" t="s">
        <v>159</v>
      </c>
      <c r="E376" s="206" t="s">
        <v>20</v>
      </c>
      <c r="F376" s="207" t="s">
        <v>473</v>
      </c>
      <c r="G376" s="205"/>
      <c r="H376" s="208">
        <v>4</v>
      </c>
      <c r="I376" s="209"/>
      <c r="J376" s="205"/>
      <c r="K376" s="205"/>
      <c r="L376" s="210"/>
      <c r="M376" s="211"/>
      <c r="N376" s="212"/>
      <c r="O376" s="212"/>
      <c r="P376" s="212"/>
      <c r="Q376" s="212"/>
      <c r="R376" s="212"/>
      <c r="S376" s="212"/>
      <c r="T376" s="213"/>
      <c r="AT376" s="214" t="s">
        <v>159</v>
      </c>
      <c r="AU376" s="214" t="s">
        <v>82</v>
      </c>
      <c r="AV376" s="14" t="s">
        <v>82</v>
      </c>
      <c r="AW376" s="14" t="s">
        <v>35</v>
      </c>
      <c r="AX376" s="14" t="s">
        <v>73</v>
      </c>
      <c r="AY376" s="214" t="s">
        <v>113</v>
      </c>
    </row>
    <row r="377" spans="1:65" s="13" customFormat="1" ht="11.25">
      <c r="B377" s="193"/>
      <c r="C377" s="194"/>
      <c r="D377" s="195" t="s">
        <v>159</v>
      </c>
      <c r="E377" s="196" t="s">
        <v>20</v>
      </c>
      <c r="F377" s="197" t="s">
        <v>362</v>
      </c>
      <c r="G377" s="194"/>
      <c r="H377" s="196" t="s">
        <v>20</v>
      </c>
      <c r="I377" s="198"/>
      <c r="J377" s="194"/>
      <c r="K377" s="194"/>
      <c r="L377" s="199"/>
      <c r="M377" s="200"/>
      <c r="N377" s="201"/>
      <c r="O377" s="201"/>
      <c r="P377" s="201"/>
      <c r="Q377" s="201"/>
      <c r="R377" s="201"/>
      <c r="S377" s="201"/>
      <c r="T377" s="202"/>
      <c r="AT377" s="203" t="s">
        <v>159</v>
      </c>
      <c r="AU377" s="203" t="s">
        <v>82</v>
      </c>
      <c r="AV377" s="13" t="s">
        <v>22</v>
      </c>
      <c r="AW377" s="13" t="s">
        <v>35</v>
      </c>
      <c r="AX377" s="13" t="s">
        <v>73</v>
      </c>
      <c r="AY377" s="203" t="s">
        <v>113</v>
      </c>
    </row>
    <row r="378" spans="1:65" s="14" customFormat="1" ht="11.25">
      <c r="B378" s="204"/>
      <c r="C378" s="205"/>
      <c r="D378" s="195" t="s">
        <v>159</v>
      </c>
      <c r="E378" s="206" t="s">
        <v>20</v>
      </c>
      <c r="F378" s="207" t="s">
        <v>473</v>
      </c>
      <c r="G378" s="205"/>
      <c r="H378" s="208">
        <v>4</v>
      </c>
      <c r="I378" s="209"/>
      <c r="J378" s="205"/>
      <c r="K378" s="205"/>
      <c r="L378" s="210"/>
      <c r="M378" s="211"/>
      <c r="N378" s="212"/>
      <c r="O378" s="212"/>
      <c r="P378" s="212"/>
      <c r="Q378" s="212"/>
      <c r="R378" s="212"/>
      <c r="S378" s="212"/>
      <c r="T378" s="213"/>
      <c r="AT378" s="214" t="s">
        <v>159</v>
      </c>
      <c r="AU378" s="214" t="s">
        <v>82</v>
      </c>
      <c r="AV378" s="14" t="s">
        <v>82</v>
      </c>
      <c r="AW378" s="14" t="s">
        <v>35</v>
      </c>
      <c r="AX378" s="14" t="s">
        <v>73</v>
      </c>
      <c r="AY378" s="214" t="s">
        <v>113</v>
      </c>
    </row>
    <row r="379" spans="1:65" s="15" customFormat="1" ht="11.25">
      <c r="B379" s="215"/>
      <c r="C379" s="216"/>
      <c r="D379" s="195" t="s">
        <v>159</v>
      </c>
      <c r="E379" s="217" t="s">
        <v>20</v>
      </c>
      <c r="F379" s="218" t="s">
        <v>162</v>
      </c>
      <c r="G379" s="216"/>
      <c r="H379" s="219">
        <v>8</v>
      </c>
      <c r="I379" s="220"/>
      <c r="J379" s="216"/>
      <c r="K379" s="216"/>
      <c r="L379" s="221"/>
      <c r="M379" s="222"/>
      <c r="N379" s="223"/>
      <c r="O379" s="223"/>
      <c r="P379" s="223"/>
      <c r="Q379" s="223"/>
      <c r="R379" s="223"/>
      <c r="S379" s="223"/>
      <c r="T379" s="224"/>
      <c r="AT379" s="225" t="s">
        <v>159</v>
      </c>
      <c r="AU379" s="225" t="s">
        <v>82</v>
      </c>
      <c r="AV379" s="15" t="s">
        <v>134</v>
      </c>
      <c r="AW379" s="15" t="s">
        <v>35</v>
      </c>
      <c r="AX379" s="15" t="s">
        <v>22</v>
      </c>
      <c r="AY379" s="225" t="s">
        <v>113</v>
      </c>
    </row>
    <row r="380" spans="1:65" s="2" customFormat="1" ht="14.45" customHeight="1">
      <c r="A380" s="36"/>
      <c r="B380" s="37"/>
      <c r="C380" s="230" t="s">
        <v>474</v>
      </c>
      <c r="D380" s="230" t="s">
        <v>355</v>
      </c>
      <c r="E380" s="231" t="s">
        <v>475</v>
      </c>
      <c r="F380" s="232" t="s">
        <v>476</v>
      </c>
      <c r="G380" s="233" t="s">
        <v>157</v>
      </c>
      <c r="H380" s="234">
        <v>688.25199999999995</v>
      </c>
      <c r="I380" s="235"/>
      <c r="J380" s="236">
        <f>ROUND(I380*H380,2)</f>
        <v>0</v>
      </c>
      <c r="K380" s="232" t="s">
        <v>119</v>
      </c>
      <c r="L380" s="237"/>
      <c r="M380" s="238" t="s">
        <v>20</v>
      </c>
      <c r="N380" s="239" t="s">
        <v>44</v>
      </c>
      <c r="O380" s="66"/>
      <c r="P380" s="184">
        <f>O380*H380</f>
        <v>0</v>
      </c>
      <c r="Q380" s="184">
        <v>1.9E-3</v>
      </c>
      <c r="R380" s="184">
        <f>Q380*H380</f>
        <v>1.3076787999999999</v>
      </c>
      <c r="S380" s="184">
        <v>0</v>
      </c>
      <c r="T380" s="185">
        <f>S380*H380</f>
        <v>0</v>
      </c>
      <c r="U380" s="36"/>
      <c r="V380" s="36"/>
      <c r="W380" s="36"/>
      <c r="X380" s="36"/>
      <c r="Y380" s="36"/>
      <c r="Z380" s="36"/>
      <c r="AA380" s="36"/>
      <c r="AB380" s="36"/>
      <c r="AC380" s="36"/>
      <c r="AD380" s="36"/>
      <c r="AE380" s="36"/>
      <c r="AR380" s="186" t="s">
        <v>328</v>
      </c>
      <c r="AT380" s="186" t="s">
        <v>355</v>
      </c>
      <c r="AU380" s="186" t="s">
        <v>82</v>
      </c>
      <c r="AY380" s="19" t="s">
        <v>113</v>
      </c>
      <c r="BE380" s="187">
        <f>IF(N380="základní",J380,0)</f>
        <v>0</v>
      </c>
      <c r="BF380" s="187">
        <f>IF(N380="snížená",J380,0)</f>
        <v>0</v>
      </c>
      <c r="BG380" s="187">
        <f>IF(N380="zákl. přenesená",J380,0)</f>
        <v>0</v>
      </c>
      <c r="BH380" s="187">
        <f>IF(N380="sníž. přenesená",J380,0)</f>
        <v>0</v>
      </c>
      <c r="BI380" s="187">
        <f>IF(N380="nulová",J380,0)</f>
        <v>0</v>
      </c>
      <c r="BJ380" s="19" t="s">
        <v>22</v>
      </c>
      <c r="BK380" s="187">
        <f>ROUND(I380*H380,2)</f>
        <v>0</v>
      </c>
      <c r="BL380" s="19" t="s">
        <v>242</v>
      </c>
      <c r="BM380" s="186" t="s">
        <v>477</v>
      </c>
    </row>
    <row r="381" spans="1:65" s="13" customFormat="1" ht="11.25">
      <c r="B381" s="193"/>
      <c r="C381" s="194"/>
      <c r="D381" s="195" t="s">
        <v>159</v>
      </c>
      <c r="E381" s="196" t="s">
        <v>20</v>
      </c>
      <c r="F381" s="197" t="s">
        <v>362</v>
      </c>
      <c r="G381" s="194"/>
      <c r="H381" s="196" t="s">
        <v>20</v>
      </c>
      <c r="I381" s="198"/>
      <c r="J381" s="194"/>
      <c r="K381" s="194"/>
      <c r="L381" s="199"/>
      <c r="M381" s="200"/>
      <c r="N381" s="201"/>
      <c r="O381" s="201"/>
      <c r="P381" s="201"/>
      <c r="Q381" s="201"/>
      <c r="R381" s="201"/>
      <c r="S381" s="201"/>
      <c r="T381" s="202"/>
      <c r="AT381" s="203" t="s">
        <v>159</v>
      </c>
      <c r="AU381" s="203" t="s">
        <v>82</v>
      </c>
      <c r="AV381" s="13" t="s">
        <v>22</v>
      </c>
      <c r="AW381" s="13" t="s">
        <v>35</v>
      </c>
      <c r="AX381" s="13" t="s">
        <v>73</v>
      </c>
      <c r="AY381" s="203" t="s">
        <v>113</v>
      </c>
    </row>
    <row r="382" spans="1:65" s="14" customFormat="1" ht="11.25">
      <c r="B382" s="204"/>
      <c r="C382" s="205"/>
      <c r="D382" s="195" t="s">
        <v>159</v>
      </c>
      <c r="E382" s="206" t="s">
        <v>20</v>
      </c>
      <c r="F382" s="207" t="s">
        <v>457</v>
      </c>
      <c r="G382" s="205"/>
      <c r="H382" s="208">
        <v>123.664</v>
      </c>
      <c r="I382" s="209"/>
      <c r="J382" s="205"/>
      <c r="K382" s="205"/>
      <c r="L382" s="210"/>
      <c r="M382" s="211"/>
      <c r="N382" s="212"/>
      <c r="O382" s="212"/>
      <c r="P382" s="212"/>
      <c r="Q382" s="212"/>
      <c r="R382" s="212"/>
      <c r="S382" s="212"/>
      <c r="T382" s="213"/>
      <c r="AT382" s="214" t="s">
        <v>159</v>
      </c>
      <c r="AU382" s="214" t="s">
        <v>82</v>
      </c>
      <c r="AV382" s="14" t="s">
        <v>82</v>
      </c>
      <c r="AW382" s="14" t="s">
        <v>35</v>
      </c>
      <c r="AX382" s="14" t="s">
        <v>73</v>
      </c>
      <c r="AY382" s="214" t="s">
        <v>113</v>
      </c>
    </row>
    <row r="383" spans="1:65" s="13" customFormat="1" ht="11.25">
      <c r="B383" s="193"/>
      <c r="C383" s="194"/>
      <c r="D383" s="195" t="s">
        <v>159</v>
      </c>
      <c r="E383" s="196" t="s">
        <v>20</v>
      </c>
      <c r="F383" s="197" t="s">
        <v>258</v>
      </c>
      <c r="G383" s="194"/>
      <c r="H383" s="196" t="s">
        <v>20</v>
      </c>
      <c r="I383" s="198"/>
      <c r="J383" s="194"/>
      <c r="K383" s="194"/>
      <c r="L383" s="199"/>
      <c r="M383" s="200"/>
      <c r="N383" s="201"/>
      <c r="O383" s="201"/>
      <c r="P383" s="201"/>
      <c r="Q383" s="201"/>
      <c r="R383" s="201"/>
      <c r="S383" s="201"/>
      <c r="T383" s="202"/>
      <c r="AT383" s="203" t="s">
        <v>159</v>
      </c>
      <c r="AU383" s="203" t="s">
        <v>82</v>
      </c>
      <c r="AV383" s="13" t="s">
        <v>22</v>
      </c>
      <c r="AW383" s="13" t="s">
        <v>35</v>
      </c>
      <c r="AX383" s="13" t="s">
        <v>73</v>
      </c>
      <c r="AY383" s="203" t="s">
        <v>113</v>
      </c>
    </row>
    <row r="384" spans="1:65" s="14" customFormat="1" ht="11.25">
      <c r="B384" s="204"/>
      <c r="C384" s="205"/>
      <c r="D384" s="195" t="s">
        <v>159</v>
      </c>
      <c r="E384" s="206" t="s">
        <v>20</v>
      </c>
      <c r="F384" s="207" t="s">
        <v>458</v>
      </c>
      <c r="G384" s="205"/>
      <c r="H384" s="208">
        <v>255.73</v>
      </c>
      <c r="I384" s="209"/>
      <c r="J384" s="205"/>
      <c r="K384" s="205"/>
      <c r="L384" s="210"/>
      <c r="M384" s="211"/>
      <c r="N384" s="212"/>
      <c r="O384" s="212"/>
      <c r="P384" s="212"/>
      <c r="Q384" s="212"/>
      <c r="R384" s="212"/>
      <c r="S384" s="212"/>
      <c r="T384" s="213"/>
      <c r="AT384" s="214" t="s">
        <v>159</v>
      </c>
      <c r="AU384" s="214" t="s">
        <v>82</v>
      </c>
      <c r="AV384" s="14" t="s">
        <v>82</v>
      </c>
      <c r="AW384" s="14" t="s">
        <v>35</v>
      </c>
      <c r="AX384" s="14" t="s">
        <v>73</v>
      </c>
      <c r="AY384" s="214" t="s">
        <v>113</v>
      </c>
    </row>
    <row r="385" spans="1:65" s="13" customFormat="1" ht="11.25">
      <c r="B385" s="193"/>
      <c r="C385" s="194"/>
      <c r="D385" s="195" t="s">
        <v>159</v>
      </c>
      <c r="E385" s="196" t="s">
        <v>20</v>
      </c>
      <c r="F385" s="197" t="s">
        <v>459</v>
      </c>
      <c r="G385" s="194"/>
      <c r="H385" s="196" t="s">
        <v>20</v>
      </c>
      <c r="I385" s="198"/>
      <c r="J385" s="194"/>
      <c r="K385" s="194"/>
      <c r="L385" s="199"/>
      <c r="M385" s="200"/>
      <c r="N385" s="201"/>
      <c r="O385" s="201"/>
      <c r="P385" s="201"/>
      <c r="Q385" s="201"/>
      <c r="R385" s="201"/>
      <c r="S385" s="201"/>
      <c r="T385" s="202"/>
      <c r="AT385" s="203" t="s">
        <v>159</v>
      </c>
      <c r="AU385" s="203" t="s">
        <v>82</v>
      </c>
      <c r="AV385" s="13" t="s">
        <v>22</v>
      </c>
      <c r="AW385" s="13" t="s">
        <v>35</v>
      </c>
      <c r="AX385" s="13" t="s">
        <v>73</v>
      </c>
      <c r="AY385" s="203" t="s">
        <v>113</v>
      </c>
    </row>
    <row r="386" spans="1:65" s="14" customFormat="1" ht="11.25">
      <c r="B386" s="204"/>
      <c r="C386" s="205"/>
      <c r="D386" s="195" t="s">
        <v>159</v>
      </c>
      <c r="E386" s="206" t="s">
        <v>20</v>
      </c>
      <c r="F386" s="207" t="s">
        <v>460</v>
      </c>
      <c r="G386" s="205"/>
      <c r="H386" s="208">
        <v>29.11</v>
      </c>
      <c r="I386" s="209"/>
      <c r="J386" s="205"/>
      <c r="K386" s="205"/>
      <c r="L386" s="210"/>
      <c r="M386" s="211"/>
      <c r="N386" s="212"/>
      <c r="O386" s="212"/>
      <c r="P386" s="212"/>
      <c r="Q386" s="212"/>
      <c r="R386" s="212"/>
      <c r="S386" s="212"/>
      <c r="T386" s="213"/>
      <c r="AT386" s="214" t="s">
        <v>159</v>
      </c>
      <c r="AU386" s="214" t="s">
        <v>82</v>
      </c>
      <c r="AV386" s="14" t="s">
        <v>82</v>
      </c>
      <c r="AW386" s="14" t="s">
        <v>35</v>
      </c>
      <c r="AX386" s="14" t="s">
        <v>73</v>
      </c>
      <c r="AY386" s="214" t="s">
        <v>113</v>
      </c>
    </row>
    <row r="387" spans="1:65" s="13" customFormat="1" ht="11.25">
      <c r="B387" s="193"/>
      <c r="C387" s="194"/>
      <c r="D387" s="195" t="s">
        <v>159</v>
      </c>
      <c r="E387" s="196" t="s">
        <v>20</v>
      </c>
      <c r="F387" s="197" t="s">
        <v>461</v>
      </c>
      <c r="G387" s="194"/>
      <c r="H387" s="196" t="s">
        <v>20</v>
      </c>
      <c r="I387" s="198"/>
      <c r="J387" s="194"/>
      <c r="K387" s="194"/>
      <c r="L387" s="199"/>
      <c r="M387" s="200"/>
      <c r="N387" s="201"/>
      <c r="O387" s="201"/>
      <c r="P387" s="201"/>
      <c r="Q387" s="201"/>
      <c r="R387" s="201"/>
      <c r="S387" s="201"/>
      <c r="T387" s="202"/>
      <c r="AT387" s="203" t="s">
        <v>159</v>
      </c>
      <c r="AU387" s="203" t="s">
        <v>82</v>
      </c>
      <c r="AV387" s="13" t="s">
        <v>22</v>
      </c>
      <c r="AW387" s="13" t="s">
        <v>35</v>
      </c>
      <c r="AX387" s="13" t="s">
        <v>73</v>
      </c>
      <c r="AY387" s="203" t="s">
        <v>113</v>
      </c>
    </row>
    <row r="388" spans="1:65" s="14" customFormat="1" ht="11.25">
      <c r="B388" s="204"/>
      <c r="C388" s="205"/>
      <c r="D388" s="195" t="s">
        <v>159</v>
      </c>
      <c r="E388" s="206" t="s">
        <v>20</v>
      </c>
      <c r="F388" s="207" t="s">
        <v>462</v>
      </c>
      <c r="G388" s="205"/>
      <c r="H388" s="208">
        <v>69</v>
      </c>
      <c r="I388" s="209"/>
      <c r="J388" s="205"/>
      <c r="K388" s="205"/>
      <c r="L388" s="210"/>
      <c r="M388" s="211"/>
      <c r="N388" s="212"/>
      <c r="O388" s="212"/>
      <c r="P388" s="212"/>
      <c r="Q388" s="212"/>
      <c r="R388" s="212"/>
      <c r="S388" s="212"/>
      <c r="T388" s="213"/>
      <c r="AT388" s="214" t="s">
        <v>159</v>
      </c>
      <c r="AU388" s="214" t="s">
        <v>82</v>
      </c>
      <c r="AV388" s="14" t="s">
        <v>82</v>
      </c>
      <c r="AW388" s="14" t="s">
        <v>35</v>
      </c>
      <c r="AX388" s="14" t="s">
        <v>73</v>
      </c>
      <c r="AY388" s="214" t="s">
        <v>113</v>
      </c>
    </row>
    <row r="389" spans="1:65" s="13" customFormat="1" ht="11.25">
      <c r="B389" s="193"/>
      <c r="C389" s="194"/>
      <c r="D389" s="195" t="s">
        <v>159</v>
      </c>
      <c r="E389" s="196" t="s">
        <v>20</v>
      </c>
      <c r="F389" s="197" t="s">
        <v>362</v>
      </c>
      <c r="G389" s="194"/>
      <c r="H389" s="196" t="s">
        <v>20</v>
      </c>
      <c r="I389" s="198"/>
      <c r="J389" s="194"/>
      <c r="K389" s="194"/>
      <c r="L389" s="199"/>
      <c r="M389" s="200"/>
      <c r="N389" s="201"/>
      <c r="O389" s="201"/>
      <c r="P389" s="201"/>
      <c r="Q389" s="201"/>
      <c r="R389" s="201"/>
      <c r="S389" s="201"/>
      <c r="T389" s="202"/>
      <c r="AT389" s="203" t="s">
        <v>159</v>
      </c>
      <c r="AU389" s="203" t="s">
        <v>82</v>
      </c>
      <c r="AV389" s="13" t="s">
        <v>22</v>
      </c>
      <c r="AW389" s="13" t="s">
        <v>35</v>
      </c>
      <c r="AX389" s="13" t="s">
        <v>73</v>
      </c>
      <c r="AY389" s="203" t="s">
        <v>113</v>
      </c>
    </row>
    <row r="390" spans="1:65" s="14" customFormat="1" ht="11.25">
      <c r="B390" s="204"/>
      <c r="C390" s="205"/>
      <c r="D390" s="195" t="s">
        <v>159</v>
      </c>
      <c r="E390" s="206" t="s">
        <v>20</v>
      </c>
      <c r="F390" s="207" t="s">
        <v>467</v>
      </c>
      <c r="G390" s="205"/>
      <c r="H390" s="208">
        <v>45.08</v>
      </c>
      <c r="I390" s="209"/>
      <c r="J390" s="205"/>
      <c r="K390" s="205"/>
      <c r="L390" s="210"/>
      <c r="M390" s="211"/>
      <c r="N390" s="212"/>
      <c r="O390" s="212"/>
      <c r="P390" s="212"/>
      <c r="Q390" s="212"/>
      <c r="R390" s="212"/>
      <c r="S390" s="212"/>
      <c r="T390" s="213"/>
      <c r="AT390" s="214" t="s">
        <v>159</v>
      </c>
      <c r="AU390" s="214" t="s">
        <v>82</v>
      </c>
      <c r="AV390" s="14" t="s">
        <v>82</v>
      </c>
      <c r="AW390" s="14" t="s">
        <v>35</v>
      </c>
      <c r="AX390" s="14" t="s">
        <v>73</v>
      </c>
      <c r="AY390" s="214" t="s">
        <v>113</v>
      </c>
    </row>
    <row r="391" spans="1:65" s="13" customFormat="1" ht="11.25">
      <c r="B391" s="193"/>
      <c r="C391" s="194"/>
      <c r="D391" s="195" t="s">
        <v>159</v>
      </c>
      <c r="E391" s="196" t="s">
        <v>20</v>
      </c>
      <c r="F391" s="197" t="s">
        <v>362</v>
      </c>
      <c r="G391" s="194"/>
      <c r="H391" s="196" t="s">
        <v>20</v>
      </c>
      <c r="I391" s="198"/>
      <c r="J391" s="194"/>
      <c r="K391" s="194"/>
      <c r="L391" s="199"/>
      <c r="M391" s="200"/>
      <c r="N391" s="201"/>
      <c r="O391" s="201"/>
      <c r="P391" s="201"/>
      <c r="Q391" s="201"/>
      <c r="R391" s="201"/>
      <c r="S391" s="201"/>
      <c r="T391" s="202"/>
      <c r="AT391" s="203" t="s">
        <v>159</v>
      </c>
      <c r="AU391" s="203" t="s">
        <v>82</v>
      </c>
      <c r="AV391" s="13" t="s">
        <v>22</v>
      </c>
      <c r="AW391" s="13" t="s">
        <v>35</v>
      </c>
      <c r="AX391" s="13" t="s">
        <v>73</v>
      </c>
      <c r="AY391" s="203" t="s">
        <v>113</v>
      </c>
    </row>
    <row r="392" spans="1:65" s="14" customFormat="1" ht="11.25">
      <c r="B392" s="204"/>
      <c r="C392" s="205"/>
      <c r="D392" s="195" t="s">
        <v>159</v>
      </c>
      <c r="E392" s="206" t="s">
        <v>20</v>
      </c>
      <c r="F392" s="207" t="s">
        <v>468</v>
      </c>
      <c r="G392" s="205"/>
      <c r="H392" s="208">
        <v>69.2</v>
      </c>
      <c r="I392" s="209"/>
      <c r="J392" s="205"/>
      <c r="K392" s="205"/>
      <c r="L392" s="210"/>
      <c r="M392" s="211"/>
      <c r="N392" s="212"/>
      <c r="O392" s="212"/>
      <c r="P392" s="212"/>
      <c r="Q392" s="212"/>
      <c r="R392" s="212"/>
      <c r="S392" s="212"/>
      <c r="T392" s="213"/>
      <c r="AT392" s="214" t="s">
        <v>159</v>
      </c>
      <c r="AU392" s="214" t="s">
        <v>82</v>
      </c>
      <c r="AV392" s="14" t="s">
        <v>82</v>
      </c>
      <c r="AW392" s="14" t="s">
        <v>35</v>
      </c>
      <c r="AX392" s="14" t="s">
        <v>73</v>
      </c>
      <c r="AY392" s="214" t="s">
        <v>113</v>
      </c>
    </row>
    <row r="393" spans="1:65" s="13" customFormat="1" ht="11.25">
      <c r="B393" s="193"/>
      <c r="C393" s="194"/>
      <c r="D393" s="195" t="s">
        <v>159</v>
      </c>
      <c r="E393" s="196" t="s">
        <v>20</v>
      </c>
      <c r="F393" s="197" t="s">
        <v>362</v>
      </c>
      <c r="G393" s="194"/>
      <c r="H393" s="196" t="s">
        <v>20</v>
      </c>
      <c r="I393" s="198"/>
      <c r="J393" s="194"/>
      <c r="K393" s="194"/>
      <c r="L393" s="199"/>
      <c r="M393" s="200"/>
      <c r="N393" s="201"/>
      <c r="O393" s="201"/>
      <c r="P393" s="201"/>
      <c r="Q393" s="201"/>
      <c r="R393" s="201"/>
      <c r="S393" s="201"/>
      <c r="T393" s="202"/>
      <c r="AT393" s="203" t="s">
        <v>159</v>
      </c>
      <c r="AU393" s="203" t="s">
        <v>82</v>
      </c>
      <c r="AV393" s="13" t="s">
        <v>22</v>
      </c>
      <c r="AW393" s="13" t="s">
        <v>35</v>
      </c>
      <c r="AX393" s="13" t="s">
        <v>73</v>
      </c>
      <c r="AY393" s="203" t="s">
        <v>113</v>
      </c>
    </row>
    <row r="394" spans="1:65" s="14" customFormat="1" ht="11.25">
      <c r="B394" s="204"/>
      <c r="C394" s="205"/>
      <c r="D394" s="195" t="s">
        <v>159</v>
      </c>
      <c r="E394" s="206" t="s">
        <v>20</v>
      </c>
      <c r="F394" s="207" t="s">
        <v>473</v>
      </c>
      <c r="G394" s="205"/>
      <c r="H394" s="208">
        <v>4</v>
      </c>
      <c r="I394" s="209"/>
      <c r="J394" s="205"/>
      <c r="K394" s="205"/>
      <c r="L394" s="210"/>
      <c r="M394" s="211"/>
      <c r="N394" s="212"/>
      <c r="O394" s="212"/>
      <c r="P394" s="212"/>
      <c r="Q394" s="212"/>
      <c r="R394" s="212"/>
      <c r="S394" s="212"/>
      <c r="T394" s="213"/>
      <c r="AT394" s="214" t="s">
        <v>159</v>
      </c>
      <c r="AU394" s="214" t="s">
        <v>82</v>
      </c>
      <c r="AV394" s="14" t="s">
        <v>82</v>
      </c>
      <c r="AW394" s="14" t="s">
        <v>35</v>
      </c>
      <c r="AX394" s="14" t="s">
        <v>73</v>
      </c>
      <c r="AY394" s="214" t="s">
        <v>113</v>
      </c>
    </row>
    <row r="395" spans="1:65" s="13" customFormat="1" ht="11.25">
      <c r="B395" s="193"/>
      <c r="C395" s="194"/>
      <c r="D395" s="195" t="s">
        <v>159</v>
      </c>
      <c r="E395" s="196" t="s">
        <v>20</v>
      </c>
      <c r="F395" s="197" t="s">
        <v>362</v>
      </c>
      <c r="G395" s="194"/>
      <c r="H395" s="196" t="s">
        <v>20</v>
      </c>
      <c r="I395" s="198"/>
      <c r="J395" s="194"/>
      <c r="K395" s="194"/>
      <c r="L395" s="199"/>
      <c r="M395" s="200"/>
      <c r="N395" s="201"/>
      <c r="O395" s="201"/>
      <c r="P395" s="201"/>
      <c r="Q395" s="201"/>
      <c r="R395" s="201"/>
      <c r="S395" s="201"/>
      <c r="T395" s="202"/>
      <c r="AT395" s="203" t="s">
        <v>159</v>
      </c>
      <c r="AU395" s="203" t="s">
        <v>82</v>
      </c>
      <c r="AV395" s="13" t="s">
        <v>22</v>
      </c>
      <c r="AW395" s="13" t="s">
        <v>35</v>
      </c>
      <c r="AX395" s="13" t="s">
        <v>73</v>
      </c>
      <c r="AY395" s="203" t="s">
        <v>113</v>
      </c>
    </row>
    <row r="396" spans="1:65" s="14" customFormat="1" ht="11.25">
      <c r="B396" s="204"/>
      <c r="C396" s="205"/>
      <c r="D396" s="195" t="s">
        <v>159</v>
      </c>
      <c r="E396" s="206" t="s">
        <v>20</v>
      </c>
      <c r="F396" s="207" t="s">
        <v>473</v>
      </c>
      <c r="G396" s="205"/>
      <c r="H396" s="208">
        <v>4</v>
      </c>
      <c r="I396" s="209"/>
      <c r="J396" s="205"/>
      <c r="K396" s="205"/>
      <c r="L396" s="210"/>
      <c r="M396" s="211"/>
      <c r="N396" s="212"/>
      <c r="O396" s="212"/>
      <c r="P396" s="212"/>
      <c r="Q396" s="212"/>
      <c r="R396" s="212"/>
      <c r="S396" s="212"/>
      <c r="T396" s="213"/>
      <c r="AT396" s="214" t="s">
        <v>159</v>
      </c>
      <c r="AU396" s="214" t="s">
        <v>82</v>
      </c>
      <c r="AV396" s="14" t="s">
        <v>82</v>
      </c>
      <c r="AW396" s="14" t="s">
        <v>35</v>
      </c>
      <c r="AX396" s="14" t="s">
        <v>73</v>
      </c>
      <c r="AY396" s="214" t="s">
        <v>113</v>
      </c>
    </row>
    <row r="397" spans="1:65" s="13" customFormat="1" ht="11.25">
      <c r="B397" s="193"/>
      <c r="C397" s="194"/>
      <c r="D397" s="195" t="s">
        <v>159</v>
      </c>
      <c r="E397" s="196" t="s">
        <v>20</v>
      </c>
      <c r="F397" s="197" t="s">
        <v>478</v>
      </c>
      <c r="G397" s="194"/>
      <c r="H397" s="196" t="s">
        <v>20</v>
      </c>
      <c r="I397" s="198"/>
      <c r="J397" s="194"/>
      <c r="K397" s="194"/>
      <c r="L397" s="199"/>
      <c r="M397" s="200"/>
      <c r="N397" s="201"/>
      <c r="O397" s="201"/>
      <c r="P397" s="201"/>
      <c r="Q397" s="201"/>
      <c r="R397" s="201"/>
      <c r="S397" s="201"/>
      <c r="T397" s="202"/>
      <c r="AT397" s="203" t="s">
        <v>159</v>
      </c>
      <c r="AU397" s="203" t="s">
        <v>82</v>
      </c>
      <c r="AV397" s="13" t="s">
        <v>22</v>
      </c>
      <c r="AW397" s="13" t="s">
        <v>35</v>
      </c>
      <c r="AX397" s="13" t="s">
        <v>73</v>
      </c>
      <c r="AY397" s="203" t="s">
        <v>113</v>
      </c>
    </row>
    <row r="398" spans="1:65" s="14" customFormat="1" ht="11.25">
      <c r="B398" s="204"/>
      <c r="C398" s="205"/>
      <c r="D398" s="195" t="s">
        <v>159</v>
      </c>
      <c r="E398" s="206" t="s">
        <v>20</v>
      </c>
      <c r="F398" s="207" t="s">
        <v>479</v>
      </c>
      <c r="G398" s="205"/>
      <c r="H398" s="208">
        <v>88.468000000000004</v>
      </c>
      <c r="I398" s="209"/>
      <c r="J398" s="205"/>
      <c r="K398" s="205"/>
      <c r="L398" s="210"/>
      <c r="M398" s="211"/>
      <c r="N398" s="212"/>
      <c r="O398" s="212"/>
      <c r="P398" s="212"/>
      <c r="Q398" s="212"/>
      <c r="R398" s="212"/>
      <c r="S398" s="212"/>
      <c r="T398" s="213"/>
      <c r="AT398" s="214" t="s">
        <v>159</v>
      </c>
      <c r="AU398" s="214" t="s">
        <v>82</v>
      </c>
      <c r="AV398" s="14" t="s">
        <v>82</v>
      </c>
      <c r="AW398" s="14" t="s">
        <v>35</v>
      </c>
      <c r="AX398" s="14" t="s">
        <v>73</v>
      </c>
      <c r="AY398" s="214" t="s">
        <v>113</v>
      </c>
    </row>
    <row r="399" spans="1:65" s="15" customFormat="1" ht="11.25">
      <c r="B399" s="215"/>
      <c r="C399" s="216"/>
      <c r="D399" s="195" t="s">
        <v>159</v>
      </c>
      <c r="E399" s="217" t="s">
        <v>20</v>
      </c>
      <c r="F399" s="218" t="s">
        <v>162</v>
      </c>
      <c r="G399" s="216"/>
      <c r="H399" s="219">
        <v>688.25199999999995</v>
      </c>
      <c r="I399" s="220"/>
      <c r="J399" s="216"/>
      <c r="K399" s="216"/>
      <c r="L399" s="221"/>
      <c r="M399" s="222"/>
      <c r="N399" s="223"/>
      <c r="O399" s="223"/>
      <c r="P399" s="223"/>
      <c r="Q399" s="223"/>
      <c r="R399" s="223"/>
      <c r="S399" s="223"/>
      <c r="T399" s="224"/>
      <c r="AT399" s="225" t="s">
        <v>159</v>
      </c>
      <c r="AU399" s="225" t="s">
        <v>82</v>
      </c>
      <c r="AV399" s="15" t="s">
        <v>134</v>
      </c>
      <c r="AW399" s="15" t="s">
        <v>35</v>
      </c>
      <c r="AX399" s="15" t="s">
        <v>22</v>
      </c>
      <c r="AY399" s="225" t="s">
        <v>113</v>
      </c>
    </row>
    <row r="400" spans="1:65" s="2" customFormat="1" ht="14.45" customHeight="1">
      <c r="A400" s="36"/>
      <c r="B400" s="37"/>
      <c r="C400" s="175" t="s">
        <v>480</v>
      </c>
      <c r="D400" s="175" t="s">
        <v>116</v>
      </c>
      <c r="E400" s="176" t="s">
        <v>481</v>
      </c>
      <c r="F400" s="177" t="s">
        <v>482</v>
      </c>
      <c r="G400" s="178" t="s">
        <v>157</v>
      </c>
      <c r="H400" s="179">
        <v>599.78399999999999</v>
      </c>
      <c r="I400" s="180"/>
      <c r="J400" s="181">
        <f>ROUND(I400*H400,2)</f>
        <v>0</v>
      </c>
      <c r="K400" s="177" t="s">
        <v>119</v>
      </c>
      <c r="L400" s="41"/>
      <c r="M400" s="182" t="s">
        <v>20</v>
      </c>
      <c r="N400" s="183" t="s">
        <v>44</v>
      </c>
      <c r="O400" s="66"/>
      <c r="P400" s="184">
        <f>O400*H400</f>
        <v>0</v>
      </c>
      <c r="Q400" s="184">
        <v>0</v>
      </c>
      <c r="R400" s="184">
        <f>Q400*H400</f>
        <v>0</v>
      </c>
      <c r="S400" s="184">
        <v>0</v>
      </c>
      <c r="T400" s="185">
        <f>S400*H400</f>
        <v>0</v>
      </c>
      <c r="U400" s="36"/>
      <c r="V400" s="36"/>
      <c r="W400" s="36"/>
      <c r="X400" s="36"/>
      <c r="Y400" s="36"/>
      <c r="Z400" s="36"/>
      <c r="AA400" s="36"/>
      <c r="AB400" s="36"/>
      <c r="AC400" s="36"/>
      <c r="AD400" s="36"/>
      <c r="AE400" s="36"/>
      <c r="AR400" s="186" t="s">
        <v>242</v>
      </c>
      <c r="AT400" s="186" t="s">
        <v>116</v>
      </c>
      <c r="AU400" s="186" t="s">
        <v>82</v>
      </c>
      <c r="AY400" s="19" t="s">
        <v>113</v>
      </c>
      <c r="BE400" s="187">
        <f>IF(N400="základní",J400,0)</f>
        <v>0</v>
      </c>
      <c r="BF400" s="187">
        <f>IF(N400="snížená",J400,0)</f>
        <v>0</v>
      </c>
      <c r="BG400" s="187">
        <f>IF(N400="zákl. přenesená",J400,0)</f>
        <v>0</v>
      </c>
      <c r="BH400" s="187">
        <f>IF(N400="sníž. přenesená",J400,0)</f>
        <v>0</v>
      </c>
      <c r="BI400" s="187">
        <f>IF(N400="nulová",J400,0)</f>
        <v>0</v>
      </c>
      <c r="BJ400" s="19" t="s">
        <v>22</v>
      </c>
      <c r="BK400" s="187">
        <f>ROUND(I400*H400,2)</f>
        <v>0</v>
      </c>
      <c r="BL400" s="19" t="s">
        <v>242</v>
      </c>
      <c r="BM400" s="186" t="s">
        <v>483</v>
      </c>
    </row>
    <row r="401" spans="1:51" s="2" customFormat="1" ht="39">
      <c r="A401" s="36"/>
      <c r="B401" s="37"/>
      <c r="C401" s="38"/>
      <c r="D401" s="195" t="s">
        <v>169</v>
      </c>
      <c r="E401" s="38"/>
      <c r="F401" s="226" t="s">
        <v>484</v>
      </c>
      <c r="G401" s="38"/>
      <c r="H401" s="38"/>
      <c r="I401" s="227"/>
      <c r="J401" s="38"/>
      <c r="K401" s="38"/>
      <c r="L401" s="41"/>
      <c r="M401" s="228"/>
      <c r="N401" s="229"/>
      <c r="O401" s="66"/>
      <c r="P401" s="66"/>
      <c r="Q401" s="66"/>
      <c r="R401" s="66"/>
      <c r="S401" s="66"/>
      <c r="T401" s="67"/>
      <c r="U401" s="36"/>
      <c r="V401" s="36"/>
      <c r="W401" s="36"/>
      <c r="X401" s="36"/>
      <c r="Y401" s="36"/>
      <c r="Z401" s="36"/>
      <c r="AA401" s="36"/>
      <c r="AB401" s="36"/>
      <c r="AC401" s="36"/>
      <c r="AD401" s="36"/>
      <c r="AE401" s="36"/>
      <c r="AT401" s="19" t="s">
        <v>169</v>
      </c>
      <c r="AU401" s="19" t="s">
        <v>82</v>
      </c>
    </row>
    <row r="402" spans="1:51" s="13" customFormat="1" ht="11.25">
      <c r="B402" s="193"/>
      <c r="C402" s="194"/>
      <c r="D402" s="195" t="s">
        <v>159</v>
      </c>
      <c r="E402" s="196" t="s">
        <v>20</v>
      </c>
      <c r="F402" s="197" t="s">
        <v>362</v>
      </c>
      <c r="G402" s="194"/>
      <c r="H402" s="196" t="s">
        <v>20</v>
      </c>
      <c r="I402" s="198"/>
      <c r="J402" s="194"/>
      <c r="K402" s="194"/>
      <c r="L402" s="199"/>
      <c r="M402" s="200"/>
      <c r="N402" s="201"/>
      <c r="O402" s="201"/>
      <c r="P402" s="201"/>
      <c r="Q402" s="201"/>
      <c r="R402" s="201"/>
      <c r="S402" s="201"/>
      <c r="T402" s="202"/>
      <c r="AT402" s="203" t="s">
        <v>159</v>
      </c>
      <c r="AU402" s="203" t="s">
        <v>82</v>
      </c>
      <c r="AV402" s="13" t="s">
        <v>22</v>
      </c>
      <c r="AW402" s="13" t="s">
        <v>35</v>
      </c>
      <c r="AX402" s="13" t="s">
        <v>73</v>
      </c>
      <c r="AY402" s="203" t="s">
        <v>113</v>
      </c>
    </row>
    <row r="403" spans="1:51" s="14" customFormat="1" ht="11.25">
      <c r="B403" s="204"/>
      <c r="C403" s="205"/>
      <c r="D403" s="195" t="s">
        <v>159</v>
      </c>
      <c r="E403" s="206" t="s">
        <v>20</v>
      </c>
      <c r="F403" s="207" t="s">
        <v>457</v>
      </c>
      <c r="G403" s="205"/>
      <c r="H403" s="208">
        <v>123.664</v>
      </c>
      <c r="I403" s="209"/>
      <c r="J403" s="205"/>
      <c r="K403" s="205"/>
      <c r="L403" s="210"/>
      <c r="M403" s="211"/>
      <c r="N403" s="212"/>
      <c r="O403" s="212"/>
      <c r="P403" s="212"/>
      <c r="Q403" s="212"/>
      <c r="R403" s="212"/>
      <c r="S403" s="212"/>
      <c r="T403" s="213"/>
      <c r="AT403" s="214" t="s">
        <v>159</v>
      </c>
      <c r="AU403" s="214" t="s">
        <v>82</v>
      </c>
      <c r="AV403" s="14" t="s">
        <v>82</v>
      </c>
      <c r="AW403" s="14" t="s">
        <v>35</v>
      </c>
      <c r="AX403" s="14" t="s">
        <v>73</v>
      </c>
      <c r="AY403" s="214" t="s">
        <v>113</v>
      </c>
    </row>
    <row r="404" spans="1:51" s="13" customFormat="1" ht="11.25">
      <c r="B404" s="193"/>
      <c r="C404" s="194"/>
      <c r="D404" s="195" t="s">
        <v>159</v>
      </c>
      <c r="E404" s="196" t="s">
        <v>20</v>
      </c>
      <c r="F404" s="197" t="s">
        <v>258</v>
      </c>
      <c r="G404" s="194"/>
      <c r="H404" s="196" t="s">
        <v>20</v>
      </c>
      <c r="I404" s="198"/>
      <c r="J404" s="194"/>
      <c r="K404" s="194"/>
      <c r="L404" s="199"/>
      <c r="M404" s="200"/>
      <c r="N404" s="201"/>
      <c r="O404" s="201"/>
      <c r="P404" s="201"/>
      <c r="Q404" s="201"/>
      <c r="R404" s="201"/>
      <c r="S404" s="201"/>
      <c r="T404" s="202"/>
      <c r="AT404" s="203" t="s">
        <v>159</v>
      </c>
      <c r="AU404" s="203" t="s">
        <v>82</v>
      </c>
      <c r="AV404" s="13" t="s">
        <v>22</v>
      </c>
      <c r="AW404" s="13" t="s">
        <v>35</v>
      </c>
      <c r="AX404" s="13" t="s">
        <v>73</v>
      </c>
      <c r="AY404" s="203" t="s">
        <v>113</v>
      </c>
    </row>
    <row r="405" spans="1:51" s="14" customFormat="1" ht="11.25">
      <c r="B405" s="204"/>
      <c r="C405" s="205"/>
      <c r="D405" s="195" t="s">
        <v>159</v>
      </c>
      <c r="E405" s="206" t="s">
        <v>20</v>
      </c>
      <c r="F405" s="207" t="s">
        <v>458</v>
      </c>
      <c r="G405" s="205"/>
      <c r="H405" s="208">
        <v>255.73</v>
      </c>
      <c r="I405" s="209"/>
      <c r="J405" s="205"/>
      <c r="K405" s="205"/>
      <c r="L405" s="210"/>
      <c r="M405" s="211"/>
      <c r="N405" s="212"/>
      <c r="O405" s="212"/>
      <c r="P405" s="212"/>
      <c r="Q405" s="212"/>
      <c r="R405" s="212"/>
      <c r="S405" s="212"/>
      <c r="T405" s="213"/>
      <c r="AT405" s="214" t="s">
        <v>159</v>
      </c>
      <c r="AU405" s="214" t="s">
        <v>82</v>
      </c>
      <c r="AV405" s="14" t="s">
        <v>82</v>
      </c>
      <c r="AW405" s="14" t="s">
        <v>35</v>
      </c>
      <c r="AX405" s="14" t="s">
        <v>73</v>
      </c>
      <c r="AY405" s="214" t="s">
        <v>113</v>
      </c>
    </row>
    <row r="406" spans="1:51" s="13" customFormat="1" ht="11.25">
      <c r="B406" s="193"/>
      <c r="C406" s="194"/>
      <c r="D406" s="195" t="s">
        <v>159</v>
      </c>
      <c r="E406" s="196" t="s">
        <v>20</v>
      </c>
      <c r="F406" s="197" t="s">
        <v>459</v>
      </c>
      <c r="G406" s="194"/>
      <c r="H406" s="196" t="s">
        <v>20</v>
      </c>
      <c r="I406" s="198"/>
      <c r="J406" s="194"/>
      <c r="K406" s="194"/>
      <c r="L406" s="199"/>
      <c r="M406" s="200"/>
      <c r="N406" s="201"/>
      <c r="O406" s="201"/>
      <c r="P406" s="201"/>
      <c r="Q406" s="201"/>
      <c r="R406" s="201"/>
      <c r="S406" s="201"/>
      <c r="T406" s="202"/>
      <c r="AT406" s="203" t="s">
        <v>159</v>
      </c>
      <c r="AU406" s="203" t="s">
        <v>82</v>
      </c>
      <c r="AV406" s="13" t="s">
        <v>22</v>
      </c>
      <c r="AW406" s="13" t="s">
        <v>35</v>
      </c>
      <c r="AX406" s="13" t="s">
        <v>73</v>
      </c>
      <c r="AY406" s="203" t="s">
        <v>113</v>
      </c>
    </row>
    <row r="407" spans="1:51" s="14" customFormat="1" ht="11.25">
      <c r="B407" s="204"/>
      <c r="C407" s="205"/>
      <c r="D407" s="195" t="s">
        <v>159</v>
      </c>
      <c r="E407" s="206" t="s">
        <v>20</v>
      </c>
      <c r="F407" s="207" t="s">
        <v>460</v>
      </c>
      <c r="G407" s="205"/>
      <c r="H407" s="208">
        <v>29.11</v>
      </c>
      <c r="I407" s="209"/>
      <c r="J407" s="205"/>
      <c r="K407" s="205"/>
      <c r="L407" s="210"/>
      <c r="M407" s="211"/>
      <c r="N407" s="212"/>
      <c r="O407" s="212"/>
      <c r="P407" s="212"/>
      <c r="Q407" s="212"/>
      <c r="R407" s="212"/>
      <c r="S407" s="212"/>
      <c r="T407" s="213"/>
      <c r="AT407" s="214" t="s">
        <v>159</v>
      </c>
      <c r="AU407" s="214" t="s">
        <v>82</v>
      </c>
      <c r="AV407" s="14" t="s">
        <v>82</v>
      </c>
      <c r="AW407" s="14" t="s">
        <v>35</v>
      </c>
      <c r="AX407" s="14" t="s">
        <v>73</v>
      </c>
      <c r="AY407" s="214" t="s">
        <v>113</v>
      </c>
    </row>
    <row r="408" spans="1:51" s="13" customFormat="1" ht="11.25">
      <c r="B408" s="193"/>
      <c r="C408" s="194"/>
      <c r="D408" s="195" t="s">
        <v>159</v>
      </c>
      <c r="E408" s="196" t="s">
        <v>20</v>
      </c>
      <c r="F408" s="197" t="s">
        <v>461</v>
      </c>
      <c r="G408" s="194"/>
      <c r="H408" s="196" t="s">
        <v>20</v>
      </c>
      <c r="I408" s="198"/>
      <c r="J408" s="194"/>
      <c r="K408" s="194"/>
      <c r="L408" s="199"/>
      <c r="M408" s="200"/>
      <c r="N408" s="201"/>
      <c r="O408" s="201"/>
      <c r="P408" s="201"/>
      <c r="Q408" s="201"/>
      <c r="R408" s="201"/>
      <c r="S408" s="201"/>
      <c r="T408" s="202"/>
      <c r="AT408" s="203" t="s">
        <v>159</v>
      </c>
      <c r="AU408" s="203" t="s">
        <v>82</v>
      </c>
      <c r="AV408" s="13" t="s">
        <v>22</v>
      </c>
      <c r="AW408" s="13" t="s">
        <v>35</v>
      </c>
      <c r="AX408" s="13" t="s">
        <v>73</v>
      </c>
      <c r="AY408" s="203" t="s">
        <v>113</v>
      </c>
    </row>
    <row r="409" spans="1:51" s="14" customFormat="1" ht="11.25">
      <c r="B409" s="204"/>
      <c r="C409" s="205"/>
      <c r="D409" s="195" t="s">
        <v>159</v>
      </c>
      <c r="E409" s="206" t="s">
        <v>20</v>
      </c>
      <c r="F409" s="207" t="s">
        <v>462</v>
      </c>
      <c r="G409" s="205"/>
      <c r="H409" s="208">
        <v>69</v>
      </c>
      <c r="I409" s="209"/>
      <c r="J409" s="205"/>
      <c r="K409" s="205"/>
      <c r="L409" s="210"/>
      <c r="M409" s="211"/>
      <c r="N409" s="212"/>
      <c r="O409" s="212"/>
      <c r="P409" s="212"/>
      <c r="Q409" s="212"/>
      <c r="R409" s="212"/>
      <c r="S409" s="212"/>
      <c r="T409" s="213"/>
      <c r="AT409" s="214" t="s">
        <v>159</v>
      </c>
      <c r="AU409" s="214" t="s">
        <v>82</v>
      </c>
      <c r="AV409" s="14" t="s">
        <v>82</v>
      </c>
      <c r="AW409" s="14" t="s">
        <v>35</v>
      </c>
      <c r="AX409" s="14" t="s">
        <v>73</v>
      </c>
      <c r="AY409" s="214" t="s">
        <v>113</v>
      </c>
    </row>
    <row r="410" spans="1:51" s="13" customFormat="1" ht="11.25">
      <c r="B410" s="193"/>
      <c r="C410" s="194"/>
      <c r="D410" s="195" t="s">
        <v>159</v>
      </c>
      <c r="E410" s="196" t="s">
        <v>20</v>
      </c>
      <c r="F410" s="197" t="s">
        <v>362</v>
      </c>
      <c r="G410" s="194"/>
      <c r="H410" s="196" t="s">
        <v>20</v>
      </c>
      <c r="I410" s="198"/>
      <c r="J410" s="194"/>
      <c r="K410" s="194"/>
      <c r="L410" s="199"/>
      <c r="M410" s="200"/>
      <c r="N410" s="201"/>
      <c r="O410" s="201"/>
      <c r="P410" s="201"/>
      <c r="Q410" s="201"/>
      <c r="R410" s="201"/>
      <c r="S410" s="201"/>
      <c r="T410" s="202"/>
      <c r="AT410" s="203" t="s">
        <v>159</v>
      </c>
      <c r="AU410" s="203" t="s">
        <v>82</v>
      </c>
      <c r="AV410" s="13" t="s">
        <v>22</v>
      </c>
      <c r="AW410" s="13" t="s">
        <v>35</v>
      </c>
      <c r="AX410" s="13" t="s">
        <v>73</v>
      </c>
      <c r="AY410" s="203" t="s">
        <v>113</v>
      </c>
    </row>
    <row r="411" spans="1:51" s="14" customFormat="1" ht="11.25">
      <c r="B411" s="204"/>
      <c r="C411" s="205"/>
      <c r="D411" s="195" t="s">
        <v>159</v>
      </c>
      <c r="E411" s="206" t="s">
        <v>20</v>
      </c>
      <c r="F411" s="207" t="s">
        <v>467</v>
      </c>
      <c r="G411" s="205"/>
      <c r="H411" s="208">
        <v>45.08</v>
      </c>
      <c r="I411" s="209"/>
      <c r="J411" s="205"/>
      <c r="K411" s="205"/>
      <c r="L411" s="210"/>
      <c r="M411" s="211"/>
      <c r="N411" s="212"/>
      <c r="O411" s="212"/>
      <c r="P411" s="212"/>
      <c r="Q411" s="212"/>
      <c r="R411" s="212"/>
      <c r="S411" s="212"/>
      <c r="T411" s="213"/>
      <c r="AT411" s="214" t="s">
        <v>159</v>
      </c>
      <c r="AU411" s="214" t="s">
        <v>82</v>
      </c>
      <c r="AV411" s="14" t="s">
        <v>82</v>
      </c>
      <c r="AW411" s="14" t="s">
        <v>35</v>
      </c>
      <c r="AX411" s="14" t="s">
        <v>73</v>
      </c>
      <c r="AY411" s="214" t="s">
        <v>113</v>
      </c>
    </row>
    <row r="412" spans="1:51" s="13" customFormat="1" ht="11.25">
      <c r="B412" s="193"/>
      <c r="C412" s="194"/>
      <c r="D412" s="195" t="s">
        <v>159</v>
      </c>
      <c r="E412" s="196" t="s">
        <v>20</v>
      </c>
      <c r="F412" s="197" t="s">
        <v>362</v>
      </c>
      <c r="G412" s="194"/>
      <c r="H412" s="196" t="s">
        <v>20</v>
      </c>
      <c r="I412" s="198"/>
      <c r="J412" s="194"/>
      <c r="K412" s="194"/>
      <c r="L412" s="199"/>
      <c r="M412" s="200"/>
      <c r="N412" s="201"/>
      <c r="O412" s="201"/>
      <c r="P412" s="201"/>
      <c r="Q412" s="201"/>
      <c r="R412" s="201"/>
      <c r="S412" s="201"/>
      <c r="T412" s="202"/>
      <c r="AT412" s="203" t="s">
        <v>159</v>
      </c>
      <c r="AU412" s="203" t="s">
        <v>82</v>
      </c>
      <c r="AV412" s="13" t="s">
        <v>22</v>
      </c>
      <c r="AW412" s="13" t="s">
        <v>35</v>
      </c>
      <c r="AX412" s="13" t="s">
        <v>73</v>
      </c>
      <c r="AY412" s="203" t="s">
        <v>113</v>
      </c>
    </row>
    <row r="413" spans="1:51" s="14" customFormat="1" ht="11.25">
      <c r="B413" s="204"/>
      <c r="C413" s="205"/>
      <c r="D413" s="195" t="s">
        <v>159</v>
      </c>
      <c r="E413" s="206" t="s">
        <v>20</v>
      </c>
      <c r="F413" s="207" t="s">
        <v>468</v>
      </c>
      <c r="G413" s="205"/>
      <c r="H413" s="208">
        <v>69.2</v>
      </c>
      <c r="I413" s="209"/>
      <c r="J413" s="205"/>
      <c r="K413" s="205"/>
      <c r="L413" s="210"/>
      <c r="M413" s="211"/>
      <c r="N413" s="212"/>
      <c r="O413" s="212"/>
      <c r="P413" s="212"/>
      <c r="Q413" s="212"/>
      <c r="R413" s="212"/>
      <c r="S413" s="212"/>
      <c r="T413" s="213"/>
      <c r="AT413" s="214" t="s">
        <v>159</v>
      </c>
      <c r="AU413" s="214" t="s">
        <v>82</v>
      </c>
      <c r="AV413" s="14" t="s">
        <v>82</v>
      </c>
      <c r="AW413" s="14" t="s">
        <v>35</v>
      </c>
      <c r="AX413" s="14" t="s">
        <v>73</v>
      </c>
      <c r="AY413" s="214" t="s">
        <v>113</v>
      </c>
    </row>
    <row r="414" spans="1:51" s="13" customFormat="1" ht="11.25">
      <c r="B414" s="193"/>
      <c r="C414" s="194"/>
      <c r="D414" s="195" t="s">
        <v>159</v>
      </c>
      <c r="E414" s="196" t="s">
        <v>20</v>
      </c>
      <c r="F414" s="197" t="s">
        <v>362</v>
      </c>
      <c r="G414" s="194"/>
      <c r="H414" s="196" t="s">
        <v>20</v>
      </c>
      <c r="I414" s="198"/>
      <c r="J414" s="194"/>
      <c r="K414" s="194"/>
      <c r="L414" s="199"/>
      <c r="M414" s="200"/>
      <c r="N414" s="201"/>
      <c r="O414" s="201"/>
      <c r="P414" s="201"/>
      <c r="Q414" s="201"/>
      <c r="R414" s="201"/>
      <c r="S414" s="201"/>
      <c r="T414" s="202"/>
      <c r="AT414" s="203" t="s">
        <v>159</v>
      </c>
      <c r="AU414" s="203" t="s">
        <v>82</v>
      </c>
      <c r="AV414" s="13" t="s">
        <v>22</v>
      </c>
      <c r="AW414" s="13" t="s">
        <v>35</v>
      </c>
      <c r="AX414" s="13" t="s">
        <v>73</v>
      </c>
      <c r="AY414" s="203" t="s">
        <v>113</v>
      </c>
    </row>
    <row r="415" spans="1:51" s="14" customFormat="1" ht="11.25">
      <c r="B415" s="204"/>
      <c r="C415" s="205"/>
      <c r="D415" s="195" t="s">
        <v>159</v>
      </c>
      <c r="E415" s="206" t="s">
        <v>20</v>
      </c>
      <c r="F415" s="207" t="s">
        <v>473</v>
      </c>
      <c r="G415" s="205"/>
      <c r="H415" s="208">
        <v>4</v>
      </c>
      <c r="I415" s="209"/>
      <c r="J415" s="205"/>
      <c r="K415" s="205"/>
      <c r="L415" s="210"/>
      <c r="M415" s="211"/>
      <c r="N415" s="212"/>
      <c r="O415" s="212"/>
      <c r="P415" s="212"/>
      <c r="Q415" s="212"/>
      <c r="R415" s="212"/>
      <c r="S415" s="212"/>
      <c r="T415" s="213"/>
      <c r="AT415" s="214" t="s">
        <v>159</v>
      </c>
      <c r="AU415" s="214" t="s">
        <v>82</v>
      </c>
      <c r="AV415" s="14" t="s">
        <v>82</v>
      </c>
      <c r="AW415" s="14" t="s">
        <v>35</v>
      </c>
      <c r="AX415" s="14" t="s">
        <v>73</v>
      </c>
      <c r="AY415" s="214" t="s">
        <v>113</v>
      </c>
    </row>
    <row r="416" spans="1:51" s="13" customFormat="1" ht="11.25">
      <c r="B416" s="193"/>
      <c r="C416" s="194"/>
      <c r="D416" s="195" t="s">
        <v>159</v>
      </c>
      <c r="E416" s="196" t="s">
        <v>20</v>
      </c>
      <c r="F416" s="197" t="s">
        <v>362</v>
      </c>
      <c r="G416" s="194"/>
      <c r="H416" s="196" t="s">
        <v>20</v>
      </c>
      <c r="I416" s="198"/>
      <c r="J416" s="194"/>
      <c r="K416" s="194"/>
      <c r="L416" s="199"/>
      <c r="M416" s="200"/>
      <c r="N416" s="201"/>
      <c r="O416" s="201"/>
      <c r="P416" s="201"/>
      <c r="Q416" s="201"/>
      <c r="R416" s="201"/>
      <c r="S416" s="201"/>
      <c r="T416" s="202"/>
      <c r="AT416" s="203" t="s">
        <v>159</v>
      </c>
      <c r="AU416" s="203" t="s">
        <v>82</v>
      </c>
      <c r="AV416" s="13" t="s">
        <v>22</v>
      </c>
      <c r="AW416" s="13" t="s">
        <v>35</v>
      </c>
      <c r="AX416" s="13" t="s">
        <v>73</v>
      </c>
      <c r="AY416" s="203" t="s">
        <v>113</v>
      </c>
    </row>
    <row r="417" spans="1:65" s="14" customFormat="1" ht="11.25">
      <c r="B417" s="204"/>
      <c r="C417" s="205"/>
      <c r="D417" s="195" t="s">
        <v>159</v>
      </c>
      <c r="E417" s="206" t="s">
        <v>20</v>
      </c>
      <c r="F417" s="207" t="s">
        <v>473</v>
      </c>
      <c r="G417" s="205"/>
      <c r="H417" s="208">
        <v>4</v>
      </c>
      <c r="I417" s="209"/>
      <c r="J417" s="205"/>
      <c r="K417" s="205"/>
      <c r="L417" s="210"/>
      <c r="M417" s="211"/>
      <c r="N417" s="212"/>
      <c r="O417" s="212"/>
      <c r="P417" s="212"/>
      <c r="Q417" s="212"/>
      <c r="R417" s="212"/>
      <c r="S417" s="212"/>
      <c r="T417" s="213"/>
      <c r="AT417" s="214" t="s">
        <v>159</v>
      </c>
      <c r="AU417" s="214" t="s">
        <v>82</v>
      </c>
      <c r="AV417" s="14" t="s">
        <v>82</v>
      </c>
      <c r="AW417" s="14" t="s">
        <v>35</v>
      </c>
      <c r="AX417" s="14" t="s">
        <v>73</v>
      </c>
      <c r="AY417" s="214" t="s">
        <v>113</v>
      </c>
    </row>
    <row r="418" spans="1:65" s="15" customFormat="1" ht="11.25">
      <c r="B418" s="215"/>
      <c r="C418" s="216"/>
      <c r="D418" s="195" t="s">
        <v>159</v>
      </c>
      <c r="E418" s="217" t="s">
        <v>20</v>
      </c>
      <c r="F418" s="218" t="s">
        <v>162</v>
      </c>
      <c r="G418" s="216"/>
      <c r="H418" s="219">
        <v>599.78399999999999</v>
      </c>
      <c r="I418" s="220"/>
      <c r="J418" s="216"/>
      <c r="K418" s="216"/>
      <c r="L418" s="221"/>
      <c r="M418" s="222"/>
      <c r="N418" s="223"/>
      <c r="O418" s="223"/>
      <c r="P418" s="223"/>
      <c r="Q418" s="223"/>
      <c r="R418" s="223"/>
      <c r="S418" s="223"/>
      <c r="T418" s="224"/>
      <c r="AT418" s="225" t="s">
        <v>159</v>
      </c>
      <c r="AU418" s="225" t="s">
        <v>82</v>
      </c>
      <c r="AV418" s="15" t="s">
        <v>134</v>
      </c>
      <c r="AW418" s="15" t="s">
        <v>35</v>
      </c>
      <c r="AX418" s="15" t="s">
        <v>22</v>
      </c>
      <c r="AY418" s="225" t="s">
        <v>113</v>
      </c>
    </row>
    <row r="419" spans="1:65" s="2" customFormat="1" ht="14.45" customHeight="1">
      <c r="A419" s="36"/>
      <c r="B419" s="37"/>
      <c r="C419" s="230" t="s">
        <v>485</v>
      </c>
      <c r="D419" s="230" t="s">
        <v>355</v>
      </c>
      <c r="E419" s="231" t="s">
        <v>486</v>
      </c>
      <c r="F419" s="232" t="s">
        <v>487</v>
      </c>
      <c r="G419" s="233" t="s">
        <v>157</v>
      </c>
      <c r="H419" s="234">
        <v>496.59899999999999</v>
      </c>
      <c r="I419" s="235"/>
      <c r="J419" s="236">
        <f>ROUND(I419*H419,2)</f>
        <v>0</v>
      </c>
      <c r="K419" s="232" t="s">
        <v>119</v>
      </c>
      <c r="L419" s="237"/>
      <c r="M419" s="238" t="s">
        <v>20</v>
      </c>
      <c r="N419" s="239" t="s">
        <v>44</v>
      </c>
      <c r="O419" s="66"/>
      <c r="P419" s="184">
        <f>O419*H419</f>
        <v>0</v>
      </c>
      <c r="Q419" s="184">
        <v>2.9999999999999997E-4</v>
      </c>
      <c r="R419" s="184">
        <f>Q419*H419</f>
        <v>0.14897969999999999</v>
      </c>
      <c r="S419" s="184">
        <v>0</v>
      </c>
      <c r="T419" s="185">
        <f>S419*H419</f>
        <v>0</v>
      </c>
      <c r="U419" s="36"/>
      <c r="V419" s="36"/>
      <c r="W419" s="36"/>
      <c r="X419" s="36"/>
      <c r="Y419" s="36"/>
      <c r="Z419" s="36"/>
      <c r="AA419" s="36"/>
      <c r="AB419" s="36"/>
      <c r="AC419" s="36"/>
      <c r="AD419" s="36"/>
      <c r="AE419" s="36"/>
      <c r="AR419" s="186" t="s">
        <v>328</v>
      </c>
      <c r="AT419" s="186" t="s">
        <v>355</v>
      </c>
      <c r="AU419" s="186" t="s">
        <v>82</v>
      </c>
      <c r="AY419" s="19" t="s">
        <v>113</v>
      </c>
      <c r="BE419" s="187">
        <f>IF(N419="základní",J419,0)</f>
        <v>0</v>
      </c>
      <c r="BF419" s="187">
        <f>IF(N419="snížená",J419,0)</f>
        <v>0</v>
      </c>
      <c r="BG419" s="187">
        <f>IF(N419="zákl. přenesená",J419,0)</f>
        <v>0</v>
      </c>
      <c r="BH419" s="187">
        <f>IF(N419="sníž. přenesená",J419,0)</f>
        <v>0</v>
      </c>
      <c r="BI419" s="187">
        <f>IF(N419="nulová",J419,0)</f>
        <v>0</v>
      </c>
      <c r="BJ419" s="19" t="s">
        <v>22</v>
      </c>
      <c r="BK419" s="187">
        <f>ROUND(I419*H419,2)</f>
        <v>0</v>
      </c>
      <c r="BL419" s="19" t="s">
        <v>242</v>
      </c>
      <c r="BM419" s="186" t="s">
        <v>488</v>
      </c>
    </row>
    <row r="420" spans="1:65" s="13" customFormat="1" ht="11.25">
      <c r="B420" s="193"/>
      <c r="C420" s="194"/>
      <c r="D420" s="195" t="s">
        <v>159</v>
      </c>
      <c r="E420" s="196" t="s">
        <v>20</v>
      </c>
      <c r="F420" s="197" t="s">
        <v>489</v>
      </c>
      <c r="G420" s="194"/>
      <c r="H420" s="196" t="s">
        <v>20</v>
      </c>
      <c r="I420" s="198"/>
      <c r="J420" s="194"/>
      <c r="K420" s="194"/>
      <c r="L420" s="199"/>
      <c r="M420" s="200"/>
      <c r="N420" s="201"/>
      <c r="O420" s="201"/>
      <c r="P420" s="201"/>
      <c r="Q420" s="201"/>
      <c r="R420" s="201"/>
      <c r="S420" s="201"/>
      <c r="T420" s="202"/>
      <c r="AT420" s="203" t="s">
        <v>159</v>
      </c>
      <c r="AU420" s="203" t="s">
        <v>82</v>
      </c>
      <c r="AV420" s="13" t="s">
        <v>22</v>
      </c>
      <c r="AW420" s="13" t="s">
        <v>35</v>
      </c>
      <c r="AX420" s="13" t="s">
        <v>73</v>
      </c>
      <c r="AY420" s="203" t="s">
        <v>113</v>
      </c>
    </row>
    <row r="421" spans="1:65" s="14" customFormat="1" ht="11.25">
      <c r="B421" s="204"/>
      <c r="C421" s="205"/>
      <c r="D421" s="195" t="s">
        <v>159</v>
      </c>
      <c r="E421" s="206" t="s">
        <v>20</v>
      </c>
      <c r="F421" s="207" t="s">
        <v>490</v>
      </c>
      <c r="G421" s="205"/>
      <c r="H421" s="208">
        <v>-257.92700000000002</v>
      </c>
      <c r="I421" s="209"/>
      <c r="J421" s="205"/>
      <c r="K421" s="205"/>
      <c r="L421" s="210"/>
      <c r="M421" s="211"/>
      <c r="N421" s="212"/>
      <c r="O421" s="212"/>
      <c r="P421" s="212"/>
      <c r="Q421" s="212"/>
      <c r="R421" s="212"/>
      <c r="S421" s="212"/>
      <c r="T421" s="213"/>
      <c r="AT421" s="214" t="s">
        <v>159</v>
      </c>
      <c r="AU421" s="214" t="s">
        <v>82</v>
      </c>
      <c r="AV421" s="14" t="s">
        <v>82</v>
      </c>
      <c r="AW421" s="14" t="s">
        <v>35</v>
      </c>
      <c r="AX421" s="14" t="s">
        <v>73</v>
      </c>
      <c r="AY421" s="214" t="s">
        <v>113</v>
      </c>
    </row>
    <row r="422" spans="1:65" s="14" customFormat="1" ht="11.25">
      <c r="B422" s="204"/>
      <c r="C422" s="205"/>
      <c r="D422" s="195" t="s">
        <v>159</v>
      </c>
      <c r="E422" s="206" t="s">
        <v>20</v>
      </c>
      <c r="F422" s="207" t="s">
        <v>491</v>
      </c>
      <c r="G422" s="205"/>
      <c r="H422" s="208">
        <v>689.75199999999995</v>
      </c>
      <c r="I422" s="209"/>
      <c r="J422" s="205"/>
      <c r="K422" s="205"/>
      <c r="L422" s="210"/>
      <c r="M422" s="211"/>
      <c r="N422" s="212"/>
      <c r="O422" s="212"/>
      <c r="P422" s="212"/>
      <c r="Q422" s="212"/>
      <c r="R422" s="212"/>
      <c r="S422" s="212"/>
      <c r="T422" s="213"/>
      <c r="AT422" s="214" t="s">
        <v>159</v>
      </c>
      <c r="AU422" s="214" t="s">
        <v>82</v>
      </c>
      <c r="AV422" s="14" t="s">
        <v>82</v>
      </c>
      <c r="AW422" s="14" t="s">
        <v>35</v>
      </c>
      <c r="AX422" s="14" t="s">
        <v>73</v>
      </c>
      <c r="AY422" s="214" t="s">
        <v>113</v>
      </c>
    </row>
    <row r="423" spans="1:65" s="15" customFormat="1" ht="11.25">
      <c r="B423" s="215"/>
      <c r="C423" s="216"/>
      <c r="D423" s="195" t="s">
        <v>159</v>
      </c>
      <c r="E423" s="217" t="s">
        <v>20</v>
      </c>
      <c r="F423" s="218" t="s">
        <v>162</v>
      </c>
      <c r="G423" s="216"/>
      <c r="H423" s="219">
        <v>431.82499999999999</v>
      </c>
      <c r="I423" s="220"/>
      <c r="J423" s="216"/>
      <c r="K423" s="216"/>
      <c r="L423" s="221"/>
      <c r="M423" s="222"/>
      <c r="N423" s="223"/>
      <c r="O423" s="223"/>
      <c r="P423" s="223"/>
      <c r="Q423" s="223"/>
      <c r="R423" s="223"/>
      <c r="S423" s="223"/>
      <c r="T423" s="224"/>
      <c r="AT423" s="225" t="s">
        <v>159</v>
      </c>
      <c r="AU423" s="225" t="s">
        <v>82</v>
      </c>
      <c r="AV423" s="15" t="s">
        <v>134</v>
      </c>
      <c r="AW423" s="15" t="s">
        <v>35</v>
      </c>
      <c r="AX423" s="15" t="s">
        <v>73</v>
      </c>
      <c r="AY423" s="225" t="s">
        <v>113</v>
      </c>
    </row>
    <row r="424" spans="1:65" s="14" customFormat="1" ht="11.25">
      <c r="B424" s="204"/>
      <c r="C424" s="205"/>
      <c r="D424" s="195" t="s">
        <v>159</v>
      </c>
      <c r="E424" s="206" t="s">
        <v>20</v>
      </c>
      <c r="F424" s="207" t="s">
        <v>492</v>
      </c>
      <c r="G424" s="205"/>
      <c r="H424" s="208">
        <v>496.59899999999999</v>
      </c>
      <c r="I424" s="209"/>
      <c r="J424" s="205"/>
      <c r="K424" s="205"/>
      <c r="L424" s="210"/>
      <c r="M424" s="211"/>
      <c r="N424" s="212"/>
      <c r="O424" s="212"/>
      <c r="P424" s="212"/>
      <c r="Q424" s="212"/>
      <c r="R424" s="212"/>
      <c r="S424" s="212"/>
      <c r="T424" s="213"/>
      <c r="AT424" s="214" t="s">
        <v>159</v>
      </c>
      <c r="AU424" s="214" t="s">
        <v>82</v>
      </c>
      <c r="AV424" s="14" t="s">
        <v>82</v>
      </c>
      <c r="AW424" s="14" t="s">
        <v>35</v>
      </c>
      <c r="AX424" s="14" t="s">
        <v>22</v>
      </c>
      <c r="AY424" s="214" t="s">
        <v>113</v>
      </c>
    </row>
    <row r="425" spans="1:65" s="2" customFormat="1" ht="14.45" customHeight="1">
      <c r="A425" s="36"/>
      <c r="B425" s="37"/>
      <c r="C425" s="230" t="s">
        <v>493</v>
      </c>
      <c r="D425" s="230" t="s">
        <v>355</v>
      </c>
      <c r="E425" s="231" t="s">
        <v>494</v>
      </c>
      <c r="F425" s="232" t="s">
        <v>495</v>
      </c>
      <c r="G425" s="233" t="s">
        <v>157</v>
      </c>
      <c r="H425" s="234">
        <v>257.92700000000002</v>
      </c>
      <c r="I425" s="235"/>
      <c r="J425" s="236">
        <f>ROUND(I425*H425,2)</f>
        <v>0</v>
      </c>
      <c r="K425" s="232" t="s">
        <v>119</v>
      </c>
      <c r="L425" s="237"/>
      <c r="M425" s="238" t="s">
        <v>20</v>
      </c>
      <c r="N425" s="239" t="s">
        <v>44</v>
      </c>
      <c r="O425" s="66"/>
      <c r="P425" s="184">
        <f>O425*H425</f>
        <v>0</v>
      </c>
      <c r="Q425" s="184">
        <v>1.6000000000000001E-4</v>
      </c>
      <c r="R425" s="184">
        <f>Q425*H425</f>
        <v>4.1268320000000004E-2</v>
      </c>
      <c r="S425" s="184">
        <v>0</v>
      </c>
      <c r="T425" s="185">
        <f>S425*H425</f>
        <v>0</v>
      </c>
      <c r="U425" s="36"/>
      <c r="V425" s="36"/>
      <c r="W425" s="36"/>
      <c r="X425" s="36"/>
      <c r="Y425" s="36"/>
      <c r="Z425" s="36"/>
      <c r="AA425" s="36"/>
      <c r="AB425" s="36"/>
      <c r="AC425" s="36"/>
      <c r="AD425" s="36"/>
      <c r="AE425" s="36"/>
      <c r="AR425" s="186" t="s">
        <v>328</v>
      </c>
      <c r="AT425" s="186" t="s">
        <v>355</v>
      </c>
      <c r="AU425" s="186" t="s">
        <v>82</v>
      </c>
      <c r="AY425" s="19" t="s">
        <v>113</v>
      </c>
      <c r="BE425" s="187">
        <f>IF(N425="základní",J425,0)</f>
        <v>0</v>
      </c>
      <c r="BF425" s="187">
        <f>IF(N425="snížená",J425,0)</f>
        <v>0</v>
      </c>
      <c r="BG425" s="187">
        <f>IF(N425="zákl. přenesená",J425,0)</f>
        <v>0</v>
      </c>
      <c r="BH425" s="187">
        <f>IF(N425="sníž. přenesená",J425,0)</f>
        <v>0</v>
      </c>
      <c r="BI425" s="187">
        <f>IF(N425="nulová",J425,0)</f>
        <v>0</v>
      </c>
      <c r="BJ425" s="19" t="s">
        <v>22</v>
      </c>
      <c r="BK425" s="187">
        <f>ROUND(I425*H425,2)</f>
        <v>0</v>
      </c>
      <c r="BL425" s="19" t="s">
        <v>242</v>
      </c>
      <c r="BM425" s="186" t="s">
        <v>496</v>
      </c>
    </row>
    <row r="426" spans="1:65" s="13" customFormat="1" ht="11.25">
      <c r="B426" s="193"/>
      <c r="C426" s="194"/>
      <c r="D426" s="195" t="s">
        <v>159</v>
      </c>
      <c r="E426" s="196" t="s">
        <v>20</v>
      </c>
      <c r="F426" s="197" t="s">
        <v>489</v>
      </c>
      <c r="G426" s="194"/>
      <c r="H426" s="196" t="s">
        <v>20</v>
      </c>
      <c r="I426" s="198"/>
      <c r="J426" s="194"/>
      <c r="K426" s="194"/>
      <c r="L426" s="199"/>
      <c r="M426" s="200"/>
      <c r="N426" s="201"/>
      <c r="O426" s="201"/>
      <c r="P426" s="201"/>
      <c r="Q426" s="201"/>
      <c r="R426" s="201"/>
      <c r="S426" s="201"/>
      <c r="T426" s="202"/>
      <c r="AT426" s="203" t="s">
        <v>159</v>
      </c>
      <c r="AU426" s="203" t="s">
        <v>82</v>
      </c>
      <c r="AV426" s="13" t="s">
        <v>22</v>
      </c>
      <c r="AW426" s="13" t="s">
        <v>35</v>
      </c>
      <c r="AX426" s="13" t="s">
        <v>73</v>
      </c>
      <c r="AY426" s="203" t="s">
        <v>113</v>
      </c>
    </row>
    <row r="427" spans="1:65" s="14" customFormat="1" ht="11.25">
      <c r="B427" s="204"/>
      <c r="C427" s="205"/>
      <c r="D427" s="195" t="s">
        <v>159</v>
      </c>
      <c r="E427" s="206" t="s">
        <v>20</v>
      </c>
      <c r="F427" s="207" t="s">
        <v>497</v>
      </c>
      <c r="G427" s="205"/>
      <c r="H427" s="208">
        <v>257.92700000000002</v>
      </c>
      <c r="I427" s="209"/>
      <c r="J427" s="205"/>
      <c r="K427" s="205"/>
      <c r="L427" s="210"/>
      <c r="M427" s="211"/>
      <c r="N427" s="212"/>
      <c r="O427" s="212"/>
      <c r="P427" s="212"/>
      <c r="Q427" s="212"/>
      <c r="R427" s="212"/>
      <c r="S427" s="212"/>
      <c r="T427" s="213"/>
      <c r="AT427" s="214" t="s">
        <v>159</v>
      </c>
      <c r="AU427" s="214" t="s">
        <v>82</v>
      </c>
      <c r="AV427" s="14" t="s">
        <v>82</v>
      </c>
      <c r="AW427" s="14" t="s">
        <v>35</v>
      </c>
      <c r="AX427" s="14" t="s">
        <v>73</v>
      </c>
      <c r="AY427" s="214" t="s">
        <v>113</v>
      </c>
    </row>
    <row r="428" spans="1:65" s="15" customFormat="1" ht="11.25">
      <c r="B428" s="215"/>
      <c r="C428" s="216"/>
      <c r="D428" s="195" t="s">
        <v>159</v>
      </c>
      <c r="E428" s="217" t="s">
        <v>20</v>
      </c>
      <c r="F428" s="218" t="s">
        <v>162</v>
      </c>
      <c r="G428" s="216"/>
      <c r="H428" s="219">
        <v>257.92700000000002</v>
      </c>
      <c r="I428" s="220"/>
      <c r="J428" s="216"/>
      <c r="K428" s="216"/>
      <c r="L428" s="221"/>
      <c r="M428" s="222"/>
      <c r="N428" s="223"/>
      <c r="O428" s="223"/>
      <c r="P428" s="223"/>
      <c r="Q428" s="223"/>
      <c r="R428" s="223"/>
      <c r="S428" s="223"/>
      <c r="T428" s="224"/>
      <c r="AT428" s="225" t="s">
        <v>159</v>
      </c>
      <c r="AU428" s="225" t="s">
        <v>82</v>
      </c>
      <c r="AV428" s="15" t="s">
        <v>134</v>
      </c>
      <c r="AW428" s="15" t="s">
        <v>35</v>
      </c>
      <c r="AX428" s="15" t="s">
        <v>22</v>
      </c>
      <c r="AY428" s="225" t="s">
        <v>113</v>
      </c>
    </row>
    <row r="429" spans="1:65" s="2" customFormat="1" ht="14.45" customHeight="1">
      <c r="A429" s="36"/>
      <c r="B429" s="37"/>
      <c r="C429" s="175" t="s">
        <v>498</v>
      </c>
      <c r="D429" s="175" t="s">
        <v>116</v>
      </c>
      <c r="E429" s="176" t="s">
        <v>499</v>
      </c>
      <c r="F429" s="177" t="s">
        <v>500</v>
      </c>
      <c r="G429" s="178" t="s">
        <v>207</v>
      </c>
      <c r="H429" s="179">
        <v>10</v>
      </c>
      <c r="I429" s="180"/>
      <c r="J429" s="181">
        <f>ROUND(I429*H429,2)</f>
        <v>0</v>
      </c>
      <c r="K429" s="177" t="s">
        <v>20</v>
      </c>
      <c r="L429" s="41"/>
      <c r="M429" s="182" t="s">
        <v>20</v>
      </c>
      <c r="N429" s="183" t="s">
        <v>44</v>
      </c>
      <c r="O429" s="66"/>
      <c r="P429" s="184">
        <f>O429*H429</f>
        <v>0</v>
      </c>
      <c r="Q429" s="184">
        <v>0</v>
      </c>
      <c r="R429" s="184">
        <f>Q429*H429</f>
        <v>0</v>
      </c>
      <c r="S429" s="184">
        <v>0</v>
      </c>
      <c r="T429" s="185">
        <f>S429*H429</f>
        <v>0</v>
      </c>
      <c r="U429" s="36"/>
      <c r="V429" s="36"/>
      <c r="W429" s="36"/>
      <c r="X429" s="36"/>
      <c r="Y429" s="36"/>
      <c r="Z429" s="36"/>
      <c r="AA429" s="36"/>
      <c r="AB429" s="36"/>
      <c r="AC429" s="36"/>
      <c r="AD429" s="36"/>
      <c r="AE429" s="36"/>
      <c r="AR429" s="186" t="s">
        <v>242</v>
      </c>
      <c r="AT429" s="186" t="s">
        <v>116</v>
      </c>
      <c r="AU429" s="186" t="s">
        <v>82</v>
      </c>
      <c r="AY429" s="19" t="s">
        <v>113</v>
      </c>
      <c r="BE429" s="187">
        <f>IF(N429="základní",J429,0)</f>
        <v>0</v>
      </c>
      <c r="BF429" s="187">
        <f>IF(N429="snížená",J429,0)</f>
        <v>0</v>
      </c>
      <c r="BG429" s="187">
        <f>IF(N429="zákl. přenesená",J429,0)</f>
        <v>0</v>
      </c>
      <c r="BH429" s="187">
        <f>IF(N429="sníž. přenesená",J429,0)</f>
        <v>0</v>
      </c>
      <c r="BI429" s="187">
        <f>IF(N429="nulová",J429,0)</f>
        <v>0</v>
      </c>
      <c r="BJ429" s="19" t="s">
        <v>22</v>
      </c>
      <c r="BK429" s="187">
        <f>ROUND(I429*H429,2)</f>
        <v>0</v>
      </c>
      <c r="BL429" s="19" t="s">
        <v>242</v>
      </c>
      <c r="BM429" s="186" t="s">
        <v>501</v>
      </c>
    </row>
    <row r="430" spans="1:65" s="13" customFormat="1" ht="11.25">
      <c r="B430" s="193"/>
      <c r="C430" s="194"/>
      <c r="D430" s="195" t="s">
        <v>159</v>
      </c>
      <c r="E430" s="196" t="s">
        <v>20</v>
      </c>
      <c r="F430" s="197" t="s">
        <v>182</v>
      </c>
      <c r="G430" s="194"/>
      <c r="H430" s="196" t="s">
        <v>20</v>
      </c>
      <c r="I430" s="198"/>
      <c r="J430" s="194"/>
      <c r="K430" s="194"/>
      <c r="L430" s="199"/>
      <c r="M430" s="200"/>
      <c r="N430" s="201"/>
      <c r="O430" s="201"/>
      <c r="P430" s="201"/>
      <c r="Q430" s="201"/>
      <c r="R430" s="201"/>
      <c r="S430" s="201"/>
      <c r="T430" s="202"/>
      <c r="AT430" s="203" t="s">
        <v>159</v>
      </c>
      <c r="AU430" s="203" t="s">
        <v>82</v>
      </c>
      <c r="AV430" s="13" t="s">
        <v>22</v>
      </c>
      <c r="AW430" s="13" t="s">
        <v>35</v>
      </c>
      <c r="AX430" s="13" t="s">
        <v>73</v>
      </c>
      <c r="AY430" s="203" t="s">
        <v>113</v>
      </c>
    </row>
    <row r="431" spans="1:65" s="14" customFormat="1" ht="11.25">
      <c r="B431" s="204"/>
      <c r="C431" s="205"/>
      <c r="D431" s="195" t="s">
        <v>159</v>
      </c>
      <c r="E431" s="206" t="s">
        <v>20</v>
      </c>
      <c r="F431" s="207" t="s">
        <v>189</v>
      </c>
      <c r="G431" s="205"/>
      <c r="H431" s="208">
        <v>9</v>
      </c>
      <c r="I431" s="209"/>
      <c r="J431" s="205"/>
      <c r="K431" s="205"/>
      <c r="L431" s="210"/>
      <c r="M431" s="211"/>
      <c r="N431" s="212"/>
      <c r="O431" s="212"/>
      <c r="P431" s="212"/>
      <c r="Q431" s="212"/>
      <c r="R431" s="212"/>
      <c r="S431" s="212"/>
      <c r="T431" s="213"/>
      <c r="AT431" s="214" t="s">
        <v>159</v>
      </c>
      <c r="AU431" s="214" t="s">
        <v>82</v>
      </c>
      <c r="AV431" s="14" t="s">
        <v>82</v>
      </c>
      <c r="AW431" s="14" t="s">
        <v>35</v>
      </c>
      <c r="AX431" s="14" t="s">
        <v>73</v>
      </c>
      <c r="AY431" s="214" t="s">
        <v>113</v>
      </c>
    </row>
    <row r="432" spans="1:65" s="13" customFormat="1" ht="11.25">
      <c r="B432" s="193"/>
      <c r="C432" s="194"/>
      <c r="D432" s="195" t="s">
        <v>159</v>
      </c>
      <c r="E432" s="196" t="s">
        <v>20</v>
      </c>
      <c r="F432" s="197" t="s">
        <v>187</v>
      </c>
      <c r="G432" s="194"/>
      <c r="H432" s="196" t="s">
        <v>20</v>
      </c>
      <c r="I432" s="198"/>
      <c r="J432" s="194"/>
      <c r="K432" s="194"/>
      <c r="L432" s="199"/>
      <c r="M432" s="200"/>
      <c r="N432" s="201"/>
      <c r="O432" s="201"/>
      <c r="P432" s="201"/>
      <c r="Q432" s="201"/>
      <c r="R432" s="201"/>
      <c r="S432" s="201"/>
      <c r="T432" s="202"/>
      <c r="AT432" s="203" t="s">
        <v>159</v>
      </c>
      <c r="AU432" s="203" t="s">
        <v>82</v>
      </c>
      <c r="AV432" s="13" t="s">
        <v>22</v>
      </c>
      <c r="AW432" s="13" t="s">
        <v>35</v>
      </c>
      <c r="AX432" s="13" t="s">
        <v>73</v>
      </c>
      <c r="AY432" s="203" t="s">
        <v>113</v>
      </c>
    </row>
    <row r="433" spans="1:65" s="14" customFormat="1" ht="11.25">
      <c r="B433" s="204"/>
      <c r="C433" s="205"/>
      <c r="D433" s="195" t="s">
        <v>159</v>
      </c>
      <c r="E433" s="206" t="s">
        <v>20</v>
      </c>
      <c r="F433" s="207" t="s">
        <v>22</v>
      </c>
      <c r="G433" s="205"/>
      <c r="H433" s="208">
        <v>1</v>
      </c>
      <c r="I433" s="209"/>
      <c r="J433" s="205"/>
      <c r="K433" s="205"/>
      <c r="L433" s="210"/>
      <c r="M433" s="211"/>
      <c r="N433" s="212"/>
      <c r="O433" s="212"/>
      <c r="P433" s="212"/>
      <c r="Q433" s="212"/>
      <c r="R433" s="212"/>
      <c r="S433" s="212"/>
      <c r="T433" s="213"/>
      <c r="AT433" s="214" t="s">
        <v>159</v>
      </c>
      <c r="AU433" s="214" t="s">
        <v>82</v>
      </c>
      <c r="AV433" s="14" t="s">
        <v>82</v>
      </c>
      <c r="AW433" s="14" t="s">
        <v>35</v>
      </c>
      <c r="AX433" s="14" t="s">
        <v>73</v>
      </c>
      <c r="AY433" s="214" t="s">
        <v>113</v>
      </c>
    </row>
    <row r="434" spans="1:65" s="15" customFormat="1" ht="11.25">
      <c r="B434" s="215"/>
      <c r="C434" s="216"/>
      <c r="D434" s="195" t="s">
        <v>159</v>
      </c>
      <c r="E434" s="217" t="s">
        <v>20</v>
      </c>
      <c r="F434" s="218" t="s">
        <v>162</v>
      </c>
      <c r="G434" s="216"/>
      <c r="H434" s="219">
        <v>10</v>
      </c>
      <c r="I434" s="220"/>
      <c r="J434" s="216"/>
      <c r="K434" s="216"/>
      <c r="L434" s="221"/>
      <c r="M434" s="222"/>
      <c r="N434" s="223"/>
      <c r="O434" s="223"/>
      <c r="P434" s="223"/>
      <c r="Q434" s="223"/>
      <c r="R434" s="223"/>
      <c r="S434" s="223"/>
      <c r="T434" s="224"/>
      <c r="AT434" s="225" t="s">
        <v>159</v>
      </c>
      <c r="AU434" s="225" t="s">
        <v>82</v>
      </c>
      <c r="AV434" s="15" t="s">
        <v>134</v>
      </c>
      <c r="AW434" s="15" t="s">
        <v>35</v>
      </c>
      <c r="AX434" s="15" t="s">
        <v>22</v>
      </c>
      <c r="AY434" s="225" t="s">
        <v>113</v>
      </c>
    </row>
    <row r="435" spans="1:65" s="2" customFormat="1" ht="24.2" customHeight="1">
      <c r="A435" s="36"/>
      <c r="B435" s="37"/>
      <c r="C435" s="175" t="s">
        <v>502</v>
      </c>
      <c r="D435" s="175" t="s">
        <v>116</v>
      </c>
      <c r="E435" s="176" t="s">
        <v>503</v>
      </c>
      <c r="F435" s="177" t="s">
        <v>504</v>
      </c>
      <c r="G435" s="178" t="s">
        <v>421</v>
      </c>
      <c r="H435" s="240"/>
      <c r="I435" s="180"/>
      <c r="J435" s="181">
        <f>ROUND(I435*H435,2)</f>
        <v>0</v>
      </c>
      <c r="K435" s="177" t="s">
        <v>119</v>
      </c>
      <c r="L435" s="41"/>
      <c r="M435" s="182" t="s">
        <v>20</v>
      </c>
      <c r="N435" s="183" t="s">
        <v>44</v>
      </c>
      <c r="O435" s="66"/>
      <c r="P435" s="184">
        <f>O435*H435</f>
        <v>0</v>
      </c>
      <c r="Q435" s="184">
        <v>0</v>
      </c>
      <c r="R435" s="184">
        <f>Q435*H435</f>
        <v>0</v>
      </c>
      <c r="S435" s="184">
        <v>0</v>
      </c>
      <c r="T435" s="185">
        <f>S435*H435</f>
        <v>0</v>
      </c>
      <c r="U435" s="36"/>
      <c r="V435" s="36"/>
      <c r="W435" s="36"/>
      <c r="X435" s="36"/>
      <c r="Y435" s="36"/>
      <c r="Z435" s="36"/>
      <c r="AA435" s="36"/>
      <c r="AB435" s="36"/>
      <c r="AC435" s="36"/>
      <c r="AD435" s="36"/>
      <c r="AE435" s="36"/>
      <c r="AR435" s="186" t="s">
        <v>242</v>
      </c>
      <c r="AT435" s="186" t="s">
        <v>116</v>
      </c>
      <c r="AU435" s="186" t="s">
        <v>82</v>
      </c>
      <c r="AY435" s="19" t="s">
        <v>113</v>
      </c>
      <c r="BE435" s="187">
        <f>IF(N435="základní",J435,0)</f>
        <v>0</v>
      </c>
      <c r="BF435" s="187">
        <f>IF(N435="snížená",J435,0)</f>
        <v>0</v>
      </c>
      <c r="BG435" s="187">
        <f>IF(N435="zákl. přenesená",J435,0)</f>
        <v>0</v>
      </c>
      <c r="BH435" s="187">
        <f>IF(N435="sníž. přenesená",J435,0)</f>
        <v>0</v>
      </c>
      <c r="BI435" s="187">
        <f>IF(N435="nulová",J435,0)</f>
        <v>0</v>
      </c>
      <c r="BJ435" s="19" t="s">
        <v>22</v>
      </c>
      <c r="BK435" s="187">
        <f>ROUND(I435*H435,2)</f>
        <v>0</v>
      </c>
      <c r="BL435" s="19" t="s">
        <v>242</v>
      </c>
      <c r="BM435" s="186" t="s">
        <v>505</v>
      </c>
    </row>
    <row r="436" spans="1:65" s="2" customFormat="1" ht="78">
      <c r="A436" s="36"/>
      <c r="B436" s="37"/>
      <c r="C436" s="38"/>
      <c r="D436" s="195" t="s">
        <v>169</v>
      </c>
      <c r="E436" s="38"/>
      <c r="F436" s="226" t="s">
        <v>506</v>
      </c>
      <c r="G436" s="38"/>
      <c r="H436" s="38"/>
      <c r="I436" s="227"/>
      <c r="J436" s="38"/>
      <c r="K436" s="38"/>
      <c r="L436" s="41"/>
      <c r="M436" s="228"/>
      <c r="N436" s="229"/>
      <c r="O436" s="66"/>
      <c r="P436" s="66"/>
      <c r="Q436" s="66"/>
      <c r="R436" s="66"/>
      <c r="S436" s="66"/>
      <c r="T436" s="67"/>
      <c r="U436" s="36"/>
      <c r="V436" s="36"/>
      <c r="W436" s="36"/>
      <c r="X436" s="36"/>
      <c r="Y436" s="36"/>
      <c r="Z436" s="36"/>
      <c r="AA436" s="36"/>
      <c r="AB436" s="36"/>
      <c r="AC436" s="36"/>
      <c r="AD436" s="36"/>
      <c r="AE436" s="36"/>
      <c r="AT436" s="19" t="s">
        <v>169</v>
      </c>
      <c r="AU436" s="19" t="s">
        <v>82</v>
      </c>
    </row>
    <row r="437" spans="1:65" s="12" customFormat="1" ht="22.9" customHeight="1">
      <c r="B437" s="159"/>
      <c r="C437" s="160"/>
      <c r="D437" s="161" t="s">
        <v>72</v>
      </c>
      <c r="E437" s="173" t="s">
        <v>507</v>
      </c>
      <c r="F437" s="173" t="s">
        <v>508</v>
      </c>
      <c r="G437" s="160"/>
      <c r="H437" s="160"/>
      <c r="I437" s="163"/>
      <c r="J437" s="174">
        <f>BK437</f>
        <v>0</v>
      </c>
      <c r="K437" s="160"/>
      <c r="L437" s="165"/>
      <c r="M437" s="166"/>
      <c r="N437" s="167"/>
      <c r="O437" s="167"/>
      <c r="P437" s="168">
        <f>SUM(P438:P446)</f>
        <v>0</v>
      </c>
      <c r="Q437" s="167"/>
      <c r="R437" s="168">
        <f>SUM(R438:R446)</f>
        <v>1.2214454560000001</v>
      </c>
      <c r="S437" s="167"/>
      <c r="T437" s="169">
        <f>SUM(T438:T446)</f>
        <v>0</v>
      </c>
      <c r="AR437" s="170" t="s">
        <v>82</v>
      </c>
      <c r="AT437" s="171" t="s">
        <v>72</v>
      </c>
      <c r="AU437" s="171" t="s">
        <v>22</v>
      </c>
      <c r="AY437" s="170" t="s">
        <v>113</v>
      </c>
      <c r="BK437" s="172">
        <f>SUM(BK438:BK446)</f>
        <v>0</v>
      </c>
    </row>
    <row r="438" spans="1:65" s="2" customFormat="1" ht="24.2" customHeight="1">
      <c r="A438" s="36"/>
      <c r="B438" s="37"/>
      <c r="C438" s="175" t="s">
        <v>509</v>
      </c>
      <c r="D438" s="175" t="s">
        <v>116</v>
      </c>
      <c r="E438" s="176" t="s">
        <v>510</v>
      </c>
      <c r="F438" s="177" t="s">
        <v>511</v>
      </c>
      <c r="G438" s="178" t="s">
        <v>157</v>
      </c>
      <c r="H438" s="179">
        <v>75.152000000000001</v>
      </c>
      <c r="I438" s="180"/>
      <c r="J438" s="181">
        <f>ROUND(I438*H438,2)</f>
        <v>0</v>
      </c>
      <c r="K438" s="177" t="s">
        <v>119</v>
      </c>
      <c r="L438" s="41"/>
      <c r="M438" s="182" t="s">
        <v>20</v>
      </c>
      <c r="N438" s="183" t="s">
        <v>44</v>
      </c>
      <c r="O438" s="66"/>
      <c r="P438" s="184">
        <f>O438*H438</f>
        <v>0</v>
      </c>
      <c r="Q438" s="184">
        <v>1.6253E-2</v>
      </c>
      <c r="R438" s="184">
        <f>Q438*H438</f>
        <v>1.2214454560000001</v>
      </c>
      <c r="S438" s="184">
        <v>0</v>
      </c>
      <c r="T438" s="185">
        <f>S438*H438</f>
        <v>0</v>
      </c>
      <c r="U438" s="36"/>
      <c r="V438" s="36"/>
      <c r="W438" s="36"/>
      <c r="X438" s="36"/>
      <c r="Y438" s="36"/>
      <c r="Z438" s="36"/>
      <c r="AA438" s="36"/>
      <c r="AB438" s="36"/>
      <c r="AC438" s="36"/>
      <c r="AD438" s="36"/>
      <c r="AE438" s="36"/>
      <c r="AR438" s="186" t="s">
        <v>242</v>
      </c>
      <c r="AT438" s="186" t="s">
        <v>116</v>
      </c>
      <c r="AU438" s="186" t="s">
        <v>82</v>
      </c>
      <c r="AY438" s="19" t="s">
        <v>113</v>
      </c>
      <c r="BE438" s="187">
        <f>IF(N438="základní",J438,0)</f>
        <v>0</v>
      </c>
      <c r="BF438" s="187">
        <f>IF(N438="snížená",J438,0)</f>
        <v>0</v>
      </c>
      <c r="BG438" s="187">
        <f>IF(N438="zákl. přenesená",J438,0)</f>
        <v>0</v>
      </c>
      <c r="BH438" s="187">
        <f>IF(N438="sníž. přenesená",J438,0)</f>
        <v>0</v>
      </c>
      <c r="BI438" s="187">
        <f>IF(N438="nulová",J438,0)</f>
        <v>0</v>
      </c>
      <c r="BJ438" s="19" t="s">
        <v>22</v>
      </c>
      <c r="BK438" s="187">
        <f>ROUND(I438*H438,2)</f>
        <v>0</v>
      </c>
      <c r="BL438" s="19" t="s">
        <v>242</v>
      </c>
      <c r="BM438" s="186" t="s">
        <v>512</v>
      </c>
    </row>
    <row r="439" spans="1:65" s="2" customFormat="1" ht="39">
      <c r="A439" s="36"/>
      <c r="B439" s="37"/>
      <c r="C439" s="38"/>
      <c r="D439" s="195" t="s">
        <v>169</v>
      </c>
      <c r="E439" s="38"/>
      <c r="F439" s="226" t="s">
        <v>513</v>
      </c>
      <c r="G439" s="38"/>
      <c r="H439" s="38"/>
      <c r="I439" s="227"/>
      <c r="J439" s="38"/>
      <c r="K439" s="38"/>
      <c r="L439" s="41"/>
      <c r="M439" s="228"/>
      <c r="N439" s="229"/>
      <c r="O439" s="66"/>
      <c r="P439" s="66"/>
      <c r="Q439" s="66"/>
      <c r="R439" s="66"/>
      <c r="S439" s="66"/>
      <c r="T439" s="67"/>
      <c r="U439" s="36"/>
      <c r="V439" s="36"/>
      <c r="W439" s="36"/>
      <c r="X439" s="36"/>
      <c r="Y439" s="36"/>
      <c r="Z439" s="36"/>
      <c r="AA439" s="36"/>
      <c r="AB439" s="36"/>
      <c r="AC439" s="36"/>
      <c r="AD439" s="36"/>
      <c r="AE439" s="36"/>
      <c r="AT439" s="19" t="s">
        <v>169</v>
      </c>
      <c r="AU439" s="19" t="s">
        <v>82</v>
      </c>
    </row>
    <row r="440" spans="1:65" s="13" customFormat="1" ht="11.25">
      <c r="B440" s="193"/>
      <c r="C440" s="194"/>
      <c r="D440" s="195" t="s">
        <v>159</v>
      </c>
      <c r="E440" s="196" t="s">
        <v>20</v>
      </c>
      <c r="F440" s="197" t="s">
        <v>171</v>
      </c>
      <c r="G440" s="194"/>
      <c r="H440" s="196" t="s">
        <v>20</v>
      </c>
      <c r="I440" s="198"/>
      <c r="J440" s="194"/>
      <c r="K440" s="194"/>
      <c r="L440" s="199"/>
      <c r="M440" s="200"/>
      <c r="N440" s="201"/>
      <c r="O440" s="201"/>
      <c r="P440" s="201"/>
      <c r="Q440" s="201"/>
      <c r="R440" s="201"/>
      <c r="S440" s="201"/>
      <c r="T440" s="202"/>
      <c r="AT440" s="203" t="s">
        <v>159</v>
      </c>
      <c r="AU440" s="203" t="s">
        <v>82</v>
      </c>
      <c r="AV440" s="13" t="s">
        <v>22</v>
      </c>
      <c r="AW440" s="13" t="s">
        <v>35</v>
      </c>
      <c r="AX440" s="13" t="s">
        <v>73</v>
      </c>
      <c r="AY440" s="203" t="s">
        <v>113</v>
      </c>
    </row>
    <row r="441" spans="1:65" s="14" customFormat="1" ht="11.25">
      <c r="B441" s="204"/>
      <c r="C441" s="205"/>
      <c r="D441" s="195" t="s">
        <v>159</v>
      </c>
      <c r="E441" s="206" t="s">
        <v>20</v>
      </c>
      <c r="F441" s="207" t="s">
        <v>388</v>
      </c>
      <c r="G441" s="205"/>
      <c r="H441" s="208">
        <v>8.0079999999999991</v>
      </c>
      <c r="I441" s="209"/>
      <c r="J441" s="205"/>
      <c r="K441" s="205"/>
      <c r="L441" s="210"/>
      <c r="M441" s="211"/>
      <c r="N441" s="212"/>
      <c r="O441" s="212"/>
      <c r="P441" s="212"/>
      <c r="Q441" s="212"/>
      <c r="R441" s="212"/>
      <c r="S441" s="212"/>
      <c r="T441" s="213"/>
      <c r="AT441" s="214" t="s">
        <v>159</v>
      </c>
      <c r="AU441" s="214" t="s">
        <v>82</v>
      </c>
      <c r="AV441" s="14" t="s">
        <v>82</v>
      </c>
      <c r="AW441" s="14" t="s">
        <v>35</v>
      </c>
      <c r="AX441" s="14" t="s">
        <v>73</v>
      </c>
      <c r="AY441" s="214" t="s">
        <v>113</v>
      </c>
    </row>
    <row r="442" spans="1:65" s="13" customFormat="1" ht="11.25">
      <c r="B442" s="193"/>
      <c r="C442" s="194"/>
      <c r="D442" s="195" t="s">
        <v>159</v>
      </c>
      <c r="E442" s="196" t="s">
        <v>20</v>
      </c>
      <c r="F442" s="197" t="s">
        <v>173</v>
      </c>
      <c r="G442" s="194"/>
      <c r="H442" s="196" t="s">
        <v>20</v>
      </c>
      <c r="I442" s="198"/>
      <c r="J442" s="194"/>
      <c r="K442" s="194"/>
      <c r="L442" s="199"/>
      <c r="M442" s="200"/>
      <c r="N442" s="201"/>
      <c r="O442" s="201"/>
      <c r="P442" s="201"/>
      <c r="Q442" s="201"/>
      <c r="R442" s="201"/>
      <c r="S442" s="201"/>
      <c r="T442" s="202"/>
      <c r="AT442" s="203" t="s">
        <v>159</v>
      </c>
      <c r="AU442" s="203" t="s">
        <v>82</v>
      </c>
      <c r="AV442" s="13" t="s">
        <v>22</v>
      </c>
      <c r="AW442" s="13" t="s">
        <v>35</v>
      </c>
      <c r="AX442" s="13" t="s">
        <v>73</v>
      </c>
      <c r="AY442" s="203" t="s">
        <v>113</v>
      </c>
    </row>
    <row r="443" spans="1:65" s="14" customFormat="1" ht="11.25">
      <c r="B443" s="204"/>
      <c r="C443" s="205"/>
      <c r="D443" s="195" t="s">
        <v>159</v>
      </c>
      <c r="E443" s="206" t="s">
        <v>20</v>
      </c>
      <c r="F443" s="207" t="s">
        <v>389</v>
      </c>
      <c r="G443" s="205"/>
      <c r="H443" s="208">
        <v>67.144000000000005</v>
      </c>
      <c r="I443" s="209"/>
      <c r="J443" s="205"/>
      <c r="K443" s="205"/>
      <c r="L443" s="210"/>
      <c r="M443" s="211"/>
      <c r="N443" s="212"/>
      <c r="O443" s="212"/>
      <c r="P443" s="212"/>
      <c r="Q443" s="212"/>
      <c r="R443" s="212"/>
      <c r="S443" s="212"/>
      <c r="T443" s="213"/>
      <c r="AT443" s="214" t="s">
        <v>159</v>
      </c>
      <c r="AU443" s="214" t="s">
        <v>82</v>
      </c>
      <c r="AV443" s="14" t="s">
        <v>82</v>
      </c>
      <c r="AW443" s="14" t="s">
        <v>35</v>
      </c>
      <c r="AX443" s="14" t="s">
        <v>73</v>
      </c>
      <c r="AY443" s="214" t="s">
        <v>113</v>
      </c>
    </row>
    <row r="444" spans="1:65" s="15" customFormat="1" ht="11.25">
      <c r="B444" s="215"/>
      <c r="C444" s="216"/>
      <c r="D444" s="195" t="s">
        <v>159</v>
      </c>
      <c r="E444" s="217" t="s">
        <v>20</v>
      </c>
      <c r="F444" s="218" t="s">
        <v>162</v>
      </c>
      <c r="G444" s="216"/>
      <c r="H444" s="219">
        <v>75.152000000000001</v>
      </c>
      <c r="I444" s="220"/>
      <c r="J444" s="216"/>
      <c r="K444" s="216"/>
      <c r="L444" s="221"/>
      <c r="M444" s="222"/>
      <c r="N444" s="223"/>
      <c r="O444" s="223"/>
      <c r="P444" s="223"/>
      <c r="Q444" s="223"/>
      <c r="R444" s="223"/>
      <c r="S444" s="223"/>
      <c r="T444" s="224"/>
      <c r="AT444" s="225" t="s">
        <v>159</v>
      </c>
      <c r="AU444" s="225" t="s">
        <v>82</v>
      </c>
      <c r="AV444" s="15" t="s">
        <v>134</v>
      </c>
      <c r="AW444" s="15" t="s">
        <v>35</v>
      </c>
      <c r="AX444" s="15" t="s">
        <v>22</v>
      </c>
      <c r="AY444" s="225" t="s">
        <v>113</v>
      </c>
    </row>
    <row r="445" spans="1:65" s="2" customFormat="1" ht="24.2" customHeight="1">
      <c r="A445" s="36"/>
      <c r="B445" s="37"/>
      <c r="C445" s="175" t="s">
        <v>514</v>
      </c>
      <c r="D445" s="175" t="s">
        <v>116</v>
      </c>
      <c r="E445" s="176" t="s">
        <v>515</v>
      </c>
      <c r="F445" s="177" t="s">
        <v>516</v>
      </c>
      <c r="G445" s="178" t="s">
        <v>421</v>
      </c>
      <c r="H445" s="240"/>
      <c r="I445" s="180"/>
      <c r="J445" s="181">
        <f>ROUND(I445*H445,2)</f>
        <v>0</v>
      </c>
      <c r="K445" s="177" t="s">
        <v>119</v>
      </c>
      <c r="L445" s="41"/>
      <c r="M445" s="182" t="s">
        <v>20</v>
      </c>
      <c r="N445" s="183" t="s">
        <v>44</v>
      </c>
      <c r="O445" s="66"/>
      <c r="P445" s="184">
        <f>O445*H445</f>
        <v>0</v>
      </c>
      <c r="Q445" s="184">
        <v>0</v>
      </c>
      <c r="R445" s="184">
        <f>Q445*H445</f>
        <v>0</v>
      </c>
      <c r="S445" s="184">
        <v>0</v>
      </c>
      <c r="T445" s="185">
        <f>S445*H445</f>
        <v>0</v>
      </c>
      <c r="U445" s="36"/>
      <c r="V445" s="36"/>
      <c r="W445" s="36"/>
      <c r="X445" s="36"/>
      <c r="Y445" s="36"/>
      <c r="Z445" s="36"/>
      <c r="AA445" s="36"/>
      <c r="AB445" s="36"/>
      <c r="AC445" s="36"/>
      <c r="AD445" s="36"/>
      <c r="AE445" s="36"/>
      <c r="AR445" s="186" t="s">
        <v>242</v>
      </c>
      <c r="AT445" s="186" t="s">
        <v>116</v>
      </c>
      <c r="AU445" s="186" t="s">
        <v>82</v>
      </c>
      <c r="AY445" s="19" t="s">
        <v>113</v>
      </c>
      <c r="BE445" s="187">
        <f>IF(N445="základní",J445,0)</f>
        <v>0</v>
      </c>
      <c r="BF445" s="187">
        <f>IF(N445="snížená",J445,0)</f>
        <v>0</v>
      </c>
      <c r="BG445" s="187">
        <f>IF(N445="zákl. přenesená",J445,0)</f>
        <v>0</v>
      </c>
      <c r="BH445" s="187">
        <f>IF(N445="sníž. přenesená",J445,0)</f>
        <v>0</v>
      </c>
      <c r="BI445" s="187">
        <f>IF(N445="nulová",J445,0)</f>
        <v>0</v>
      </c>
      <c r="BJ445" s="19" t="s">
        <v>22</v>
      </c>
      <c r="BK445" s="187">
        <f>ROUND(I445*H445,2)</f>
        <v>0</v>
      </c>
      <c r="BL445" s="19" t="s">
        <v>242</v>
      </c>
      <c r="BM445" s="186" t="s">
        <v>517</v>
      </c>
    </row>
    <row r="446" spans="1:65" s="2" customFormat="1" ht="78">
      <c r="A446" s="36"/>
      <c r="B446" s="37"/>
      <c r="C446" s="38"/>
      <c r="D446" s="195" t="s">
        <v>169</v>
      </c>
      <c r="E446" s="38"/>
      <c r="F446" s="226" t="s">
        <v>506</v>
      </c>
      <c r="G446" s="38"/>
      <c r="H446" s="38"/>
      <c r="I446" s="227"/>
      <c r="J446" s="38"/>
      <c r="K446" s="38"/>
      <c r="L446" s="41"/>
      <c r="M446" s="228"/>
      <c r="N446" s="229"/>
      <c r="O446" s="66"/>
      <c r="P446" s="66"/>
      <c r="Q446" s="66"/>
      <c r="R446" s="66"/>
      <c r="S446" s="66"/>
      <c r="T446" s="67"/>
      <c r="U446" s="36"/>
      <c r="V446" s="36"/>
      <c r="W446" s="36"/>
      <c r="X446" s="36"/>
      <c r="Y446" s="36"/>
      <c r="Z446" s="36"/>
      <c r="AA446" s="36"/>
      <c r="AB446" s="36"/>
      <c r="AC446" s="36"/>
      <c r="AD446" s="36"/>
      <c r="AE446" s="36"/>
      <c r="AT446" s="19" t="s">
        <v>169</v>
      </c>
      <c r="AU446" s="19" t="s">
        <v>82</v>
      </c>
    </row>
    <row r="447" spans="1:65" s="12" customFormat="1" ht="22.9" customHeight="1">
      <c r="B447" s="159"/>
      <c r="C447" s="160"/>
      <c r="D447" s="161" t="s">
        <v>72</v>
      </c>
      <c r="E447" s="173" t="s">
        <v>518</v>
      </c>
      <c r="F447" s="173" t="s">
        <v>519</v>
      </c>
      <c r="G447" s="160"/>
      <c r="H447" s="160"/>
      <c r="I447" s="163"/>
      <c r="J447" s="174">
        <f>BK447</f>
        <v>0</v>
      </c>
      <c r="K447" s="160"/>
      <c r="L447" s="165"/>
      <c r="M447" s="166"/>
      <c r="N447" s="167"/>
      <c r="O447" s="167"/>
      <c r="P447" s="168">
        <f>SUM(P448:P518)</f>
        <v>0</v>
      </c>
      <c r="Q447" s="167"/>
      <c r="R447" s="168">
        <f>SUM(R448:R518)</f>
        <v>0</v>
      </c>
      <c r="S447" s="167"/>
      <c r="T447" s="169">
        <f>SUM(T448:T518)</f>
        <v>0.52530750000000015</v>
      </c>
      <c r="AR447" s="170" t="s">
        <v>82</v>
      </c>
      <c r="AT447" s="171" t="s">
        <v>72</v>
      </c>
      <c r="AU447" s="171" t="s">
        <v>22</v>
      </c>
      <c r="AY447" s="170" t="s">
        <v>113</v>
      </c>
      <c r="BK447" s="172">
        <f>SUM(BK448:BK518)</f>
        <v>0</v>
      </c>
    </row>
    <row r="448" spans="1:65" s="2" customFormat="1" ht="14.45" customHeight="1">
      <c r="A448" s="36"/>
      <c r="B448" s="37"/>
      <c r="C448" s="175" t="s">
        <v>520</v>
      </c>
      <c r="D448" s="175" t="s">
        <v>116</v>
      </c>
      <c r="E448" s="176" t="s">
        <v>521</v>
      </c>
      <c r="F448" s="177" t="s">
        <v>522</v>
      </c>
      <c r="G448" s="178" t="s">
        <v>226</v>
      </c>
      <c r="H448" s="179">
        <v>122</v>
      </c>
      <c r="I448" s="180"/>
      <c r="J448" s="181">
        <f>ROUND(I448*H448,2)</f>
        <v>0</v>
      </c>
      <c r="K448" s="177" t="s">
        <v>20</v>
      </c>
      <c r="L448" s="41"/>
      <c r="M448" s="182" t="s">
        <v>20</v>
      </c>
      <c r="N448" s="183" t="s">
        <v>44</v>
      </c>
      <c r="O448" s="66"/>
      <c r="P448" s="184">
        <f>O448*H448</f>
        <v>0</v>
      </c>
      <c r="Q448" s="184">
        <v>0</v>
      </c>
      <c r="R448" s="184">
        <f>Q448*H448</f>
        <v>0</v>
      </c>
      <c r="S448" s="184">
        <v>0</v>
      </c>
      <c r="T448" s="185">
        <f>S448*H448</f>
        <v>0</v>
      </c>
      <c r="U448" s="36"/>
      <c r="V448" s="36"/>
      <c r="W448" s="36"/>
      <c r="X448" s="36"/>
      <c r="Y448" s="36"/>
      <c r="Z448" s="36"/>
      <c r="AA448" s="36"/>
      <c r="AB448" s="36"/>
      <c r="AC448" s="36"/>
      <c r="AD448" s="36"/>
      <c r="AE448" s="36"/>
      <c r="AR448" s="186" t="s">
        <v>242</v>
      </c>
      <c r="AT448" s="186" t="s">
        <v>116</v>
      </c>
      <c r="AU448" s="186" t="s">
        <v>82</v>
      </c>
      <c r="AY448" s="19" t="s">
        <v>113</v>
      </c>
      <c r="BE448" s="187">
        <f>IF(N448="základní",J448,0)</f>
        <v>0</v>
      </c>
      <c r="BF448" s="187">
        <f>IF(N448="snížená",J448,0)</f>
        <v>0</v>
      </c>
      <c r="BG448" s="187">
        <f>IF(N448="zákl. přenesená",J448,0)</f>
        <v>0</v>
      </c>
      <c r="BH448" s="187">
        <f>IF(N448="sníž. přenesená",J448,0)</f>
        <v>0</v>
      </c>
      <c r="BI448" s="187">
        <f>IF(N448="nulová",J448,0)</f>
        <v>0</v>
      </c>
      <c r="BJ448" s="19" t="s">
        <v>22</v>
      </c>
      <c r="BK448" s="187">
        <f>ROUND(I448*H448,2)</f>
        <v>0</v>
      </c>
      <c r="BL448" s="19" t="s">
        <v>242</v>
      </c>
      <c r="BM448" s="186" t="s">
        <v>523</v>
      </c>
    </row>
    <row r="449" spans="1:65" s="13" customFormat="1" ht="11.25">
      <c r="B449" s="193"/>
      <c r="C449" s="194"/>
      <c r="D449" s="195" t="s">
        <v>159</v>
      </c>
      <c r="E449" s="196" t="s">
        <v>20</v>
      </c>
      <c r="F449" s="197" t="s">
        <v>187</v>
      </c>
      <c r="G449" s="194"/>
      <c r="H449" s="196" t="s">
        <v>20</v>
      </c>
      <c r="I449" s="198"/>
      <c r="J449" s="194"/>
      <c r="K449" s="194"/>
      <c r="L449" s="199"/>
      <c r="M449" s="200"/>
      <c r="N449" s="201"/>
      <c r="O449" s="201"/>
      <c r="P449" s="201"/>
      <c r="Q449" s="201"/>
      <c r="R449" s="201"/>
      <c r="S449" s="201"/>
      <c r="T449" s="202"/>
      <c r="AT449" s="203" t="s">
        <v>159</v>
      </c>
      <c r="AU449" s="203" t="s">
        <v>82</v>
      </c>
      <c r="AV449" s="13" t="s">
        <v>22</v>
      </c>
      <c r="AW449" s="13" t="s">
        <v>35</v>
      </c>
      <c r="AX449" s="13" t="s">
        <v>73</v>
      </c>
      <c r="AY449" s="203" t="s">
        <v>113</v>
      </c>
    </row>
    <row r="450" spans="1:65" s="14" customFormat="1" ht="11.25">
      <c r="B450" s="204"/>
      <c r="C450" s="205"/>
      <c r="D450" s="195" t="s">
        <v>159</v>
      </c>
      <c r="E450" s="206" t="s">
        <v>20</v>
      </c>
      <c r="F450" s="207" t="s">
        <v>524</v>
      </c>
      <c r="G450" s="205"/>
      <c r="H450" s="208">
        <v>122</v>
      </c>
      <c r="I450" s="209"/>
      <c r="J450" s="205"/>
      <c r="K450" s="205"/>
      <c r="L450" s="210"/>
      <c r="M450" s="211"/>
      <c r="N450" s="212"/>
      <c r="O450" s="212"/>
      <c r="P450" s="212"/>
      <c r="Q450" s="212"/>
      <c r="R450" s="212"/>
      <c r="S450" s="212"/>
      <c r="T450" s="213"/>
      <c r="AT450" s="214" t="s">
        <v>159</v>
      </c>
      <c r="AU450" s="214" t="s">
        <v>82</v>
      </c>
      <c r="AV450" s="14" t="s">
        <v>82</v>
      </c>
      <c r="AW450" s="14" t="s">
        <v>35</v>
      </c>
      <c r="AX450" s="14" t="s">
        <v>73</v>
      </c>
      <c r="AY450" s="214" t="s">
        <v>113</v>
      </c>
    </row>
    <row r="451" spans="1:65" s="15" customFormat="1" ht="11.25">
      <c r="B451" s="215"/>
      <c r="C451" s="216"/>
      <c r="D451" s="195" t="s">
        <v>159</v>
      </c>
      <c r="E451" s="217" t="s">
        <v>20</v>
      </c>
      <c r="F451" s="218" t="s">
        <v>162</v>
      </c>
      <c r="G451" s="216"/>
      <c r="H451" s="219">
        <v>122</v>
      </c>
      <c r="I451" s="220"/>
      <c r="J451" s="216"/>
      <c r="K451" s="216"/>
      <c r="L451" s="221"/>
      <c r="M451" s="222"/>
      <c r="N451" s="223"/>
      <c r="O451" s="223"/>
      <c r="P451" s="223"/>
      <c r="Q451" s="223"/>
      <c r="R451" s="223"/>
      <c r="S451" s="223"/>
      <c r="T451" s="224"/>
      <c r="AT451" s="225" t="s">
        <v>159</v>
      </c>
      <c r="AU451" s="225" t="s">
        <v>82</v>
      </c>
      <c r="AV451" s="15" t="s">
        <v>134</v>
      </c>
      <c r="AW451" s="15" t="s">
        <v>35</v>
      </c>
      <c r="AX451" s="15" t="s">
        <v>22</v>
      </c>
      <c r="AY451" s="225" t="s">
        <v>113</v>
      </c>
    </row>
    <row r="452" spans="1:65" s="2" customFormat="1" ht="14.45" customHeight="1">
      <c r="A452" s="36"/>
      <c r="B452" s="37"/>
      <c r="C452" s="175" t="s">
        <v>525</v>
      </c>
      <c r="D452" s="175" t="s">
        <v>116</v>
      </c>
      <c r="E452" s="176" t="s">
        <v>526</v>
      </c>
      <c r="F452" s="177" t="s">
        <v>527</v>
      </c>
      <c r="G452" s="178" t="s">
        <v>226</v>
      </c>
      <c r="H452" s="179">
        <v>137</v>
      </c>
      <c r="I452" s="180"/>
      <c r="J452" s="181">
        <f>ROUND(I452*H452,2)</f>
        <v>0</v>
      </c>
      <c r="K452" s="177" t="s">
        <v>20</v>
      </c>
      <c r="L452" s="41"/>
      <c r="M452" s="182" t="s">
        <v>20</v>
      </c>
      <c r="N452" s="183" t="s">
        <v>44</v>
      </c>
      <c r="O452" s="66"/>
      <c r="P452" s="184">
        <f>O452*H452</f>
        <v>0</v>
      </c>
      <c r="Q452" s="184">
        <v>0</v>
      </c>
      <c r="R452" s="184">
        <f>Q452*H452</f>
        <v>0</v>
      </c>
      <c r="S452" s="184">
        <v>0</v>
      </c>
      <c r="T452" s="185">
        <f>S452*H452</f>
        <v>0</v>
      </c>
      <c r="U452" s="36"/>
      <c r="V452" s="36"/>
      <c r="W452" s="36"/>
      <c r="X452" s="36"/>
      <c r="Y452" s="36"/>
      <c r="Z452" s="36"/>
      <c r="AA452" s="36"/>
      <c r="AB452" s="36"/>
      <c r="AC452" s="36"/>
      <c r="AD452" s="36"/>
      <c r="AE452" s="36"/>
      <c r="AR452" s="186" t="s">
        <v>242</v>
      </c>
      <c r="AT452" s="186" t="s">
        <v>116</v>
      </c>
      <c r="AU452" s="186" t="s">
        <v>82</v>
      </c>
      <c r="AY452" s="19" t="s">
        <v>113</v>
      </c>
      <c r="BE452" s="187">
        <f>IF(N452="základní",J452,0)</f>
        <v>0</v>
      </c>
      <c r="BF452" s="187">
        <f>IF(N452="snížená",J452,0)</f>
        <v>0</v>
      </c>
      <c r="BG452" s="187">
        <f>IF(N452="zákl. přenesená",J452,0)</f>
        <v>0</v>
      </c>
      <c r="BH452" s="187">
        <f>IF(N452="sníž. přenesená",J452,0)</f>
        <v>0</v>
      </c>
      <c r="BI452" s="187">
        <f>IF(N452="nulová",J452,0)</f>
        <v>0</v>
      </c>
      <c r="BJ452" s="19" t="s">
        <v>22</v>
      </c>
      <c r="BK452" s="187">
        <f>ROUND(I452*H452,2)</f>
        <v>0</v>
      </c>
      <c r="BL452" s="19" t="s">
        <v>242</v>
      </c>
      <c r="BM452" s="186" t="s">
        <v>528</v>
      </c>
    </row>
    <row r="453" spans="1:65" s="13" customFormat="1" ht="11.25">
      <c r="B453" s="193"/>
      <c r="C453" s="194"/>
      <c r="D453" s="195" t="s">
        <v>159</v>
      </c>
      <c r="E453" s="196" t="s">
        <v>20</v>
      </c>
      <c r="F453" s="197" t="s">
        <v>187</v>
      </c>
      <c r="G453" s="194"/>
      <c r="H453" s="196" t="s">
        <v>20</v>
      </c>
      <c r="I453" s="198"/>
      <c r="J453" s="194"/>
      <c r="K453" s="194"/>
      <c r="L453" s="199"/>
      <c r="M453" s="200"/>
      <c r="N453" s="201"/>
      <c r="O453" s="201"/>
      <c r="P453" s="201"/>
      <c r="Q453" s="201"/>
      <c r="R453" s="201"/>
      <c r="S453" s="201"/>
      <c r="T453" s="202"/>
      <c r="AT453" s="203" t="s">
        <v>159</v>
      </c>
      <c r="AU453" s="203" t="s">
        <v>82</v>
      </c>
      <c r="AV453" s="13" t="s">
        <v>22</v>
      </c>
      <c r="AW453" s="13" t="s">
        <v>35</v>
      </c>
      <c r="AX453" s="13" t="s">
        <v>73</v>
      </c>
      <c r="AY453" s="203" t="s">
        <v>113</v>
      </c>
    </row>
    <row r="454" spans="1:65" s="14" customFormat="1" ht="11.25">
      <c r="B454" s="204"/>
      <c r="C454" s="205"/>
      <c r="D454" s="195" t="s">
        <v>159</v>
      </c>
      <c r="E454" s="206" t="s">
        <v>20</v>
      </c>
      <c r="F454" s="207" t="s">
        <v>529</v>
      </c>
      <c r="G454" s="205"/>
      <c r="H454" s="208">
        <v>137</v>
      </c>
      <c r="I454" s="209"/>
      <c r="J454" s="205"/>
      <c r="K454" s="205"/>
      <c r="L454" s="210"/>
      <c r="M454" s="211"/>
      <c r="N454" s="212"/>
      <c r="O454" s="212"/>
      <c r="P454" s="212"/>
      <c r="Q454" s="212"/>
      <c r="R454" s="212"/>
      <c r="S454" s="212"/>
      <c r="T454" s="213"/>
      <c r="AT454" s="214" t="s">
        <v>159</v>
      </c>
      <c r="AU454" s="214" t="s">
        <v>82</v>
      </c>
      <c r="AV454" s="14" t="s">
        <v>82</v>
      </c>
      <c r="AW454" s="14" t="s">
        <v>35</v>
      </c>
      <c r="AX454" s="14" t="s">
        <v>73</v>
      </c>
      <c r="AY454" s="214" t="s">
        <v>113</v>
      </c>
    </row>
    <row r="455" spans="1:65" s="15" customFormat="1" ht="11.25">
      <c r="B455" s="215"/>
      <c r="C455" s="216"/>
      <c r="D455" s="195" t="s">
        <v>159</v>
      </c>
      <c r="E455" s="217" t="s">
        <v>20</v>
      </c>
      <c r="F455" s="218" t="s">
        <v>162</v>
      </c>
      <c r="G455" s="216"/>
      <c r="H455" s="219">
        <v>137</v>
      </c>
      <c r="I455" s="220"/>
      <c r="J455" s="216"/>
      <c r="K455" s="216"/>
      <c r="L455" s="221"/>
      <c r="M455" s="222"/>
      <c r="N455" s="223"/>
      <c r="O455" s="223"/>
      <c r="P455" s="223"/>
      <c r="Q455" s="223"/>
      <c r="R455" s="223"/>
      <c r="S455" s="223"/>
      <c r="T455" s="224"/>
      <c r="AT455" s="225" t="s">
        <v>159</v>
      </c>
      <c r="AU455" s="225" t="s">
        <v>82</v>
      </c>
      <c r="AV455" s="15" t="s">
        <v>134</v>
      </c>
      <c r="AW455" s="15" t="s">
        <v>35</v>
      </c>
      <c r="AX455" s="15" t="s">
        <v>22</v>
      </c>
      <c r="AY455" s="225" t="s">
        <v>113</v>
      </c>
    </row>
    <row r="456" spans="1:65" s="2" customFormat="1" ht="14.45" customHeight="1">
      <c r="A456" s="36"/>
      <c r="B456" s="37"/>
      <c r="C456" s="175" t="s">
        <v>530</v>
      </c>
      <c r="D456" s="175" t="s">
        <v>116</v>
      </c>
      <c r="E456" s="176" t="s">
        <v>531</v>
      </c>
      <c r="F456" s="177" t="s">
        <v>532</v>
      </c>
      <c r="G456" s="178" t="s">
        <v>226</v>
      </c>
      <c r="H456" s="179">
        <v>116</v>
      </c>
      <c r="I456" s="180"/>
      <c r="J456" s="181">
        <f>ROUND(I456*H456,2)</f>
        <v>0</v>
      </c>
      <c r="K456" s="177" t="s">
        <v>20</v>
      </c>
      <c r="L456" s="41"/>
      <c r="M456" s="182" t="s">
        <v>20</v>
      </c>
      <c r="N456" s="183" t="s">
        <v>44</v>
      </c>
      <c r="O456" s="66"/>
      <c r="P456" s="184">
        <f>O456*H456</f>
        <v>0</v>
      </c>
      <c r="Q456" s="184">
        <v>0</v>
      </c>
      <c r="R456" s="184">
        <f>Q456*H456</f>
        <v>0</v>
      </c>
      <c r="S456" s="184">
        <v>0</v>
      </c>
      <c r="T456" s="185">
        <f>S456*H456</f>
        <v>0</v>
      </c>
      <c r="U456" s="36"/>
      <c r="V456" s="36"/>
      <c r="W456" s="36"/>
      <c r="X456" s="36"/>
      <c r="Y456" s="36"/>
      <c r="Z456" s="36"/>
      <c r="AA456" s="36"/>
      <c r="AB456" s="36"/>
      <c r="AC456" s="36"/>
      <c r="AD456" s="36"/>
      <c r="AE456" s="36"/>
      <c r="AR456" s="186" t="s">
        <v>242</v>
      </c>
      <c r="AT456" s="186" t="s">
        <v>116</v>
      </c>
      <c r="AU456" s="186" t="s">
        <v>82</v>
      </c>
      <c r="AY456" s="19" t="s">
        <v>113</v>
      </c>
      <c r="BE456" s="187">
        <f>IF(N456="základní",J456,0)</f>
        <v>0</v>
      </c>
      <c r="BF456" s="187">
        <f>IF(N456="snížená",J456,0)</f>
        <v>0</v>
      </c>
      <c r="BG456" s="187">
        <f>IF(N456="zákl. přenesená",J456,0)</f>
        <v>0</v>
      </c>
      <c r="BH456" s="187">
        <f>IF(N456="sníž. přenesená",J456,0)</f>
        <v>0</v>
      </c>
      <c r="BI456" s="187">
        <f>IF(N456="nulová",J456,0)</f>
        <v>0</v>
      </c>
      <c r="BJ456" s="19" t="s">
        <v>22</v>
      </c>
      <c r="BK456" s="187">
        <f>ROUND(I456*H456,2)</f>
        <v>0</v>
      </c>
      <c r="BL456" s="19" t="s">
        <v>242</v>
      </c>
      <c r="BM456" s="186" t="s">
        <v>533</v>
      </c>
    </row>
    <row r="457" spans="1:65" s="13" customFormat="1" ht="11.25">
      <c r="B457" s="193"/>
      <c r="C457" s="194"/>
      <c r="D457" s="195" t="s">
        <v>159</v>
      </c>
      <c r="E457" s="196" t="s">
        <v>20</v>
      </c>
      <c r="F457" s="197" t="s">
        <v>187</v>
      </c>
      <c r="G457" s="194"/>
      <c r="H457" s="196" t="s">
        <v>20</v>
      </c>
      <c r="I457" s="198"/>
      <c r="J457" s="194"/>
      <c r="K457" s="194"/>
      <c r="L457" s="199"/>
      <c r="M457" s="200"/>
      <c r="N457" s="201"/>
      <c r="O457" s="201"/>
      <c r="P457" s="201"/>
      <c r="Q457" s="201"/>
      <c r="R457" s="201"/>
      <c r="S457" s="201"/>
      <c r="T457" s="202"/>
      <c r="AT457" s="203" t="s">
        <v>159</v>
      </c>
      <c r="AU457" s="203" t="s">
        <v>82</v>
      </c>
      <c r="AV457" s="13" t="s">
        <v>22</v>
      </c>
      <c r="AW457" s="13" t="s">
        <v>35</v>
      </c>
      <c r="AX457" s="13" t="s">
        <v>73</v>
      </c>
      <c r="AY457" s="203" t="s">
        <v>113</v>
      </c>
    </row>
    <row r="458" spans="1:65" s="14" customFormat="1" ht="11.25">
      <c r="B458" s="204"/>
      <c r="C458" s="205"/>
      <c r="D458" s="195" t="s">
        <v>159</v>
      </c>
      <c r="E458" s="206" t="s">
        <v>20</v>
      </c>
      <c r="F458" s="207" t="s">
        <v>534</v>
      </c>
      <c r="G458" s="205"/>
      <c r="H458" s="208">
        <v>116</v>
      </c>
      <c r="I458" s="209"/>
      <c r="J458" s="205"/>
      <c r="K458" s="205"/>
      <c r="L458" s="210"/>
      <c r="M458" s="211"/>
      <c r="N458" s="212"/>
      <c r="O458" s="212"/>
      <c r="P458" s="212"/>
      <c r="Q458" s="212"/>
      <c r="R458" s="212"/>
      <c r="S458" s="212"/>
      <c r="T458" s="213"/>
      <c r="AT458" s="214" t="s">
        <v>159</v>
      </c>
      <c r="AU458" s="214" t="s">
        <v>82</v>
      </c>
      <c r="AV458" s="14" t="s">
        <v>82</v>
      </c>
      <c r="AW458" s="14" t="s">
        <v>35</v>
      </c>
      <c r="AX458" s="14" t="s">
        <v>73</v>
      </c>
      <c r="AY458" s="214" t="s">
        <v>113</v>
      </c>
    </row>
    <row r="459" spans="1:65" s="15" customFormat="1" ht="11.25">
      <c r="B459" s="215"/>
      <c r="C459" s="216"/>
      <c r="D459" s="195" t="s">
        <v>159</v>
      </c>
      <c r="E459" s="217" t="s">
        <v>20</v>
      </c>
      <c r="F459" s="218" t="s">
        <v>162</v>
      </c>
      <c r="G459" s="216"/>
      <c r="H459" s="219">
        <v>116</v>
      </c>
      <c r="I459" s="220"/>
      <c r="J459" s="216"/>
      <c r="K459" s="216"/>
      <c r="L459" s="221"/>
      <c r="M459" s="222"/>
      <c r="N459" s="223"/>
      <c r="O459" s="223"/>
      <c r="P459" s="223"/>
      <c r="Q459" s="223"/>
      <c r="R459" s="223"/>
      <c r="S459" s="223"/>
      <c r="T459" s="224"/>
      <c r="AT459" s="225" t="s">
        <v>159</v>
      </c>
      <c r="AU459" s="225" t="s">
        <v>82</v>
      </c>
      <c r="AV459" s="15" t="s">
        <v>134</v>
      </c>
      <c r="AW459" s="15" t="s">
        <v>35</v>
      </c>
      <c r="AX459" s="15" t="s">
        <v>22</v>
      </c>
      <c r="AY459" s="225" t="s">
        <v>113</v>
      </c>
    </row>
    <row r="460" spans="1:65" s="2" customFormat="1" ht="14.45" customHeight="1">
      <c r="A460" s="36"/>
      <c r="B460" s="37"/>
      <c r="C460" s="175" t="s">
        <v>535</v>
      </c>
      <c r="D460" s="175" t="s">
        <v>116</v>
      </c>
      <c r="E460" s="176" t="s">
        <v>536</v>
      </c>
      <c r="F460" s="177" t="s">
        <v>537</v>
      </c>
      <c r="G460" s="178" t="s">
        <v>226</v>
      </c>
      <c r="H460" s="179">
        <v>25</v>
      </c>
      <c r="I460" s="180"/>
      <c r="J460" s="181">
        <f>ROUND(I460*H460,2)</f>
        <v>0</v>
      </c>
      <c r="K460" s="177" t="s">
        <v>20</v>
      </c>
      <c r="L460" s="41"/>
      <c r="M460" s="182" t="s">
        <v>20</v>
      </c>
      <c r="N460" s="183" t="s">
        <v>44</v>
      </c>
      <c r="O460" s="66"/>
      <c r="P460" s="184">
        <f>O460*H460</f>
        <v>0</v>
      </c>
      <c r="Q460" s="184">
        <v>0</v>
      </c>
      <c r="R460" s="184">
        <f>Q460*H460</f>
        <v>0</v>
      </c>
      <c r="S460" s="184">
        <v>0</v>
      </c>
      <c r="T460" s="185">
        <f>S460*H460</f>
        <v>0</v>
      </c>
      <c r="U460" s="36"/>
      <c r="V460" s="36"/>
      <c r="W460" s="36"/>
      <c r="X460" s="36"/>
      <c r="Y460" s="36"/>
      <c r="Z460" s="36"/>
      <c r="AA460" s="36"/>
      <c r="AB460" s="36"/>
      <c r="AC460" s="36"/>
      <c r="AD460" s="36"/>
      <c r="AE460" s="36"/>
      <c r="AR460" s="186" t="s">
        <v>242</v>
      </c>
      <c r="AT460" s="186" t="s">
        <v>116</v>
      </c>
      <c r="AU460" s="186" t="s">
        <v>82</v>
      </c>
      <c r="AY460" s="19" t="s">
        <v>113</v>
      </c>
      <c r="BE460" s="187">
        <f>IF(N460="základní",J460,0)</f>
        <v>0</v>
      </c>
      <c r="BF460" s="187">
        <f>IF(N460="snížená",J460,0)</f>
        <v>0</v>
      </c>
      <c r="BG460" s="187">
        <f>IF(N460="zákl. přenesená",J460,0)</f>
        <v>0</v>
      </c>
      <c r="BH460" s="187">
        <f>IF(N460="sníž. přenesená",J460,0)</f>
        <v>0</v>
      </c>
      <c r="BI460" s="187">
        <f>IF(N460="nulová",J460,0)</f>
        <v>0</v>
      </c>
      <c r="BJ460" s="19" t="s">
        <v>22</v>
      </c>
      <c r="BK460" s="187">
        <f>ROUND(I460*H460,2)</f>
        <v>0</v>
      </c>
      <c r="BL460" s="19" t="s">
        <v>242</v>
      </c>
      <c r="BM460" s="186" t="s">
        <v>538</v>
      </c>
    </row>
    <row r="461" spans="1:65" s="13" customFormat="1" ht="11.25">
      <c r="B461" s="193"/>
      <c r="C461" s="194"/>
      <c r="D461" s="195" t="s">
        <v>159</v>
      </c>
      <c r="E461" s="196" t="s">
        <v>20</v>
      </c>
      <c r="F461" s="197" t="s">
        <v>187</v>
      </c>
      <c r="G461" s="194"/>
      <c r="H461" s="196" t="s">
        <v>20</v>
      </c>
      <c r="I461" s="198"/>
      <c r="J461" s="194"/>
      <c r="K461" s="194"/>
      <c r="L461" s="199"/>
      <c r="M461" s="200"/>
      <c r="N461" s="201"/>
      <c r="O461" s="201"/>
      <c r="P461" s="201"/>
      <c r="Q461" s="201"/>
      <c r="R461" s="201"/>
      <c r="S461" s="201"/>
      <c r="T461" s="202"/>
      <c r="AT461" s="203" t="s">
        <v>159</v>
      </c>
      <c r="AU461" s="203" t="s">
        <v>82</v>
      </c>
      <c r="AV461" s="13" t="s">
        <v>22</v>
      </c>
      <c r="AW461" s="13" t="s">
        <v>35</v>
      </c>
      <c r="AX461" s="13" t="s">
        <v>73</v>
      </c>
      <c r="AY461" s="203" t="s">
        <v>113</v>
      </c>
    </row>
    <row r="462" spans="1:65" s="14" customFormat="1" ht="11.25">
      <c r="B462" s="204"/>
      <c r="C462" s="205"/>
      <c r="D462" s="195" t="s">
        <v>159</v>
      </c>
      <c r="E462" s="206" t="s">
        <v>20</v>
      </c>
      <c r="F462" s="207" t="s">
        <v>539</v>
      </c>
      <c r="G462" s="205"/>
      <c r="H462" s="208">
        <v>25</v>
      </c>
      <c r="I462" s="209"/>
      <c r="J462" s="205"/>
      <c r="K462" s="205"/>
      <c r="L462" s="210"/>
      <c r="M462" s="211"/>
      <c r="N462" s="212"/>
      <c r="O462" s="212"/>
      <c r="P462" s="212"/>
      <c r="Q462" s="212"/>
      <c r="R462" s="212"/>
      <c r="S462" s="212"/>
      <c r="T462" s="213"/>
      <c r="AT462" s="214" t="s">
        <v>159</v>
      </c>
      <c r="AU462" s="214" t="s">
        <v>82</v>
      </c>
      <c r="AV462" s="14" t="s">
        <v>82</v>
      </c>
      <c r="AW462" s="14" t="s">
        <v>35</v>
      </c>
      <c r="AX462" s="14" t="s">
        <v>73</v>
      </c>
      <c r="AY462" s="214" t="s">
        <v>113</v>
      </c>
    </row>
    <row r="463" spans="1:65" s="15" customFormat="1" ht="11.25">
      <c r="B463" s="215"/>
      <c r="C463" s="216"/>
      <c r="D463" s="195" t="s">
        <v>159</v>
      </c>
      <c r="E463" s="217" t="s">
        <v>20</v>
      </c>
      <c r="F463" s="218" t="s">
        <v>162</v>
      </c>
      <c r="G463" s="216"/>
      <c r="H463" s="219">
        <v>25</v>
      </c>
      <c r="I463" s="220"/>
      <c r="J463" s="216"/>
      <c r="K463" s="216"/>
      <c r="L463" s="221"/>
      <c r="M463" s="222"/>
      <c r="N463" s="223"/>
      <c r="O463" s="223"/>
      <c r="P463" s="223"/>
      <c r="Q463" s="223"/>
      <c r="R463" s="223"/>
      <c r="S463" s="223"/>
      <c r="T463" s="224"/>
      <c r="AT463" s="225" t="s">
        <v>159</v>
      </c>
      <c r="AU463" s="225" t="s">
        <v>82</v>
      </c>
      <c r="AV463" s="15" t="s">
        <v>134</v>
      </c>
      <c r="AW463" s="15" t="s">
        <v>35</v>
      </c>
      <c r="AX463" s="15" t="s">
        <v>22</v>
      </c>
      <c r="AY463" s="225" t="s">
        <v>113</v>
      </c>
    </row>
    <row r="464" spans="1:65" s="2" customFormat="1" ht="14.45" customHeight="1">
      <c r="A464" s="36"/>
      <c r="B464" s="37"/>
      <c r="C464" s="175" t="s">
        <v>540</v>
      </c>
      <c r="D464" s="175" t="s">
        <v>116</v>
      </c>
      <c r="E464" s="176" t="s">
        <v>541</v>
      </c>
      <c r="F464" s="177" t="s">
        <v>542</v>
      </c>
      <c r="G464" s="178" t="s">
        <v>226</v>
      </c>
      <c r="H464" s="179">
        <v>25</v>
      </c>
      <c r="I464" s="180"/>
      <c r="J464" s="181">
        <f>ROUND(I464*H464,2)</f>
        <v>0</v>
      </c>
      <c r="K464" s="177" t="s">
        <v>20</v>
      </c>
      <c r="L464" s="41"/>
      <c r="M464" s="182" t="s">
        <v>20</v>
      </c>
      <c r="N464" s="183" t="s">
        <v>44</v>
      </c>
      <c r="O464" s="66"/>
      <c r="P464" s="184">
        <f>O464*H464</f>
        <v>0</v>
      </c>
      <c r="Q464" s="184">
        <v>0</v>
      </c>
      <c r="R464" s="184">
        <f>Q464*H464</f>
        <v>0</v>
      </c>
      <c r="S464" s="184">
        <v>0</v>
      </c>
      <c r="T464" s="185">
        <f>S464*H464</f>
        <v>0</v>
      </c>
      <c r="U464" s="36"/>
      <c r="V464" s="36"/>
      <c r="W464" s="36"/>
      <c r="X464" s="36"/>
      <c r="Y464" s="36"/>
      <c r="Z464" s="36"/>
      <c r="AA464" s="36"/>
      <c r="AB464" s="36"/>
      <c r="AC464" s="36"/>
      <c r="AD464" s="36"/>
      <c r="AE464" s="36"/>
      <c r="AR464" s="186" t="s">
        <v>242</v>
      </c>
      <c r="AT464" s="186" t="s">
        <v>116</v>
      </c>
      <c r="AU464" s="186" t="s">
        <v>82</v>
      </c>
      <c r="AY464" s="19" t="s">
        <v>113</v>
      </c>
      <c r="BE464" s="187">
        <f>IF(N464="základní",J464,0)</f>
        <v>0</v>
      </c>
      <c r="BF464" s="187">
        <f>IF(N464="snížená",J464,0)</f>
        <v>0</v>
      </c>
      <c r="BG464" s="187">
        <f>IF(N464="zákl. přenesená",J464,0)</f>
        <v>0</v>
      </c>
      <c r="BH464" s="187">
        <f>IF(N464="sníž. přenesená",J464,0)</f>
        <v>0</v>
      </c>
      <c r="BI464" s="187">
        <f>IF(N464="nulová",J464,0)</f>
        <v>0</v>
      </c>
      <c r="BJ464" s="19" t="s">
        <v>22</v>
      </c>
      <c r="BK464" s="187">
        <f>ROUND(I464*H464,2)</f>
        <v>0</v>
      </c>
      <c r="BL464" s="19" t="s">
        <v>242</v>
      </c>
      <c r="BM464" s="186" t="s">
        <v>543</v>
      </c>
    </row>
    <row r="465" spans="1:65" s="13" customFormat="1" ht="11.25">
      <c r="B465" s="193"/>
      <c r="C465" s="194"/>
      <c r="D465" s="195" t="s">
        <v>159</v>
      </c>
      <c r="E465" s="196" t="s">
        <v>20</v>
      </c>
      <c r="F465" s="197" t="s">
        <v>187</v>
      </c>
      <c r="G465" s="194"/>
      <c r="H465" s="196" t="s">
        <v>20</v>
      </c>
      <c r="I465" s="198"/>
      <c r="J465" s="194"/>
      <c r="K465" s="194"/>
      <c r="L465" s="199"/>
      <c r="M465" s="200"/>
      <c r="N465" s="201"/>
      <c r="O465" s="201"/>
      <c r="P465" s="201"/>
      <c r="Q465" s="201"/>
      <c r="R465" s="201"/>
      <c r="S465" s="201"/>
      <c r="T465" s="202"/>
      <c r="AT465" s="203" t="s">
        <v>159</v>
      </c>
      <c r="AU465" s="203" t="s">
        <v>82</v>
      </c>
      <c r="AV465" s="13" t="s">
        <v>22</v>
      </c>
      <c r="AW465" s="13" t="s">
        <v>35</v>
      </c>
      <c r="AX465" s="13" t="s">
        <v>73</v>
      </c>
      <c r="AY465" s="203" t="s">
        <v>113</v>
      </c>
    </row>
    <row r="466" spans="1:65" s="14" customFormat="1" ht="11.25">
      <c r="B466" s="204"/>
      <c r="C466" s="205"/>
      <c r="D466" s="195" t="s">
        <v>159</v>
      </c>
      <c r="E466" s="206" t="s">
        <v>20</v>
      </c>
      <c r="F466" s="207" t="s">
        <v>539</v>
      </c>
      <c r="G466" s="205"/>
      <c r="H466" s="208">
        <v>25</v>
      </c>
      <c r="I466" s="209"/>
      <c r="J466" s="205"/>
      <c r="K466" s="205"/>
      <c r="L466" s="210"/>
      <c r="M466" s="211"/>
      <c r="N466" s="212"/>
      <c r="O466" s="212"/>
      <c r="P466" s="212"/>
      <c r="Q466" s="212"/>
      <c r="R466" s="212"/>
      <c r="S466" s="212"/>
      <c r="T466" s="213"/>
      <c r="AT466" s="214" t="s">
        <v>159</v>
      </c>
      <c r="AU466" s="214" t="s">
        <v>82</v>
      </c>
      <c r="AV466" s="14" t="s">
        <v>82</v>
      </c>
      <c r="AW466" s="14" t="s">
        <v>35</v>
      </c>
      <c r="AX466" s="14" t="s">
        <v>73</v>
      </c>
      <c r="AY466" s="214" t="s">
        <v>113</v>
      </c>
    </row>
    <row r="467" spans="1:65" s="15" customFormat="1" ht="11.25">
      <c r="B467" s="215"/>
      <c r="C467" s="216"/>
      <c r="D467" s="195" t="s">
        <v>159</v>
      </c>
      <c r="E467" s="217" t="s">
        <v>20</v>
      </c>
      <c r="F467" s="218" t="s">
        <v>162</v>
      </c>
      <c r="G467" s="216"/>
      <c r="H467" s="219">
        <v>25</v>
      </c>
      <c r="I467" s="220"/>
      <c r="J467" s="216"/>
      <c r="K467" s="216"/>
      <c r="L467" s="221"/>
      <c r="M467" s="222"/>
      <c r="N467" s="223"/>
      <c r="O467" s="223"/>
      <c r="P467" s="223"/>
      <c r="Q467" s="223"/>
      <c r="R467" s="223"/>
      <c r="S467" s="223"/>
      <c r="T467" s="224"/>
      <c r="AT467" s="225" t="s">
        <v>159</v>
      </c>
      <c r="AU467" s="225" t="s">
        <v>82</v>
      </c>
      <c r="AV467" s="15" t="s">
        <v>134</v>
      </c>
      <c r="AW467" s="15" t="s">
        <v>35</v>
      </c>
      <c r="AX467" s="15" t="s">
        <v>22</v>
      </c>
      <c r="AY467" s="225" t="s">
        <v>113</v>
      </c>
    </row>
    <row r="468" spans="1:65" s="2" customFormat="1" ht="14.45" customHeight="1">
      <c r="A468" s="36"/>
      <c r="B468" s="37"/>
      <c r="C468" s="175" t="s">
        <v>544</v>
      </c>
      <c r="D468" s="175" t="s">
        <v>116</v>
      </c>
      <c r="E468" s="176" t="s">
        <v>545</v>
      </c>
      <c r="F468" s="177" t="s">
        <v>546</v>
      </c>
      <c r="G468" s="178" t="s">
        <v>207</v>
      </c>
      <c r="H468" s="179">
        <v>4</v>
      </c>
      <c r="I468" s="180"/>
      <c r="J468" s="181">
        <f>ROUND(I468*H468,2)</f>
        <v>0</v>
      </c>
      <c r="K468" s="177" t="s">
        <v>20</v>
      </c>
      <c r="L468" s="41"/>
      <c r="M468" s="182" t="s">
        <v>20</v>
      </c>
      <c r="N468" s="183" t="s">
        <v>44</v>
      </c>
      <c r="O468" s="66"/>
      <c r="P468" s="184">
        <f>O468*H468</f>
        <v>0</v>
      </c>
      <c r="Q468" s="184">
        <v>0</v>
      </c>
      <c r="R468" s="184">
        <f>Q468*H468</f>
        <v>0</v>
      </c>
      <c r="S468" s="184">
        <v>0</v>
      </c>
      <c r="T468" s="185">
        <f>S468*H468</f>
        <v>0</v>
      </c>
      <c r="U468" s="36"/>
      <c r="V468" s="36"/>
      <c r="W468" s="36"/>
      <c r="X468" s="36"/>
      <c r="Y468" s="36"/>
      <c r="Z468" s="36"/>
      <c r="AA468" s="36"/>
      <c r="AB468" s="36"/>
      <c r="AC468" s="36"/>
      <c r="AD468" s="36"/>
      <c r="AE468" s="36"/>
      <c r="AR468" s="186" t="s">
        <v>242</v>
      </c>
      <c r="AT468" s="186" t="s">
        <v>116</v>
      </c>
      <c r="AU468" s="186" t="s">
        <v>82</v>
      </c>
      <c r="AY468" s="19" t="s">
        <v>113</v>
      </c>
      <c r="BE468" s="187">
        <f>IF(N468="základní",J468,0)</f>
        <v>0</v>
      </c>
      <c r="BF468" s="187">
        <f>IF(N468="snížená",J468,0)</f>
        <v>0</v>
      </c>
      <c r="BG468" s="187">
        <f>IF(N468="zákl. přenesená",J468,0)</f>
        <v>0</v>
      </c>
      <c r="BH468" s="187">
        <f>IF(N468="sníž. přenesená",J468,0)</f>
        <v>0</v>
      </c>
      <c r="BI468" s="187">
        <f>IF(N468="nulová",J468,0)</f>
        <v>0</v>
      </c>
      <c r="BJ468" s="19" t="s">
        <v>22</v>
      </c>
      <c r="BK468" s="187">
        <f>ROUND(I468*H468,2)</f>
        <v>0</v>
      </c>
      <c r="BL468" s="19" t="s">
        <v>242</v>
      </c>
      <c r="BM468" s="186" t="s">
        <v>547</v>
      </c>
    </row>
    <row r="469" spans="1:65" s="13" customFormat="1" ht="11.25">
      <c r="B469" s="193"/>
      <c r="C469" s="194"/>
      <c r="D469" s="195" t="s">
        <v>159</v>
      </c>
      <c r="E469" s="196" t="s">
        <v>20</v>
      </c>
      <c r="F469" s="197" t="s">
        <v>187</v>
      </c>
      <c r="G469" s="194"/>
      <c r="H469" s="196" t="s">
        <v>20</v>
      </c>
      <c r="I469" s="198"/>
      <c r="J469" s="194"/>
      <c r="K469" s="194"/>
      <c r="L469" s="199"/>
      <c r="M469" s="200"/>
      <c r="N469" s="201"/>
      <c r="O469" s="201"/>
      <c r="P469" s="201"/>
      <c r="Q469" s="201"/>
      <c r="R469" s="201"/>
      <c r="S469" s="201"/>
      <c r="T469" s="202"/>
      <c r="AT469" s="203" t="s">
        <v>159</v>
      </c>
      <c r="AU469" s="203" t="s">
        <v>82</v>
      </c>
      <c r="AV469" s="13" t="s">
        <v>22</v>
      </c>
      <c r="AW469" s="13" t="s">
        <v>35</v>
      </c>
      <c r="AX469" s="13" t="s">
        <v>73</v>
      </c>
      <c r="AY469" s="203" t="s">
        <v>113</v>
      </c>
    </row>
    <row r="470" spans="1:65" s="14" customFormat="1" ht="11.25">
      <c r="B470" s="204"/>
      <c r="C470" s="205"/>
      <c r="D470" s="195" t="s">
        <v>159</v>
      </c>
      <c r="E470" s="206" t="s">
        <v>20</v>
      </c>
      <c r="F470" s="207" t="s">
        <v>134</v>
      </c>
      <c r="G470" s="205"/>
      <c r="H470" s="208">
        <v>4</v>
      </c>
      <c r="I470" s="209"/>
      <c r="J470" s="205"/>
      <c r="K470" s="205"/>
      <c r="L470" s="210"/>
      <c r="M470" s="211"/>
      <c r="N470" s="212"/>
      <c r="O470" s="212"/>
      <c r="P470" s="212"/>
      <c r="Q470" s="212"/>
      <c r="R470" s="212"/>
      <c r="S470" s="212"/>
      <c r="T470" s="213"/>
      <c r="AT470" s="214" t="s">
        <v>159</v>
      </c>
      <c r="AU470" s="214" t="s">
        <v>82</v>
      </c>
      <c r="AV470" s="14" t="s">
        <v>82</v>
      </c>
      <c r="AW470" s="14" t="s">
        <v>35</v>
      </c>
      <c r="AX470" s="14" t="s">
        <v>73</v>
      </c>
      <c r="AY470" s="214" t="s">
        <v>113</v>
      </c>
    </row>
    <row r="471" spans="1:65" s="15" customFormat="1" ht="11.25">
      <c r="B471" s="215"/>
      <c r="C471" s="216"/>
      <c r="D471" s="195" t="s">
        <v>159</v>
      </c>
      <c r="E471" s="217" t="s">
        <v>20</v>
      </c>
      <c r="F471" s="218" t="s">
        <v>162</v>
      </c>
      <c r="G471" s="216"/>
      <c r="H471" s="219">
        <v>4</v>
      </c>
      <c r="I471" s="220"/>
      <c r="J471" s="216"/>
      <c r="K471" s="216"/>
      <c r="L471" s="221"/>
      <c r="M471" s="222"/>
      <c r="N471" s="223"/>
      <c r="O471" s="223"/>
      <c r="P471" s="223"/>
      <c r="Q471" s="223"/>
      <c r="R471" s="223"/>
      <c r="S471" s="223"/>
      <c r="T471" s="224"/>
      <c r="AT471" s="225" t="s">
        <v>159</v>
      </c>
      <c r="AU471" s="225" t="s">
        <v>82</v>
      </c>
      <c r="AV471" s="15" t="s">
        <v>134</v>
      </c>
      <c r="AW471" s="15" t="s">
        <v>35</v>
      </c>
      <c r="AX471" s="15" t="s">
        <v>22</v>
      </c>
      <c r="AY471" s="225" t="s">
        <v>113</v>
      </c>
    </row>
    <row r="472" spans="1:65" s="2" customFormat="1" ht="14.45" customHeight="1">
      <c r="A472" s="36"/>
      <c r="B472" s="37"/>
      <c r="C472" s="175" t="s">
        <v>548</v>
      </c>
      <c r="D472" s="175" t="s">
        <v>116</v>
      </c>
      <c r="E472" s="176" t="s">
        <v>549</v>
      </c>
      <c r="F472" s="177" t="s">
        <v>550</v>
      </c>
      <c r="G472" s="178" t="s">
        <v>207</v>
      </c>
      <c r="H472" s="179">
        <v>8</v>
      </c>
      <c r="I472" s="180"/>
      <c r="J472" s="181">
        <f>ROUND(I472*H472,2)</f>
        <v>0</v>
      </c>
      <c r="K472" s="177" t="s">
        <v>20</v>
      </c>
      <c r="L472" s="41"/>
      <c r="M472" s="182" t="s">
        <v>20</v>
      </c>
      <c r="N472" s="183" t="s">
        <v>44</v>
      </c>
      <c r="O472" s="66"/>
      <c r="P472" s="184">
        <f>O472*H472</f>
        <v>0</v>
      </c>
      <c r="Q472" s="184">
        <v>0</v>
      </c>
      <c r="R472" s="184">
        <f>Q472*H472</f>
        <v>0</v>
      </c>
      <c r="S472" s="184">
        <v>0</v>
      </c>
      <c r="T472" s="185">
        <f>S472*H472</f>
        <v>0</v>
      </c>
      <c r="U472" s="36"/>
      <c r="V472" s="36"/>
      <c r="W472" s="36"/>
      <c r="X472" s="36"/>
      <c r="Y472" s="36"/>
      <c r="Z472" s="36"/>
      <c r="AA472" s="36"/>
      <c r="AB472" s="36"/>
      <c r="AC472" s="36"/>
      <c r="AD472" s="36"/>
      <c r="AE472" s="36"/>
      <c r="AR472" s="186" t="s">
        <v>242</v>
      </c>
      <c r="AT472" s="186" t="s">
        <v>116</v>
      </c>
      <c r="AU472" s="186" t="s">
        <v>82</v>
      </c>
      <c r="AY472" s="19" t="s">
        <v>113</v>
      </c>
      <c r="BE472" s="187">
        <f>IF(N472="základní",J472,0)</f>
        <v>0</v>
      </c>
      <c r="BF472" s="187">
        <f>IF(N472="snížená",J472,0)</f>
        <v>0</v>
      </c>
      <c r="BG472" s="187">
        <f>IF(N472="zákl. přenesená",J472,0)</f>
        <v>0</v>
      </c>
      <c r="BH472" s="187">
        <f>IF(N472="sníž. přenesená",J472,0)</f>
        <v>0</v>
      </c>
      <c r="BI472" s="187">
        <f>IF(N472="nulová",J472,0)</f>
        <v>0</v>
      </c>
      <c r="BJ472" s="19" t="s">
        <v>22</v>
      </c>
      <c r="BK472" s="187">
        <f>ROUND(I472*H472,2)</f>
        <v>0</v>
      </c>
      <c r="BL472" s="19" t="s">
        <v>242</v>
      </c>
      <c r="BM472" s="186" t="s">
        <v>551</v>
      </c>
    </row>
    <row r="473" spans="1:65" s="13" customFormat="1" ht="11.25">
      <c r="B473" s="193"/>
      <c r="C473" s="194"/>
      <c r="D473" s="195" t="s">
        <v>159</v>
      </c>
      <c r="E473" s="196" t="s">
        <v>20</v>
      </c>
      <c r="F473" s="197" t="s">
        <v>187</v>
      </c>
      <c r="G473" s="194"/>
      <c r="H473" s="196" t="s">
        <v>20</v>
      </c>
      <c r="I473" s="198"/>
      <c r="J473" s="194"/>
      <c r="K473" s="194"/>
      <c r="L473" s="199"/>
      <c r="M473" s="200"/>
      <c r="N473" s="201"/>
      <c r="O473" s="201"/>
      <c r="P473" s="201"/>
      <c r="Q473" s="201"/>
      <c r="R473" s="201"/>
      <c r="S473" s="201"/>
      <c r="T473" s="202"/>
      <c r="AT473" s="203" t="s">
        <v>159</v>
      </c>
      <c r="AU473" s="203" t="s">
        <v>82</v>
      </c>
      <c r="AV473" s="13" t="s">
        <v>22</v>
      </c>
      <c r="AW473" s="13" t="s">
        <v>35</v>
      </c>
      <c r="AX473" s="13" t="s">
        <v>73</v>
      </c>
      <c r="AY473" s="203" t="s">
        <v>113</v>
      </c>
    </row>
    <row r="474" spans="1:65" s="14" customFormat="1" ht="11.25">
      <c r="B474" s="204"/>
      <c r="C474" s="205"/>
      <c r="D474" s="195" t="s">
        <v>159</v>
      </c>
      <c r="E474" s="206" t="s">
        <v>20</v>
      </c>
      <c r="F474" s="207" t="s">
        <v>198</v>
      </c>
      <c r="G474" s="205"/>
      <c r="H474" s="208">
        <v>8</v>
      </c>
      <c r="I474" s="209"/>
      <c r="J474" s="205"/>
      <c r="K474" s="205"/>
      <c r="L474" s="210"/>
      <c r="M474" s="211"/>
      <c r="N474" s="212"/>
      <c r="O474" s="212"/>
      <c r="P474" s="212"/>
      <c r="Q474" s="212"/>
      <c r="R474" s="212"/>
      <c r="S474" s="212"/>
      <c r="T474" s="213"/>
      <c r="AT474" s="214" t="s">
        <v>159</v>
      </c>
      <c r="AU474" s="214" t="s">
        <v>82</v>
      </c>
      <c r="AV474" s="14" t="s">
        <v>82</v>
      </c>
      <c r="AW474" s="14" t="s">
        <v>35</v>
      </c>
      <c r="AX474" s="14" t="s">
        <v>73</v>
      </c>
      <c r="AY474" s="214" t="s">
        <v>113</v>
      </c>
    </row>
    <row r="475" spans="1:65" s="15" customFormat="1" ht="11.25">
      <c r="B475" s="215"/>
      <c r="C475" s="216"/>
      <c r="D475" s="195" t="s">
        <v>159</v>
      </c>
      <c r="E475" s="217" t="s">
        <v>20</v>
      </c>
      <c r="F475" s="218" t="s">
        <v>162</v>
      </c>
      <c r="G475" s="216"/>
      <c r="H475" s="219">
        <v>8</v>
      </c>
      <c r="I475" s="220"/>
      <c r="J475" s="216"/>
      <c r="K475" s="216"/>
      <c r="L475" s="221"/>
      <c r="M475" s="222"/>
      <c r="N475" s="223"/>
      <c r="O475" s="223"/>
      <c r="P475" s="223"/>
      <c r="Q475" s="223"/>
      <c r="R475" s="223"/>
      <c r="S475" s="223"/>
      <c r="T475" s="224"/>
      <c r="AT475" s="225" t="s">
        <v>159</v>
      </c>
      <c r="AU475" s="225" t="s">
        <v>82</v>
      </c>
      <c r="AV475" s="15" t="s">
        <v>134</v>
      </c>
      <c r="AW475" s="15" t="s">
        <v>35</v>
      </c>
      <c r="AX475" s="15" t="s">
        <v>22</v>
      </c>
      <c r="AY475" s="225" t="s">
        <v>113</v>
      </c>
    </row>
    <row r="476" spans="1:65" s="2" customFormat="1" ht="14.45" customHeight="1">
      <c r="A476" s="36"/>
      <c r="B476" s="37"/>
      <c r="C476" s="175" t="s">
        <v>552</v>
      </c>
      <c r="D476" s="175" t="s">
        <v>116</v>
      </c>
      <c r="E476" s="176" t="s">
        <v>553</v>
      </c>
      <c r="F476" s="177" t="s">
        <v>554</v>
      </c>
      <c r="G476" s="178" t="s">
        <v>207</v>
      </c>
      <c r="H476" s="179">
        <v>9</v>
      </c>
      <c r="I476" s="180"/>
      <c r="J476" s="181">
        <f>ROUND(I476*H476,2)</f>
        <v>0</v>
      </c>
      <c r="K476" s="177" t="s">
        <v>20</v>
      </c>
      <c r="L476" s="41"/>
      <c r="M476" s="182" t="s">
        <v>20</v>
      </c>
      <c r="N476" s="183" t="s">
        <v>44</v>
      </c>
      <c r="O476" s="66"/>
      <c r="P476" s="184">
        <f>O476*H476</f>
        <v>0</v>
      </c>
      <c r="Q476" s="184">
        <v>0</v>
      </c>
      <c r="R476" s="184">
        <f>Q476*H476</f>
        <v>0</v>
      </c>
      <c r="S476" s="184">
        <v>0</v>
      </c>
      <c r="T476" s="185">
        <f>S476*H476</f>
        <v>0</v>
      </c>
      <c r="U476" s="36"/>
      <c r="V476" s="36"/>
      <c r="W476" s="36"/>
      <c r="X476" s="36"/>
      <c r="Y476" s="36"/>
      <c r="Z476" s="36"/>
      <c r="AA476" s="36"/>
      <c r="AB476" s="36"/>
      <c r="AC476" s="36"/>
      <c r="AD476" s="36"/>
      <c r="AE476" s="36"/>
      <c r="AR476" s="186" t="s">
        <v>242</v>
      </c>
      <c r="AT476" s="186" t="s">
        <v>116</v>
      </c>
      <c r="AU476" s="186" t="s">
        <v>82</v>
      </c>
      <c r="AY476" s="19" t="s">
        <v>113</v>
      </c>
      <c r="BE476" s="187">
        <f>IF(N476="základní",J476,0)</f>
        <v>0</v>
      </c>
      <c r="BF476" s="187">
        <f>IF(N476="snížená",J476,0)</f>
        <v>0</v>
      </c>
      <c r="BG476" s="187">
        <f>IF(N476="zákl. přenesená",J476,0)</f>
        <v>0</v>
      </c>
      <c r="BH476" s="187">
        <f>IF(N476="sníž. přenesená",J476,0)</f>
        <v>0</v>
      </c>
      <c r="BI476" s="187">
        <f>IF(N476="nulová",J476,0)</f>
        <v>0</v>
      </c>
      <c r="BJ476" s="19" t="s">
        <v>22</v>
      </c>
      <c r="BK476" s="187">
        <f>ROUND(I476*H476,2)</f>
        <v>0</v>
      </c>
      <c r="BL476" s="19" t="s">
        <v>242</v>
      </c>
      <c r="BM476" s="186" t="s">
        <v>555</v>
      </c>
    </row>
    <row r="477" spans="1:65" s="13" customFormat="1" ht="11.25">
      <c r="B477" s="193"/>
      <c r="C477" s="194"/>
      <c r="D477" s="195" t="s">
        <v>159</v>
      </c>
      <c r="E477" s="196" t="s">
        <v>20</v>
      </c>
      <c r="F477" s="197" t="s">
        <v>187</v>
      </c>
      <c r="G477" s="194"/>
      <c r="H477" s="196" t="s">
        <v>20</v>
      </c>
      <c r="I477" s="198"/>
      <c r="J477" s="194"/>
      <c r="K477" s="194"/>
      <c r="L477" s="199"/>
      <c r="M477" s="200"/>
      <c r="N477" s="201"/>
      <c r="O477" s="201"/>
      <c r="P477" s="201"/>
      <c r="Q477" s="201"/>
      <c r="R477" s="201"/>
      <c r="S477" s="201"/>
      <c r="T477" s="202"/>
      <c r="AT477" s="203" t="s">
        <v>159</v>
      </c>
      <c r="AU477" s="203" t="s">
        <v>82</v>
      </c>
      <c r="AV477" s="13" t="s">
        <v>22</v>
      </c>
      <c r="AW477" s="13" t="s">
        <v>35</v>
      </c>
      <c r="AX477" s="13" t="s">
        <v>73</v>
      </c>
      <c r="AY477" s="203" t="s">
        <v>113</v>
      </c>
    </row>
    <row r="478" spans="1:65" s="14" customFormat="1" ht="11.25">
      <c r="B478" s="204"/>
      <c r="C478" s="205"/>
      <c r="D478" s="195" t="s">
        <v>159</v>
      </c>
      <c r="E478" s="206" t="s">
        <v>20</v>
      </c>
      <c r="F478" s="207" t="s">
        <v>189</v>
      </c>
      <c r="G478" s="205"/>
      <c r="H478" s="208">
        <v>9</v>
      </c>
      <c r="I478" s="209"/>
      <c r="J478" s="205"/>
      <c r="K478" s="205"/>
      <c r="L478" s="210"/>
      <c r="M478" s="211"/>
      <c r="N478" s="212"/>
      <c r="O478" s="212"/>
      <c r="P478" s="212"/>
      <c r="Q478" s="212"/>
      <c r="R478" s="212"/>
      <c r="S478" s="212"/>
      <c r="T478" s="213"/>
      <c r="AT478" s="214" t="s">
        <v>159</v>
      </c>
      <c r="AU478" s="214" t="s">
        <v>82</v>
      </c>
      <c r="AV478" s="14" t="s">
        <v>82</v>
      </c>
      <c r="AW478" s="14" t="s">
        <v>35</v>
      </c>
      <c r="AX478" s="14" t="s">
        <v>73</v>
      </c>
      <c r="AY478" s="214" t="s">
        <v>113</v>
      </c>
    </row>
    <row r="479" spans="1:65" s="15" customFormat="1" ht="11.25">
      <c r="B479" s="215"/>
      <c r="C479" s="216"/>
      <c r="D479" s="195" t="s">
        <v>159</v>
      </c>
      <c r="E479" s="217" t="s">
        <v>20</v>
      </c>
      <c r="F479" s="218" t="s">
        <v>162</v>
      </c>
      <c r="G479" s="216"/>
      <c r="H479" s="219">
        <v>9</v>
      </c>
      <c r="I479" s="220"/>
      <c r="J479" s="216"/>
      <c r="K479" s="216"/>
      <c r="L479" s="221"/>
      <c r="M479" s="222"/>
      <c r="N479" s="223"/>
      <c r="O479" s="223"/>
      <c r="P479" s="223"/>
      <c r="Q479" s="223"/>
      <c r="R479" s="223"/>
      <c r="S479" s="223"/>
      <c r="T479" s="224"/>
      <c r="AT479" s="225" t="s">
        <v>159</v>
      </c>
      <c r="AU479" s="225" t="s">
        <v>82</v>
      </c>
      <c r="AV479" s="15" t="s">
        <v>134</v>
      </c>
      <c r="AW479" s="15" t="s">
        <v>35</v>
      </c>
      <c r="AX479" s="15" t="s">
        <v>22</v>
      </c>
      <c r="AY479" s="225" t="s">
        <v>113</v>
      </c>
    </row>
    <row r="480" spans="1:65" s="2" customFormat="1" ht="14.45" customHeight="1">
      <c r="A480" s="36"/>
      <c r="B480" s="37"/>
      <c r="C480" s="175" t="s">
        <v>556</v>
      </c>
      <c r="D480" s="175" t="s">
        <v>116</v>
      </c>
      <c r="E480" s="176" t="s">
        <v>557</v>
      </c>
      <c r="F480" s="177" t="s">
        <v>558</v>
      </c>
      <c r="G480" s="178" t="s">
        <v>207</v>
      </c>
      <c r="H480" s="179">
        <v>1</v>
      </c>
      <c r="I480" s="180"/>
      <c r="J480" s="181">
        <f>ROUND(I480*H480,2)</f>
        <v>0</v>
      </c>
      <c r="K480" s="177" t="s">
        <v>20</v>
      </c>
      <c r="L480" s="41"/>
      <c r="M480" s="182" t="s">
        <v>20</v>
      </c>
      <c r="N480" s="183" t="s">
        <v>44</v>
      </c>
      <c r="O480" s="66"/>
      <c r="P480" s="184">
        <f>O480*H480</f>
        <v>0</v>
      </c>
      <c r="Q480" s="184">
        <v>0</v>
      </c>
      <c r="R480" s="184">
        <f>Q480*H480</f>
        <v>0</v>
      </c>
      <c r="S480" s="184">
        <v>0</v>
      </c>
      <c r="T480" s="185">
        <f>S480*H480</f>
        <v>0</v>
      </c>
      <c r="U480" s="36"/>
      <c r="V480" s="36"/>
      <c r="W480" s="36"/>
      <c r="X480" s="36"/>
      <c r="Y480" s="36"/>
      <c r="Z480" s="36"/>
      <c r="AA480" s="36"/>
      <c r="AB480" s="36"/>
      <c r="AC480" s="36"/>
      <c r="AD480" s="36"/>
      <c r="AE480" s="36"/>
      <c r="AR480" s="186" t="s">
        <v>242</v>
      </c>
      <c r="AT480" s="186" t="s">
        <v>116</v>
      </c>
      <c r="AU480" s="186" t="s">
        <v>82</v>
      </c>
      <c r="AY480" s="19" t="s">
        <v>113</v>
      </c>
      <c r="BE480" s="187">
        <f>IF(N480="základní",J480,0)</f>
        <v>0</v>
      </c>
      <c r="BF480" s="187">
        <f>IF(N480="snížená",J480,0)</f>
        <v>0</v>
      </c>
      <c r="BG480" s="187">
        <f>IF(N480="zákl. přenesená",J480,0)</f>
        <v>0</v>
      </c>
      <c r="BH480" s="187">
        <f>IF(N480="sníž. přenesená",J480,0)</f>
        <v>0</v>
      </c>
      <c r="BI480" s="187">
        <f>IF(N480="nulová",J480,0)</f>
        <v>0</v>
      </c>
      <c r="BJ480" s="19" t="s">
        <v>22</v>
      </c>
      <c r="BK480" s="187">
        <f>ROUND(I480*H480,2)</f>
        <v>0</v>
      </c>
      <c r="BL480" s="19" t="s">
        <v>242</v>
      </c>
      <c r="BM480" s="186" t="s">
        <v>559</v>
      </c>
    </row>
    <row r="481" spans="1:65" s="13" customFormat="1" ht="11.25">
      <c r="B481" s="193"/>
      <c r="C481" s="194"/>
      <c r="D481" s="195" t="s">
        <v>159</v>
      </c>
      <c r="E481" s="196" t="s">
        <v>20</v>
      </c>
      <c r="F481" s="197" t="s">
        <v>187</v>
      </c>
      <c r="G481" s="194"/>
      <c r="H481" s="196" t="s">
        <v>20</v>
      </c>
      <c r="I481" s="198"/>
      <c r="J481" s="194"/>
      <c r="K481" s="194"/>
      <c r="L481" s="199"/>
      <c r="M481" s="200"/>
      <c r="N481" s="201"/>
      <c r="O481" s="201"/>
      <c r="P481" s="201"/>
      <c r="Q481" s="201"/>
      <c r="R481" s="201"/>
      <c r="S481" s="201"/>
      <c r="T481" s="202"/>
      <c r="AT481" s="203" t="s">
        <v>159</v>
      </c>
      <c r="AU481" s="203" t="s">
        <v>82</v>
      </c>
      <c r="AV481" s="13" t="s">
        <v>22</v>
      </c>
      <c r="AW481" s="13" t="s">
        <v>35</v>
      </c>
      <c r="AX481" s="13" t="s">
        <v>73</v>
      </c>
      <c r="AY481" s="203" t="s">
        <v>113</v>
      </c>
    </row>
    <row r="482" spans="1:65" s="14" customFormat="1" ht="11.25">
      <c r="B482" s="204"/>
      <c r="C482" s="205"/>
      <c r="D482" s="195" t="s">
        <v>159</v>
      </c>
      <c r="E482" s="206" t="s">
        <v>20</v>
      </c>
      <c r="F482" s="207" t="s">
        <v>22</v>
      </c>
      <c r="G482" s="205"/>
      <c r="H482" s="208">
        <v>1</v>
      </c>
      <c r="I482" s="209"/>
      <c r="J482" s="205"/>
      <c r="K482" s="205"/>
      <c r="L482" s="210"/>
      <c r="M482" s="211"/>
      <c r="N482" s="212"/>
      <c r="O482" s="212"/>
      <c r="P482" s="212"/>
      <c r="Q482" s="212"/>
      <c r="R482" s="212"/>
      <c r="S482" s="212"/>
      <c r="T482" s="213"/>
      <c r="AT482" s="214" t="s">
        <v>159</v>
      </c>
      <c r="AU482" s="214" t="s">
        <v>82</v>
      </c>
      <c r="AV482" s="14" t="s">
        <v>82</v>
      </c>
      <c r="AW482" s="14" t="s">
        <v>35</v>
      </c>
      <c r="AX482" s="14" t="s">
        <v>73</v>
      </c>
      <c r="AY482" s="214" t="s">
        <v>113</v>
      </c>
    </row>
    <row r="483" spans="1:65" s="15" customFormat="1" ht="11.25">
      <c r="B483" s="215"/>
      <c r="C483" s="216"/>
      <c r="D483" s="195" t="s">
        <v>159</v>
      </c>
      <c r="E483" s="217" t="s">
        <v>20</v>
      </c>
      <c r="F483" s="218" t="s">
        <v>162</v>
      </c>
      <c r="G483" s="216"/>
      <c r="H483" s="219">
        <v>1</v>
      </c>
      <c r="I483" s="220"/>
      <c r="J483" s="216"/>
      <c r="K483" s="216"/>
      <c r="L483" s="221"/>
      <c r="M483" s="222"/>
      <c r="N483" s="223"/>
      <c r="O483" s="223"/>
      <c r="P483" s="223"/>
      <c r="Q483" s="223"/>
      <c r="R483" s="223"/>
      <c r="S483" s="223"/>
      <c r="T483" s="224"/>
      <c r="AT483" s="225" t="s">
        <v>159</v>
      </c>
      <c r="AU483" s="225" t="s">
        <v>82</v>
      </c>
      <c r="AV483" s="15" t="s">
        <v>134</v>
      </c>
      <c r="AW483" s="15" t="s">
        <v>35</v>
      </c>
      <c r="AX483" s="15" t="s">
        <v>22</v>
      </c>
      <c r="AY483" s="225" t="s">
        <v>113</v>
      </c>
    </row>
    <row r="484" spans="1:65" s="2" customFormat="1" ht="14.45" customHeight="1">
      <c r="A484" s="36"/>
      <c r="B484" s="37"/>
      <c r="C484" s="175" t="s">
        <v>560</v>
      </c>
      <c r="D484" s="175" t="s">
        <v>116</v>
      </c>
      <c r="E484" s="176" t="s">
        <v>561</v>
      </c>
      <c r="F484" s="177" t="s">
        <v>562</v>
      </c>
      <c r="G484" s="178" t="s">
        <v>226</v>
      </c>
      <c r="H484" s="179">
        <v>2.85</v>
      </c>
      <c r="I484" s="180"/>
      <c r="J484" s="181">
        <f>ROUND(I484*H484,2)</f>
        <v>0</v>
      </c>
      <c r="K484" s="177" t="s">
        <v>119</v>
      </c>
      <c r="L484" s="41"/>
      <c r="M484" s="182" t="s">
        <v>20</v>
      </c>
      <c r="N484" s="183" t="s">
        <v>44</v>
      </c>
      <c r="O484" s="66"/>
      <c r="P484" s="184">
        <f>O484*H484</f>
        <v>0</v>
      </c>
      <c r="Q484" s="184">
        <v>0</v>
      </c>
      <c r="R484" s="184">
        <f>Q484*H484</f>
        <v>0</v>
      </c>
      <c r="S484" s="184">
        <v>1.7700000000000001E-3</v>
      </c>
      <c r="T484" s="185">
        <f>S484*H484</f>
        <v>5.0445000000000004E-3</v>
      </c>
      <c r="U484" s="36"/>
      <c r="V484" s="36"/>
      <c r="W484" s="36"/>
      <c r="X484" s="36"/>
      <c r="Y484" s="36"/>
      <c r="Z484" s="36"/>
      <c r="AA484" s="36"/>
      <c r="AB484" s="36"/>
      <c r="AC484" s="36"/>
      <c r="AD484" s="36"/>
      <c r="AE484" s="36"/>
      <c r="AR484" s="186" t="s">
        <v>242</v>
      </c>
      <c r="AT484" s="186" t="s">
        <v>116</v>
      </c>
      <c r="AU484" s="186" t="s">
        <v>82</v>
      </c>
      <c r="AY484" s="19" t="s">
        <v>113</v>
      </c>
      <c r="BE484" s="187">
        <f>IF(N484="základní",J484,0)</f>
        <v>0</v>
      </c>
      <c r="BF484" s="187">
        <f>IF(N484="snížená",J484,0)</f>
        <v>0</v>
      </c>
      <c r="BG484" s="187">
        <f>IF(N484="zákl. přenesená",J484,0)</f>
        <v>0</v>
      </c>
      <c r="BH484" s="187">
        <f>IF(N484="sníž. přenesená",J484,0)</f>
        <v>0</v>
      </c>
      <c r="BI484" s="187">
        <f>IF(N484="nulová",J484,0)</f>
        <v>0</v>
      </c>
      <c r="BJ484" s="19" t="s">
        <v>22</v>
      </c>
      <c r="BK484" s="187">
        <f>ROUND(I484*H484,2)</f>
        <v>0</v>
      </c>
      <c r="BL484" s="19" t="s">
        <v>242</v>
      </c>
      <c r="BM484" s="186" t="s">
        <v>563</v>
      </c>
    </row>
    <row r="485" spans="1:65" s="13" customFormat="1" ht="11.25">
      <c r="B485" s="193"/>
      <c r="C485" s="194"/>
      <c r="D485" s="195" t="s">
        <v>159</v>
      </c>
      <c r="E485" s="196" t="s">
        <v>20</v>
      </c>
      <c r="F485" s="197" t="s">
        <v>263</v>
      </c>
      <c r="G485" s="194"/>
      <c r="H485" s="196" t="s">
        <v>20</v>
      </c>
      <c r="I485" s="198"/>
      <c r="J485" s="194"/>
      <c r="K485" s="194"/>
      <c r="L485" s="199"/>
      <c r="M485" s="200"/>
      <c r="N485" s="201"/>
      <c r="O485" s="201"/>
      <c r="P485" s="201"/>
      <c r="Q485" s="201"/>
      <c r="R485" s="201"/>
      <c r="S485" s="201"/>
      <c r="T485" s="202"/>
      <c r="AT485" s="203" t="s">
        <v>159</v>
      </c>
      <c r="AU485" s="203" t="s">
        <v>82</v>
      </c>
      <c r="AV485" s="13" t="s">
        <v>22</v>
      </c>
      <c r="AW485" s="13" t="s">
        <v>35</v>
      </c>
      <c r="AX485" s="13" t="s">
        <v>73</v>
      </c>
      <c r="AY485" s="203" t="s">
        <v>113</v>
      </c>
    </row>
    <row r="486" spans="1:65" s="14" customFormat="1" ht="11.25">
      <c r="B486" s="204"/>
      <c r="C486" s="205"/>
      <c r="D486" s="195" t="s">
        <v>159</v>
      </c>
      <c r="E486" s="206" t="s">
        <v>20</v>
      </c>
      <c r="F486" s="207" t="s">
        <v>564</v>
      </c>
      <c r="G486" s="205"/>
      <c r="H486" s="208">
        <v>2.85</v>
      </c>
      <c r="I486" s="209"/>
      <c r="J486" s="205"/>
      <c r="K486" s="205"/>
      <c r="L486" s="210"/>
      <c r="M486" s="211"/>
      <c r="N486" s="212"/>
      <c r="O486" s="212"/>
      <c r="P486" s="212"/>
      <c r="Q486" s="212"/>
      <c r="R486" s="212"/>
      <c r="S486" s="212"/>
      <c r="T486" s="213"/>
      <c r="AT486" s="214" t="s">
        <v>159</v>
      </c>
      <c r="AU486" s="214" t="s">
        <v>82</v>
      </c>
      <c r="AV486" s="14" t="s">
        <v>82</v>
      </c>
      <c r="AW486" s="14" t="s">
        <v>35</v>
      </c>
      <c r="AX486" s="14" t="s">
        <v>73</v>
      </c>
      <c r="AY486" s="214" t="s">
        <v>113</v>
      </c>
    </row>
    <row r="487" spans="1:65" s="16" customFormat="1" ht="11.25">
      <c r="B487" s="241"/>
      <c r="C487" s="242"/>
      <c r="D487" s="195" t="s">
        <v>159</v>
      </c>
      <c r="E487" s="243" t="s">
        <v>20</v>
      </c>
      <c r="F487" s="244" t="s">
        <v>431</v>
      </c>
      <c r="G487" s="242"/>
      <c r="H487" s="245">
        <v>2.85</v>
      </c>
      <c r="I487" s="246"/>
      <c r="J487" s="242"/>
      <c r="K487" s="242"/>
      <c r="L487" s="247"/>
      <c r="M487" s="248"/>
      <c r="N487" s="249"/>
      <c r="O487" s="249"/>
      <c r="P487" s="249"/>
      <c r="Q487" s="249"/>
      <c r="R487" s="249"/>
      <c r="S487" s="249"/>
      <c r="T487" s="250"/>
      <c r="AT487" s="251" t="s">
        <v>159</v>
      </c>
      <c r="AU487" s="251" t="s">
        <v>82</v>
      </c>
      <c r="AV487" s="16" t="s">
        <v>127</v>
      </c>
      <c r="AW487" s="16" t="s">
        <v>35</v>
      </c>
      <c r="AX487" s="16" t="s">
        <v>22</v>
      </c>
      <c r="AY487" s="251" t="s">
        <v>113</v>
      </c>
    </row>
    <row r="488" spans="1:65" s="2" customFormat="1" ht="14.45" customHeight="1">
      <c r="A488" s="36"/>
      <c r="B488" s="37"/>
      <c r="C488" s="175" t="s">
        <v>565</v>
      </c>
      <c r="D488" s="175" t="s">
        <v>116</v>
      </c>
      <c r="E488" s="176" t="s">
        <v>566</v>
      </c>
      <c r="F488" s="177" t="s">
        <v>567</v>
      </c>
      <c r="G488" s="178" t="s">
        <v>226</v>
      </c>
      <c r="H488" s="179">
        <v>131.30000000000001</v>
      </c>
      <c r="I488" s="180"/>
      <c r="J488" s="181">
        <f>ROUND(I488*H488,2)</f>
        <v>0</v>
      </c>
      <c r="K488" s="177" t="s">
        <v>119</v>
      </c>
      <c r="L488" s="41"/>
      <c r="M488" s="182" t="s">
        <v>20</v>
      </c>
      <c r="N488" s="183" t="s">
        <v>44</v>
      </c>
      <c r="O488" s="66"/>
      <c r="P488" s="184">
        <f>O488*H488</f>
        <v>0</v>
      </c>
      <c r="Q488" s="184">
        <v>0</v>
      </c>
      <c r="R488" s="184">
        <f>Q488*H488</f>
        <v>0</v>
      </c>
      <c r="S488" s="184">
        <v>1.91E-3</v>
      </c>
      <c r="T488" s="185">
        <f>S488*H488</f>
        <v>0.25078300000000003</v>
      </c>
      <c r="U488" s="36"/>
      <c r="V488" s="36"/>
      <c r="W488" s="36"/>
      <c r="X488" s="36"/>
      <c r="Y488" s="36"/>
      <c r="Z488" s="36"/>
      <c r="AA488" s="36"/>
      <c r="AB488" s="36"/>
      <c r="AC488" s="36"/>
      <c r="AD488" s="36"/>
      <c r="AE488" s="36"/>
      <c r="AR488" s="186" t="s">
        <v>242</v>
      </c>
      <c r="AT488" s="186" t="s">
        <v>116</v>
      </c>
      <c r="AU488" s="186" t="s">
        <v>82</v>
      </c>
      <c r="AY488" s="19" t="s">
        <v>113</v>
      </c>
      <c r="BE488" s="187">
        <f>IF(N488="základní",J488,0)</f>
        <v>0</v>
      </c>
      <c r="BF488" s="187">
        <f>IF(N488="snížená",J488,0)</f>
        <v>0</v>
      </c>
      <c r="BG488" s="187">
        <f>IF(N488="zákl. přenesená",J488,0)</f>
        <v>0</v>
      </c>
      <c r="BH488" s="187">
        <f>IF(N488="sníž. přenesená",J488,0)</f>
        <v>0</v>
      </c>
      <c r="BI488" s="187">
        <f>IF(N488="nulová",J488,0)</f>
        <v>0</v>
      </c>
      <c r="BJ488" s="19" t="s">
        <v>22</v>
      </c>
      <c r="BK488" s="187">
        <f>ROUND(I488*H488,2)</f>
        <v>0</v>
      </c>
      <c r="BL488" s="19" t="s">
        <v>242</v>
      </c>
      <c r="BM488" s="186" t="s">
        <v>568</v>
      </c>
    </row>
    <row r="489" spans="1:65" s="13" customFormat="1" ht="11.25">
      <c r="B489" s="193"/>
      <c r="C489" s="194"/>
      <c r="D489" s="195" t="s">
        <v>159</v>
      </c>
      <c r="E489" s="196" t="s">
        <v>20</v>
      </c>
      <c r="F489" s="197" t="s">
        <v>209</v>
      </c>
      <c r="G489" s="194"/>
      <c r="H489" s="196" t="s">
        <v>20</v>
      </c>
      <c r="I489" s="198"/>
      <c r="J489" s="194"/>
      <c r="K489" s="194"/>
      <c r="L489" s="199"/>
      <c r="M489" s="200"/>
      <c r="N489" s="201"/>
      <c r="O489" s="201"/>
      <c r="P489" s="201"/>
      <c r="Q489" s="201"/>
      <c r="R489" s="201"/>
      <c r="S489" s="201"/>
      <c r="T489" s="202"/>
      <c r="AT489" s="203" t="s">
        <v>159</v>
      </c>
      <c r="AU489" s="203" t="s">
        <v>82</v>
      </c>
      <c r="AV489" s="13" t="s">
        <v>22</v>
      </c>
      <c r="AW489" s="13" t="s">
        <v>35</v>
      </c>
      <c r="AX489" s="13" t="s">
        <v>73</v>
      </c>
      <c r="AY489" s="203" t="s">
        <v>113</v>
      </c>
    </row>
    <row r="490" spans="1:65" s="14" customFormat="1" ht="11.25">
      <c r="B490" s="204"/>
      <c r="C490" s="205"/>
      <c r="D490" s="195" t="s">
        <v>159</v>
      </c>
      <c r="E490" s="206" t="s">
        <v>20</v>
      </c>
      <c r="F490" s="207" t="s">
        <v>569</v>
      </c>
      <c r="G490" s="205"/>
      <c r="H490" s="208">
        <v>41</v>
      </c>
      <c r="I490" s="209"/>
      <c r="J490" s="205"/>
      <c r="K490" s="205"/>
      <c r="L490" s="210"/>
      <c r="M490" s="211"/>
      <c r="N490" s="212"/>
      <c r="O490" s="212"/>
      <c r="P490" s="212"/>
      <c r="Q490" s="212"/>
      <c r="R490" s="212"/>
      <c r="S490" s="212"/>
      <c r="T490" s="213"/>
      <c r="AT490" s="214" t="s">
        <v>159</v>
      </c>
      <c r="AU490" s="214" t="s">
        <v>82</v>
      </c>
      <c r="AV490" s="14" t="s">
        <v>82</v>
      </c>
      <c r="AW490" s="14" t="s">
        <v>35</v>
      </c>
      <c r="AX490" s="14" t="s">
        <v>73</v>
      </c>
      <c r="AY490" s="214" t="s">
        <v>113</v>
      </c>
    </row>
    <row r="491" spans="1:65" s="13" customFormat="1" ht="11.25">
      <c r="B491" s="193"/>
      <c r="C491" s="194"/>
      <c r="D491" s="195" t="s">
        <v>159</v>
      </c>
      <c r="E491" s="196" t="s">
        <v>20</v>
      </c>
      <c r="F491" s="197" t="s">
        <v>210</v>
      </c>
      <c r="G491" s="194"/>
      <c r="H491" s="196" t="s">
        <v>20</v>
      </c>
      <c r="I491" s="198"/>
      <c r="J491" s="194"/>
      <c r="K491" s="194"/>
      <c r="L491" s="199"/>
      <c r="M491" s="200"/>
      <c r="N491" s="201"/>
      <c r="O491" s="201"/>
      <c r="P491" s="201"/>
      <c r="Q491" s="201"/>
      <c r="R491" s="201"/>
      <c r="S491" s="201"/>
      <c r="T491" s="202"/>
      <c r="AT491" s="203" t="s">
        <v>159</v>
      </c>
      <c r="AU491" s="203" t="s">
        <v>82</v>
      </c>
      <c r="AV491" s="13" t="s">
        <v>22</v>
      </c>
      <c r="AW491" s="13" t="s">
        <v>35</v>
      </c>
      <c r="AX491" s="13" t="s">
        <v>73</v>
      </c>
      <c r="AY491" s="203" t="s">
        <v>113</v>
      </c>
    </row>
    <row r="492" spans="1:65" s="14" customFormat="1" ht="11.25">
      <c r="B492" s="204"/>
      <c r="C492" s="205"/>
      <c r="D492" s="195" t="s">
        <v>159</v>
      </c>
      <c r="E492" s="206" t="s">
        <v>20</v>
      </c>
      <c r="F492" s="207" t="s">
        <v>570</v>
      </c>
      <c r="G492" s="205"/>
      <c r="H492" s="208">
        <v>66</v>
      </c>
      <c r="I492" s="209"/>
      <c r="J492" s="205"/>
      <c r="K492" s="205"/>
      <c r="L492" s="210"/>
      <c r="M492" s="211"/>
      <c r="N492" s="212"/>
      <c r="O492" s="212"/>
      <c r="P492" s="212"/>
      <c r="Q492" s="212"/>
      <c r="R492" s="212"/>
      <c r="S492" s="212"/>
      <c r="T492" s="213"/>
      <c r="AT492" s="214" t="s">
        <v>159</v>
      </c>
      <c r="AU492" s="214" t="s">
        <v>82</v>
      </c>
      <c r="AV492" s="14" t="s">
        <v>82</v>
      </c>
      <c r="AW492" s="14" t="s">
        <v>35</v>
      </c>
      <c r="AX492" s="14" t="s">
        <v>73</v>
      </c>
      <c r="AY492" s="214" t="s">
        <v>113</v>
      </c>
    </row>
    <row r="493" spans="1:65" s="14" customFormat="1" ht="11.25">
      <c r="B493" s="204"/>
      <c r="C493" s="205"/>
      <c r="D493" s="195" t="s">
        <v>159</v>
      </c>
      <c r="E493" s="206" t="s">
        <v>20</v>
      </c>
      <c r="F493" s="207" t="s">
        <v>571</v>
      </c>
      <c r="G493" s="205"/>
      <c r="H493" s="208">
        <v>14</v>
      </c>
      <c r="I493" s="209"/>
      <c r="J493" s="205"/>
      <c r="K493" s="205"/>
      <c r="L493" s="210"/>
      <c r="M493" s="211"/>
      <c r="N493" s="212"/>
      <c r="O493" s="212"/>
      <c r="P493" s="212"/>
      <c r="Q493" s="212"/>
      <c r="R493" s="212"/>
      <c r="S493" s="212"/>
      <c r="T493" s="213"/>
      <c r="AT493" s="214" t="s">
        <v>159</v>
      </c>
      <c r="AU493" s="214" t="s">
        <v>82</v>
      </c>
      <c r="AV493" s="14" t="s">
        <v>82</v>
      </c>
      <c r="AW493" s="14" t="s">
        <v>35</v>
      </c>
      <c r="AX493" s="14" t="s">
        <v>73</v>
      </c>
      <c r="AY493" s="214" t="s">
        <v>113</v>
      </c>
    </row>
    <row r="494" spans="1:65" s="14" customFormat="1" ht="11.25">
      <c r="B494" s="204"/>
      <c r="C494" s="205"/>
      <c r="D494" s="195" t="s">
        <v>159</v>
      </c>
      <c r="E494" s="206" t="s">
        <v>20</v>
      </c>
      <c r="F494" s="207" t="s">
        <v>572</v>
      </c>
      <c r="G494" s="205"/>
      <c r="H494" s="208">
        <v>1.8</v>
      </c>
      <c r="I494" s="209"/>
      <c r="J494" s="205"/>
      <c r="K494" s="205"/>
      <c r="L494" s="210"/>
      <c r="M494" s="211"/>
      <c r="N494" s="212"/>
      <c r="O494" s="212"/>
      <c r="P494" s="212"/>
      <c r="Q494" s="212"/>
      <c r="R494" s="212"/>
      <c r="S494" s="212"/>
      <c r="T494" s="213"/>
      <c r="AT494" s="214" t="s">
        <v>159</v>
      </c>
      <c r="AU494" s="214" t="s">
        <v>82</v>
      </c>
      <c r="AV494" s="14" t="s">
        <v>82</v>
      </c>
      <c r="AW494" s="14" t="s">
        <v>35</v>
      </c>
      <c r="AX494" s="14" t="s">
        <v>73</v>
      </c>
      <c r="AY494" s="214" t="s">
        <v>113</v>
      </c>
    </row>
    <row r="495" spans="1:65" s="13" customFormat="1" ht="11.25">
      <c r="B495" s="193"/>
      <c r="C495" s="194"/>
      <c r="D495" s="195" t="s">
        <v>159</v>
      </c>
      <c r="E495" s="196" t="s">
        <v>20</v>
      </c>
      <c r="F495" s="197" t="s">
        <v>263</v>
      </c>
      <c r="G495" s="194"/>
      <c r="H495" s="196" t="s">
        <v>20</v>
      </c>
      <c r="I495" s="198"/>
      <c r="J495" s="194"/>
      <c r="K495" s="194"/>
      <c r="L495" s="199"/>
      <c r="M495" s="200"/>
      <c r="N495" s="201"/>
      <c r="O495" s="201"/>
      <c r="P495" s="201"/>
      <c r="Q495" s="201"/>
      <c r="R495" s="201"/>
      <c r="S495" s="201"/>
      <c r="T495" s="202"/>
      <c r="AT495" s="203" t="s">
        <v>159</v>
      </c>
      <c r="AU495" s="203" t="s">
        <v>82</v>
      </c>
      <c r="AV495" s="13" t="s">
        <v>22</v>
      </c>
      <c r="AW495" s="13" t="s">
        <v>35</v>
      </c>
      <c r="AX495" s="13" t="s">
        <v>73</v>
      </c>
      <c r="AY495" s="203" t="s">
        <v>113</v>
      </c>
    </row>
    <row r="496" spans="1:65" s="14" customFormat="1" ht="11.25">
      <c r="B496" s="204"/>
      <c r="C496" s="205"/>
      <c r="D496" s="195" t="s">
        <v>159</v>
      </c>
      <c r="E496" s="206" t="s">
        <v>20</v>
      </c>
      <c r="F496" s="207" t="s">
        <v>573</v>
      </c>
      <c r="G496" s="205"/>
      <c r="H496" s="208">
        <v>8.5</v>
      </c>
      <c r="I496" s="209"/>
      <c r="J496" s="205"/>
      <c r="K496" s="205"/>
      <c r="L496" s="210"/>
      <c r="M496" s="211"/>
      <c r="N496" s="212"/>
      <c r="O496" s="212"/>
      <c r="P496" s="212"/>
      <c r="Q496" s="212"/>
      <c r="R496" s="212"/>
      <c r="S496" s="212"/>
      <c r="T496" s="213"/>
      <c r="AT496" s="214" t="s">
        <v>159</v>
      </c>
      <c r="AU496" s="214" t="s">
        <v>82</v>
      </c>
      <c r="AV496" s="14" t="s">
        <v>82</v>
      </c>
      <c r="AW496" s="14" t="s">
        <v>35</v>
      </c>
      <c r="AX496" s="14" t="s">
        <v>73</v>
      </c>
      <c r="AY496" s="214" t="s">
        <v>113</v>
      </c>
    </row>
    <row r="497" spans="1:65" s="15" customFormat="1" ht="11.25">
      <c r="B497" s="215"/>
      <c r="C497" s="216"/>
      <c r="D497" s="195" t="s">
        <v>159</v>
      </c>
      <c r="E497" s="217" t="s">
        <v>20</v>
      </c>
      <c r="F497" s="218" t="s">
        <v>162</v>
      </c>
      <c r="G497" s="216"/>
      <c r="H497" s="219">
        <v>131.30000000000001</v>
      </c>
      <c r="I497" s="220"/>
      <c r="J497" s="216"/>
      <c r="K497" s="216"/>
      <c r="L497" s="221"/>
      <c r="M497" s="222"/>
      <c r="N497" s="223"/>
      <c r="O497" s="223"/>
      <c r="P497" s="223"/>
      <c r="Q497" s="223"/>
      <c r="R497" s="223"/>
      <c r="S497" s="223"/>
      <c r="T497" s="224"/>
      <c r="AT497" s="225" t="s">
        <v>159</v>
      </c>
      <c r="AU497" s="225" t="s">
        <v>82</v>
      </c>
      <c r="AV497" s="15" t="s">
        <v>134</v>
      </c>
      <c r="AW497" s="15" t="s">
        <v>35</v>
      </c>
      <c r="AX497" s="15" t="s">
        <v>22</v>
      </c>
      <c r="AY497" s="225" t="s">
        <v>113</v>
      </c>
    </row>
    <row r="498" spans="1:65" s="2" customFormat="1" ht="14.45" customHeight="1">
      <c r="A498" s="36"/>
      <c r="B498" s="37"/>
      <c r="C498" s="175" t="s">
        <v>574</v>
      </c>
      <c r="D498" s="175" t="s">
        <v>116</v>
      </c>
      <c r="E498" s="176" t="s">
        <v>575</v>
      </c>
      <c r="F498" s="177" t="s">
        <v>576</v>
      </c>
      <c r="G498" s="178" t="s">
        <v>226</v>
      </c>
      <c r="H498" s="179">
        <v>143</v>
      </c>
      <c r="I498" s="180"/>
      <c r="J498" s="181">
        <f>ROUND(I498*H498,2)</f>
        <v>0</v>
      </c>
      <c r="K498" s="177" t="s">
        <v>119</v>
      </c>
      <c r="L498" s="41"/>
      <c r="M498" s="182" t="s">
        <v>20</v>
      </c>
      <c r="N498" s="183" t="s">
        <v>44</v>
      </c>
      <c r="O498" s="66"/>
      <c r="P498" s="184">
        <f>O498*H498</f>
        <v>0</v>
      </c>
      <c r="Q498" s="184">
        <v>0</v>
      </c>
      <c r="R498" s="184">
        <f>Q498*H498</f>
        <v>0</v>
      </c>
      <c r="S498" s="184">
        <v>1.75E-3</v>
      </c>
      <c r="T498" s="185">
        <f>S498*H498</f>
        <v>0.25025000000000003</v>
      </c>
      <c r="U498" s="36"/>
      <c r="V498" s="36"/>
      <c r="W498" s="36"/>
      <c r="X498" s="36"/>
      <c r="Y498" s="36"/>
      <c r="Z498" s="36"/>
      <c r="AA498" s="36"/>
      <c r="AB498" s="36"/>
      <c r="AC498" s="36"/>
      <c r="AD498" s="36"/>
      <c r="AE498" s="36"/>
      <c r="AR498" s="186" t="s">
        <v>242</v>
      </c>
      <c r="AT498" s="186" t="s">
        <v>116</v>
      </c>
      <c r="AU498" s="186" t="s">
        <v>82</v>
      </c>
      <c r="AY498" s="19" t="s">
        <v>113</v>
      </c>
      <c r="BE498" s="187">
        <f>IF(N498="základní",J498,0)</f>
        <v>0</v>
      </c>
      <c r="BF498" s="187">
        <f>IF(N498="snížená",J498,0)</f>
        <v>0</v>
      </c>
      <c r="BG498" s="187">
        <f>IF(N498="zákl. přenesená",J498,0)</f>
        <v>0</v>
      </c>
      <c r="BH498" s="187">
        <f>IF(N498="sníž. přenesená",J498,0)</f>
        <v>0</v>
      </c>
      <c r="BI498" s="187">
        <f>IF(N498="nulová",J498,0)</f>
        <v>0</v>
      </c>
      <c r="BJ498" s="19" t="s">
        <v>22</v>
      </c>
      <c r="BK498" s="187">
        <f>ROUND(I498*H498,2)</f>
        <v>0</v>
      </c>
      <c r="BL498" s="19" t="s">
        <v>242</v>
      </c>
      <c r="BM498" s="186" t="s">
        <v>577</v>
      </c>
    </row>
    <row r="499" spans="1:65" s="13" customFormat="1" ht="11.25">
      <c r="B499" s="193"/>
      <c r="C499" s="194"/>
      <c r="D499" s="195" t="s">
        <v>159</v>
      </c>
      <c r="E499" s="196" t="s">
        <v>20</v>
      </c>
      <c r="F499" s="197" t="s">
        <v>578</v>
      </c>
      <c r="G499" s="194"/>
      <c r="H499" s="196" t="s">
        <v>20</v>
      </c>
      <c r="I499" s="198"/>
      <c r="J499" s="194"/>
      <c r="K499" s="194"/>
      <c r="L499" s="199"/>
      <c r="M499" s="200"/>
      <c r="N499" s="201"/>
      <c r="O499" s="201"/>
      <c r="P499" s="201"/>
      <c r="Q499" s="201"/>
      <c r="R499" s="201"/>
      <c r="S499" s="201"/>
      <c r="T499" s="202"/>
      <c r="AT499" s="203" t="s">
        <v>159</v>
      </c>
      <c r="AU499" s="203" t="s">
        <v>82</v>
      </c>
      <c r="AV499" s="13" t="s">
        <v>22</v>
      </c>
      <c r="AW499" s="13" t="s">
        <v>35</v>
      </c>
      <c r="AX499" s="13" t="s">
        <v>73</v>
      </c>
      <c r="AY499" s="203" t="s">
        <v>113</v>
      </c>
    </row>
    <row r="500" spans="1:65" s="13" customFormat="1" ht="11.25">
      <c r="B500" s="193"/>
      <c r="C500" s="194"/>
      <c r="D500" s="195" t="s">
        <v>159</v>
      </c>
      <c r="E500" s="196" t="s">
        <v>20</v>
      </c>
      <c r="F500" s="197" t="s">
        <v>209</v>
      </c>
      <c r="G500" s="194"/>
      <c r="H500" s="196" t="s">
        <v>20</v>
      </c>
      <c r="I500" s="198"/>
      <c r="J500" s="194"/>
      <c r="K500" s="194"/>
      <c r="L500" s="199"/>
      <c r="M500" s="200"/>
      <c r="N500" s="201"/>
      <c r="O500" s="201"/>
      <c r="P500" s="201"/>
      <c r="Q500" s="201"/>
      <c r="R500" s="201"/>
      <c r="S500" s="201"/>
      <c r="T500" s="202"/>
      <c r="AT500" s="203" t="s">
        <v>159</v>
      </c>
      <c r="AU500" s="203" t="s">
        <v>82</v>
      </c>
      <c r="AV500" s="13" t="s">
        <v>22</v>
      </c>
      <c r="AW500" s="13" t="s">
        <v>35</v>
      </c>
      <c r="AX500" s="13" t="s">
        <v>73</v>
      </c>
      <c r="AY500" s="203" t="s">
        <v>113</v>
      </c>
    </row>
    <row r="501" spans="1:65" s="14" customFormat="1" ht="11.25">
      <c r="B501" s="204"/>
      <c r="C501" s="205"/>
      <c r="D501" s="195" t="s">
        <v>159</v>
      </c>
      <c r="E501" s="206" t="s">
        <v>20</v>
      </c>
      <c r="F501" s="207" t="s">
        <v>579</v>
      </c>
      <c r="G501" s="205"/>
      <c r="H501" s="208">
        <v>60</v>
      </c>
      <c r="I501" s="209"/>
      <c r="J501" s="205"/>
      <c r="K501" s="205"/>
      <c r="L501" s="210"/>
      <c r="M501" s="211"/>
      <c r="N501" s="212"/>
      <c r="O501" s="212"/>
      <c r="P501" s="212"/>
      <c r="Q501" s="212"/>
      <c r="R501" s="212"/>
      <c r="S501" s="212"/>
      <c r="T501" s="213"/>
      <c r="AT501" s="214" t="s">
        <v>159</v>
      </c>
      <c r="AU501" s="214" t="s">
        <v>82</v>
      </c>
      <c r="AV501" s="14" t="s">
        <v>82</v>
      </c>
      <c r="AW501" s="14" t="s">
        <v>35</v>
      </c>
      <c r="AX501" s="14" t="s">
        <v>73</v>
      </c>
      <c r="AY501" s="214" t="s">
        <v>113</v>
      </c>
    </row>
    <row r="502" spans="1:65" s="13" customFormat="1" ht="11.25">
      <c r="B502" s="193"/>
      <c r="C502" s="194"/>
      <c r="D502" s="195" t="s">
        <v>159</v>
      </c>
      <c r="E502" s="196" t="s">
        <v>20</v>
      </c>
      <c r="F502" s="197" t="s">
        <v>210</v>
      </c>
      <c r="G502" s="194"/>
      <c r="H502" s="196" t="s">
        <v>20</v>
      </c>
      <c r="I502" s="198"/>
      <c r="J502" s="194"/>
      <c r="K502" s="194"/>
      <c r="L502" s="199"/>
      <c r="M502" s="200"/>
      <c r="N502" s="201"/>
      <c r="O502" s="201"/>
      <c r="P502" s="201"/>
      <c r="Q502" s="201"/>
      <c r="R502" s="201"/>
      <c r="S502" s="201"/>
      <c r="T502" s="202"/>
      <c r="AT502" s="203" t="s">
        <v>159</v>
      </c>
      <c r="AU502" s="203" t="s">
        <v>82</v>
      </c>
      <c r="AV502" s="13" t="s">
        <v>22</v>
      </c>
      <c r="AW502" s="13" t="s">
        <v>35</v>
      </c>
      <c r="AX502" s="13" t="s">
        <v>73</v>
      </c>
      <c r="AY502" s="203" t="s">
        <v>113</v>
      </c>
    </row>
    <row r="503" spans="1:65" s="14" customFormat="1" ht="11.25">
      <c r="B503" s="204"/>
      <c r="C503" s="205"/>
      <c r="D503" s="195" t="s">
        <v>159</v>
      </c>
      <c r="E503" s="206" t="s">
        <v>20</v>
      </c>
      <c r="F503" s="207" t="s">
        <v>580</v>
      </c>
      <c r="G503" s="205"/>
      <c r="H503" s="208">
        <v>83</v>
      </c>
      <c r="I503" s="209"/>
      <c r="J503" s="205"/>
      <c r="K503" s="205"/>
      <c r="L503" s="210"/>
      <c r="M503" s="211"/>
      <c r="N503" s="212"/>
      <c r="O503" s="212"/>
      <c r="P503" s="212"/>
      <c r="Q503" s="212"/>
      <c r="R503" s="212"/>
      <c r="S503" s="212"/>
      <c r="T503" s="213"/>
      <c r="AT503" s="214" t="s">
        <v>159</v>
      </c>
      <c r="AU503" s="214" t="s">
        <v>82</v>
      </c>
      <c r="AV503" s="14" t="s">
        <v>82</v>
      </c>
      <c r="AW503" s="14" t="s">
        <v>35</v>
      </c>
      <c r="AX503" s="14" t="s">
        <v>73</v>
      </c>
      <c r="AY503" s="214" t="s">
        <v>113</v>
      </c>
    </row>
    <row r="504" spans="1:65" s="15" customFormat="1" ht="11.25">
      <c r="B504" s="215"/>
      <c r="C504" s="216"/>
      <c r="D504" s="195" t="s">
        <v>159</v>
      </c>
      <c r="E504" s="217" t="s">
        <v>20</v>
      </c>
      <c r="F504" s="218" t="s">
        <v>162</v>
      </c>
      <c r="G504" s="216"/>
      <c r="H504" s="219">
        <v>143</v>
      </c>
      <c r="I504" s="220"/>
      <c r="J504" s="216"/>
      <c r="K504" s="216"/>
      <c r="L504" s="221"/>
      <c r="M504" s="222"/>
      <c r="N504" s="223"/>
      <c r="O504" s="223"/>
      <c r="P504" s="223"/>
      <c r="Q504" s="223"/>
      <c r="R504" s="223"/>
      <c r="S504" s="223"/>
      <c r="T504" s="224"/>
      <c r="AT504" s="225" t="s">
        <v>159</v>
      </c>
      <c r="AU504" s="225" t="s">
        <v>82</v>
      </c>
      <c r="AV504" s="15" t="s">
        <v>134</v>
      </c>
      <c r="AW504" s="15" t="s">
        <v>35</v>
      </c>
      <c r="AX504" s="15" t="s">
        <v>22</v>
      </c>
      <c r="AY504" s="225" t="s">
        <v>113</v>
      </c>
    </row>
    <row r="505" spans="1:65" s="2" customFormat="1" ht="14.45" customHeight="1">
      <c r="A505" s="36"/>
      <c r="B505" s="37"/>
      <c r="C505" s="175" t="s">
        <v>581</v>
      </c>
      <c r="D505" s="175" t="s">
        <v>116</v>
      </c>
      <c r="E505" s="176" t="s">
        <v>582</v>
      </c>
      <c r="F505" s="177" t="s">
        <v>583</v>
      </c>
      <c r="G505" s="178" t="s">
        <v>226</v>
      </c>
      <c r="H505" s="179">
        <v>2.85</v>
      </c>
      <c r="I505" s="180"/>
      <c r="J505" s="181">
        <f>ROUND(I505*H505,2)</f>
        <v>0</v>
      </c>
      <c r="K505" s="177" t="s">
        <v>119</v>
      </c>
      <c r="L505" s="41"/>
      <c r="M505" s="182" t="s">
        <v>20</v>
      </c>
      <c r="N505" s="183" t="s">
        <v>44</v>
      </c>
      <c r="O505" s="66"/>
      <c r="P505" s="184">
        <f>O505*H505</f>
        <v>0</v>
      </c>
      <c r="Q505" s="184">
        <v>0</v>
      </c>
      <c r="R505" s="184">
        <f>Q505*H505</f>
        <v>0</v>
      </c>
      <c r="S505" s="184">
        <v>2.5999999999999999E-3</v>
      </c>
      <c r="T505" s="185">
        <f>S505*H505</f>
        <v>7.4099999999999999E-3</v>
      </c>
      <c r="U505" s="36"/>
      <c r="V505" s="36"/>
      <c r="W505" s="36"/>
      <c r="X505" s="36"/>
      <c r="Y505" s="36"/>
      <c r="Z505" s="36"/>
      <c r="AA505" s="36"/>
      <c r="AB505" s="36"/>
      <c r="AC505" s="36"/>
      <c r="AD505" s="36"/>
      <c r="AE505" s="36"/>
      <c r="AR505" s="186" t="s">
        <v>242</v>
      </c>
      <c r="AT505" s="186" t="s">
        <v>116</v>
      </c>
      <c r="AU505" s="186" t="s">
        <v>82</v>
      </c>
      <c r="AY505" s="19" t="s">
        <v>113</v>
      </c>
      <c r="BE505" s="187">
        <f>IF(N505="základní",J505,0)</f>
        <v>0</v>
      </c>
      <c r="BF505" s="187">
        <f>IF(N505="snížená",J505,0)</f>
        <v>0</v>
      </c>
      <c r="BG505" s="187">
        <f>IF(N505="zákl. přenesená",J505,0)</f>
        <v>0</v>
      </c>
      <c r="BH505" s="187">
        <f>IF(N505="sníž. přenesená",J505,0)</f>
        <v>0</v>
      </c>
      <c r="BI505" s="187">
        <f>IF(N505="nulová",J505,0)</f>
        <v>0</v>
      </c>
      <c r="BJ505" s="19" t="s">
        <v>22</v>
      </c>
      <c r="BK505" s="187">
        <f>ROUND(I505*H505,2)</f>
        <v>0</v>
      </c>
      <c r="BL505" s="19" t="s">
        <v>242</v>
      </c>
      <c r="BM505" s="186" t="s">
        <v>584</v>
      </c>
    </row>
    <row r="506" spans="1:65" s="13" customFormat="1" ht="11.25">
      <c r="B506" s="193"/>
      <c r="C506" s="194"/>
      <c r="D506" s="195" t="s">
        <v>159</v>
      </c>
      <c r="E506" s="196" t="s">
        <v>20</v>
      </c>
      <c r="F506" s="197" t="s">
        <v>263</v>
      </c>
      <c r="G506" s="194"/>
      <c r="H506" s="196" t="s">
        <v>20</v>
      </c>
      <c r="I506" s="198"/>
      <c r="J506" s="194"/>
      <c r="K506" s="194"/>
      <c r="L506" s="199"/>
      <c r="M506" s="200"/>
      <c r="N506" s="201"/>
      <c r="O506" s="201"/>
      <c r="P506" s="201"/>
      <c r="Q506" s="201"/>
      <c r="R506" s="201"/>
      <c r="S506" s="201"/>
      <c r="T506" s="202"/>
      <c r="AT506" s="203" t="s">
        <v>159</v>
      </c>
      <c r="AU506" s="203" t="s">
        <v>82</v>
      </c>
      <c r="AV506" s="13" t="s">
        <v>22</v>
      </c>
      <c r="AW506" s="13" t="s">
        <v>35</v>
      </c>
      <c r="AX506" s="13" t="s">
        <v>73</v>
      </c>
      <c r="AY506" s="203" t="s">
        <v>113</v>
      </c>
    </row>
    <row r="507" spans="1:65" s="14" customFormat="1" ht="11.25">
      <c r="B507" s="204"/>
      <c r="C507" s="205"/>
      <c r="D507" s="195" t="s">
        <v>159</v>
      </c>
      <c r="E507" s="206" t="s">
        <v>20</v>
      </c>
      <c r="F507" s="207" t="s">
        <v>564</v>
      </c>
      <c r="G507" s="205"/>
      <c r="H507" s="208">
        <v>2.85</v>
      </c>
      <c r="I507" s="209"/>
      <c r="J507" s="205"/>
      <c r="K507" s="205"/>
      <c r="L507" s="210"/>
      <c r="M507" s="211"/>
      <c r="N507" s="212"/>
      <c r="O507" s="212"/>
      <c r="P507" s="212"/>
      <c r="Q507" s="212"/>
      <c r="R507" s="212"/>
      <c r="S507" s="212"/>
      <c r="T507" s="213"/>
      <c r="AT507" s="214" t="s">
        <v>159</v>
      </c>
      <c r="AU507" s="214" t="s">
        <v>82</v>
      </c>
      <c r="AV507" s="14" t="s">
        <v>82</v>
      </c>
      <c r="AW507" s="14" t="s">
        <v>35</v>
      </c>
      <c r="AX507" s="14" t="s">
        <v>73</v>
      </c>
      <c r="AY507" s="214" t="s">
        <v>113</v>
      </c>
    </row>
    <row r="508" spans="1:65" s="16" customFormat="1" ht="11.25">
      <c r="B508" s="241"/>
      <c r="C508" s="242"/>
      <c r="D508" s="195" t="s">
        <v>159</v>
      </c>
      <c r="E508" s="243" t="s">
        <v>20</v>
      </c>
      <c r="F508" s="244" t="s">
        <v>431</v>
      </c>
      <c r="G508" s="242"/>
      <c r="H508" s="245">
        <v>2.85</v>
      </c>
      <c r="I508" s="246"/>
      <c r="J508" s="242"/>
      <c r="K508" s="242"/>
      <c r="L508" s="247"/>
      <c r="M508" s="248"/>
      <c r="N508" s="249"/>
      <c r="O508" s="249"/>
      <c r="P508" s="249"/>
      <c r="Q508" s="249"/>
      <c r="R508" s="249"/>
      <c r="S508" s="249"/>
      <c r="T508" s="250"/>
      <c r="AT508" s="251" t="s">
        <v>159</v>
      </c>
      <c r="AU508" s="251" t="s">
        <v>82</v>
      </c>
      <c r="AV508" s="16" t="s">
        <v>127</v>
      </c>
      <c r="AW508" s="16" t="s">
        <v>35</v>
      </c>
      <c r="AX508" s="16" t="s">
        <v>22</v>
      </c>
      <c r="AY508" s="251" t="s">
        <v>113</v>
      </c>
    </row>
    <row r="509" spans="1:65" s="2" customFormat="1" ht="14.45" customHeight="1">
      <c r="A509" s="36"/>
      <c r="B509" s="37"/>
      <c r="C509" s="175" t="s">
        <v>585</v>
      </c>
      <c r="D509" s="175" t="s">
        <v>116</v>
      </c>
      <c r="E509" s="176" t="s">
        <v>586</v>
      </c>
      <c r="F509" s="177" t="s">
        <v>587</v>
      </c>
      <c r="G509" s="178" t="s">
        <v>226</v>
      </c>
      <c r="H509" s="179">
        <v>3</v>
      </c>
      <c r="I509" s="180"/>
      <c r="J509" s="181">
        <f>ROUND(I509*H509,2)</f>
        <v>0</v>
      </c>
      <c r="K509" s="177" t="s">
        <v>119</v>
      </c>
      <c r="L509" s="41"/>
      <c r="M509" s="182" t="s">
        <v>20</v>
      </c>
      <c r="N509" s="183" t="s">
        <v>44</v>
      </c>
      <c r="O509" s="66"/>
      <c r="P509" s="184">
        <f>O509*H509</f>
        <v>0</v>
      </c>
      <c r="Q509" s="184">
        <v>0</v>
      </c>
      <c r="R509" s="184">
        <f>Q509*H509</f>
        <v>0</v>
      </c>
      <c r="S509" s="184">
        <v>3.9399999999999999E-3</v>
      </c>
      <c r="T509" s="185">
        <f>S509*H509</f>
        <v>1.1820000000000001E-2</v>
      </c>
      <c r="U509" s="36"/>
      <c r="V509" s="36"/>
      <c r="W509" s="36"/>
      <c r="X509" s="36"/>
      <c r="Y509" s="36"/>
      <c r="Z509" s="36"/>
      <c r="AA509" s="36"/>
      <c r="AB509" s="36"/>
      <c r="AC509" s="36"/>
      <c r="AD509" s="36"/>
      <c r="AE509" s="36"/>
      <c r="AR509" s="186" t="s">
        <v>242</v>
      </c>
      <c r="AT509" s="186" t="s">
        <v>116</v>
      </c>
      <c r="AU509" s="186" t="s">
        <v>82</v>
      </c>
      <c r="AY509" s="19" t="s">
        <v>113</v>
      </c>
      <c r="BE509" s="187">
        <f>IF(N509="základní",J509,0)</f>
        <v>0</v>
      </c>
      <c r="BF509" s="187">
        <f>IF(N509="snížená",J509,0)</f>
        <v>0</v>
      </c>
      <c r="BG509" s="187">
        <f>IF(N509="zákl. přenesená",J509,0)</f>
        <v>0</v>
      </c>
      <c r="BH509" s="187">
        <f>IF(N509="sníž. přenesená",J509,0)</f>
        <v>0</v>
      </c>
      <c r="BI509" s="187">
        <f>IF(N509="nulová",J509,0)</f>
        <v>0</v>
      </c>
      <c r="BJ509" s="19" t="s">
        <v>22</v>
      </c>
      <c r="BK509" s="187">
        <f>ROUND(I509*H509,2)</f>
        <v>0</v>
      </c>
      <c r="BL509" s="19" t="s">
        <v>242</v>
      </c>
      <c r="BM509" s="186" t="s">
        <v>588</v>
      </c>
    </row>
    <row r="510" spans="1:65" s="13" customFormat="1" ht="11.25">
      <c r="B510" s="193"/>
      <c r="C510" s="194"/>
      <c r="D510" s="195" t="s">
        <v>159</v>
      </c>
      <c r="E510" s="196" t="s">
        <v>20</v>
      </c>
      <c r="F510" s="197" t="s">
        <v>263</v>
      </c>
      <c r="G510" s="194"/>
      <c r="H510" s="196" t="s">
        <v>20</v>
      </c>
      <c r="I510" s="198"/>
      <c r="J510" s="194"/>
      <c r="K510" s="194"/>
      <c r="L510" s="199"/>
      <c r="M510" s="200"/>
      <c r="N510" s="201"/>
      <c r="O510" s="201"/>
      <c r="P510" s="201"/>
      <c r="Q510" s="201"/>
      <c r="R510" s="201"/>
      <c r="S510" s="201"/>
      <c r="T510" s="202"/>
      <c r="AT510" s="203" t="s">
        <v>159</v>
      </c>
      <c r="AU510" s="203" t="s">
        <v>82</v>
      </c>
      <c r="AV510" s="13" t="s">
        <v>22</v>
      </c>
      <c r="AW510" s="13" t="s">
        <v>35</v>
      </c>
      <c r="AX510" s="13" t="s">
        <v>73</v>
      </c>
      <c r="AY510" s="203" t="s">
        <v>113</v>
      </c>
    </row>
    <row r="511" spans="1:65" s="14" customFormat="1" ht="11.25">
      <c r="B511" s="204"/>
      <c r="C511" s="205"/>
      <c r="D511" s="195" t="s">
        <v>159</v>
      </c>
      <c r="E511" s="206" t="s">
        <v>20</v>
      </c>
      <c r="F511" s="207" t="s">
        <v>589</v>
      </c>
      <c r="G511" s="205"/>
      <c r="H511" s="208">
        <v>3</v>
      </c>
      <c r="I511" s="209"/>
      <c r="J511" s="205"/>
      <c r="K511" s="205"/>
      <c r="L511" s="210"/>
      <c r="M511" s="211"/>
      <c r="N511" s="212"/>
      <c r="O511" s="212"/>
      <c r="P511" s="212"/>
      <c r="Q511" s="212"/>
      <c r="R511" s="212"/>
      <c r="S511" s="212"/>
      <c r="T511" s="213"/>
      <c r="AT511" s="214" t="s">
        <v>159</v>
      </c>
      <c r="AU511" s="214" t="s">
        <v>82</v>
      </c>
      <c r="AV511" s="14" t="s">
        <v>82</v>
      </c>
      <c r="AW511" s="14" t="s">
        <v>35</v>
      </c>
      <c r="AX511" s="14" t="s">
        <v>73</v>
      </c>
      <c r="AY511" s="214" t="s">
        <v>113</v>
      </c>
    </row>
    <row r="512" spans="1:65" s="16" customFormat="1" ht="11.25">
      <c r="B512" s="241"/>
      <c r="C512" s="242"/>
      <c r="D512" s="195" t="s">
        <v>159</v>
      </c>
      <c r="E512" s="243" t="s">
        <v>20</v>
      </c>
      <c r="F512" s="244" t="s">
        <v>431</v>
      </c>
      <c r="G512" s="242"/>
      <c r="H512" s="245">
        <v>3</v>
      </c>
      <c r="I512" s="246"/>
      <c r="J512" s="242"/>
      <c r="K512" s="242"/>
      <c r="L512" s="247"/>
      <c r="M512" s="248"/>
      <c r="N512" s="249"/>
      <c r="O512" s="249"/>
      <c r="P512" s="249"/>
      <c r="Q512" s="249"/>
      <c r="R512" s="249"/>
      <c r="S512" s="249"/>
      <c r="T512" s="250"/>
      <c r="AT512" s="251" t="s">
        <v>159</v>
      </c>
      <c r="AU512" s="251" t="s">
        <v>82</v>
      </c>
      <c r="AV512" s="16" t="s">
        <v>127</v>
      </c>
      <c r="AW512" s="16" t="s">
        <v>35</v>
      </c>
      <c r="AX512" s="16" t="s">
        <v>22</v>
      </c>
      <c r="AY512" s="251" t="s">
        <v>113</v>
      </c>
    </row>
    <row r="513" spans="1:65" s="2" customFormat="1" ht="14.45" customHeight="1">
      <c r="A513" s="36"/>
      <c r="B513" s="37"/>
      <c r="C513" s="175" t="s">
        <v>590</v>
      </c>
      <c r="D513" s="175" t="s">
        <v>116</v>
      </c>
      <c r="E513" s="176" t="s">
        <v>591</v>
      </c>
      <c r="F513" s="177" t="s">
        <v>592</v>
      </c>
      <c r="G513" s="178" t="s">
        <v>207</v>
      </c>
      <c r="H513" s="179">
        <v>1</v>
      </c>
      <c r="I513" s="180"/>
      <c r="J513" s="181">
        <f>ROUND(I513*H513,2)</f>
        <v>0</v>
      </c>
      <c r="K513" s="177" t="s">
        <v>20</v>
      </c>
      <c r="L513" s="41"/>
      <c r="M513" s="182" t="s">
        <v>20</v>
      </c>
      <c r="N513" s="183" t="s">
        <v>44</v>
      </c>
      <c r="O513" s="66"/>
      <c r="P513" s="184">
        <f>O513*H513</f>
        <v>0</v>
      </c>
      <c r="Q513" s="184">
        <v>0</v>
      </c>
      <c r="R513" s="184">
        <f>Q513*H513</f>
        <v>0</v>
      </c>
      <c r="S513" s="184">
        <v>0</v>
      </c>
      <c r="T513" s="185">
        <f>S513*H513</f>
        <v>0</v>
      </c>
      <c r="U513" s="36"/>
      <c r="V513" s="36"/>
      <c r="W513" s="36"/>
      <c r="X513" s="36"/>
      <c r="Y513" s="36"/>
      <c r="Z513" s="36"/>
      <c r="AA513" s="36"/>
      <c r="AB513" s="36"/>
      <c r="AC513" s="36"/>
      <c r="AD513" s="36"/>
      <c r="AE513" s="36"/>
      <c r="AR513" s="186" t="s">
        <v>242</v>
      </c>
      <c r="AT513" s="186" t="s">
        <v>116</v>
      </c>
      <c r="AU513" s="186" t="s">
        <v>82</v>
      </c>
      <c r="AY513" s="19" t="s">
        <v>113</v>
      </c>
      <c r="BE513" s="187">
        <f>IF(N513="základní",J513,0)</f>
        <v>0</v>
      </c>
      <c r="BF513" s="187">
        <f>IF(N513="snížená",J513,0)</f>
        <v>0</v>
      </c>
      <c r="BG513" s="187">
        <f>IF(N513="zákl. přenesená",J513,0)</f>
        <v>0</v>
      </c>
      <c r="BH513" s="187">
        <f>IF(N513="sníž. přenesená",J513,0)</f>
        <v>0</v>
      </c>
      <c r="BI513" s="187">
        <f>IF(N513="nulová",J513,0)</f>
        <v>0</v>
      </c>
      <c r="BJ513" s="19" t="s">
        <v>22</v>
      </c>
      <c r="BK513" s="187">
        <f>ROUND(I513*H513,2)</f>
        <v>0</v>
      </c>
      <c r="BL513" s="19" t="s">
        <v>242</v>
      </c>
      <c r="BM513" s="186" t="s">
        <v>593</v>
      </c>
    </row>
    <row r="514" spans="1:65" s="13" customFormat="1" ht="11.25">
      <c r="B514" s="193"/>
      <c r="C514" s="194"/>
      <c r="D514" s="195" t="s">
        <v>159</v>
      </c>
      <c r="E514" s="196" t="s">
        <v>20</v>
      </c>
      <c r="F514" s="197" t="s">
        <v>187</v>
      </c>
      <c r="G514" s="194"/>
      <c r="H514" s="196" t="s">
        <v>20</v>
      </c>
      <c r="I514" s="198"/>
      <c r="J514" s="194"/>
      <c r="K514" s="194"/>
      <c r="L514" s="199"/>
      <c r="M514" s="200"/>
      <c r="N514" s="201"/>
      <c r="O514" s="201"/>
      <c r="P514" s="201"/>
      <c r="Q514" s="201"/>
      <c r="R514" s="201"/>
      <c r="S514" s="201"/>
      <c r="T514" s="202"/>
      <c r="AT514" s="203" t="s">
        <v>159</v>
      </c>
      <c r="AU514" s="203" t="s">
        <v>82</v>
      </c>
      <c r="AV514" s="13" t="s">
        <v>22</v>
      </c>
      <c r="AW514" s="13" t="s">
        <v>35</v>
      </c>
      <c r="AX514" s="13" t="s">
        <v>73</v>
      </c>
      <c r="AY514" s="203" t="s">
        <v>113</v>
      </c>
    </row>
    <row r="515" spans="1:65" s="14" customFormat="1" ht="11.25">
      <c r="B515" s="204"/>
      <c r="C515" s="205"/>
      <c r="D515" s="195" t="s">
        <v>159</v>
      </c>
      <c r="E515" s="206" t="s">
        <v>20</v>
      </c>
      <c r="F515" s="207" t="s">
        <v>22</v>
      </c>
      <c r="G515" s="205"/>
      <c r="H515" s="208">
        <v>1</v>
      </c>
      <c r="I515" s="209"/>
      <c r="J515" s="205"/>
      <c r="K515" s="205"/>
      <c r="L515" s="210"/>
      <c r="M515" s="211"/>
      <c r="N515" s="212"/>
      <c r="O515" s="212"/>
      <c r="P515" s="212"/>
      <c r="Q515" s="212"/>
      <c r="R515" s="212"/>
      <c r="S515" s="212"/>
      <c r="T515" s="213"/>
      <c r="AT515" s="214" t="s">
        <v>159</v>
      </c>
      <c r="AU515" s="214" t="s">
        <v>82</v>
      </c>
      <c r="AV515" s="14" t="s">
        <v>82</v>
      </c>
      <c r="AW515" s="14" t="s">
        <v>35</v>
      </c>
      <c r="AX515" s="14" t="s">
        <v>73</v>
      </c>
      <c r="AY515" s="214" t="s">
        <v>113</v>
      </c>
    </row>
    <row r="516" spans="1:65" s="15" customFormat="1" ht="11.25">
      <c r="B516" s="215"/>
      <c r="C516" s="216"/>
      <c r="D516" s="195" t="s">
        <v>159</v>
      </c>
      <c r="E516" s="217" t="s">
        <v>20</v>
      </c>
      <c r="F516" s="218" t="s">
        <v>162</v>
      </c>
      <c r="G516" s="216"/>
      <c r="H516" s="219">
        <v>1</v>
      </c>
      <c r="I516" s="220"/>
      <c r="J516" s="216"/>
      <c r="K516" s="216"/>
      <c r="L516" s="221"/>
      <c r="M516" s="222"/>
      <c r="N516" s="223"/>
      <c r="O516" s="223"/>
      <c r="P516" s="223"/>
      <c r="Q516" s="223"/>
      <c r="R516" s="223"/>
      <c r="S516" s="223"/>
      <c r="T516" s="224"/>
      <c r="AT516" s="225" t="s">
        <v>159</v>
      </c>
      <c r="AU516" s="225" t="s">
        <v>82</v>
      </c>
      <c r="AV516" s="15" t="s">
        <v>134</v>
      </c>
      <c r="AW516" s="15" t="s">
        <v>35</v>
      </c>
      <c r="AX516" s="15" t="s">
        <v>22</v>
      </c>
      <c r="AY516" s="225" t="s">
        <v>113</v>
      </c>
    </row>
    <row r="517" spans="1:65" s="2" customFormat="1" ht="24.2" customHeight="1">
      <c r="A517" s="36"/>
      <c r="B517" s="37"/>
      <c r="C517" s="175" t="s">
        <v>237</v>
      </c>
      <c r="D517" s="175" t="s">
        <v>116</v>
      </c>
      <c r="E517" s="176" t="s">
        <v>594</v>
      </c>
      <c r="F517" s="177" t="s">
        <v>595</v>
      </c>
      <c r="G517" s="178" t="s">
        <v>421</v>
      </c>
      <c r="H517" s="240"/>
      <c r="I517" s="180"/>
      <c r="J517" s="181">
        <f>ROUND(I517*H517,2)</f>
        <v>0</v>
      </c>
      <c r="K517" s="177" t="s">
        <v>119</v>
      </c>
      <c r="L517" s="41"/>
      <c r="M517" s="182" t="s">
        <v>20</v>
      </c>
      <c r="N517" s="183" t="s">
        <v>44</v>
      </c>
      <c r="O517" s="66"/>
      <c r="P517" s="184">
        <f>O517*H517</f>
        <v>0</v>
      </c>
      <c r="Q517" s="184">
        <v>0</v>
      </c>
      <c r="R517" s="184">
        <f>Q517*H517</f>
        <v>0</v>
      </c>
      <c r="S517" s="184">
        <v>0</v>
      </c>
      <c r="T517" s="185">
        <f>S517*H517</f>
        <v>0</v>
      </c>
      <c r="U517" s="36"/>
      <c r="V517" s="36"/>
      <c r="W517" s="36"/>
      <c r="X517" s="36"/>
      <c r="Y517" s="36"/>
      <c r="Z517" s="36"/>
      <c r="AA517" s="36"/>
      <c r="AB517" s="36"/>
      <c r="AC517" s="36"/>
      <c r="AD517" s="36"/>
      <c r="AE517" s="36"/>
      <c r="AR517" s="186" t="s">
        <v>242</v>
      </c>
      <c r="AT517" s="186" t="s">
        <v>116</v>
      </c>
      <c r="AU517" s="186" t="s">
        <v>82</v>
      </c>
      <c r="AY517" s="19" t="s">
        <v>113</v>
      </c>
      <c r="BE517" s="187">
        <f>IF(N517="základní",J517,0)</f>
        <v>0</v>
      </c>
      <c r="BF517" s="187">
        <f>IF(N517="snížená",J517,0)</f>
        <v>0</v>
      </c>
      <c r="BG517" s="187">
        <f>IF(N517="zákl. přenesená",J517,0)</f>
        <v>0</v>
      </c>
      <c r="BH517" s="187">
        <f>IF(N517="sníž. přenesená",J517,0)</f>
        <v>0</v>
      </c>
      <c r="BI517" s="187">
        <f>IF(N517="nulová",J517,0)</f>
        <v>0</v>
      </c>
      <c r="BJ517" s="19" t="s">
        <v>22</v>
      </c>
      <c r="BK517" s="187">
        <f>ROUND(I517*H517,2)</f>
        <v>0</v>
      </c>
      <c r="BL517" s="19" t="s">
        <v>242</v>
      </c>
      <c r="BM517" s="186" t="s">
        <v>596</v>
      </c>
    </row>
    <row r="518" spans="1:65" s="2" customFormat="1" ht="78">
      <c r="A518" s="36"/>
      <c r="B518" s="37"/>
      <c r="C518" s="38"/>
      <c r="D518" s="195" t="s">
        <v>169</v>
      </c>
      <c r="E518" s="38"/>
      <c r="F518" s="226" t="s">
        <v>597</v>
      </c>
      <c r="G518" s="38"/>
      <c r="H518" s="38"/>
      <c r="I518" s="227"/>
      <c r="J518" s="38"/>
      <c r="K518" s="38"/>
      <c r="L518" s="41"/>
      <c r="M518" s="228"/>
      <c r="N518" s="229"/>
      <c r="O518" s="66"/>
      <c r="P518" s="66"/>
      <c r="Q518" s="66"/>
      <c r="R518" s="66"/>
      <c r="S518" s="66"/>
      <c r="T518" s="67"/>
      <c r="U518" s="36"/>
      <c r="V518" s="36"/>
      <c r="W518" s="36"/>
      <c r="X518" s="36"/>
      <c r="Y518" s="36"/>
      <c r="Z518" s="36"/>
      <c r="AA518" s="36"/>
      <c r="AB518" s="36"/>
      <c r="AC518" s="36"/>
      <c r="AD518" s="36"/>
      <c r="AE518" s="36"/>
      <c r="AT518" s="19" t="s">
        <v>169</v>
      </c>
      <c r="AU518" s="19" t="s">
        <v>82</v>
      </c>
    </row>
    <row r="519" spans="1:65" s="12" customFormat="1" ht="22.9" customHeight="1">
      <c r="B519" s="159"/>
      <c r="C519" s="160"/>
      <c r="D519" s="161" t="s">
        <v>72</v>
      </c>
      <c r="E519" s="173" t="s">
        <v>598</v>
      </c>
      <c r="F519" s="173" t="s">
        <v>599</v>
      </c>
      <c r="G519" s="160"/>
      <c r="H519" s="160"/>
      <c r="I519" s="163"/>
      <c r="J519" s="174">
        <f>BK519</f>
        <v>0</v>
      </c>
      <c r="K519" s="160"/>
      <c r="L519" s="165"/>
      <c r="M519" s="166"/>
      <c r="N519" s="167"/>
      <c r="O519" s="167"/>
      <c r="P519" s="168">
        <f>SUM(P520:P529)</f>
        <v>0</v>
      </c>
      <c r="Q519" s="167"/>
      <c r="R519" s="168">
        <f>SUM(R520:R529)</f>
        <v>5.0000000000000001E-4</v>
      </c>
      <c r="S519" s="167"/>
      <c r="T519" s="169">
        <f>SUM(T520:T529)</f>
        <v>0</v>
      </c>
      <c r="AR519" s="170" t="s">
        <v>82</v>
      </c>
      <c r="AT519" s="171" t="s">
        <v>72</v>
      </c>
      <c r="AU519" s="171" t="s">
        <v>22</v>
      </c>
      <c r="AY519" s="170" t="s">
        <v>113</v>
      </c>
      <c r="BK519" s="172">
        <f>SUM(BK520:BK529)</f>
        <v>0</v>
      </c>
    </row>
    <row r="520" spans="1:65" s="2" customFormat="1" ht="24.2" customHeight="1">
      <c r="A520" s="36"/>
      <c r="B520" s="37"/>
      <c r="C520" s="175" t="s">
        <v>600</v>
      </c>
      <c r="D520" s="175" t="s">
        <v>116</v>
      </c>
      <c r="E520" s="176" t="s">
        <v>601</v>
      </c>
      <c r="F520" s="177" t="s">
        <v>602</v>
      </c>
      <c r="G520" s="178" t="s">
        <v>421</v>
      </c>
      <c r="H520" s="240"/>
      <c r="I520" s="180"/>
      <c r="J520" s="181">
        <f>ROUND(I520*H520,2)</f>
        <v>0</v>
      </c>
      <c r="K520" s="177" t="s">
        <v>119</v>
      </c>
      <c r="L520" s="41"/>
      <c r="M520" s="182" t="s">
        <v>20</v>
      </c>
      <c r="N520" s="183" t="s">
        <v>44</v>
      </c>
      <c r="O520" s="66"/>
      <c r="P520" s="184">
        <f>O520*H520</f>
        <v>0</v>
      </c>
      <c r="Q520" s="184">
        <v>0</v>
      </c>
      <c r="R520" s="184">
        <f>Q520*H520</f>
        <v>0</v>
      </c>
      <c r="S520" s="184">
        <v>0</v>
      </c>
      <c r="T520" s="185">
        <f>S520*H520</f>
        <v>0</v>
      </c>
      <c r="U520" s="36"/>
      <c r="V520" s="36"/>
      <c r="W520" s="36"/>
      <c r="X520" s="36"/>
      <c r="Y520" s="36"/>
      <c r="Z520" s="36"/>
      <c r="AA520" s="36"/>
      <c r="AB520" s="36"/>
      <c r="AC520" s="36"/>
      <c r="AD520" s="36"/>
      <c r="AE520" s="36"/>
      <c r="AR520" s="186" t="s">
        <v>242</v>
      </c>
      <c r="AT520" s="186" t="s">
        <v>116</v>
      </c>
      <c r="AU520" s="186" t="s">
        <v>82</v>
      </c>
      <c r="AY520" s="19" t="s">
        <v>113</v>
      </c>
      <c r="BE520" s="187">
        <f>IF(N520="základní",J520,0)</f>
        <v>0</v>
      </c>
      <c r="BF520" s="187">
        <f>IF(N520="snížená",J520,0)</f>
        <v>0</v>
      </c>
      <c r="BG520" s="187">
        <f>IF(N520="zákl. přenesená",J520,0)</f>
        <v>0</v>
      </c>
      <c r="BH520" s="187">
        <f>IF(N520="sníž. přenesená",J520,0)</f>
        <v>0</v>
      </c>
      <c r="BI520" s="187">
        <f>IF(N520="nulová",J520,0)</f>
        <v>0</v>
      </c>
      <c r="BJ520" s="19" t="s">
        <v>22</v>
      </c>
      <c r="BK520" s="187">
        <f>ROUND(I520*H520,2)</f>
        <v>0</v>
      </c>
      <c r="BL520" s="19" t="s">
        <v>242</v>
      </c>
      <c r="BM520" s="186" t="s">
        <v>603</v>
      </c>
    </row>
    <row r="521" spans="1:65" s="2" customFormat="1" ht="78">
      <c r="A521" s="36"/>
      <c r="B521" s="37"/>
      <c r="C521" s="38"/>
      <c r="D521" s="195" t="s">
        <v>169</v>
      </c>
      <c r="E521" s="38"/>
      <c r="F521" s="226" t="s">
        <v>604</v>
      </c>
      <c r="G521" s="38"/>
      <c r="H521" s="38"/>
      <c r="I521" s="227"/>
      <c r="J521" s="38"/>
      <c r="K521" s="38"/>
      <c r="L521" s="41"/>
      <c r="M521" s="228"/>
      <c r="N521" s="229"/>
      <c r="O521" s="66"/>
      <c r="P521" s="66"/>
      <c r="Q521" s="66"/>
      <c r="R521" s="66"/>
      <c r="S521" s="66"/>
      <c r="T521" s="67"/>
      <c r="U521" s="36"/>
      <c r="V521" s="36"/>
      <c r="W521" s="36"/>
      <c r="X521" s="36"/>
      <c r="Y521" s="36"/>
      <c r="Z521" s="36"/>
      <c r="AA521" s="36"/>
      <c r="AB521" s="36"/>
      <c r="AC521" s="36"/>
      <c r="AD521" s="36"/>
      <c r="AE521" s="36"/>
      <c r="AT521" s="19" t="s">
        <v>169</v>
      </c>
      <c r="AU521" s="19" t="s">
        <v>82</v>
      </c>
    </row>
    <row r="522" spans="1:65" s="2" customFormat="1" ht="14.45" customHeight="1">
      <c r="A522" s="36"/>
      <c r="B522" s="37"/>
      <c r="C522" s="175" t="s">
        <v>605</v>
      </c>
      <c r="D522" s="175" t="s">
        <v>116</v>
      </c>
      <c r="E522" s="176" t="s">
        <v>606</v>
      </c>
      <c r="F522" s="177" t="s">
        <v>607</v>
      </c>
      <c r="G522" s="178" t="s">
        <v>193</v>
      </c>
      <c r="H522" s="179">
        <v>1</v>
      </c>
      <c r="I522" s="180"/>
      <c r="J522" s="181">
        <f>ROUND(I522*H522,2)</f>
        <v>0</v>
      </c>
      <c r="K522" s="177" t="s">
        <v>20</v>
      </c>
      <c r="L522" s="41"/>
      <c r="M522" s="182" t="s">
        <v>20</v>
      </c>
      <c r="N522" s="183" t="s">
        <v>44</v>
      </c>
      <c r="O522" s="66"/>
      <c r="P522" s="184">
        <f>O522*H522</f>
        <v>0</v>
      </c>
      <c r="Q522" s="184">
        <v>2.5000000000000001E-4</v>
      </c>
      <c r="R522" s="184">
        <f>Q522*H522</f>
        <v>2.5000000000000001E-4</v>
      </c>
      <c r="S522" s="184">
        <v>0</v>
      </c>
      <c r="T522" s="185">
        <f>S522*H522</f>
        <v>0</v>
      </c>
      <c r="U522" s="36"/>
      <c r="V522" s="36"/>
      <c r="W522" s="36"/>
      <c r="X522" s="36"/>
      <c r="Y522" s="36"/>
      <c r="Z522" s="36"/>
      <c r="AA522" s="36"/>
      <c r="AB522" s="36"/>
      <c r="AC522" s="36"/>
      <c r="AD522" s="36"/>
      <c r="AE522" s="36"/>
      <c r="AR522" s="186" t="s">
        <v>242</v>
      </c>
      <c r="AT522" s="186" t="s">
        <v>116</v>
      </c>
      <c r="AU522" s="186" t="s">
        <v>82</v>
      </c>
      <c r="AY522" s="19" t="s">
        <v>113</v>
      </c>
      <c r="BE522" s="187">
        <f>IF(N522="základní",J522,0)</f>
        <v>0</v>
      </c>
      <c r="BF522" s="187">
        <f>IF(N522="snížená",J522,0)</f>
        <v>0</v>
      </c>
      <c r="BG522" s="187">
        <f>IF(N522="zákl. přenesená",J522,0)</f>
        <v>0</v>
      </c>
      <c r="BH522" s="187">
        <f>IF(N522="sníž. přenesená",J522,0)</f>
        <v>0</v>
      </c>
      <c r="BI522" s="187">
        <f>IF(N522="nulová",J522,0)</f>
        <v>0</v>
      </c>
      <c r="BJ522" s="19" t="s">
        <v>22</v>
      </c>
      <c r="BK522" s="187">
        <f>ROUND(I522*H522,2)</f>
        <v>0</v>
      </c>
      <c r="BL522" s="19" t="s">
        <v>242</v>
      </c>
      <c r="BM522" s="186" t="s">
        <v>608</v>
      </c>
    </row>
    <row r="523" spans="1:65" s="13" customFormat="1" ht="11.25">
      <c r="B523" s="193"/>
      <c r="C523" s="194"/>
      <c r="D523" s="195" t="s">
        <v>159</v>
      </c>
      <c r="E523" s="196" t="s">
        <v>20</v>
      </c>
      <c r="F523" s="197" t="s">
        <v>187</v>
      </c>
      <c r="G523" s="194"/>
      <c r="H523" s="196" t="s">
        <v>20</v>
      </c>
      <c r="I523" s="198"/>
      <c r="J523" s="194"/>
      <c r="K523" s="194"/>
      <c r="L523" s="199"/>
      <c r="M523" s="200"/>
      <c r="N523" s="201"/>
      <c r="O523" s="201"/>
      <c r="P523" s="201"/>
      <c r="Q523" s="201"/>
      <c r="R523" s="201"/>
      <c r="S523" s="201"/>
      <c r="T523" s="202"/>
      <c r="AT523" s="203" t="s">
        <v>159</v>
      </c>
      <c r="AU523" s="203" t="s">
        <v>82</v>
      </c>
      <c r="AV523" s="13" t="s">
        <v>22</v>
      </c>
      <c r="AW523" s="13" t="s">
        <v>35</v>
      </c>
      <c r="AX523" s="13" t="s">
        <v>73</v>
      </c>
      <c r="AY523" s="203" t="s">
        <v>113</v>
      </c>
    </row>
    <row r="524" spans="1:65" s="14" customFormat="1" ht="11.25">
      <c r="B524" s="204"/>
      <c r="C524" s="205"/>
      <c r="D524" s="195" t="s">
        <v>159</v>
      </c>
      <c r="E524" s="206" t="s">
        <v>20</v>
      </c>
      <c r="F524" s="207" t="s">
        <v>22</v>
      </c>
      <c r="G524" s="205"/>
      <c r="H524" s="208">
        <v>1</v>
      </c>
      <c r="I524" s="209"/>
      <c r="J524" s="205"/>
      <c r="K524" s="205"/>
      <c r="L524" s="210"/>
      <c r="M524" s="211"/>
      <c r="N524" s="212"/>
      <c r="O524" s="212"/>
      <c r="P524" s="212"/>
      <c r="Q524" s="212"/>
      <c r="R524" s="212"/>
      <c r="S524" s="212"/>
      <c r="T524" s="213"/>
      <c r="AT524" s="214" t="s">
        <v>159</v>
      </c>
      <c r="AU524" s="214" t="s">
        <v>82</v>
      </c>
      <c r="AV524" s="14" t="s">
        <v>82</v>
      </c>
      <c r="AW524" s="14" t="s">
        <v>35</v>
      </c>
      <c r="AX524" s="14" t="s">
        <v>73</v>
      </c>
      <c r="AY524" s="214" t="s">
        <v>113</v>
      </c>
    </row>
    <row r="525" spans="1:65" s="15" customFormat="1" ht="11.25">
      <c r="B525" s="215"/>
      <c r="C525" s="216"/>
      <c r="D525" s="195" t="s">
        <v>159</v>
      </c>
      <c r="E525" s="217" t="s">
        <v>20</v>
      </c>
      <c r="F525" s="218" t="s">
        <v>162</v>
      </c>
      <c r="G525" s="216"/>
      <c r="H525" s="219">
        <v>1</v>
      </c>
      <c r="I525" s="220"/>
      <c r="J525" s="216"/>
      <c r="K525" s="216"/>
      <c r="L525" s="221"/>
      <c r="M525" s="222"/>
      <c r="N525" s="223"/>
      <c r="O525" s="223"/>
      <c r="P525" s="223"/>
      <c r="Q525" s="223"/>
      <c r="R525" s="223"/>
      <c r="S525" s="223"/>
      <c r="T525" s="224"/>
      <c r="AT525" s="225" t="s">
        <v>159</v>
      </c>
      <c r="AU525" s="225" t="s">
        <v>82</v>
      </c>
      <c r="AV525" s="15" t="s">
        <v>134</v>
      </c>
      <c r="AW525" s="15" t="s">
        <v>35</v>
      </c>
      <c r="AX525" s="15" t="s">
        <v>22</v>
      </c>
      <c r="AY525" s="225" t="s">
        <v>113</v>
      </c>
    </row>
    <row r="526" spans="1:65" s="2" customFormat="1" ht="14.45" customHeight="1">
      <c r="A526" s="36"/>
      <c r="B526" s="37"/>
      <c r="C526" s="175" t="s">
        <v>609</v>
      </c>
      <c r="D526" s="175" t="s">
        <v>116</v>
      </c>
      <c r="E526" s="176" t="s">
        <v>610</v>
      </c>
      <c r="F526" s="177" t="s">
        <v>611</v>
      </c>
      <c r="G526" s="178" t="s">
        <v>193</v>
      </c>
      <c r="H526" s="179">
        <v>1</v>
      </c>
      <c r="I526" s="180"/>
      <c r="J526" s="181">
        <f>ROUND(I526*H526,2)</f>
        <v>0</v>
      </c>
      <c r="K526" s="177" t="s">
        <v>20</v>
      </c>
      <c r="L526" s="41"/>
      <c r="M526" s="182" t="s">
        <v>20</v>
      </c>
      <c r="N526" s="183" t="s">
        <v>44</v>
      </c>
      <c r="O526" s="66"/>
      <c r="P526" s="184">
        <f>O526*H526</f>
        <v>0</v>
      </c>
      <c r="Q526" s="184">
        <v>2.5000000000000001E-4</v>
      </c>
      <c r="R526" s="184">
        <f>Q526*H526</f>
        <v>2.5000000000000001E-4</v>
      </c>
      <c r="S526" s="184">
        <v>0</v>
      </c>
      <c r="T526" s="185">
        <f>S526*H526</f>
        <v>0</v>
      </c>
      <c r="U526" s="36"/>
      <c r="V526" s="36"/>
      <c r="W526" s="36"/>
      <c r="X526" s="36"/>
      <c r="Y526" s="36"/>
      <c r="Z526" s="36"/>
      <c r="AA526" s="36"/>
      <c r="AB526" s="36"/>
      <c r="AC526" s="36"/>
      <c r="AD526" s="36"/>
      <c r="AE526" s="36"/>
      <c r="AR526" s="186" t="s">
        <v>242</v>
      </c>
      <c r="AT526" s="186" t="s">
        <v>116</v>
      </c>
      <c r="AU526" s="186" t="s">
        <v>82</v>
      </c>
      <c r="AY526" s="19" t="s">
        <v>113</v>
      </c>
      <c r="BE526" s="187">
        <f>IF(N526="základní",J526,0)</f>
        <v>0</v>
      </c>
      <c r="BF526" s="187">
        <f>IF(N526="snížená",J526,0)</f>
        <v>0</v>
      </c>
      <c r="BG526" s="187">
        <f>IF(N526="zákl. přenesená",J526,0)</f>
        <v>0</v>
      </c>
      <c r="BH526" s="187">
        <f>IF(N526="sníž. přenesená",J526,0)</f>
        <v>0</v>
      </c>
      <c r="BI526" s="187">
        <f>IF(N526="nulová",J526,0)</f>
        <v>0</v>
      </c>
      <c r="BJ526" s="19" t="s">
        <v>22</v>
      </c>
      <c r="BK526" s="187">
        <f>ROUND(I526*H526,2)</f>
        <v>0</v>
      </c>
      <c r="BL526" s="19" t="s">
        <v>242</v>
      </c>
      <c r="BM526" s="186" t="s">
        <v>612</v>
      </c>
    </row>
    <row r="527" spans="1:65" s="13" customFormat="1" ht="11.25">
      <c r="B527" s="193"/>
      <c r="C527" s="194"/>
      <c r="D527" s="195" t="s">
        <v>159</v>
      </c>
      <c r="E527" s="196" t="s">
        <v>20</v>
      </c>
      <c r="F527" s="197" t="s">
        <v>187</v>
      </c>
      <c r="G527" s="194"/>
      <c r="H527" s="196" t="s">
        <v>20</v>
      </c>
      <c r="I527" s="198"/>
      <c r="J527" s="194"/>
      <c r="K527" s="194"/>
      <c r="L527" s="199"/>
      <c r="M527" s="200"/>
      <c r="N527" s="201"/>
      <c r="O527" s="201"/>
      <c r="P527" s="201"/>
      <c r="Q527" s="201"/>
      <c r="R527" s="201"/>
      <c r="S527" s="201"/>
      <c r="T527" s="202"/>
      <c r="AT527" s="203" t="s">
        <v>159</v>
      </c>
      <c r="AU527" s="203" t="s">
        <v>82</v>
      </c>
      <c r="AV527" s="13" t="s">
        <v>22</v>
      </c>
      <c r="AW527" s="13" t="s">
        <v>35</v>
      </c>
      <c r="AX527" s="13" t="s">
        <v>73</v>
      </c>
      <c r="AY527" s="203" t="s">
        <v>113</v>
      </c>
    </row>
    <row r="528" spans="1:65" s="14" customFormat="1" ht="11.25">
      <c r="B528" s="204"/>
      <c r="C528" s="205"/>
      <c r="D528" s="195" t="s">
        <v>159</v>
      </c>
      <c r="E528" s="206" t="s">
        <v>20</v>
      </c>
      <c r="F528" s="207" t="s">
        <v>22</v>
      </c>
      <c r="G528" s="205"/>
      <c r="H528" s="208">
        <v>1</v>
      </c>
      <c r="I528" s="209"/>
      <c r="J528" s="205"/>
      <c r="K528" s="205"/>
      <c r="L528" s="210"/>
      <c r="M528" s="211"/>
      <c r="N528" s="212"/>
      <c r="O528" s="212"/>
      <c r="P528" s="212"/>
      <c r="Q528" s="212"/>
      <c r="R528" s="212"/>
      <c r="S528" s="212"/>
      <c r="T528" s="213"/>
      <c r="AT528" s="214" t="s">
        <v>159</v>
      </c>
      <c r="AU528" s="214" t="s">
        <v>82</v>
      </c>
      <c r="AV528" s="14" t="s">
        <v>82</v>
      </c>
      <c r="AW528" s="14" t="s">
        <v>35</v>
      </c>
      <c r="AX528" s="14" t="s">
        <v>73</v>
      </c>
      <c r="AY528" s="214" t="s">
        <v>113</v>
      </c>
    </row>
    <row r="529" spans="1:65" s="15" customFormat="1" ht="11.25">
      <c r="B529" s="215"/>
      <c r="C529" s="216"/>
      <c r="D529" s="195" t="s">
        <v>159</v>
      </c>
      <c r="E529" s="217" t="s">
        <v>20</v>
      </c>
      <c r="F529" s="218" t="s">
        <v>162</v>
      </c>
      <c r="G529" s="216"/>
      <c r="H529" s="219">
        <v>1</v>
      </c>
      <c r="I529" s="220"/>
      <c r="J529" s="216"/>
      <c r="K529" s="216"/>
      <c r="L529" s="221"/>
      <c r="M529" s="222"/>
      <c r="N529" s="223"/>
      <c r="O529" s="223"/>
      <c r="P529" s="223"/>
      <c r="Q529" s="223"/>
      <c r="R529" s="223"/>
      <c r="S529" s="223"/>
      <c r="T529" s="224"/>
      <c r="AT529" s="225" t="s">
        <v>159</v>
      </c>
      <c r="AU529" s="225" t="s">
        <v>82</v>
      </c>
      <c r="AV529" s="15" t="s">
        <v>134</v>
      </c>
      <c r="AW529" s="15" t="s">
        <v>35</v>
      </c>
      <c r="AX529" s="15" t="s">
        <v>22</v>
      </c>
      <c r="AY529" s="225" t="s">
        <v>113</v>
      </c>
    </row>
    <row r="530" spans="1:65" s="12" customFormat="1" ht="22.9" customHeight="1">
      <c r="B530" s="159"/>
      <c r="C530" s="160"/>
      <c r="D530" s="161" t="s">
        <v>72</v>
      </c>
      <c r="E530" s="173" t="s">
        <v>613</v>
      </c>
      <c r="F530" s="173" t="s">
        <v>614</v>
      </c>
      <c r="G530" s="160"/>
      <c r="H530" s="160"/>
      <c r="I530" s="163"/>
      <c r="J530" s="174">
        <f>BK530</f>
        <v>0</v>
      </c>
      <c r="K530" s="160"/>
      <c r="L530" s="165"/>
      <c r="M530" s="166"/>
      <c r="N530" s="167"/>
      <c r="O530" s="167"/>
      <c r="P530" s="168">
        <f>SUM(P531:P548)</f>
        <v>0</v>
      </c>
      <c r="Q530" s="167"/>
      <c r="R530" s="168">
        <f>SUM(R531:R548)</f>
        <v>3.7598699999999999E-2</v>
      </c>
      <c r="S530" s="167"/>
      <c r="T530" s="169">
        <f>SUM(T531:T548)</f>
        <v>0</v>
      </c>
      <c r="AR530" s="170" t="s">
        <v>82</v>
      </c>
      <c r="AT530" s="171" t="s">
        <v>72</v>
      </c>
      <c r="AU530" s="171" t="s">
        <v>22</v>
      </c>
      <c r="AY530" s="170" t="s">
        <v>113</v>
      </c>
      <c r="BK530" s="172">
        <f>SUM(BK531:BK548)</f>
        <v>0</v>
      </c>
    </row>
    <row r="531" spans="1:65" s="2" customFormat="1" ht="24.2" customHeight="1">
      <c r="A531" s="36"/>
      <c r="B531" s="37"/>
      <c r="C531" s="175" t="s">
        <v>615</v>
      </c>
      <c r="D531" s="175" t="s">
        <v>116</v>
      </c>
      <c r="E531" s="176" t="s">
        <v>616</v>
      </c>
      <c r="F531" s="177" t="s">
        <v>617</v>
      </c>
      <c r="G531" s="178" t="s">
        <v>421</v>
      </c>
      <c r="H531" s="240"/>
      <c r="I531" s="180"/>
      <c r="J531" s="181">
        <f>ROUND(I531*H531,2)</f>
        <v>0</v>
      </c>
      <c r="K531" s="177" t="s">
        <v>119</v>
      </c>
      <c r="L531" s="41"/>
      <c r="M531" s="182" t="s">
        <v>20</v>
      </c>
      <c r="N531" s="183" t="s">
        <v>44</v>
      </c>
      <c r="O531" s="66"/>
      <c r="P531" s="184">
        <f>O531*H531</f>
        <v>0</v>
      </c>
      <c r="Q531" s="184">
        <v>0</v>
      </c>
      <c r="R531" s="184">
        <f>Q531*H531</f>
        <v>0</v>
      </c>
      <c r="S531" s="184">
        <v>0</v>
      </c>
      <c r="T531" s="185">
        <f>S531*H531</f>
        <v>0</v>
      </c>
      <c r="U531" s="36"/>
      <c r="V531" s="36"/>
      <c r="W531" s="36"/>
      <c r="X531" s="36"/>
      <c r="Y531" s="36"/>
      <c r="Z531" s="36"/>
      <c r="AA531" s="36"/>
      <c r="AB531" s="36"/>
      <c r="AC531" s="36"/>
      <c r="AD531" s="36"/>
      <c r="AE531" s="36"/>
      <c r="AR531" s="186" t="s">
        <v>242</v>
      </c>
      <c r="AT531" s="186" t="s">
        <v>116</v>
      </c>
      <c r="AU531" s="186" t="s">
        <v>82</v>
      </c>
      <c r="AY531" s="19" t="s">
        <v>113</v>
      </c>
      <c r="BE531" s="187">
        <f>IF(N531="základní",J531,0)</f>
        <v>0</v>
      </c>
      <c r="BF531" s="187">
        <f>IF(N531="snížená",J531,0)</f>
        <v>0</v>
      </c>
      <c r="BG531" s="187">
        <f>IF(N531="zákl. přenesená",J531,0)</f>
        <v>0</v>
      </c>
      <c r="BH531" s="187">
        <f>IF(N531="sníž. přenesená",J531,0)</f>
        <v>0</v>
      </c>
      <c r="BI531" s="187">
        <f>IF(N531="nulová",J531,0)</f>
        <v>0</v>
      </c>
      <c r="BJ531" s="19" t="s">
        <v>22</v>
      </c>
      <c r="BK531" s="187">
        <f>ROUND(I531*H531,2)</f>
        <v>0</v>
      </c>
      <c r="BL531" s="19" t="s">
        <v>242</v>
      </c>
      <c r="BM531" s="186" t="s">
        <v>618</v>
      </c>
    </row>
    <row r="532" spans="1:65" s="2" customFormat="1" ht="78">
      <c r="A532" s="36"/>
      <c r="B532" s="37"/>
      <c r="C532" s="38"/>
      <c r="D532" s="195" t="s">
        <v>169</v>
      </c>
      <c r="E532" s="38"/>
      <c r="F532" s="226" t="s">
        <v>619</v>
      </c>
      <c r="G532" s="38"/>
      <c r="H532" s="38"/>
      <c r="I532" s="227"/>
      <c r="J532" s="38"/>
      <c r="K532" s="38"/>
      <c r="L532" s="41"/>
      <c r="M532" s="228"/>
      <c r="N532" s="229"/>
      <c r="O532" s="66"/>
      <c r="P532" s="66"/>
      <c r="Q532" s="66"/>
      <c r="R532" s="66"/>
      <c r="S532" s="66"/>
      <c r="T532" s="67"/>
      <c r="U532" s="36"/>
      <c r="V532" s="36"/>
      <c r="W532" s="36"/>
      <c r="X532" s="36"/>
      <c r="Y532" s="36"/>
      <c r="Z532" s="36"/>
      <c r="AA532" s="36"/>
      <c r="AB532" s="36"/>
      <c r="AC532" s="36"/>
      <c r="AD532" s="36"/>
      <c r="AE532" s="36"/>
      <c r="AT532" s="19" t="s">
        <v>169</v>
      </c>
      <c r="AU532" s="19" t="s">
        <v>82</v>
      </c>
    </row>
    <row r="533" spans="1:65" s="2" customFormat="1" ht="14.45" customHeight="1">
      <c r="A533" s="36"/>
      <c r="B533" s="37"/>
      <c r="C533" s="175" t="s">
        <v>620</v>
      </c>
      <c r="D533" s="175" t="s">
        <v>116</v>
      </c>
      <c r="E533" s="176" t="s">
        <v>621</v>
      </c>
      <c r="F533" s="177" t="s">
        <v>622</v>
      </c>
      <c r="G533" s="178" t="s">
        <v>207</v>
      </c>
      <c r="H533" s="179">
        <v>1</v>
      </c>
      <c r="I533" s="180"/>
      <c r="J533" s="181">
        <f>ROUND(I533*H533,2)</f>
        <v>0</v>
      </c>
      <c r="K533" s="177" t="s">
        <v>20</v>
      </c>
      <c r="L533" s="41"/>
      <c r="M533" s="182" t="s">
        <v>20</v>
      </c>
      <c r="N533" s="183" t="s">
        <v>44</v>
      </c>
      <c r="O533" s="66"/>
      <c r="P533" s="184">
        <f>O533*H533</f>
        <v>0</v>
      </c>
      <c r="Q533" s="184">
        <v>1.4999999999999999E-4</v>
      </c>
      <c r="R533" s="184">
        <f>Q533*H533</f>
        <v>1.4999999999999999E-4</v>
      </c>
      <c r="S533" s="184">
        <v>0</v>
      </c>
      <c r="T533" s="185">
        <f>S533*H533</f>
        <v>0</v>
      </c>
      <c r="U533" s="36"/>
      <c r="V533" s="36"/>
      <c r="W533" s="36"/>
      <c r="X533" s="36"/>
      <c r="Y533" s="36"/>
      <c r="Z533" s="36"/>
      <c r="AA533" s="36"/>
      <c r="AB533" s="36"/>
      <c r="AC533" s="36"/>
      <c r="AD533" s="36"/>
      <c r="AE533" s="36"/>
      <c r="AR533" s="186" t="s">
        <v>242</v>
      </c>
      <c r="AT533" s="186" t="s">
        <v>116</v>
      </c>
      <c r="AU533" s="186" t="s">
        <v>82</v>
      </c>
      <c r="AY533" s="19" t="s">
        <v>113</v>
      </c>
      <c r="BE533" s="187">
        <f>IF(N533="základní",J533,0)</f>
        <v>0</v>
      </c>
      <c r="BF533" s="187">
        <f>IF(N533="snížená",J533,0)</f>
        <v>0</v>
      </c>
      <c r="BG533" s="187">
        <f>IF(N533="zákl. přenesená",J533,0)</f>
        <v>0</v>
      </c>
      <c r="BH533" s="187">
        <f>IF(N533="sníž. přenesená",J533,0)</f>
        <v>0</v>
      </c>
      <c r="BI533" s="187">
        <f>IF(N533="nulová",J533,0)</f>
        <v>0</v>
      </c>
      <c r="BJ533" s="19" t="s">
        <v>22</v>
      </c>
      <c r="BK533" s="187">
        <f>ROUND(I533*H533,2)</f>
        <v>0</v>
      </c>
      <c r="BL533" s="19" t="s">
        <v>242</v>
      </c>
      <c r="BM533" s="186" t="s">
        <v>623</v>
      </c>
    </row>
    <row r="534" spans="1:65" s="13" customFormat="1" ht="11.25">
      <c r="B534" s="193"/>
      <c r="C534" s="194"/>
      <c r="D534" s="195" t="s">
        <v>159</v>
      </c>
      <c r="E534" s="196" t="s">
        <v>20</v>
      </c>
      <c r="F534" s="197" t="s">
        <v>187</v>
      </c>
      <c r="G534" s="194"/>
      <c r="H534" s="196" t="s">
        <v>20</v>
      </c>
      <c r="I534" s="198"/>
      <c r="J534" s="194"/>
      <c r="K534" s="194"/>
      <c r="L534" s="199"/>
      <c r="M534" s="200"/>
      <c r="N534" s="201"/>
      <c r="O534" s="201"/>
      <c r="P534" s="201"/>
      <c r="Q534" s="201"/>
      <c r="R534" s="201"/>
      <c r="S534" s="201"/>
      <c r="T534" s="202"/>
      <c r="AT534" s="203" t="s">
        <v>159</v>
      </c>
      <c r="AU534" s="203" t="s">
        <v>82</v>
      </c>
      <c r="AV534" s="13" t="s">
        <v>22</v>
      </c>
      <c r="AW534" s="13" t="s">
        <v>35</v>
      </c>
      <c r="AX534" s="13" t="s">
        <v>73</v>
      </c>
      <c r="AY534" s="203" t="s">
        <v>113</v>
      </c>
    </row>
    <row r="535" spans="1:65" s="14" customFormat="1" ht="11.25">
      <c r="B535" s="204"/>
      <c r="C535" s="205"/>
      <c r="D535" s="195" t="s">
        <v>159</v>
      </c>
      <c r="E535" s="206" t="s">
        <v>20</v>
      </c>
      <c r="F535" s="207" t="s">
        <v>22</v>
      </c>
      <c r="G535" s="205"/>
      <c r="H535" s="208">
        <v>1</v>
      </c>
      <c r="I535" s="209"/>
      <c r="J535" s="205"/>
      <c r="K535" s="205"/>
      <c r="L535" s="210"/>
      <c r="M535" s="211"/>
      <c r="N535" s="212"/>
      <c r="O535" s="212"/>
      <c r="P535" s="212"/>
      <c r="Q535" s="212"/>
      <c r="R535" s="212"/>
      <c r="S535" s="212"/>
      <c r="T535" s="213"/>
      <c r="AT535" s="214" t="s">
        <v>159</v>
      </c>
      <c r="AU535" s="214" t="s">
        <v>82</v>
      </c>
      <c r="AV535" s="14" t="s">
        <v>82</v>
      </c>
      <c r="AW535" s="14" t="s">
        <v>35</v>
      </c>
      <c r="AX535" s="14" t="s">
        <v>73</v>
      </c>
      <c r="AY535" s="214" t="s">
        <v>113</v>
      </c>
    </row>
    <row r="536" spans="1:65" s="15" customFormat="1" ht="11.25">
      <c r="B536" s="215"/>
      <c r="C536" s="216"/>
      <c r="D536" s="195" t="s">
        <v>159</v>
      </c>
      <c r="E536" s="217" t="s">
        <v>20</v>
      </c>
      <c r="F536" s="218" t="s">
        <v>162</v>
      </c>
      <c r="G536" s="216"/>
      <c r="H536" s="219">
        <v>1</v>
      </c>
      <c r="I536" s="220"/>
      <c r="J536" s="216"/>
      <c r="K536" s="216"/>
      <c r="L536" s="221"/>
      <c r="M536" s="222"/>
      <c r="N536" s="223"/>
      <c r="O536" s="223"/>
      <c r="P536" s="223"/>
      <c r="Q536" s="223"/>
      <c r="R536" s="223"/>
      <c r="S536" s="223"/>
      <c r="T536" s="224"/>
      <c r="AT536" s="225" t="s">
        <v>159</v>
      </c>
      <c r="AU536" s="225" t="s">
        <v>82</v>
      </c>
      <c r="AV536" s="15" t="s">
        <v>134</v>
      </c>
      <c r="AW536" s="15" t="s">
        <v>35</v>
      </c>
      <c r="AX536" s="15" t="s">
        <v>22</v>
      </c>
      <c r="AY536" s="225" t="s">
        <v>113</v>
      </c>
    </row>
    <row r="537" spans="1:65" s="2" customFormat="1" ht="14.45" customHeight="1">
      <c r="A537" s="36"/>
      <c r="B537" s="37"/>
      <c r="C537" s="175" t="s">
        <v>624</v>
      </c>
      <c r="D537" s="175" t="s">
        <v>116</v>
      </c>
      <c r="E537" s="176" t="s">
        <v>625</v>
      </c>
      <c r="F537" s="177" t="s">
        <v>626</v>
      </c>
      <c r="G537" s="178" t="s">
        <v>207</v>
      </c>
      <c r="H537" s="179">
        <v>1</v>
      </c>
      <c r="I537" s="180"/>
      <c r="J537" s="181">
        <f>ROUND(I537*H537,2)</f>
        <v>0</v>
      </c>
      <c r="K537" s="177" t="s">
        <v>20</v>
      </c>
      <c r="L537" s="41"/>
      <c r="M537" s="182" t="s">
        <v>20</v>
      </c>
      <c r="N537" s="183" t="s">
        <v>44</v>
      </c>
      <c r="O537" s="66"/>
      <c r="P537" s="184">
        <f>O537*H537</f>
        <v>0</v>
      </c>
      <c r="Q537" s="184">
        <v>1.4999999999999999E-4</v>
      </c>
      <c r="R537" s="184">
        <f>Q537*H537</f>
        <v>1.4999999999999999E-4</v>
      </c>
      <c r="S537" s="184">
        <v>0</v>
      </c>
      <c r="T537" s="185">
        <f>S537*H537</f>
        <v>0</v>
      </c>
      <c r="U537" s="36"/>
      <c r="V537" s="36"/>
      <c r="W537" s="36"/>
      <c r="X537" s="36"/>
      <c r="Y537" s="36"/>
      <c r="Z537" s="36"/>
      <c r="AA537" s="36"/>
      <c r="AB537" s="36"/>
      <c r="AC537" s="36"/>
      <c r="AD537" s="36"/>
      <c r="AE537" s="36"/>
      <c r="AR537" s="186" t="s">
        <v>242</v>
      </c>
      <c r="AT537" s="186" t="s">
        <v>116</v>
      </c>
      <c r="AU537" s="186" t="s">
        <v>82</v>
      </c>
      <c r="AY537" s="19" t="s">
        <v>113</v>
      </c>
      <c r="BE537" s="187">
        <f>IF(N537="základní",J537,0)</f>
        <v>0</v>
      </c>
      <c r="BF537" s="187">
        <f>IF(N537="snížená",J537,0)</f>
        <v>0</v>
      </c>
      <c r="BG537" s="187">
        <f>IF(N537="zákl. přenesená",J537,0)</f>
        <v>0</v>
      </c>
      <c r="BH537" s="187">
        <f>IF(N537="sníž. přenesená",J537,0)</f>
        <v>0</v>
      </c>
      <c r="BI537" s="187">
        <f>IF(N537="nulová",J537,0)</f>
        <v>0</v>
      </c>
      <c r="BJ537" s="19" t="s">
        <v>22</v>
      </c>
      <c r="BK537" s="187">
        <f>ROUND(I537*H537,2)</f>
        <v>0</v>
      </c>
      <c r="BL537" s="19" t="s">
        <v>242</v>
      </c>
      <c r="BM537" s="186" t="s">
        <v>627</v>
      </c>
    </row>
    <row r="538" spans="1:65" s="13" customFormat="1" ht="11.25">
      <c r="B538" s="193"/>
      <c r="C538" s="194"/>
      <c r="D538" s="195" t="s">
        <v>159</v>
      </c>
      <c r="E538" s="196" t="s">
        <v>20</v>
      </c>
      <c r="F538" s="197" t="s">
        <v>187</v>
      </c>
      <c r="G538" s="194"/>
      <c r="H538" s="196" t="s">
        <v>20</v>
      </c>
      <c r="I538" s="198"/>
      <c r="J538" s="194"/>
      <c r="K538" s="194"/>
      <c r="L538" s="199"/>
      <c r="M538" s="200"/>
      <c r="N538" s="201"/>
      <c r="O538" s="201"/>
      <c r="P538" s="201"/>
      <c r="Q538" s="201"/>
      <c r="R538" s="201"/>
      <c r="S538" s="201"/>
      <c r="T538" s="202"/>
      <c r="AT538" s="203" t="s">
        <v>159</v>
      </c>
      <c r="AU538" s="203" t="s">
        <v>82</v>
      </c>
      <c r="AV538" s="13" t="s">
        <v>22</v>
      </c>
      <c r="AW538" s="13" t="s">
        <v>35</v>
      </c>
      <c r="AX538" s="13" t="s">
        <v>73</v>
      </c>
      <c r="AY538" s="203" t="s">
        <v>113</v>
      </c>
    </row>
    <row r="539" spans="1:65" s="14" customFormat="1" ht="11.25">
      <c r="B539" s="204"/>
      <c r="C539" s="205"/>
      <c r="D539" s="195" t="s">
        <v>159</v>
      </c>
      <c r="E539" s="206" t="s">
        <v>20</v>
      </c>
      <c r="F539" s="207" t="s">
        <v>22</v>
      </c>
      <c r="G539" s="205"/>
      <c r="H539" s="208">
        <v>1</v>
      </c>
      <c r="I539" s="209"/>
      <c r="J539" s="205"/>
      <c r="K539" s="205"/>
      <c r="L539" s="210"/>
      <c r="M539" s="211"/>
      <c r="N539" s="212"/>
      <c r="O539" s="212"/>
      <c r="P539" s="212"/>
      <c r="Q539" s="212"/>
      <c r="R539" s="212"/>
      <c r="S539" s="212"/>
      <c r="T539" s="213"/>
      <c r="AT539" s="214" t="s">
        <v>159</v>
      </c>
      <c r="AU539" s="214" t="s">
        <v>82</v>
      </c>
      <c r="AV539" s="14" t="s">
        <v>82</v>
      </c>
      <c r="AW539" s="14" t="s">
        <v>35</v>
      </c>
      <c r="AX539" s="14" t="s">
        <v>73</v>
      </c>
      <c r="AY539" s="214" t="s">
        <v>113</v>
      </c>
    </row>
    <row r="540" spans="1:65" s="15" customFormat="1" ht="11.25">
      <c r="B540" s="215"/>
      <c r="C540" s="216"/>
      <c r="D540" s="195" t="s">
        <v>159</v>
      </c>
      <c r="E540" s="217" t="s">
        <v>20</v>
      </c>
      <c r="F540" s="218" t="s">
        <v>162</v>
      </c>
      <c r="G540" s="216"/>
      <c r="H540" s="219">
        <v>1</v>
      </c>
      <c r="I540" s="220"/>
      <c r="J540" s="216"/>
      <c r="K540" s="216"/>
      <c r="L540" s="221"/>
      <c r="M540" s="222"/>
      <c r="N540" s="223"/>
      <c r="O540" s="223"/>
      <c r="P540" s="223"/>
      <c r="Q540" s="223"/>
      <c r="R540" s="223"/>
      <c r="S540" s="223"/>
      <c r="T540" s="224"/>
      <c r="AT540" s="225" t="s">
        <v>159</v>
      </c>
      <c r="AU540" s="225" t="s">
        <v>82</v>
      </c>
      <c r="AV540" s="15" t="s">
        <v>134</v>
      </c>
      <c r="AW540" s="15" t="s">
        <v>35</v>
      </c>
      <c r="AX540" s="15" t="s">
        <v>22</v>
      </c>
      <c r="AY540" s="225" t="s">
        <v>113</v>
      </c>
    </row>
    <row r="541" spans="1:65" s="2" customFormat="1" ht="14.45" customHeight="1">
      <c r="A541" s="36"/>
      <c r="B541" s="37"/>
      <c r="C541" s="175" t="s">
        <v>628</v>
      </c>
      <c r="D541" s="175" t="s">
        <v>116</v>
      </c>
      <c r="E541" s="176" t="s">
        <v>629</v>
      </c>
      <c r="F541" s="177" t="s">
        <v>630</v>
      </c>
      <c r="G541" s="178" t="s">
        <v>631</v>
      </c>
      <c r="H541" s="179">
        <v>194.2</v>
      </c>
      <c r="I541" s="180"/>
      <c r="J541" s="181">
        <f>ROUND(I541*H541,2)</f>
        <v>0</v>
      </c>
      <c r="K541" s="177" t="s">
        <v>20</v>
      </c>
      <c r="L541" s="41"/>
      <c r="M541" s="182" t="s">
        <v>20</v>
      </c>
      <c r="N541" s="183" t="s">
        <v>44</v>
      </c>
      <c r="O541" s="66"/>
      <c r="P541" s="184">
        <f>O541*H541</f>
        <v>0</v>
      </c>
      <c r="Q541" s="184">
        <v>1.4999999999999999E-4</v>
      </c>
      <c r="R541" s="184">
        <f>Q541*H541</f>
        <v>2.9129999999999996E-2</v>
      </c>
      <c r="S541" s="184">
        <v>0</v>
      </c>
      <c r="T541" s="185">
        <f>S541*H541</f>
        <v>0</v>
      </c>
      <c r="U541" s="36"/>
      <c r="V541" s="36"/>
      <c r="W541" s="36"/>
      <c r="X541" s="36"/>
      <c r="Y541" s="36"/>
      <c r="Z541" s="36"/>
      <c r="AA541" s="36"/>
      <c r="AB541" s="36"/>
      <c r="AC541" s="36"/>
      <c r="AD541" s="36"/>
      <c r="AE541" s="36"/>
      <c r="AR541" s="186" t="s">
        <v>242</v>
      </c>
      <c r="AT541" s="186" t="s">
        <v>116</v>
      </c>
      <c r="AU541" s="186" t="s">
        <v>82</v>
      </c>
      <c r="AY541" s="19" t="s">
        <v>113</v>
      </c>
      <c r="BE541" s="187">
        <f>IF(N541="základní",J541,0)</f>
        <v>0</v>
      </c>
      <c r="BF541" s="187">
        <f>IF(N541="snížená",J541,0)</f>
        <v>0</v>
      </c>
      <c r="BG541" s="187">
        <f>IF(N541="zákl. přenesená",J541,0)</f>
        <v>0</v>
      </c>
      <c r="BH541" s="187">
        <f>IF(N541="sníž. přenesená",J541,0)</f>
        <v>0</v>
      </c>
      <c r="BI541" s="187">
        <f>IF(N541="nulová",J541,0)</f>
        <v>0</v>
      </c>
      <c r="BJ541" s="19" t="s">
        <v>22</v>
      </c>
      <c r="BK541" s="187">
        <f>ROUND(I541*H541,2)</f>
        <v>0</v>
      </c>
      <c r="BL541" s="19" t="s">
        <v>242</v>
      </c>
      <c r="BM541" s="186" t="s">
        <v>632</v>
      </c>
    </row>
    <row r="542" spans="1:65" s="13" customFormat="1" ht="11.25">
      <c r="B542" s="193"/>
      <c r="C542" s="194"/>
      <c r="D542" s="195" t="s">
        <v>159</v>
      </c>
      <c r="E542" s="196" t="s">
        <v>20</v>
      </c>
      <c r="F542" s="197" t="s">
        <v>187</v>
      </c>
      <c r="G542" s="194"/>
      <c r="H542" s="196" t="s">
        <v>20</v>
      </c>
      <c r="I542" s="198"/>
      <c r="J542" s="194"/>
      <c r="K542" s="194"/>
      <c r="L542" s="199"/>
      <c r="M542" s="200"/>
      <c r="N542" s="201"/>
      <c r="O542" s="201"/>
      <c r="P542" s="201"/>
      <c r="Q542" s="201"/>
      <c r="R542" s="201"/>
      <c r="S542" s="201"/>
      <c r="T542" s="202"/>
      <c r="AT542" s="203" t="s">
        <v>159</v>
      </c>
      <c r="AU542" s="203" t="s">
        <v>82</v>
      </c>
      <c r="AV542" s="13" t="s">
        <v>22</v>
      </c>
      <c r="AW542" s="13" t="s">
        <v>35</v>
      </c>
      <c r="AX542" s="13" t="s">
        <v>73</v>
      </c>
      <c r="AY542" s="203" t="s">
        <v>113</v>
      </c>
    </row>
    <row r="543" spans="1:65" s="14" customFormat="1" ht="11.25">
      <c r="B543" s="204"/>
      <c r="C543" s="205"/>
      <c r="D543" s="195" t="s">
        <v>159</v>
      </c>
      <c r="E543" s="206" t="s">
        <v>20</v>
      </c>
      <c r="F543" s="207" t="s">
        <v>633</v>
      </c>
      <c r="G543" s="205"/>
      <c r="H543" s="208">
        <v>194.2</v>
      </c>
      <c r="I543" s="209"/>
      <c r="J543" s="205"/>
      <c r="K543" s="205"/>
      <c r="L543" s="210"/>
      <c r="M543" s="211"/>
      <c r="N543" s="212"/>
      <c r="O543" s="212"/>
      <c r="P543" s="212"/>
      <c r="Q543" s="212"/>
      <c r="R543" s="212"/>
      <c r="S543" s="212"/>
      <c r="T543" s="213"/>
      <c r="AT543" s="214" t="s">
        <v>159</v>
      </c>
      <c r="AU543" s="214" t="s">
        <v>82</v>
      </c>
      <c r="AV543" s="14" t="s">
        <v>82</v>
      </c>
      <c r="AW543" s="14" t="s">
        <v>35</v>
      </c>
      <c r="AX543" s="14" t="s">
        <v>73</v>
      </c>
      <c r="AY543" s="214" t="s">
        <v>113</v>
      </c>
    </row>
    <row r="544" spans="1:65" s="15" customFormat="1" ht="11.25">
      <c r="B544" s="215"/>
      <c r="C544" s="216"/>
      <c r="D544" s="195" t="s">
        <v>159</v>
      </c>
      <c r="E544" s="217" t="s">
        <v>20</v>
      </c>
      <c r="F544" s="218" t="s">
        <v>162</v>
      </c>
      <c r="G544" s="216"/>
      <c r="H544" s="219">
        <v>194.2</v>
      </c>
      <c r="I544" s="220"/>
      <c r="J544" s="216"/>
      <c r="K544" s="216"/>
      <c r="L544" s="221"/>
      <c r="M544" s="222"/>
      <c r="N544" s="223"/>
      <c r="O544" s="223"/>
      <c r="P544" s="223"/>
      <c r="Q544" s="223"/>
      <c r="R544" s="223"/>
      <c r="S544" s="223"/>
      <c r="T544" s="224"/>
      <c r="AT544" s="225" t="s">
        <v>159</v>
      </c>
      <c r="AU544" s="225" t="s">
        <v>82</v>
      </c>
      <c r="AV544" s="15" t="s">
        <v>134</v>
      </c>
      <c r="AW544" s="15" t="s">
        <v>35</v>
      </c>
      <c r="AX544" s="15" t="s">
        <v>22</v>
      </c>
      <c r="AY544" s="225" t="s">
        <v>113</v>
      </c>
    </row>
    <row r="545" spans="1:65" s="2" customFormat="1" ht="14.45" customHeight="1">
      <c r="A545" s="36"/>
      <c r="B545" s="37"/>
      <c r="C545" s="175" t="s">
        <v>634</v>
      </c>
      <c r="D545" s="175" t="s">
        <v>116</v>
      </c>
      <c r="E545" s="176" t="s">
        <v>635</v>
      </c>
      <c r="F545" s="177" t="s">
        <v>636</v>
      </c>
      <c r="G545" s="178" t="s">
        <v>631</v>
      </c>
      <c r="H545" s="179">
        <v>54.457999999999998</v>
      </c>
      <c r="I545" s="180"/>
      <c r="J545" s="181">
        <f>ROUND(I545*H545,2)</f>
        <v>0</v>
      </c>
      <c r="K545" s="177" t="s">
        <v>20</v>
      </c>
      <c r="L545" s="41"/>
      <c r="M545" s="182" t="s">
        <v>20</v>
      </c>
      <c r="N545" s="183" t="s">
        <v>44</v>
      </c>
      <c r="O545" s="66"/>
      <c r="P545" s="184">
        <f>O545*H545</f>
        <v>0</v>
      </c>
      <c r="Q545" s="184">
        <v>1.4999999999999999E-4</v>
      </c>
      <c r="R545" s="184">
        <f>Q545*H545</f>
        <v>8.1686999999999992E-3</v>
      </c>
      <c r="S545" s="184">
        <v>0</v>
      </c>
      <c r="T545" s="185">
        <f>S545*H545</f>
        <v>0</v>
      </c>
      <c r="U545" s="36"/>
      <c r="V545" s="36"/>
      <c r="W545" s="36"/>
      <c r="X545" s="36"/>
      <c r="Y545" s="36"/>
      <c r="Z545" s="36"/>
      <c r="AA545" s="36"/>
      <c r="AB545" s="36"/>
      <c r="AC545" s="36"/>
      <c r="AD545" s="36"/>
      <c r="AE545" s="36"/>
      <c r="AR545" s="186" t="s">
        <v>242</v>
      </c>
      <c r="AT545" s="186" t="s">
        <v>116</v>
      </c>
      <c r="AU545" s="186" t="s">
        <v>82</v>
      </c>
      <c r="AY545" s="19" t="s">
        <v>113</v>
      </c>
      <c r="BE545" s="187">
        <f>IF(N545="základní",J545,0)</f>
        <v>0</v>
      </c>
      <c r="BF545" s="187">
        <f>IF(N545="snížená",J545,0)</f>
        <v>0</v>
      </c>
      <c r="BG545" s="187">
        <f>IF(N545="zákl. přenesená",J545,0)</f>
        <v>0</v>
      </c>
      <c r="BH545" s="187">
        <f>IF(N545="sníž. přenesená",J545,0)</f>
        <v>0</v>
      </c>
      <c r="BI545" s="187">
        <f>IF(N545="nulová",J545,0)</f>
        <v>0</v>
      </c>
      <c r="BJ545" s="19" t="s">
        <v>22</v>
      </c>
      <c r="BK545" s="187">
        <f>ROUND(I545*H545,2)</f>
        <v>0</v>
      </c>
      <c r="BL545" s="19" t="s">
        <v>242</v>
      </c>
      <c r="BM545" s="186" t="s">
        <v>637</v>
      </c>
    </row>
    <row r="546" spans="1:65" s="13" customFormat="1" ht="11.25">
      <c r="B546" s="193"/>
      <c r="C546" s="194"/>
      <c r="D546" s="195" t="s">
        <v>159</v>
      </c>
      <c r="E546" s="196" t="s">
        <v>20</v>
      </c>
      <c r="F546" s="197" t="s">
        <v>638</v>
      </c>
      <c r="G546" s="194"/>
      <c r="H546" s="196" t="s">
        <v>20</v>
      </c>
      <c r="I546" s="198"/>
      <c r="J546" s="194"/>
      <c r="K546" s="194"/>
      <c r="L546" s="199"/>
      <c r="M546" s="200"/>
      <c r="N546" s="201"/>
      <c r="O546" s="201"/>
      <c r="P546" s="201"/>
      <c r="Q546" s="201"/>
      <c r="R546" s="201"/>
      <c r="S546" s="201"/>
      <c r="T546" s="202"/>
      <c r="AT546" s="203" t="s">
        <v>159</v>
      </c>
      <c r="AU546" s="203" t="s">
        <v>82</v>
      </c>
      <c r="AV546" s="13" t="s">
        <v>22</v>
      </c>
      <c r="AW546" s="13" t="s">
        <v>35</v>
      </c>
      <c r="AX546" s="13" t="s">
        <v>73</v>
      </c>
      <c r="AY546" s="203" t="s">
        <v>113</v>
      </c>
    </row>
    <row r="547" spans="1:65" s="14" customFormat="1" ht="11.25">
      <c r="B547" s="204"/>
      <c r="C547" s="205"/>
      <c r="D547" s="195" t="s">
        <v>159</v>
      </c>
      <c r="E547" s="206" t="s">
        <v>20</v>
      </c>
      <c r="F547" s="207" t="s">
        <v>639</v>
      </c>
      <c r="G547" s="205"/>
      <c r="H547" s="208">
        <v>54.457999999999998</v>
      </c>
      <c r="I547" s="209"/>
      <c r="J547" s="205"/>
      <c r="K547" s="205"/>
      <c r="L547" s="210"/>
      <c r="M547" s="211"/>
      <c r="N547" s="212"/>
      <c r="O547" s="212"/>
      <c r="P547" s="212"/>
      <c r="Q547" s="212"/>
      <c r="R547" s="212"/>
      <c r="S547" s="212"/>
      <c r="T547" s="213"/>
      <c r="AT547" s="214" t="s">
        <v>159</v>
      </c>
      <c r="AU547" s="214" t="s">
        <v>82</v>
      </c>
      <c r="AV547" s="14" t="s">
        <v>82</v>
      </c>
      <c r="AW547" s="14" t="s">
        <v>35</v>
      </c>
      <c r="AX547" s="14" t="s">
        <v>73</v>
      </c>
      <c r="AY547" s="214" t="s">
        <v>113</v>
      </c>
    </row>
    <row r="548" spans="1:65" s="15" customFormat="1" ht="11.25">
      <c r="B548" s="215"/>
      <c r="C548" s="216"/>
      <c r="D548" s="195" t="s">
        <v>159</v>
      </c>
      <c r="E548" s="217" t="s">
        <v>20</v>
      </c>
      <c r="F548" s="218" t="s">
        <v>162</v>
      </c>
      <c r="G548" s="216"/>
      <c r="H548" s="219">
        <v>54.457999999999998</v>
      </c>
      <c r="I548" s="220"/>
      <c r="J548" s="216"/>
      <c r="K548" s="216"/>
      <c r="L548" s="221"/>
      <c r="M548" s="222"/>
      <c r="N548" s="223"/>
      <c r="O548" s="223"/>
      <c r="P548" s="223"/>
      <c r="Q548" s="223"/>
      <c r="R548" s="223"/>
      <c r="S548" s="223"/>
      <c r="T548" s="224"/>
      <c r="AT548" s="225" t="s">
        <v>159</v>
      </c>
      <c r="AU548" s="225" t="s">
        <v>82</v>
      </c>
      <c r="AV548" s="15" t="s">
        <v>134</v>
      </c>
      <c r="AW548" s="15" t="s">
        <v>35</v>
      </c>
      <c r="AX548" s="15" t="s">
        <v>22</v>
      </c>
      <c r="AY548" s="225" t="s">
        <v>113</v>
      </c>
    </row>
    <row r="549" spans="1:65" s="12" customFormat="1" ht="22.9" customHeight="1">
      <c r="B549" s="159"/>
      <c r="C549" s="160"/>
      <c r="D549" s="161" t="s">
        <v>72</v>
      </c>
      <c r="E549" s="173" t="s">
        <v>640</v>
      </c>
      <c r="F549" s="173" t="s">
        <v>641</v>
      </c>
      <c r="G549" s="160"/>
      <c r="H549" s="160"/>
      <c r="I549" s="163"/>
      <c r="J549" s="174">
        <f>BK549</f>
        <v>0</v>
      </c>
      <c r="K549" s="160"/>
      <c r="L549" s="165"/>
      <c r="M549" s="166"/>
      <c r="N549" s="167"/>
      <c r="O549" s="167"/>
      <c r="P549" s="168">
        <f>SUM(P550:P557)</f>
        <v>0</v>
      </c>
      <c r="Q549" s="167"/>
      <c r="R549" s="168">
        <f>SUM(R550:R557)</f>
        <v>9.6257700000000005E-3</v>
      </c>
      <c r="S549" s="167"/>
      <c r="T549" s="169">
        <f>SUM(T550:T557)</f>
        <v>0</v>
      </c>
      <c r="AR549" s="170" t="s">
        <v>82</v>
      </c>
      <c r="AT549" s="171" t="s">
        <v>72</v>
      </c>
      <c r="AU549" s="171" t="s">
        <v>22</v>
      </c>
      <c r="AY549" s="170" t="s">
        <v>113</v>
      </c>
      <c r="BK549" s="172">
        <f>SUM(BK550:BK557)</f>
        <v>0</v>
      </c>
    </row>
    <row r="550" spans="1:65" s="2" customFormat="1" ht="14.45" customHeight="1">
      <c r="A550" s="36"/>
      <c r="B550" s="37"/>
      <c r="C550" s="175" t="s">
        <v>642</v>
      </c>
      <c r="D550" s="175" t="s">
        <v>116</v>
      </c>
      <c r="E550" s="176" t="s">
        <v>643</v>
      </c>
      <c r="F550" s="177" t="s">
        <v>644</v>
      </c>
      <c r="G550" s="178" t="s">
        <v>157</v>
      </c>
      <c r="H550" s="179">
        <v>45.837000000000003</v>
      </c>
      <c r="I550" s="180"/>
      <c r="J550" s="181">
        <f>ROUND(I550*H550,2)</f>
        <v>0</v>
      </c>
      <c r="K550" s="177" t="s">
        <v>119</v>
      </c>
      <c r="L550" s="41"/>
      <c r="M550" s="182" t="s">
        <v>20</v>
      </c>
      <c r="N550" s="183" t="s">
        <v>44</v>
      </c>
      <c r="O550" s="66"/>
      <c r="P550" s="184">
        <f>O550*H550</f>
        <v>0</v>
      </c>
      <c r="Q550" s="184">
        <v>0</v>
      </c>
      <c r="R550" s="184">
        <f>Q550*H550</f>
        <v>0</v>
      </c>
      <c r="S550" s="184">
        <v>0</v>
      </c>
      <c r="T550" s="185">
        <f>S550*H550</f>
        <v>0</v>
      </c>
      <c r="U550" s="36"/>
      <c r="V550" s="36"/>
      <c r="W550" s="36"/>
      <c r="X550" s="36"/>
      <c r="Y550" s="36"/>
      <c r="Z550" s="36"/>
      <c r="AA550" s="36"/>
      <c r="AB550" s="36"/>
      <c r="AC550" s="36"/>
      <c r="AD550" s="36"/>
      <c r="AE550" s="36"/>
      <c r="AR550" s="186" t="s">
        <v>242</v>
      </c>
      <c r="AT550" s="186" t="s">
        <v>116</v>
      </c>
      <c r="AU550" s="186" t="s">
        <v>82</v>
      </c>
      <c r="AY550" s="19" t="s">
        <v>113</v>
      </c>
      <c r="BE550" s="187">
        <f>IF(N550="základní",J550,0)</f>
        <v>0</v>
      </c>
      <c r="BF550" s="187">
        <f>IF(N550="snížená",J550,0)</f>
        <v>0</v>
      </c>
      <c r="BG550" s="187">
        <f>IF(N550="zákl. přenesená",J550,0)</f>
        <v>0</v>
      </c>
      <c r="BH550" s="187">
        <f>IF(N550="sníž. přenesená",J550,0)</f>
        <v>0</v>
      </c>
      <c r="BI550" s="187">
        <f>IF(N550="nulová",J550,0)</f>
        <v>0</v>
      </c>
      <c r="BJ550" s="19" t="s">
        <v>22</v>
      </c>
      <c r="BK550" s="187">
        <f>ROUND(I550*H550,2)</f>
        <v>0</v>
      </c>
      <c r="BL550" s="19" t="s">
        <v>242</v>
      </c>
      <c r="BM550" s="186" t="s">
        <v>645</v>
      </c>
    </row>
    <row r="551" spans="1:65" s="13" customFormat="1" ht="11.25">
      <c r="B551" s="193"/>
      <c r="C551" s="194"/>
      <c r="D551" s="195" t="s">
        <v>159</v>
      </c>
      <c r="E551" s="196" t="s">
        <v>20</v>
      </c>
      <c r="F551" s="197" t="s">
        <v>160</v>
      </c>
      <c r="G551" s="194"/>
      <c r="H551" s="196" t="s">
        <v>20</v>
      </c>
      <c r="I551" s="198"/>
      <c r="J551" s="194"/>
      <c r="K551" s="194"/>
      <c r="L551" s="199"/>
      <c r="M551" s="200"/>
      <c r="N551" s="201"/>
      <c r="O551" s="201"/>
      <c r="P551" s="201"/>
      <c r="Q551" s="201"/>
      <c r="R551" s="201"/>
      <c r="S551" s="201"/>
      <c r="T551" s="202"/>
      <c r="AT551" s="203" t="s">
        <v>159</v>
      </c>
      <c r="AU551" s="203" t="s">
        <v>82</v>
      </c>
      <c r="AV551" s="13" t="s">
        <v>22</v>
      </c>
      <c r="AW551" s="13" t="s">
        <v>35</v>
      </c>
      <c r="AX551" s="13" t="s">
        <v>73</v>
      </c>
      <c r="AY551" s="203" t="s">
        <v>113</v>
      </c>
    </row>
    <row r="552" spans="1:65" s="14" customFormat="1" ht="11.25">
      <c r="B552" s="204"/>
      <c r="C552" s="205"/>
      <c r="D552" s="195" t="s">
        <v>159</v>
      </c>
      <c r="E552" s="206" t="s">
        <v>20</v>
      </c>
      <c r="F552" s="207" t="s">
        <v>646</v>
      </c>
      <c r="G552" s="205"/>
      <c r="H552" s="208">
        <v>45.837000000000003</v>
      </c>
      <c r="I552" s="209"/>
      <c r="J552" s="205"/>
      <c r="K552" s="205"/>
      <c r="L552" s="210"/>
      <c r="M552" s="211"/>
      <c r="N552" s="212"/>
      <c r="O552" s="212"/>
      <c r="P552" s="212"/>
      <c r="Q552" s="212"/>
      <c r="R552" s="212"/>
      <c r="S552" s="212"/>
      <c r="T552" s="213"/>
      <c r="AT552" s="214" t="s">
        <v>159</v>
      </c>
      <c r="AU552" s="214" t="s">
        <v>82</v>
      </c>
      <c r="AV552" s="14" t="s">
        <v>82</v>
      </c>
      <c r="AW552" s="14" t="s">
        <v>35</v>
      </c>
      <c r="AX552" s="14" t="s">
        <v>73</v>
      </c>
      <c r="AY552" s="214" t="s">
        <v>113</v>
      </c>
    </row>
    <row r="553" spans="1:65" s="15" customFormat="1" ht="11.25">
      <c r="B553" s="215"/>
      <c r="C553" s="216"/>
      <c r="D553" s="195" t="s">
        <v>159</v>
      </c>
      <c r="E553" s="217" t="s">
        <v>20</v>
      </c>
      <c r="F553" s="218" t="s">
        <v>162</v>
      </c>
      <c r="G553" s="216"/>
      <c r="H553" s="219">
        <v>45.837000000000003</v>
      </c>
      <c r="I553" s="220"/>
      <c r="J553" s="216"/>
      <c r="K553" s="216"/>
      <c r="L553" s="221"/>
      <c r="M553" s="222"/>
      <c r="N553" s="223"/>
      <c r="O553" s="223"/>
      <c r="P553" s="223"/>
      <c r="Q553" s="223"/>
      <c r="R553" s="223"/>
      <c r="S553" s="223"/>
      <c r="T553" s="224"/>
      <c r="AT553" s="225" t="s">
        <v>159</v>
      </c>
      <c r="AU553" s="225" t="s">
        <v>82</v>
      </c>
      <c r="AV553" s="15" t="s">
        <v>134</v>
      </c>
      <c r="AW553" s="15" t="s">
        <v>35</v>
      </c>
      <c r="AX553" s="15" t="s">
        <v>22</v>
      </c>
      <c r="AY553" s="225" t="s">
        <v>113</v>
      </c>
    </row>
    <row r="554" spans="1:65" s="2" customFormat="1" ht="14.45" customHeight="1">
      <c r="A554" s="36"/>
      <c r="B554" s="37"/>
      <c r="C554" s="175" t="s">
        <v>647</v>
      </c>
      <c r="D554" s="175" t="s">
        <v>116</v>
      </c>
      <c r="E554" s="176" t="s">
        <v>648</v>
      </c>
      <c r="F554" s="177" t="s">
        <v>649</v>
      </c>
      <c r="G554" s="178" t="s">
        <v>157</v>
      </c>
      <c r="H554" s="179">
        <v>45.837000000000003</v>
      </c>
      <c r="I554" s="180"/>
      <c r="J554" s="181">
        <f>ROUND(I554*H554,2)</f>
        <v>0</v>
      </c>
      <c r="K554" s="177" t="s">
        <v>119</v>
      </c>
      <c r="L554" s="41"/>
      <c r="M554" s="182" t="s">
        <v>20</v>
      </c>
      <c r="N554" s="183" t="s">
        <v>44</v>
      </c>
      <c r="O554" s="66"/>
      <c r="P554" s="184">
        <f>O554*H554</f>
        <v>0</v>
      </c>
      <c r="Q554" s="184">
        <v>2.1000000000000001E-4</v>
      </c>
      <c r="R554" s="184">
        <f>Q554*H554</f>
        <v>9.6257700000000005E-3</v>
      </c>
      <c r="S554" s="184">
        <v>0</v>
      </c>
      <c r="T554" s="185">
        <f>S554*H554</f>
        <v>0</v>
      </c>
      <c r="U554" s="36"/>
      <c r="V554" s="36"/>
      <c r="W554" s="36"/>
      <c r="X554" s="36"/>
      <c r="Y554" s="36"/>
      <c r="Z554" s="36"/>
      <c r="AA554" s="36"/>
      <c r="AB554" s="36"/>
      <c r="AC554" s="36"/>
      <c r="AD554" s="36"/>
      <c r="AE554" s="36"/>
      <c r="AR554" s="186" t="s">
        <v>242</v>
      </c>
      <c r="AT554" s="186" t="s">
        <v>116</v>
      </c>
      <c r="AU554" s="186" t="s">
        <v>82</v>
      </c>
      <c r="AY554" s="19" t="s">
        <v>113</v>
      </c>
      <c r="BE554" s="187">
        <f>IF(N554="základní",J554,0)</f>
        <v>0</v>
      </c>
      <c r="BF554" s="187">
        <f>IF(N554="snížená",J554,0)</f>
        <v>0</v>
      </c>
      <c r="BG554" s="187">
        <f>IF(N554="zákl. přenesená",J554,0)</f>
        <v>0</v>
      </c>
      <c r="BH554" s="187">
        <f>IF(N554="sníž. přenesená",J554,0)</f>
        <v>0</v>
      </c>
      <c r="BI554" s="187">
        <f>IF(N554="nulová",J554,0)</f>
        <v>0</v>
      </c>
      <c r="BJ554" s="19" t="s">
        <v>22</v>
      </c>
      <c r="BK554" s="187">
        <f>ROUND(I554*H554,2)</f>
        <v>0</v>
      </c>
      <c r="BL554" s="19" t="s">
        <v>242</v>
      </c>
      <c r="BM554" s="186" t="s">
        <v>650</v>
      </c>
    </row>
    <row r="555" spans="1:65" s="13" customFormat="1" ht="11.25">
      <c r="B555" s="193"/>
      <c r="C555" s="194"/>
      <c r="D555" s="195" t="s">
        <v>159</v>
      </c>
      <c r="E555" s="196" t="s">
        <v>20</v>
      </c>
      <c r="F555" s="197" t="s">
        <v>160</v>
      </c>
      <c r="G555" s="194"/>
      <c r="H555" s="196" t="s">
        <v>20</v>
      </c>
      <c r="I555" s="198"/>
      <c r="J555" s="194"/>
      <c r="K555" s="194"/>
      <c r="L555" s="199"/>
      <c r="M555" s="200"/>
      <c r="N555" s="201"/>
      <c r="O555" s="201"/>
      <c r="P555" s="201"/>
      <c r="Q555" s="201"/>
      <c r="R555" s="201"/>
      <c r="S555" s="201"/>
      <c r="T555" s="202"/>
      <c r="AT555" s="203" t="s">
        <v>159</v>
      </c>
      <c r="AU555" s="203" t="s">
        <v>82</v>
      </c>
      <c r="AV555" s="13" t="s">
        <v>22</v>
      </c>
      <c r="AW555" s="13" t="s">
        <v>35</v>
      </c>
      <c r="AX555" s="13" t="s">
        <v>73</v>
      </c>
      <c r="AY555" s="203" t="s">
        <v>113</v>
      </c>
    </row>
    <row r="556" spans="1:65" s="14" customFormat="1" ht="11.25">
      <c r="B556" s="204"/>
      <c r="C556" s="205"/>
      <c r="D556" s="195" t="s">
        <v>159</v>
      </c>
      <c r="E556" s="206" t="s">
        <v>20</v>
      </c>
      <c r="F556" s="207" t="s">
        <v>646</v>
      </c>
      <c r="G556" s="205"/>
      <c r="H556" s="208">
        <v>45.837000000000003</v>
      </c>
      <c r="I556" s="209"/>
      <c r="J556" s="205"/>
      <c r="K556" s="205"/>
      <c r="L556" s="210"/>
      <c r="M556" s="211"/>
      <c r="N556" s="212"/>
      <c r="O556" s="212"/>
      <c r="P556" s="212"/>
      <c r="Q556" s="212"/>
      <c r="R556" s="212"/>
      <c r="S556" s="212"/>
      <c r="T556" s="213"/>
      <c r="AT556" s="214" t="s">
        <v>159</v>
      </c>
      <c r="AU556" s="214" t="s">
        <v>82</v>
      </c>
      <c r="AV556" s="14" t="s">
        <v>82</v>
      </c>
      <c r="AW556" s="14" t="s">
        <v>35</v>
      </c>
      <c r="AX556" s="14" t="s">
        <v>73</v>
      </c>
      <c r="AY556" s="214" t="s">
        <v>113</v>
      </c>
    </row>
    <row r="557" spans="1:65" s="15" customFormat="1" ht="11.25">
      <c r="B557" s="215"/>
      <c r="C557" s="216"/>
      <c r="D557" s="195" t="s">
        <v>159</v>
      </c>
      <c r="E557" s="217" t="s">
        <v>20</v>
      </c>
      <c r="F557" s="218" t="s">
        <v>162</v>
      </c>
      <c r="G557" s="216"/>
      <c r="H557" s="219">
        <v>45.837000000000003</v>
      </c>
      <c r="I557" s="220"/>
      <c r="J557" s="216"/>
      <c r="K557" s="216"/>
      <c r="L557" s="221"/>
      <c r="M557" s="252"/>
      <c r="N557" s="253"/>
      <c r="O557" s="253"/>
      <c r="P557" s="253"/>
      <c r="Q557" s="253"/>
      <c r="R557" s="253"/>
      <c r="S557" s="253"/>
      <c r="T557" s="254"/>
      <c r="AT557" s="225" t="s">
        <v>159</v>
      </c>
      <c r="AU557" s="225" t="s">
        <v>82</v>
      </c>
      <c r="AV557" s="15" t="s">
        <v>134</v>
      </c>
      <c r="AW557" s="15" t="s">
        <v>35</v>
      </c>
      <c r="AX557" s="15" t="s">
        <v>22</v>
      </c>
      <c r="AY557" s="225" t="s">
        <v>113</v>
      </c>
    </row>
    <row r="558" spans="1:65" s="2" customFormat="1" ht="6.95" customHeight="1">
      <c r="A558" s="36"/>
      <c r="B558" s="49"/>
      <c r="C558" s="50"/>
      <c r="D558" s="50"/>
      <c r="E558" s="50"/>
      <c r="F558" s="50"/>
      <c r="G558" s="50"/>
      <c r="H558" s="50"/>
      <c r="I558" s="50"/>
      <c r="J558" s="50"/>
      <c r="K558" s="50"/>
      <c r="L558" s="41"/>
      <c r="M558" s="36"/>
      <c r="O558" s="36"/>
      <c r="P558" s="36"/>
      <c r="Q558" s="36"/>
      <c r="R558" s="36"/>
      <c r="S558" s="36"/>
      <c r="T558" s="36"/>
      <c r="U558" s="36"/>
      <c r="V558" s="36"/>
      <c r="W558" s="36"/>
      <c r="X558" s="36"/>
      <c r="Y558" s="36"/>
      <c r="Z558" s="36"/>
      <c r="AA558" s="36"/>
      <c r="AB558" s="36"/>
      <c r="AC558" s="36"/>
      <c r="AD558" s="36"/>
      <c r="AE558" s="36"/>
    </row>
  </sheetData>
  <sheetProtection algorithmName="SHA-512" hashValue="FYMM4zmYyZ4+KFhJ9+SQYKW6y7tmCOScg3ggb/Cxrnt0Z3rqUdzruEdXhnppaeriJEDmQJNHt64rsmAr2hWEGg==" saltValue="YwTxdZarWwsmeesqaRijIAvVsP+VRibtIiS49nccsGDaPSQdnrmBok+eWP4ENyJIbLJ3t7u/kAdTePbZl5Uk8g==" spinCount="100000" sheet="1" objects="1" scenarios="1" formatColumns="0" formatRows="0" autoFilter="0"/>
  <autoFilter ref="C92:K557"/>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topLeftCell="A190" zoomScale="110" zoomScaleNormal="110" workbookViewId="0">
      <selection activeCell="H95" sqref="H95"/>
    </sheetView>
  </sheetViews>
  <sheetFormatPr defaultRowHeight="15"/>
  <cols>
    <col min="1" max="1" width="8.33203125" style="255" customWidth="1"/>
    <col min="2" max="2" width="1.6640625" style="255" customWidth="1"/>
    <col min="3" max="4" width="5" style="255" customWidth="1"/>
    <col min="5" max="5" width="11.6640625" style="255" customWidth="1"/>
    <col min="6" max="6" width="9.1640625" style="255" customWidth="1"/>
    <col min="7" max="7" width="5" style="255" customWidth="1"/>
    <col min="8" max="8" width="77.83203125" style="255" customWidth="1"/>
    <col min="9" max="10" width="20" style="255" customWidth="1"/>
    <col min="11" max="11" width="1.6640625" style="255" customWidth="1"/>
  </cols>
  <sheetData>
    <row r="1" spans="2:11" s="1" customFormat="1" ht="37.5" customHeight="1"/>
    <row r="2" spans="2:11" s="1" customFormat="1" ht="7.5" customHeight="1">
      <c r="B2" s="256"/>
      <c r="C2" s="257"/>
      <c r="D2" s="257"/>
      <c r="E2" s="257"/>
      <c r="F2" s="257"/>
      <c r="G2" s="257"/>
      <c r="H2" s="257"/>
      <c r="I2" s="257"/>
      <c r="J2" s="257"/>
      <c r="K2" s="258"/>
    </row>
    <row r="3" spans="2:11" s="17" customFormat="1" ht="45" customHeight="1">
      <c r="B3" s="259"/>
      <c r="C3" s="387" t="s">
        <v>651</v>
      </c>
      <c r="D3" s="387"/>
      <c r="E3" s="387"/>
      <c r="F3" s="387"/>
      <c r="G3" s="387"/>
      <c r="H3" s="387"/>
      <c r="I3" s="387"/>
      <c r="J3" s="387"/>
      <c r="K3" s="260"/>
    </row>
    <row r="4" spans="2:11" s="1" customFormat="1" ht="25.5" customHeight="1">
      <c r="B4" s="261"/>
      <c r="C4" s="392" t="s">
        <v>652</v>
      </c>
      <c r="D4" s="392"/>
      <c r="E4" s="392"/>
      <c r="F4" s="392"/>
      <c r="G4" s="392"/>
      <c r="H4" s="392"/>
      <c r="I4" s="392"/>
      <c r="J4" s="392"/>
      <c r="K4" s="262"/>
    </row>
    <row r="5" spans="2:11" s="1" customFormat="1" ht="5.25" customHeight="1">
      <c r="B5" s="261"/>
      <c r="C5" s="263"/>
      <c r="D5" s="263"/>
      <c r="E5" s="263"/>
      <c r="F5" s="263"/>
      <c r="G5" s="263"/>
      <c r="H5" s="263"/>
      <c r="I5" s="263"/>
      <c r="J5" s="263"/>
      <c r="K5" s="262"/>
    </row>
    <row r="6" spans="2:11" s="1" customFormat="1" ht="15" customHeight="1">
      <c r="B6" s="261"/>
      <c r="C6" s="391" t="s">
        <v>653</v>
      </c>
      <c r="D6" s="391"/>
      <c r="E6" s="391"/>
      <c r="F6" s="391"/>
      <c r="G6" s="391"/>
      <c r="H6" s="391"/>
      <c r="I6" s="391"/>
      <c r="J6" s="391"/>
      <c r="K6" s="262"/>
    </row>
    <row r="7" spans="2:11" s="1" customFormat="1" ht="15" customHeight="1">
      <c r="B7" s="265"/>
      <c r="C7" s="391" t="s">
        <v>654</v>
      </c>
      <c r="D7" s="391"/>
      <c r="E7" s="391"/>
      <c r="F7" s="391"/>
      <c r="G7" s="391"/>
      <c r="H7" s="391"/>
      <c r="I7" s="391"/>
      <c r="J7" s="391"/>
      <c r="K7" s="262"/>
    </row>
    <row r="8" spans="2:11" s="1" customFormat="1" ht="12.75" customHeight="1">
      <c r="B8" s="265"/>
      <c r="C8" s="264"/>
      <c r="D8" s="264"/>
      <c r="E8" s="264"/>
      <c r="F8" s="264"/>
      <c r="G8" s="264"/>
      <c r="H8" s="264"/>
      <c r="I8" s="264"/>
      <c r="J8" s="264"/>
      <c r="K8" s="262"/>
    </row>
    <row r="9" spans="2:11" s="1" customFormat="1" ht="15" customHeight="1">
      <c r="B9" s="265"/>
      <c r="C9" s="391" t="s">
        <v>655</v>
      </c>
      <c r="D9" s="391"/>
      <c r="E9" s="391"/>
      <c r="F9" s="391"/>
      <c r="G9" s="391"/>
      <c r="H9" s="391"/>
      <c r="I9" s="391"/>
      <c r="J9" s="391"/>
      <c r="K9" s="262"/>
    </row>
    <row r="10" spans="2:11" s="1" customFormat="1" ht="15" customHeight="1">
      <c r="B10" s="265"/>
      <c r="C10" s="264"/>
      <c r="D10" s="391" t="s">
        <v>656</v>
      </c>
      <c r="E10" s="391"/>
      <c r="F10" s="391"/>
      <c r="G10" s="391"/>
      <c r="H10" s="391"/>
      <c r="I10" s="391"/>
      <c r="J10" s="391"/>
      <c r="K10" s="262"/>
    </row>
    <row r="11" spans="2:11" s="1" customFormat="1" ht="15" customHeight="1">
      <c r="B11" s="265"/>
      <c r="C11" s="266"/>
      <c r="D11" s="391" t="s">
        <v>657</v>
      </c>
      <c r="E11" s="391"/>
      <c r="F11" s="391"/>
      <c r="G11" s="391"/>
      <c r="H11" s="391"/>
      <c r="I11" s="391"/>
      <c r="J11" s="391"/>
      <c r="K11" s="262"/>
    </row>
    <row r="12" spans="2:11" s="1" customFormat="1" ht="15" customHeight="1">
      <c r="B12" s="265"/>
      <c r="C12" s="266"/>
      <c r="D12" s="264"/>
      <c r="E12" s="264"/>
      <c r="F12" s="264"/>
      <c r="G12" s="264"/>
      <c r="H12" s="264"/>
      <c r="I12" s="264"/>
      <c r="J12" s="264"/>
      <c r="K12" s="262"/>
    </row>
    <row r="13" spans="2:11" s="1" customFormat="1" ht="15" customHeight="1">
      <c r="B13" s="265"/>
      <c r="C13" s="266"/>
      <c r="D13" s="267" t="s">
        <v>658</v>
      </c>
      <c r="E13" s="264"/>
      <c r="F13" s="264"/>
      <c r="G13" s="264"/>
      <c r="H13" s="264"/>
      <c r="I13" s="264"/>
      <c r="J13" s="264"/>
      <c r="K13" s="262"/>
    </row>
    <row r="14" spans="2:11" s="1" customFormat="1" ht="12.75" customHeight="1">
      <c r="B14" s="265"/>
      <c r="C14" s="266"/>
      <c r="D14" s="266"/>
      <c r="E14" s="266"/>
      <c r="F14" s="266"/>
      <c r="G14" s="266"/>
      <c r="H14" s="266"/>
      <c r="I14" s="266"/>
      <c r="J14" s="266"/>
      <c r="K14" s="262"/>
    </row>
    <row r="15" spans="2:11" s="1" customFormat="1" ht="15" customHeight="1">
      <c r="B15" s="265"/>
      <c r="C15" s="266"/>
      <c r="D15" s="391" t="s">
        <v>659</v>
      </c>
      <c r="E15" s="391"/>
      <c r="F15" s="391"/>
      <c r="G15" s="391"/>
      <c r="H15" s="391"/>
      <c r="I15" s="391"/>
      <c r="J15" s="391"/>
      <c r="K15" s="262"/>
    </row>
    <row r="16" spans="2:11" s="1" customFormat="1" ht="15" customHeight="1">
      <c r="B16" s="265"/>
      <c r="C16" s="266"/>
      <c r="D16" s="391" t="s">
        <v>660</v>
      </c>
      <c r="E16" s="391"/>
      <c r="F16" s="391"/>
      <c r="G16" s="391"/>
      <c r="H16" s="391"/>
      <c r="I16" s="391"/>
      <c r="J16" s="391"/>
      <c r="K16" s="262"/>
    </row>
    <row r="17" spans="2:11" s="1" customFormat="1" ht="15" customHeight="1">
      <c r="B17" s="265"/>
      <c r="C17" s="266"/>
      <c r="D17" s="391" t="s">
        <v>661</v>
      </c>
      <c r="E17" s="391"/>
      <c r="F17" s="391"/>
      <c r="G17" s="391"/>
      <c r="H17" s="391"/>
      <c r="I17" s="391"/>
      <c r="J17" s="391"/>
      <c r="K17" s="262"/>
    </row>
    <row r="18" spans="2:11" s="1" customFormat="1" ht="15" customHeight="1">
      <c r="B18" s="265"/>
      <c r="C18" s="266"/>
      <c r="D18" s="266"/>
      <c r="E18" s="268" t="s">
        <v>80</v>
      </c>
      <c r="F18" s="391" t="s">
        <v>662</v>
      </c>
      <c r="G18" s="391"/>
      <c r="H18" s="391"/>
      <c r="I18" s="391"/>
      <c r="J18" s="391"/>
      <c r="K18" s="262"/>
    </row>
    <row r="19" spans="2:11" s="1" customFormat="1" ht="15" customHeight="1">
      <c r="B19" s="265"/>
      <c r="C19" s="266"/>
      <c r="D19" s="266"/>
      <c r="E19" s="268" t="s">
        <v>663</v>
      </c>
      <c r="F19" s="391" t="s">
        <v>664</v>
      </c>
      <c r="G19" s="391"/>
      <c r="H19" s="391"/>
      <c r="I19" s="391"/>
      <c r="J19" s="391"/>
      <c r="K19" s="262"/>
    </row>
    <row r="20" spans="2:11" s="1" customFormat="1" ht="15" customHeight="1">
      <c r="B20" s="265"/>
      <c r="C20" s="266"/>
      <c r="D20" s="266"/>
      <c r="E20" s="268" t="s">
        <v>665</v>
      </c>
      <c r="F20" s="391" t="s">
        <v>666</v>
      </c>
      <c r="G20" s="391"/>
      <c r="H20" s="391"/>
      <c r="I20" s="391"/>
      <c r="J20" s="391"/>
      <c r="K20" s="262"/>
    </row>
    <row r="21" spans="2:11" s="1" customFormat="1" ht="15" customHeight="1">
      <c r="B21" s="265"/>
      <c r="C21" s="266"/>
      <c r="D21" s="266"/>
      <c r="E21" s="268" t="s">
        <v>667</v>
      </c>
      <c r="F21" s="391" t="s">
        <v>668</v>
      </c>
      <c r="G21" s="391"/>
      <c r="H21" s="391"/>
      <c r="I21" s="391"/>
      <c r="J21" s="391"/>
      <c r="K21" s="262"/>
    </row>
    <row r="22" spans="2:11" s="1" customFormat="1" ht="15" customHeight="1">
      <c r="B22" s="265"/>
      <c r="C22" s="266"/>
      <c r="D22" s="266"/>
      <c r="E22" s="268" t="s">
        <v>669</v>
      </c>
      <c r="F22" s="391" t="s">
        <v>670</v>
      </c>
      <c r="G22" s="391"/>
      <c r="H22" s="391"/>
      <c r="I22" s="391"/>
      <c r="J22" s="391"/>
      <c r="K22" s="262"/>
    </row>
    <row r="23" spans="2:11" s="1" customFormat="1" ht="15" customHeight="1">
      <c r="B23" s="265"/>
      <c r="C23" s="266"/>
      <c r="D23" s="266"/>
      <c r="E23" s="268" t="s">
        <v>671</v>
      </c>
      <c r="F23" s="391" t="s">
        <v>672</v>
      </c>
      <c r="G23" s="391"/>
      <c r="H23" s="391"/>
      <c r="I23" s="391"/>
      <c r="J23" s="391"/>
      <c r="K23" s="262"/>
    </row>
    <row r="24" spans="2:11" s="1" customFormat="1" ht="12.75" customHeight="1">
      <c r="B24" s="265"/>
      <c r="C24" s="266"/>
      <c r="D24" s="266"/>
      <c r="E24" s="266"/>
      <c r="F24" s="266"/>
      <c r="G24" s="266"/>
      <c r="H24" s="266"/>
      <c r="I24" s="266"/>
      <c r="J24" s="266"/>
      <c r="K24" s="262"/>
    </row>
    <row r="25" spans="2:11" s="1" customFormat="1" ht="15" customHeight="1">
      <c r="B25" s="265"/>
      <c r="C25" s="391" t="s">
        <v>673</v>
      </c>
      <c r="D25" s="391"/>
      <c r="E25" s="391"/>
      <c r="F25" s="391"/>
      <c r="G25" s="391"/>
      <c r="H25" s="391"/>
      <c r="I25" s="391"/>
      <c r="J25" s="391"/>
      <c r="K25" s="262"/>
    </row>
    <row r="26" spans="2:11" s="1" customFormat="1" ht="15" customHeight="1">
      <c r="B26" s="265"/>
      <c r="C26" s="391" t="s">
        <v>674</v>
      </c>
      <c r="D26" s="391"/>
      <c r="E26" s="391"/>
      <c r="F26" s="391"/>
      <c r="G26" s="391"/>
      <c r="H26" s="391"/>
      <c r="I26" s="391"/>
      <c r="J26" s="391"/>
      <c r="K26" s="262"/>
    </row>
    <row r="27" spans="2:11" s="1" customFormat="1" ht="15" customHeight="1">
      <c r="B27" s="265"/>
      <c r="C27" s="264"/>
      <c r="D27" s="391" t="s">
        <v>675</v>
      </c>
      <c r="E27" s="391"/>
      <c r="F27" s="391"/>
      <c r="G27" s="391"/>
      <c r="H27" s="391"/>
      <c r="I27" s="391"/>
      <c r="J27" s="391"/>
      <c r="K27" s="262"/>
    </row>
    <row r="28" spans="2:11" s="1" customFormat="1" ht="15" customHeight="1">
      <c r="B28" s="265"/>
      <c r="C28" s="266"/>
      <c r="D28" s="391" t="s">
        <v>676</v>
      </c>
      <c r="E28" s="391"/>
      <c r="F28" s="391"/>
      <c r="G28" s="391"/>
      <c r="H28" s="391"/>
      <c r="I28" s="391"/>
      <c r="J28" s="391"/>
      <c r="K28" s="262"/>
    </row>
    <row r="29" spans="2:11" s="1" customFormat="1" ht="12.75" customHeight="1">
      <c r="B29" s="265"/>
      <c r="C29" s="266"/>
      <c r="D29" s="266"/>
      <c r="E29" s="266"/>
      <c r="F29" s="266"/>
      <c r="G29" s="266"/>
      <c r="H29" s="266"/>
      <c r="I29" s="266"/>
      <c r="J29" s="266"/>
      <c r="K29" s="262"/>
    </row>
    <row r="30" spans="2:11" s="1" customFormat="1" ht="15" customHeight="1">
      <c r="B30" s="265"/>
      <c r="C30" s="266"/>
      <c r="D30" s="391" t="s">
        <v>677</v>
      </c>
      <c r="E30" s="391"/>
      <c r="F30" s="391"/>
      <c r="G30" s="391"/>
      <c r="H30" s="391"/>
      <c r="I30" s="391"/>
      <c r="J30" s="391"/>
      <c r="K30" s="262"/>
    </row>
    <row r="31" spans="2:11" s="1" customFormat="1" ht="15" customHeight="1">
      <c r="B31" s="265"/>
      <c r="C31" s="266"/>
      <c r="D31" s="391" t="s">
        <v>678</v>
      </c>
      <c r="E31" s="391"/>
      <c r="F31" s="391"/>
      <c r="G31" s="391"/>
      <c r="H31" s="391"/>
      <c r="I31" s="391"/>
      <c r="J31" s="391"/>
      <c r="K31" s="262"/>
    </row>
    <row r="32" spans="2:11" s="1" customFormat="1" ht="12.75" customHeight="1">
      <c r="B32" s="265"/>
      <c r="C32" s="266"/>
      <c r="D32" s="266"/>
      <c r="E32" s="266"/>
      <c r="F32" s="266"/>
      <c r="G32" s="266"/>
      <c r="H32" s="266"/>
      <c r="I32" s="266"/>
      <c r="J32" s="266"/>
      <c r="K32" s="262"/>
    </row>
    <row r="33" spans="2:11" s="1" customFormat="1" ht="15" customHeight="1">
      <c r="B33" s="265"/>
      <c r="C33" s="266"/>
      <c r="D33" s="391" t="s">
        <v>679</v>
      </c>
      <c r="E33" s="391"/>
      <c r="F33" s="391"/>
      <c r="G33" s="391"/>
      <c r="H33" s="391"/>
      <c r="I33" s="391"/>
      <c r="J33" s="391"/>
      <c r="K33" s="262"/>
    </row>
    <row r="34" spans="2:11" s="1" customFormat="1" ht="15" customHeight="1">
      <c r="B34" s="265"/>
      <c r="C34" s="266"/>
      <c r="D34" s="391" t="s">
        <v>680</v>
      </c>
      <c r="E34" s="391"/>
      <c r="F34" s="391"/>
      <c r="G34" s="391"/>
      <c r="H34" s="391"/>
      <c r="I34" s="391"/>
      <c r="J34" s="391"/>
      <c r="K34" s="262"/>
    </row>
    <row r="35" spans="2:11" s="1" customFormat="1" ht="15" customHeight="1">
      <c r="B35" s="265"/>
      <c r="C35" s="266"/>
      <c r="D35" s="391" t="s">
        <v>681</v>
      </c>
      <c r="E35" s="391"/>
      <c r="F35" s="391"/>
      <c r="G35" s="391"/>
      <c r="H35" s="391"/>
      <c r="I35" s="391"/>
      <c r="J35" s="391"/>
      <c r="K35" s="262"/>
    </row>
    <row r="36" spans="2:11" s="1" customFormat="1" ht="15" customHeight="1">
      <c r="B36" s="265"/>
      <c r="C36" s="266"/>
      <c r="D36" s="264"/>
      <c r="E36" s="267" t="s">
        <v>98</v>
      </c>
      <c r="F36" s="264"/>
      <c r="G36" s="391" t="s">
        <v>682</v>
      </c>
      <c r="H36" s="391"/>
      <c r="I36" s="391"/>
      <c r="J36" s="391"/>
      <c r="K36" s="262"/>
    </row>
    <row r="37" spans="2:11" s="1" customFormat="1" ht="30.75" customHeight="1">
      <c r="B37" s="265"/>
      <c r="C37" s="266"/>
      <c r="D37" s="264"/>
      <c r="E37" s="267" t="s">
        <v>683</v>
      </c>
      <c r="F37" s="264"/>
      <c r="G37" s="391" t="s">
        <v>684</v>
      </c>
      <c r="H37" s="391"/>
      <c r="I37" s="391"/>
      <c r="J37" s="391"/>
      <c r="K37" s="262"/>
    </row>
    <row r="38" spans="2:11" s="1" customFormat="1" ht="15" customHeight="1">
      <c r="B38" s="265"/>
      <c r="C38" s="266"/>
      <c r="D38" s="264"/>
      <c r="E38" s="267" t="s">
        <v>54</v>
      </c>
      <c r="F38" s="264"/>
      <c r="G38" s="391" t="s">
        <v>685</v>
      </c>
      <c r="H38" s="391"/>
      <c r="I38" s="391"/>
      <c r="J38" s="391"/>
      <c r="K38" s="262"/>
    </row>
    <row r="39" spans="2:11" s="1" customFormat="1" ht="15" customHeight="1">
      <c r="B39" s="265"/>
      <c r="C39" s="266"/>
      <c r="D39" s="264"/>
      <c r="E39" s="267" t="s">
        <v>55</v>
      </c>
      <c r="F39" s="264"/>
      <c r="G39" s="391" t="s">
        <v>686</v>
      </c>
      <c r="H39" s="391"/>
      <c r="I39" s="391"/>
      <c r="J39" s="391"/>
      <c r="K39" s="262"/>
    </row>
    <row r="40" spans="2:11" s="1" customFormat="1" ht="15" customHeight="1">
      <c r="B40" s="265"/>
      <c r="C40" s="266"/>
      <c r="D40" s="264"/>
      <c r="E40" s="267" t="s">
        <v>99</v>
      </c>
      <c r="F40" s="264"/>
      <c r="G40" s="391" t="s">
        <v>687</v>
      </c>
      <c r="H40" s="391"/>
      <c r="I40" s="391"/>
      <c r="J40" s="391"/>
      <c r="K40" s="262"/>
    </row>
    <row r="41" spans="2:11" s="1" customFormat="1" ht="15" customHeight="1">
      <c r="B41" s="265"/>
      <c r="C41" s="266"/>
      <c r="D41" s="264"/>
      <c r="E41" s="267" t="s">
        <v>100</v>
      </c>
      <c r="F41" s="264"/>
      <c r="G41" s="391" t="s">
        <v>688</v>
      </c>
      <c r="H41" s="391"/>
      <c r="I41" s="391"/>
      <c r="J41" s="391"/>
      <c r="K41" s="262"/>
    </row>
    <row r="42" spans="2:11" s="1" customFormat="1" ht="15" customHeight="1">
      <c r="B42" s="265"/>
      <c r="C42" s="266"/>
      <c r="D42" s="264"/>
      <c r="E42" s="267" t="s">
        <v>689</v>
      </c>
      <c r="F42" s="264"/>
      <c r="G42" s="391" t="s">
        <v>690</v>
      </c>
      <c r="H42" s="391"/>
      <c r="I42" s="391"/>
      <c r="J42" s="391"/>
      <c r="K42" s="262"/>
    </row>
    <row r="43" spans="2:11" s="1" customFormat="1" ht="15" customHeight="1">
      <c r="B43" s="265"/>
      <c r="C43" s="266"/>
      <c r="D43" s="264"/>
      <c r="E43" s="267"/>
      <c r="F43" s="264"/>
      <c r="G43" s="391" t="s">
        <v>691</v>
      </c>
      <c r="H43" s="391"/>
      <c r="I43" s="391"/>
      <c r="J43" s="391"/>
      <c r="K43" s="262"/>
    </row>
    <row r="44" spans="2:11" s="1" customFormat="1" ht="15" customHeight="1">
      <c r="B44" s="265"/>
      <c r="C44" s="266"/>
      <c r="D44" s="264"/>
      <c r="E44" s="267" t="s">
        <v>692</v>
      </c>
      <c r="F44" s="264"/>
      <c r="G44" s="391" t="s">
        <v>693</v>
      </c>
      <c r="H44" s="391"/>
      <c r="I44" s="391"/>
      <c r="J44" s="391"/>
      <c r="K44" s="262"/>
    </row>
    <row r="45" spans="2:11" s="1" customFormat="1" ht="15" customHeight="1">
      <c r="B45" s="265"/>
      <c r="C45" s="266"/>
      <c r="D45" s="264"/>
      <c r="E45" s="267" t="s">
        <v>102</v>
      </c>
      <c r="F45" s="264"/>
      <c r="G45" s="391" t="s">
        <v>694</v>
      </c>
      <c r="H45" s="391"/>
      <c r="I45" s="391"/>
      <c r="J45" s="391"/>
      <c r="K45" s="262"/>
    </row>
    <row r="46" spans="2:11" s="1" customFormat="1" ht="12.75" customHeight="1">
      <c r="B46" s="265"/>
      <c r="C46" s="266"/>
      <c r="D46" s="264"/>
      <c r="E46" s="264"/>
      <c r="F46" s="264"/>
      <c r="G46" s="264"/>
      <c r="H46" s="264"/>
      <c r="I46" s="264"/>
      <c r="J46" s="264"/>
      <c r="K46" s="262"/>
    </row>
    <row r="47" spans="2:11" s="1" customFormat="1" ht="15" customHeight="1">
      <c r="B47" s="265"/>
      <c r="C47" s="266"/>
      <c r="D47" s="391" t="s">
        <v>695</v>
      </c>
      <c r="E47" s="391"/>
      <c r="F47" s="391"/>
      <c r="G47" s="391"/>
      <c r="H47" s="391"/>
      <c r="I47" s="391"/>
      <c r="J47" s="391"/>
      <c r="K47" s="262"/>
    </row>
    <row r="48" spans="2:11" s="1" customFormat="1" ht="15" customHeight="1">
      <c r="B48" s="265"/>
      <c r="C48" s="266"/>
      <c r="D48" s="266"/>
      <c r="E48" s="391" t="s">
        <v>696</v>
      </c>
      <c r="F48" s="391"/>
      <c r="G48" s="391"/>
      <c r="H48" s="391"/>
      <c r="I48" s="391"/>
      <c r="J48" s="391"/>
      <c r="K48" s="262"/>
    </row>
    <row r="49" spans="2:11" s="1" customFormat="1" ht="15" customHeight="1">
      <c r="B49" s="265"/>
      <c r="C49" s="266"/>
      <c r="D49" s="266"/>
      <c r="E49" s="391" t="s">
        <v>697</v>
      </c>
      <c r="F49" s="391"/>
      <c r="G49" s="391"/>
      <c r="H49" s="391"/>
      <c r="I49" s="391"/>
      <c r="J49" s="391"/>
      <c r="K49" s="262"/>
    </row>
    <row r="50" spans="2:11" s="1" customFormat="1" ht="15" customHeight="1">
      <c r="B50" s="265"/>
      <c r="C50" s="266"/>
      <c r="D50" s="266"/>
      <c r="E50" s="391" t="s">
        <v>698</v>
      </c>
      <c r="F50" s="391"/>
      <c r="G50" s="391"/>
      <c r="H50" s="391"/>
      <c r="I50" s="391"/>
      <c r="J50" s="391"/>
      <c r="K50" s="262"/>
    </row>
    <row r="51" spans="2:11" s="1" customFormat="1" ht="15" customHeight="1">
      <c r="B51" s="265"/>
      <c r="C51" s="266"/>
      <c r="D51" s="391" t="s">
        <v>699</v>
      </c>
      <c r="E51" s="391"/>
      <c r="F51" s="391"/>
      <c r="G51" s="391"/>
      <c r="H51" s="391"/>
      <c r="I51" s="391"/>
      <c r="J51" s="391"/>
      <c r="K51" s="262"/>
    </row>
    <row r="52" spans="2:11" s="1" customFormat="1" ht="25.5" customHeight="1">
      <c r="B52" s="261"/>
      <c r="C52" s="392" t="s">
        <v>700</v>
      </c>
      <c r="D52" s="392"/>
      <c r="E52" s="392"/>
      <c r="F52" s="392"/>
      <c r="G52" s="392"/>
      <c r="H52" s="392"/>
      <c r="I52" s="392"/>
      <c r="J52" s="392"/>
      <c r="K52" s="262"/>
    </row>
    <row r="53" spans="2:11" s="1" customFormat="1" ht="5.25" customHeight="1">
      <c r="B53" s="261"/>
      <c r="C53" s="263"/>
      <c r="D53" s="263"/>
      <c r="E53" s="263"/>
      <c r="F53" s="263"/>
      <c r="G53" s="263"/>
      <c r="H53" s="263"/>
      <c r="I53" s="263"/>
      <c r="J53" s="263"/>
      <c r="K53" s="262"/>
    </row>
    <row r="54" spans="2:11" s="1" customFormat="1" ht="15" customHeight="1">
      <c r="B54" s="261"/>
      <c r="C54" s="391" t="s">
        <v>701</v>
      </c>
      <c r="D54" s="391"/>
      <c r="E54" s="391"/>
      <c r="F54" s="391"/>
      <c r="G54" s="391"/>
      <c r="H54" s="391"/>
      <c r="I54" s="391"/>
      <c r="J54" s="391"/>
      <c r="K54" s="262"/>
    </row>
    <row r="55" spans="2:11" s="1" customFormat="1" ht="15" customHeight="1">
      <c r="B55" s="261"/>
      <c r="C55" s="391" t="s">
        <v>702</v>
      </c>
      <c r="D55" s="391"/>
      <c r="E55" s="391"/>
      <c r="F55" s="391"/>
      <c r="G55" s="391"/>
      <c r="H55" s="391"/>
      <c r="I55" s="391"/>
      <c r="J55" s="391"/>
      <c r="K55" s="262"/>
    </row>
    <row r="56" spans="2:11" s="1" customFormat="1" ht="12.75" customHeight="1">
      <c r="B56" s="261"/>
      <c r="C56" s="264"/>
      <c r="D56" s="264"/>
      <c r="E56" s="264"/>
      <c r="F56" s="264"/>
      <c r="G56" s="264"/>
      <c r="H56" s="264"/>
      <c r="I56" s="264"/>
      <c r="J56" s="264"/>
      <c r="K56" s="262"/>
    </row>
    <row r="57" spans="2:11" s="1" customFormat="1" ht="15" customHeight="1">
      <c r="B57" s="261"/>
      <c r="C57" s="391" t="s">
        <v>703</v>
      </c>
      <c r="D57" s="391"/>
      <c r="E57" s="391"/>
      <c r="F57" s="391"/>
      <c r="G57" s="391"/>
      <c r="H57" s="391"/>
      <c r="I57" s="391"/>
      <c r="J57" s="391"/>
      <c r="K57" s="262"/>
    </row>
    <row r="58" spans="2:11" s="1" customFormat="1" ht="15" customHeight="1">
      <c r="B58" s="261"/>
      <c r="C58" s="266"/>
      <c r="D58" s="391" t="s">
        <v>704</v>
      </c>
      <c r="E58" s="391"/>
      <c r="F58" s="391"/>
      <c r="G58" s="391"/>
      <c r="H58" s="391"/>
      <c r="I58" s="391"/>
      <c r="J58" s="391"/>
      <c r="K58" s="262"/>
    </row>
    <row r="59" spans="2:11" s="1" customFormat="1" ht="15" customHeight="1">
      <c r="B59" s="261"/>
      <c r="C59" s="266"/>
      <c r="D59" s="391" t="s">
        <v>705</v>
      </c>
      <c r="E59" s="391"/>
      <c r="F59" s="391"/>
      <c r="G59" s="391"/>
      <c r="H59" s="391"/>
      <c r="I59" s="391"/>
      <c r="J59" s="391"/>
      <c r="K59" s="262"/>
    </row>
    <row r="60" spans="2:11" s="1" customFormat="1" ht="15" customHeight="1">
      <c r="B60" s="261"/>
      <c r="C60" s="266"/>
      <c r="D60" s="391" t="s">
        <v>706</v>
      </c>
      <c r="E60" s="391"/>
      <c r="F60" s="391"/>
      <c r="G60" s="391"/>
      <c r="H60" s="391"/>
      <c r="I60" s="391"/>
      <c r="J60" s="391"/>
      <c r="K60" s="262"/>
    </row>
    <row r="61" spans="2:11" s="1" customFormat="1" ht="15" customHeight="1">
      <c r="B61" s="261"/>
      <c r="C61" s="266"/>
      <c r="D61" s="391" t="s">
        <v>707</v>
      </c>
      <c r="E61" s="391"/>
      <c r="F61" s="391"/>
      <c r="G61" s="391"/>
      <c r="H61" s="391"/>
      <c r="I61" s="391"/>
      <c r="J61" s="391"/>
      <c r="K61" s="262"/>
    </row>
    <row r="62" spans="2:11" s="1" customFormat="1" ht="15" customHeight="1">
      <c r="B62" s="261"/>
      <c r="C62" s="266"/>
      <c r="D62" s="393" t="s">
        <v>708</v>
      </c>
      <c r="E62" s="393"/>
      <c r="F62" s="393"/>
      <c r="G62" s="393"/>
      <c r="H62" s="393"/>
      <c r="I62" s="393"/>
      <c r="J62" s="393"/>
      <c r="K62" s="262"/>
    </row>
    <row r="63" spans="2:11" s="1" customFormat="1" ht="15" customHeight="1">
      <c r="B63" s="261"/>
      <c r="C63" s="266"/>
      <c r="D63" s="391" t="s">
        <v>709</v>
      </c>
      <c r="E63" s="391"/>
      <c r="F63" s="391"/>
      <c r="G63" s="391"/>
      <c r="H63" s="391"/>
      <c r="I63" s="391"/>
      <c r="J63" s="391"/>
      <c r="K63" s="262"/>
    </row>
    <row r="64" spans="2:11" s="1" customFormat="1" ht="12.75" customHeight="1">
      <c r="B64" s="261"/>
      <c r="C64" s="266"/>
      <c r="D64" s="266"/>
      <c r="E64" s="269"/>
      <c r="F64" s="266"/>
      <c r="G64" s="266"/>
      <c r="H64" s="266"/>
      <c r="I64" s="266"/>
      <c r="J64" s="266"/>
      <c r="K64" s="262"/>
    </row>
    <row r="65" spans="2:11" s="1" customFormat="1" ht="15" customHeight="1">
      <c r="B65" s="261"/>
      <c r="C65" s="266"/>
      <c r="D65" s="391" t="s">
        <v>710</v>
      </c>
      <c r="E65" s="391"/>
      <c r="F65" s="391"/>
      <c r="G65" s="391"/>
      <c r="H65" s="391"/>
      <c r="I65" s="391"/>
      <c r="J65" s="391"/>
      <c r="K65" s="262"/>
    </row>
    <row r="66" spans="2:11" s="1" customFormat="1" ht="15" customHeight="1">
      <c r="B66" s="261"/>
      <c r="C66" s="266"/>
      <c r="D66" s="393" t="s">
        <v>711</v>
      </c>
      <c r="E66" s="393"/>
      <c r="F66" s="393"/>
      <c r="G66" s="393"/>
      <c r="H66" s="393"/>
      <c r="I66" s="393"/>
      <c r="J66" s="393"/>
      <c r="K66" s="262"/>
    </row>
    <row r="67" spans="2:11" s="1" customFormat="1" ht="15" customHeight="1">
      <c r="B67" s="261"/>
      <c r="C67" s="266"/>
      <c r="D67" s="391" t="s">
        <v>712</v>
      </c>
      <c r="E67" s="391"/>
      <c r="F67" s="391"/>
      <c r="G67" s="391"/>
      <c r="H67" s="391"/>
      <c r="I67" s="391"/>
      <c r="J67" s="391"/>
      <c r="K67" s="262"/>
    </row>
    <row r="68" spans="2:11" s="1" customFormat="1" ht="15" customHeight="1">
      <c r="B68" s="261"/>
      <c r="C68" s="266"/>
      <c r="D68" s="391" t="s">
        <v>713</v>
      </c>
      <c r="E68" s="391"/>
      <c r="F68" s="391"/>
      <c r="G68" s="391"/>
      <c r="H68" s="391"/>
      <c r="I68" s="391"/>
      <c r="J68" s="391"/>
      <c r="K68" s="262"/>
    </row>
    <row r="69" spans="2:11" s="1" customFormat="1" ht="15" customHeight="1">
      <c r="B69" s="261"/>
      <c r="C69" s="266"/>
      <c r="D69" s="391" t="s">
        <v>714</v>
      </c>
      <c r="E69" s="391"/>
      <c r="F69" s="391"/>
      <c r="G69" s="391"/>
      <c r="H69" s="391"/>
      <c r="I69" s="391"/>
      <c r="J69" s="391"/>
      <c r="K69" s="262"/>
    </row>
    <row r="70" spans="2:11" s="1" customFormat="1" ht="15" customHeight="1">
      <c r="B70" s="261"/>
      <c r="C70" s="266"/>
      <c r="D70" s="391" t="s">
        <v>715</v>
      </c>
      <c r="E70" s="391"/>
      <c r="F70" s="391"/>
      <c r="G70" s="391"/>
      <c r="H70" s="391"/>
      <c r="I70" s="391"/>
      <c r="J70" s="391"/>
      <c r="K70" s="262"/>
    </row>
    <row r="71" spans="2:11" s="1" customFormat="1" ht="12.75" customHeight="1">
      <c r="B71" s="270"/>
      <c r="C71" s="271"/>
      <c r="D71" s="271"/>
      <c r="E71" s="271"/>
      <c r="F71" s="271"/>
      <c r="G71" s="271"/>
      <c r="H71" s="271"/>
      <c r="I71" s="271"/>
      <c r="J71" s="271"/>
      <c r="K71" s="272"/>
    </row>
    <row r="72" spans="2:11" s="1" customFormat="1" ht="18.75" customHeight="1">
      <c r="B72" s="273"/>
      <c r="C72" s="273"/>
      <c r="D72" s="273"/>
      <c r="E72" s="273"/>
      <c r="F72" s="273"/>
      <c r="G72" s="273"/>
      <c r="H72" s="273"/>
      <c r="I72" s="273"/>
      <c r="J72" s="273"/>
      <c r="K72" s="274"/>
    </row>
    <row r="73" spans="2:11" s="1" customFormat="1" ht="18.75" customHeight="1">
      <c r="B73" s="274"/>
      <c r="C73" s="274"/>
      <c r="D73" s="274"/>
      <c r="E73" s="274"/>
      <c r="F73" s="274"/>
      <c r="G73" s="274"/>
      <c r="H73" s="274"/>
      <c r="I73" s="274"/>
      <c r="J73" s="274"/>
      <c r="K73" s="274"/>
    </row>
    <row r="74" spans="2:11" s="1" customFormat="1" ht="7.5" customHeight="1">
      <c r="B74" s="275"/>
      <c r="C74" s="276"/>
      <c r="D74" s="276"/>
      <c r="E74" s="276"/>
      <c r="F74" s="276"/>
      <c r="G74" s="276"/>
      <c r="H74" s="276"/>
      <c r="I74" s="276"/>
      <c r="J74" s="276"/>
      <c r="K74" s="277"/>
    </row>
    <row r="75" spans="2:11" s="1" customFormat="1" ht="45" customHeight="1">
      <c r="B75" s="278"/>
      <c r="C75" s="386" t="s">
        <v>716</v>
      </c>
      <c r="D75" s="386"/>
      <c r="E75" s="386"/>
      <c r="F75" s="386"/>
      <c r="G75" s="386"/>
      <c r="H75" s="386"/>
      <c r="I75" s="386"/>
      <c r="J75" s="386"/>
      <c r="K75" s="279"/>
    </row>
    <row r="76" spans="2:11" s="1" customFormat="1" ht="17.25" customHeight="1">
      <c r="B76" s="278"/>
      <c r="C76" s="280" t="s">
        <v>717</v>
      </c>
      <c r="D76" s="280"/>
      <c r="E76" s="280"/>
      <c r="F76" s="280" t="s">
        <v>718</v>
      </c>
      <c r="G76" s="281"/>
      <c r="H76" s="280" t="s">
        <v>55</v>
      </c>
      <c r="I76" s="280" t="s">
        <v>58</v>
      </c>
      <c r="J76" s="280" t="s">
        <v>719</v>
      </c>
      <c r="K76" s="279"/>
    </row>
    <row r="77" spans="2:11" s="1" customFormat="1" ht="17.25" customHeight="1">
      <c r="B77" s="278"/>
      <c r="C77" s="282" t="s">
        <v>720</v>
      </c>
      <c r="D77" s="282"/>
      <c r="E77" s="282"/>
      <c r="F77" s="283" t="s">
        <v>721</v>
      </c>
      <c r="G77" s="284"/>
      <c r="H77" s="282"/>
      <c r="I77" s="282"/>
      <c r="J77" s="282" t="s">
        <v>722</v>
      </c>
      <c r="K77" s="279"/>
    </row>
    <row r="78" spans="2:11" s="1" customFormat="1" ht="5.25" customHeight="1">
      <c r="B78" s="278"/>
      <c r="C78" s="285"/>
      <c r="D78" s="285"/>
      <c r="E78" s="285"/>
      <c r="F78" s="285"/>
      <c r="G78" s="286"/>
      <c r="H78" s="285"/>
      <c r="I78" s="285"/>
      <c r="J78" s="285"/>
      <c r="K78" s="279"/>
    </row>
    <row r="79" spans="2:11" s="1" customFormat="1" ht="15" customHeight="1">
      <c r="B79" s="278"/>
      <c r="C79" s="267" t="s">
        <v>54</v>
      </c>
      <c r="D79" s="287"/>
      <c r="E79" s="287"/>
      <c r="F79" s="288" t="s">
        <v>723</v>
      </c>
      <c r="G79" s="289"/>
      <c r="H79" s="267" t="s">
        <v>724</v>
      </c>
      <c r="I79" s="267" t="s">
        <v>725</v>
      </c>
      <c r="J79" s="267">
        <v>20</v>
      </c>
      <c r="K79" s="279"/>
    </row>
    <row r="80" spans="2:11" s="1" customFormat="1" ht="15" customHeight="1">
      <c r="B80" s="278"/>
      <c r="C80" s="267" t="s">
        <v>726</v>
      </c>
      <c r="D80" s="267"/>
      <c r="E80" s="267"/>
      <c r="F80" s="288" t="s">
        <v>723</v>
      </c>
      <c r="G80" s="289"/>
      <c r="H80" s="267" t="s">
        <v>727</v>
      </c>
      <c r="I80" s="267" t="s">
        <v>725</v>
      </c>
      <c r="J80" s="267">
        <v>120</v>
      </c>
      <c r="K80" s="279"/>
    </row>
    <row r="81" spans="2:11" s="1" customFormat="1" ht="15" customHeight="1">
      <c r="B81" s="290"/>
      <c r="C81" s="267" t="s">
        <v>728</v>
      </c>
      <c r="D81" s="267"/>
      <c r="E81" s="267"/>
      <c r="F81" s="288" t="s">
        <v>729</v>
      </c>
      <c r="G81" s="289"/>
      <c r="H81" s="267" t="s">
        <v>730</v>
      </c>
      <c r="I81" s="267" t="s">
        <v>725</v>
      </c>
      <c r="J81" s="267">
        <v>50</v>
      </c>
      <c r="K81" s="279"/>
    </row>
    <row r="82" spans="2:11" s="1" customFormat="1" ht="15" customHeight="1">
      <c r="B82" s="290"/>
      <c r="C82" s="267" t="s">
        <v>731</v>
      </c>
      <c r="D82" s="267"/>
      <c r="E82" s="267"/>
      <c r="F82" s="288" t="s">
        <v>723</v>
      </c>
      <c r="G82" s="289"/>
      <c r="H82" s="267" t="s">
        <v>732</v>
      </c>
      <c r="I82" s="267" t="s">
        <v>733</v>
      </c>
      <c r="J82" s="267"/>
      <c r="K82" s="279"/>
    </row>
    <row r="83" spans="2:11" s="1" customFormat="1" ht="15" customHeight="1">
      <c r="B83" s="290"/>
      <c r="C83" s="291" t="s">
        <v>734</v>
      </c>
      <c r="D83" s="291"/>
      <c r="E83" s="291"/>
      <c r="F83" s="292" t="s">
        <v>729</v>
      </c>
      <c r="G83" s="291"/>
      <c r="H83" s="291" t="s">
        <v>735</v>
      </c>
      <c r="I83" s="291" t="s">
        <v>725</v>
      </c>
      <c r="J83" s="291">
        <v>15</v>
      </c>
      <c r="K83" s="279"/>
    </row>
    <row r="84" spans="2:11" s="1" customFormat="1" ht="15" customHeight="1">
      <c r="B84" s="290"/>
      <c r="C84" s="291" t="s">
        <v>736</v>
      </c>
      <c r="D84" s="291"/>
      <c r="E84" s="291"/>
      <c r="F84" s="292" t="s">
        <v>729</v>
      </c>
      <c r="G84" s="291"/>
      <c r="H84" s="291" t="s">
        <v>737</v>
      </c>
      <c r="I84" s="291" t="s">
        <v>725</v>
      </c>
      <c r="J84" s="291">
        <v>15</v>
      </c>
      <c r="K84" s="279"/>
    </row>
    <row r="85" spans="2:11" s="1" customFormat="1" ht="15" customHeight="1">
      <c r="B85" s="290"/>
      <c r="C85" s="291" t="s">
        <v>738</v>
      </c>
      <c r="D85" s="291"/>
      <c r="E85" s="291"/>
      <c r="F85" s="292" t="s">
        <v>729</v>
      </c>
      <c r="G85" s="291"/>
      <c r="H85" s="291" t="s">
        <v>739</v>
      </c>
      <c r="I85" s="291" t="s">
        <v>725</v>
      </c>
      <c r="J85" s="291">
        <v>20</v>
      </c>
      <c r="K85" s="279"/>
    </row>
    <row r="86" spans="2:11" s="1" customFormat="1" ht="15" customHeight="1">
      <c r="B86" s="290"/>
      <c r="C86" s="291" t="s">
        <v>740</v>
      </c>
      <c r="D86" s="291"/>
      <c r="E86" s="291"/>
      <c r="F86" s="292" t="s">
        <v>729</v>
      </c>
      <c r="G86" s="291"/>
      <c r="H86" s="291" t="s">
        <v>741</v>
      </c>
      <c r="I86" s="291" t="s">
        <v>725</v>
      </c>
      <c r="J86" s="291">
        <v>20</v>
      </c>
      <c r="K86" s="279"/>
    </row>
    <row r="87" spans="2:11" s="1" customFormat="1" ht="15" customHeight="1">
      <c r="B87" s="290"/>
      <c r="C87" s="267" t="s">
        <v>742</v>
      </c>
      <c r="D87" s="267"/>
      <c r="E87" s="267"/>
      <c r="F87" s="288" t="s">
        <v>729</v>
      </c>
      <c r="G87" s="289"/>
      <c r="H87" s="267" t="s">
        <v>743</v>
      </c>
      <c r="I87" s="267" t="s">
        <v>725</v>
      </c>
      <c r="J87" s="267">
        <v>50</v>
      </c>
      <c r="K87" s="279"/>
    </row>
    <row r="88" spans="2:11" s="1" customFormat="1" ht="15" customHeight="1">
      <c r="B88" s="290"/>
      <c r="C88" s="267" t="s">
        <v>744</v>
      </c>
      <c r="D88" s="267"/>
      <c r="E88" s="267"/>
      <c r="F88" s="288" t="s">
        <v>729</v>
      </c>
      <c r="G88" s="289"/>
      <c r="H88" s="267" t="s">
        <v>745</v>
      </c>
      <c r="I88" s="267" t="s">
        <v>725</v>
      </c>
      <c r="J88" s="267">
        <v>20</v>
      </c>
      <c r="K88" s="279"/>
    </row>
    <row r="89" spans="2:11" s="1" customFormat="1" ht="15" customHeight="1">
      <c r="B89" s="290"/>
      <c r="C89" s="267" t="s">
        <v>746</v>
      </c>
      <c r="D89" s="267"/>
      <c r="E89" s="267"/>
      <c r="F89" s="288" t="s">
        <v>729</v>
      </c>
      <c r="G89" s="289"/>
      <c r="H89" s="267" t="s">
        <v>747</v>
      </c>
      <c r="I89" s="267" t="s">
        <v>725</v>
      </c>
      <c r="J89" s="267">
        <v>20</v>
      </c>
      <c r="K89" s="279"/>
    </row>
    <row r="90" spans="2:11" s="1" customFormat="1" ht="15" customHeight="1">
      <c r="B90" s="290"/>
      <c r="C90" s="267" t="s">
        <v>748</v>
      </c>
      <c r="D90" s="267"/>
      <c r="E90" s="267"/>
      <c r="F90" s="288" t="s">
        <v>729</v>
      </c>
      <c r="G90" s="289"/>
      <c r="H90" s="267" t="s">
        <v>749</v>
      </c>
      <c r="I90" s="267" t="s">
        <v>725</v>
      </c>
      <c r="J90" s="267">
        <v>50</v>
      </c>
      <c r="K90" s="279"/>
    </row>
    <row r="91" spans="2:11" s="1" customFormat="1" ht="15" customHeight="1">
      <c r="B91" s="290"/>
      <c r="C91" s="267" t="s">
        <v>750</v>
      </c>
      <c r="D91" s="267"/>
      <c r="E91" s="267"/>
      <c r="F91" s="288" t="s">
        <v>729</v>
      </c>
      <c r="G91" s="289"/>
      <c r="H91" s="267" t="s">
        <v>750</v>
      </c>
      <c r="I91" s="267" t="s">
        <v>725</v>
      </c>
      <c r="J91" s="267">
        <v>50</v>
      </c>
      <c r="K91" s="279"/>
    </row>
    <row r="92" spans="2:11" s="1" customFormat="1" ht="15" customHeight="1">
      <c r="B92" s="290"/>
      <c r="C92" s="267" t="s">
        <v>751</v>
      </c>
      <c r="D92" s="267"/>
      <c r="E92" s="267"/>
      <c r="F92" s="288" t="s">
        <v>729</v>
      </c>
      <c r="G92" s="289"/>
      <c r="H92" s="267" t="s">
        <v>752</v>
      </c>
      <c r="I92" s="267" t="s">
        <v>725</v>
      </c>
      <c r="J92" s="267" t="s">
        <v>836</v>
      </c>
      <c r="K92" s="279"/>
    </row>
    <row r="93" spans="2:11" s="1" customFormat="1" ht="15" customHeight="1">
      <c r="B93" s="290"/>
      <c r="C93" s="267" t="s">
        <v>753</v>
      </c>
      <c r="D93" s="267"/>
      <c r="E93" s="267"/>
      <c r="F93" s="288" t="s">
        <v>723</v>
      </c>
      <c r="G93" s="289"/>
      <c r="H93" s="267" t="s">
        <v>754</v>
      </c>
      <c r="I93" s="267" t="s">
        <v>755</v>
      </c>
      <c r="J93" s="267"/>
      <c r="K93" s="279"/>
    </row>
    <row r="94" spans="2:11" s="1" customFormat="1" ht="15" customHeight="1">
      <c r="B94" s="290"/>
      <c r="C94" s="267" t="s">
        <v>756</v>
      </c>
      <c r="D94" s="267"/>
      <c r="E94" s="267"/>
      <c r="F94" s="288" t="s">
        <v>723</v>
      </c>
      <c r="G94" s="289"/>
      <c r="H94" s="267" t="s">
        <v>757</v>
      </c>
      <c r="I94" s="267" t="s">
        <v>758</v>
      </c>
      <c r="J94" s="267"/>
      <c r="K94" s="279"/>
    </row>
    <row r="95" spans="2:11" s="1" customFormat="1" ht="15" customHeight="1">
      <c r="B95" s="290"/>
      <c r="C95" s="267" t="s">
        <v>759</v>
      </c>
      <c r="D95" s="267"/>
      <c r="E95" s="267"/>
      <c r="F95" s="288" t="s">
        <v>723</v>
      </c>
      <c r="G95" s="289"/>
      <c r="H95" s="267" t="s">
        <v>759</v>
      </c>
      <c r="I95" s="267" t="s">
        <v>758</v>
      </c>
      <c r="J95" s="267"/>
      <c r="K95" s="279"/>
    </row>
    <row r="96" spans="2:11" s="1" customFormat="1" ht="15" customHeight="1">
      <c r="B96" s="290"/>
      <c r="C96" s="267" t="s">
        <v>39</v>
      </c>
      <c r="D96" s="267"/>
      <c r="E96" s="267"/>
      <c r="F96" s="288" t="s">
        <v>723</v>
      </c>
      <c r="G96" s="289"/>
      <c r="H96" s="267" t="s">
        <v>760</v>
      </c>
      <c r="I96" s="267" t="s">
        <v>758</v>
      </c>
      <c r="J96" s="267"/>
      <c r="K96" s="279"/>
    </row>
    <row r="97" spans="2:11" s="1" customFormat="1" ht="15" customHeight="1">
      <c r="B97" s="290"/>
      <c r="C97" s="267" t="s">
        <v>49</v>
      </c>
      <c r="D97" s="267"/>
      <c r="E97" s="267"/>
      <c r="F97" s="288" t="s">
        <v>723</v>
      </c>
      <c r="G97" s="289"/>
      <c r="H97" s="267" t="s">
        <v>761</v>
      </c>
      <c r="I97" s="267" t="s">
        <v>758</v>
      </c>
      <c r="J97" s="267"/>
      <c r="K97" s="279"/>
    </row>
    <row r="98" spans="2:11" s="1" customFormat="1" ht="15" customHeight="1">
      <c r="B98" s="293"/>
      <c r="C98" s="294"/>
      <c r="D98" s="294"/>
      <c r="E98" s="294"/>
      <c r="F98" s="294"/>
      <c r="G98" s="294"/>
      <c r="H98" s="294"/>
      <c r="I98" s="294"/>
      <c r="J98" s="294"/>
      <c r="K98" s="295"/>
    </row>
    <row r="99" spans="2:11" s="1" customFormat="1" ht="18.75" customHeight="1">
      <c r="B99" s="296"/>
      <c r="C99" s="297"/>
      <c r="D99" s="297"/>
      <c r="E99" s="297"/>
      <c r="F99" s="297"/>
      <c r="G99" s="297"/>
      <c r="H99" s="297"/>
      <c r="I99" s="297"/>
      <c r="J99" s="297"/>
      <c r="K99" s="296"/>
    </row>
    <row r="100" spans="2:11" s="1" customFormat="1" ht="18.75" customHeight="1">
      <c r="B100" s="274"/>
      <c r="C100" s="274"/>
      <c r="D100" s="274"/>
      <c r="E100" s="274"/>
      <c r="F100" s="274"/>
      <c r="G100" s="274"/>
      <c r="H100" s="274"/>
      <c r="I100" s="274"/>
      <c r="J100" s="274"/>
      <c r="K100" s="274"/>
    </row>
    <row r="101" spans="2:11" s="1" customFormat="1" ht="7.5" customHeight="1">
      <c r="B101" s="275"/>
      <c r="C101" s="276"/>
      <c r="D101" s="276"/>
      <c r="E101" s="276"/>
      <c r="F101" s="276"/>
      <c r="G101" s="276"/>
      <c r="H101" s="276"/>
      <c r="I101" s="276"/>
      <c r="J101" s="276"/>
      <c r="K101" s="277"/>
    </row>
    <row r="102" spans="2:11" s="1" customFormat="1" ht="45" customHeight="1">
      <c r="B102" s="278"/>
      <c r="C102" s="386" t="s">
        <v>762</v>
      </c>
      <c r="D102" s="386"/>
      <c r="E102" s="386"/>
      <c r="F102" s="386"/>
      <c r="G102" s="386"/>
      <c r="H102" s="386"/>
      <c r="I102" s="386"/>
      <c r="J102" s="386"/>
      <c r="K102" s="279"/>
    </row>
    <row r="103" spans="2:11" s="1" customFormat="1" ht="17.25" customHeight="1">
      <c r="B103" s="278"/>
      <c r="C103" s="280" t="s">
        <v>717</v>
      </c>
      <c r="D103" s="280"/>
      <c r="E103" s="280"/>
      <c r="F103" s="280" t="s">
        <v>718</v>
      </c>
      <c r="G103" s="281"/>
      <c r="H103" s="280" t="s">
        <v>55</v>
      </c>
      <c r="I103" s="280" t="s">
        <v>58</v>
      </c>
      <c r="J103" s="280" t="s">
        <v>719</v>
      </c>
      <c r="K103" s="279"/>
    </row>
    <row r="104" spans="2:11" s="1" customFormat="1" ht="17.25" customHeight="1">
      <c r="B104" s="278"/>
      <c r="C104" s="282" t="s">
        <v>720</v>
      </c>
      <c r="D104" s="282"/>
      <c r="E104" s="282"/>
      <c r="F104" s="283" t="s">
        <v>721</v>
      </c>
      <c r="G104" s="284"/>
      <c r="H104" s="282"/>
      <c r="I104" s="282"/>
      <c r="J104" s="282" t="s">
        <v>722</v>
      </c>
      <c r="K104" s="279"/>
    </row>
    <row r="105" spans="2:11" s="1" customFormat="1" ht="5.25" customHeight="1">
      <c r="B105" s="278"/>
      <c r="C105" s="280"/>
      <c r="D105" s="280"/>
      <c r="E105" s="280"/>
      <c r="F105" s="280"/>
      <c r="G105" s="298"/>
      <c r="H105" s="280"/>
      <c r="I105" s="280"/>
      <c r="J105" s="280"/>
      <c r="K105" s="279"/>
    </row>
    <row r="106" spans="2:11" s="1" customFormat="1" ht="15" customHeight="1">
      <c r="B106" s="278"/>
      <c r="C106" s="267" t="s">
        <v>54</v>
      </c>
      <c r="D106" s="287"/>
      <c r="E106" s="287"/>
      <c r="F106" s="288" t="s">
        <v>723</v>
      </c>
      <c r="G106" s="267"/>
      <c r="H106" s="267" t="s">
        <v>763</v>
      </c>
      <c r="I106" s="267" t="s">
        <v>725</v>
      </c>
      <c r="J106" s="267">
        <v>20</v>
      </c>
      <c r="K106" s="279"/>
    </row>
    <row r="107" spans="2:11" s="1" customFormat="1" ht="15" customHeight="1">
      <c r="B107" s="278"/>
      <c r="C107" s="267" t="s">
        <v>726</v>
      </c>
      <c r="D107" s="267"/>
      <c r="E107" s="267"/>
      <c r="F107" s="288" t="s">
        <v>723</v>
      </c>
      <c r="G107" s="267"/>
      <c r="H107" s="267" t="s">
        <v>763</v>
      </c>
      <c r="I107" s="267" t="s">
        <v>725</v>
      </c>
      <c r="J107" s="267">
        <v>120</v>
      </c>
      <c r="K107" s="279"/>
    </row>
    <row r="108" spans="2:11" s="1" customFormat="1" ht="15" customHeight="1">
      <c r="B108" s="290"/>
      <c r="C108" s="267" t="s">
        <v>728</v>
      </c>
      <c r="D108" s="267"/>
      <c r="E108" s="267"/>
      <c r="F108" s="288" t="s">
        <v>729</v>
      </c>
      <c r="G108" s="267"/>
      <c r="H108" s="267" t="s">
        <v>763</v>
      </c>
      <c r="I108" s="267" t="s">
        <v>725</v>
      </c>
      <c r="J108" s="267">
        <v>50</v>
      </c>
      <c r="K108" s="279"/>
    </row>
    <row r="109" spans="2:11" s="1" customFormat="1" ht="15" customHeight="1">
      <c r="B109" s="290"/>
      <c r="C109" s="267" t="s">
        <v>731</v>
      </c>
      <c r="D109" s="267"/>
      <c r="E109" s="267"/>
      <c r="F109" s="288" t="s">
        <v>723</v>
      </c>
      <c r="G109" s="267"/>
      <c r="H109" s="267" t="s">
        <v>763</v>
      </c>
      <c r="I109" s="267" t="s">
        <v>733</v>
      </c>
      <c r="J109" s="267"/>
      <c r="K109" s="279"/>
    </row>
    <row r="110" spans="2:11" s="1" customFormat="1" ht="15" customHeight="1">
      <c r="B110" s="290"/>
      <c r="C110" s="267" t="s">
        <v>742</v>
      </c>
      <c r="D110" s="267"/>
      <c r="E110" s="267"/>
      <c r="F110" s="288" t="s">
        <v>729</v>
      </c>
      <c r="G110" s="267"/>
      <c r="H110" s="267" t="s">
        <v>763</v>
      </c>
      <c r="I110" s="267" t="s">
        <v>725</v>
      </c>
      <c r="J110" s="267">
        <v>50</v>
      </c>
      <c r="K110" s="279"/>
    </row>
    <row r="111" spans="2:11" s="1" customFormat="1" ht="15" customHeight="1">
      <c r="B111" s="290"/>
      <c r="C111" s="267" t="s">
        <v>750</v>
      </c>
      <c r="D111" s="267"/>
      <c r="E111" s="267"/>
      <c r="F111" s="288" t="s">
        <v>729</v>
      </c>
      <c r="G111" s="267"/>
      <c r="H111" s="267" t="s">
        <v>763</v>
      </c>
      <c r="I111" s="267" t="s">
        <v>725</v>
      </c>
      <c r="J111" s="267">
        <v>50</v>
      </c>
      <c r="K111" s="279"/>
    </row>
    <row r="112" spans="2:11" s="1" customFormat="1" ht="15" customHeight="1">
      <c r="B112" s="290"/>
      <c r="C112" s="267" t="s">
        <v>748</v>
      </c>
      <c r="D112" s="267"/>
      <c r="E112" s="267"/>
      <c r="F112" s="288" t="s">
        <v>729</v>
      </c>
      <c r="G112" s="267"/>
      <c r="H112" s="267" t="s">
        <v>763</v>
      </c>
      <c r="I112" s="267" t="s">
        <v>725</v>
      </c>
      <c r="J112" s="267">
        <v>50</v>
      </c>
      <c r="K112" s="279"/>
    </row>
    <row r="113" spans="2:11" s="1" customFormat="1" ht="15" customHeight="1">
      <c r="B113" s="290"/>
      <c r="C113" s="267" t="s">
        <v>54</v>
      </c>
      <c r="D113" s="267"/>
      <c r="E113" s="267"/>
      <c r="F113" s="288" t="s">
        <v>723</v>
      </c>
      <c r="G113" s="267"/>
      <c r="H113" s="267" t="s">
        <v>764</v>
      </c>
      <c r="I113" s="267" t="s">
        <v>725</v>
      </c>
      <c r="J113" s="267">
        <v>20</v>
      </c>
      <c r="K113" s="279"/>
    </row>
    <row r="114" spans="2:11" s="1" customFormat="1" ht="15" customHeight="1">
      <c r="B114" s="290"/>
      <c r="C114" s="267" t="s">
        <v>765</v>
      </c>
      <c r="D114" s="267"/>
      <c r="E114" s="267"/>
      <c r="F114" s="288" t="s">
        <v>723</v>
      </c>
      <c r="G114" s="267"/>
      <c r="H114" s="267" t="s">
        <v>766</v>
      </c>
      <c r="I114" s="267" t="s">
        <v>725</v>
      </c>
      <c r="J114" s="267">
        <v>120</v>
      </c>
      <c r="K114" s="279"/>
    </row>
    <row r="115" spans="2:11" s="1" customFormat="1" ht="15" customHeight="1">
      <c r="B115" s="290"/>
      <c r="C115" s="267" t="s">
        <v>39</v>
      </c>
      <c r="D115" s="267"/>
      <c r="E115" s="267"/>
      <c r="F115" s="288" t="s">
        <v>723</v>
      </c>
      <c r="G115" s="267"/>
      <c r="H115" s="267" t="s">
        <v>767</v>
      </c>
      <c r="I115" s="267" t="s">
        <v>758</v>
      </c>
      <c r="J115" s="267"/>
      <c r="K115" s="279"/>
    </row>
    <row r="116" spans="2:11" s="1" customFormat="1" ht="15" customHeight="1">
      <c r="B116" s="290"/>
      <c r="C116" s="267" t="s">
        <v>49</v>
      </c>
      <c r="D116" s="267"/>
      <c r="E116" s="267"/>
      <c r="F116" s="288" t="s">
        <v>723</v>
      </c>
      <c r="G116" s="267"/>
      <c r="H116" s="267" t="s">
        <v>768</v>
      </c>
      <c r="I116" s="267" t="s">
        <v>758</v>
      </c>
      <c r="J116" s="267"/>
      <c r="K116" s="279"/>
    </row>
    <row r="117" spans="2:11" s="1" customFormat="1" ht="15" customHeight="1">
      <c r="B117" s="290"/>
      <c r="C117" s="267" t="s">
        <v>58</v>
      </c>
      <c r="D117" s="267"/>
      <c r="E117" s="267"/>
      <c r="F117" s="288" t="s">
        <v>723</v>
      </c>
      <c r="G117" s="267"/>
      <c r="H117" s="267" t="s">
        <v>769</v>
      </c>
      <c r="I117" s="267" t="s">
        <v>770</v>
      </c>
      <c r="J117" s="267"/>
      <c r="K117" s="279"/>
    </row>
    <row r="118" spans="2:11" s="1" customFormat="1" ht="15" customHeight="1">
      <c r="B118" s="293"/>
      <c r="C118" s="299"/>
      <c r="D118" s="299"/>
      <c r="E118" s="299"/>
      <c r="F118" s="299"/>
      <c r="G118" s="299"/>
      <c r="H118" s="299"/>
      <c r="I118" s="299"/>
      <c r="J118" s="299"/>
      <c r="K118" s="295"/>
    </row>
    <row r="119" spans="2:11" s="1" customFormat="1" ht="18.75" customHeight="1">
      <c r="B119" s="300"/>
      <c r="C119" s="301"/>
      <c r="D119" s="301"/>
      <c r="E119" s="301"/>
      <c r="F119" s="302"/>
      <c r="G119" s="301"/>
      <c r="H119" s="301"/>
      <c r="I119" s="301"/>
      <c r="J119" s="301"/>
      <c r="K119" s="300"/>
    </row>
    <row r="120" spans="2:11" s="1" customFormat="1" ht="18.75" customHeight="1">
      <c r="B120" s="274"/>
      <c r="C120" s="274"/>
      <c r="D120" s="274"/>
      <c r="E120" s="274"/>
      <c r="F120" s="274"/>
      <c r="G120" s="274"/>
      <c r="H120" s="274"/>
      <c r="I120" s="274"/>
      <c r="J120" s="274"/>
      <c r="K120" s="274"/>
    </row>
    <row r="121" spans="2:11" s="1" customFormat="1" ht="7.5" customHeight="1">
      <c r="B121" s="303"/>
      <c r="C121" s="304"/>
      <c r="D121" s="304"/>
      <c r="E121" s="304"/>
      <c r="F121" s="304"/>
      <c r="G121" s="304"/>
      <c r="H121" s="304"/>
      <c r="I121" s="304"/>
      <c r="J121" s="304"/>
      <c r="K121" s="305"/>
    </row>
    <row r="122" spans="2:11" s="1" customFormat="1" ht="45" customHeight="1">
      <c r="B122" s="306"/>
      <c r="C122" s="387" t="s">
        <v>771</v>
      </c>
      <c r="D122" s="387"/>
      <c r="E122" s="387"/>
      <c r="F122" s="387"/>
      <c r="G122" s="387"/>
      <c r="H122" s="387"/>
      <c r="I122" s="387"/>
      <c r="J122" s="387"/>
      <c r="K122" s="307"/>
    </row>
    <row r="123" spans="2:11" s="1" customFormat="1" ht="17.25" customHeight="1">
      <c r="B123" s="308"/>
      <c r="C123" s="280" t="s">
        <v>717</v>
      </c>
      <c r="D123" s="280"/>
      <c r="E123" s="280"/>
      <c r="F123" s="280" t="s">
        <v>718</v>
      </c>
      <c r="G123" s="281"/>
      <c r="H123" s="280" t="s">
        <v>55</v>
      </c>
      <c r="I123" s="280" t="s">
        <v>58</v>
      </c>
      <c r="J123" s="280" t="s">
        <v>719</v>
      </c>
      <c r="K123" s="309"/>
    </row>
    <row r="124" spans="2:11" s="1" customFormat="1" ht="17.25" customHeight="1">
      <c r="B124" s="308"/>
      <c r="C124" s="282" t="s">
        <v>720</v>
      </c>
      <c r="D124" s="282"/>
      <c r="E124" s="282"/>
      <c r="F124" s="283" t="s">
        <v>721</v>
      </c>
      <c r="G124" s="284"/>
      <c r="H124" s="282"/>
      <c r="I124" s="282"/>
      <c r="J124" s="282" t="s">
        <v>722</v>
      </c>
      <c r="K124" s="309"/>
    </row>
    <row r="125" spans="2:11" s="1" customFormat="1" ht="5.25" customHeight="1">
      <c r="B125" s="310"/>
      <c r="C125" s="285"/>
      <c r="D125" s="285"/>
      <c r="E125" s="285"/>
      <c r="F125" s="285"/>
      <c r="G125" s="311"/>
      <c r="H125" s="285"/>
      <c r="I125" s="285"/>
      <c r="J125" s="285"/>
      <c r="K125" s="312"/>
    </row>
    <row r="126" spans="2:11" s="1" customFormat="1" ht="15" customHeight="1">
      <c r="B126" s="310"/>
      <c r="C126" s="267" t="s">
        <v>726</v>
      </c>
      <c r="D126" s="287"/>
      <c r="E126" s="287"/>
      <c r="F126" s="288" t="s">
        <v>723</v>
      </c>
      <c r="G126" s="267"/>
      <c r="H126" s="267" t="s">
        <v>763</v>
      </c>
      <c r="I126" s="267" t="s">
        <v>725</v>
      </c>
      <c r="J126" s="267">
        <v>120</v>
      </c>
      <c r="K126" s="313"/>
    </row>
    <row r="127" spans="2:11" s="1" customFormat="1" ht="15" customHeight="1">
      <c r="B127" s="310"/>
      <c r="C127" s="267" t="s">
        <v>772</v>
      </c>
      <c r="D127" s="267"/>
      <c r="E127" s="267"/>
      <c r="F127" s="288" t="s">
        <v>723</v>
      </c>
      <c r="G127" s="267"/>
      <c r="H127" s="267" t="s">
        <v>773</v>
      </c>
      <c r="I127" s="267" t="s">
        <v>725</v>
      </c>
      <c r="J127" s="267" t="s">
        <v>774</v>
      </c>
      <c r="K127" s="313"/>
    </row>
    <row r="128" spans="2:11" s="1" customFormat="1" ht="15" customHeight="1">
      <c r="B128" s="310"/>
      <c r="C128" s="267" t="s">
        <v>671</v>
      </c>
      <c r="D128" s="267"/>
      <c r="E128" s="267"/>
      <c r="F128" s="288" t="s">
        <v>723</v>
      </c>
      <c r="G128" s="267"/>
      <c r="H128" s="267" t="s">
        <v>775</v>
      </c>
      <c r="I128" s="267" t="s">
        <v>725</v>
      </c>
      <c r="J128" s="267" t="s">
        <v>774</v>
      </c>
      <c r="K128" s="313"/>
    </row>
    <row r="129" spans="2:11" s="1" customFormat="1" ht="15" customHeight="1">
      <c r="B129" s="310"/>
      <c r="C129" s="267" t="s">
        <v>734</v>
      </c>
      <c r="D129" s="267"/>
      <c r="E129" s="267"/>
      <c r="F129" s="288" t="s">
        <v>729</v>
      </c>
      <c r="G129" s="267"/>
      <c r="H129" s="267" t="s">
        <v>735</v>
      </c>
      <c r="I129" s="267" t="s">
        <v>725</v>
      </c>
      <c r="J129" s="267">
        <v>15</v>
      </c>
      <c r="K129" s="313"/>
    </row>
    <row r="130" spans="2:11" s="1" customFormat="1" ht="15" customHeight="1">
      <c r="B130" s="310"/>
      <c r="C130" s="291" t="s">
        <v>736</v>
      </c>
      <c r="D130" s="291"/>
      <c r="E130" s="291"/>
      <c r="F130" s="292" t="s">
        <v>729</v>
      </c>
      <c r="G130" s="291"/>
      <c r="H130" s="291" t="s">
        <v>737</v>
      </c>
      <c r="I130" s="291" t="s">
        <v>725</v>
      </c>
      <c r="J130" s="291">
        <v>15</v>
      </c>
      <c r="K130" s="313"/>
    </row>
    <row r="131" spans="2:11" s="1" customFormat="1" ht="15" customHeight="1">
      <c r="B131" s="310"/>
      <c r="C131" s="291" t="s">
        <v>738</v>
      </c>
      <c r="D131" s="291"/>
      <c r="E131" s="291"/>
      <c r="F131" s="292" t="s">
        <v>729</v>
      </c>
      <c r="G131" s="291"/>
      <c r="H131" s="291" t="s">
        <v>739</v>
      </c>
      <c r="I131" s="291" t="s">
        <v>725</v>
      </c>
      <c r="J131" s="291">
        <v>20</v>
      </c>
      <c r="K131" s="313"/>
    </row>
    <row r="132" spans="2:11" s="1" customFormat="1" ht="15" customHeight="1">
      <c r="B132" s="310"/>
      <c r="C132" s="291" t="s">
        <v>740</v>
      </c>
      <c r="D132" s="291"/>
      <c r="E132" s="291"/>
      <c r="F132" s="292" t="s">
        <v>729</v>
      </c>
      <c r="G132" s="291"/>
      <c r="H132" s="291" t="s">
        <v>741</v>
      </c>
      <c r="I132" s="291" t="s">
        <v>725</v>
      </c>
      <c r="J132" s="291">
        <v>20</v>
      </c>
      <c r="K132" s="313"/>
    </row>
    <row r="133" spans="2:11" s="1" customFormat="1" ht="15" customHeight="1">
      <c r="B133" s="310"/>
      <c r="C133" s="267" t="s">
        <v>728</v>
      </c>
      <c r="D133" s="267"/>
      <c r="E133" s="267"/>
      <c r="F133" s="288" t="s">
        <v>729</v>
      </c>
      <c r="G133" s="267"/>
      <c r="H133" s="267" t="s">
        <v>763</v>
      </c>
      <c r="I133" s="267" t="s">
        <v>725</v>
      </c>
      <c r="J133" s="267">
        <v>50</v>
      </c>
      <c r="K133" s="313"/>
    </row>
    <row r="134" spans="2:11" s="1" customFormat="1" ht="15" customHeight="1">
      <c r="B134" s="310"/>
      <c r="C134" s="267" t="s">
        <v>742</v>
      </c>
      <c r="D134" s="267"/>
      <c r="E134" s="267"/>
      <c r="F134" s="288" t="s">
        <v>729</v>
      </c>
      <c r="G134" s="267"/>
      <c r="H134" s="267" t="s">
        <v>763</v>
      </c>
      <c r="I134" s="267" t="s">
        <v>725</v>
      </c>
      <c r="J134" s="267">
        <v>50</v>
      </c>
      <c r="K134" s="313"/>
    </row>
    <row r="135" spans="2:11" s="1" customFormat="1" ht="15" customHeight="1">
      <c r="B135" s="310"/>
      <c r="C135" s="267" t="s">
        <v>748</v>
      </c>
      <c r="D135" s="267"/>
      <c r="E135" s="267"/>
      <c r="F135" s="288" t="s">
        <v>729</v>
      </c>
      <c r="G135" s="267"/>
      <c r="H135" s="267" t="s">
        <v>763</v>
      </c>
      <c r="I135" s="267" t="s">
        <v>725</v>
      </c>
      <c r="J135" s="267">
        <v>50</v>
      </c>
      <c r="K135" s="313"/>
    </row>
    <row r="136" spans="2:11" s="1" customFormat="1" ht="15" customHeight="1">
      <c r="B136" s="310"/>
      <c r="C136" s="267" t="s">
        <v>750</v>
      </c>
      <c r="D136" s="267"/>
      <c r="E136" s="267"/>
      <c r="F136" s="288" t="s">
        <v>729</v>
      </c>
      <c r="G136" s="267"/>
      <c r="H136" s="267" t="s">
        <v>763</v>
      </c>
      <c r="I136" s="267" t="s">
        <v>725</v>
      </c>
      <c r="J136" s="267">
        <v>50</v>
      </c>
      <c r="K136" s="313"/>
    </row>
    <row r="137" spans="2:11" s="1" customFormat="1" ht="15" customHeight="1">
      <c r="B137" s="310"/>
      <c r="C137" s="267" t="s">
        <v>751</v>
      </c>
      <c r="D137" s="267"/>
      <c r="E137" s="267"/>
      <c r="F137" s="288" t="s">
        <v>729</v>
      </c>
      <c r="G137" s="267"/>
      <c r="H137" s="267" t="s">
        <v>776</v>
      </c>
      <c r="I137" s="267" t="s">
        <v>725</v>
      </c>
      <c r="J137" s="267">
        <v>255</v>
      </c>
      <c r="K137" s="313"/>
    </row>
    <row r="138" spans="2:11" s="1" customFormat="1" ht="15" customHeight="1">
      <c r="B138" s="310"/>
      <c r="C138" s="267" t="s">
        <v>753</v>
      </c>
      <c r="D138" s="267"/>
      <c r="E138" s="267"/>
      <c r="F138" s="288" t="s">
        <v>723</v>
      </c>
      <c r="G138" s="267"/>
      <c r="H138" s="267" t="s">
        <v>777</v>
      </c>
      <c r="I138" s="267" t="s">
        <v>755</v>
      </c>
      <c r="J138" s="267"/>
      <c r="K138" s="313"/>
    </row>
    <row r="139" spans="2:11" s="1" customFormat="1" ht="15" customHeight="1">
      <c r="B139" s="310"/>
      <c r="C139" s="267" t="s">
        <v>756</v>
      </c>
      <c r="D139" s="267"/>
      <c r="E139" s="267"/>
      <c r="F139" s="288" t="s">
        <v>723</v>
      </c>
      <c r="G139" s="267"/>
      <c r="H139" s="267" t="s">
        <v>778</v>
      </c>
      <c r="I139" s="267" t="s">
        <v>758</v>
      </c>
      <c r="J139" s="267"/>
      <c r="K139" s="313"/>
    </row>
    <row r="140" spans="2:11" s="1" customFormat="1" ht="15" customHeight="1">
      <c r="B140" s="310"/>
      <c r="C140" s="267" t="s">
        <v>759</v>
      </c>
      <c r="D140" s="267"/>
      <c r="E140" s="267"/>
      <c r="F140" s="288" t="s">
        <v>723</v>
      </c>
      <c r="G140" s="267"/>
      <c r="H140" s="267" t="s">
        <v>759</v>
      </c>
      <c r="I140" s="267" t="s">
        <v>758</v>
      </c>
      <c r="J140" s="267"/>
      <c r="K140" s="313"/>
    </row>
    <row r="141" spans="2:11" s="1" customFormat="1" ht="15" customHeight="1">
      <c r="B141" s="310"/>
      <c r="C141" s="267" t="s">
        <v>39</v>
      </c>
      <c r="D141" s="267"/>
      <c r="E141" s="267"/>
      <c r="F141" s="288" t="s">
        <v>723</v>
      </c>
      <c r="G141" s="267"/>
      <c r="H141" s="267" t="s">
        <v>779</v>
      </c>
      <c r="I141" s="267" t="s">
        <v>758</v>
      </c>
      <c r="J141" s="267"/>
      <c r="K141" s="313"/>
    </row>
    <row r="142" spans="2:11" s="1" customFormat="1" ht="15" customHeight="1">
      <c r="B142" s="310"/>
      <c r="C142" s="267" t="s">
        <v>780</v>
      </c>
      <c r="D142" s="267"/>
      <c r="E142" s="267"/>
      <c r="F142" s="288" t="s">
        <v>723</v>
      </c>
      <c r="G142" s="267"/>
      <c r="H142" s="267" t="s">
        <v>781</v>
      </c>
      <c r="I142" s="267" t="s">
        <v>758</v>
      </c>
      <c r="J142" s="267"/>
      <c r="K142" s="313"/>
    </row>
    <row r="143" spans="2:11" s="1" customFormat="1" ht="15" customHeight="1">
      <c r="B143" s="314"/>
      <c r="C143" s="315"/>
      <c r="D143" s="315"/>
      <c r="E143" s="315"/>
      <c r="F143" s="315"/>
      <c r="G143" s="315"/>
      <c r="H143" s="315"/>
      <c r="I143" s="315"/>
      <c r="J143" s="315"/>
      <c r="K143" s="316"/>
    </row>
    <row r="144" spans="2:11" s="1" customFormat="1" ht="18.75" customHeight="1">
      <c r="B144" s="301"/>
      <c r="C144" s="301"/>
      <c r="D144" s="301"/>
      <c r="E144" s="301"/>
      <c r="F144" s="302"/>
      <c r="G144" s="301"/>
      <c r="H144" s="301"/>
      <c r="I144" s="301"/>
      <c r="J144" s="301"/>
      <c r="K144" s="301"/>
    </row>
    <row r="145" spans="2:11" s="1" customFormat="1" ht="18.75" customHeight="1">
      <c r="B145" s="274"/>
      <c r="C145" s="274"/>
      <c r="D145" s="274"/>
      <c r="E145" s="274"/>
      <c r="F145" s="274"/>
      <c r="G145" s="274"/>
      <c r="H145" s="274"/>
      <c r="I145" s="274"/>
      <c r="J145" s="274"/>
      <c r="K145" s="274"/>
    </row>
    <row r="146" spans="2:11" s="1" customFormat="1" ht="7.5" customHeight="1">
      <c r="B146" s="275"/>
      <c r="C146" s="276"/>
      <c r="D146" s="276"/>
      <c r="E146" s="276"/>
      <c r="F146" s="276"/>
      <c r="G146" s="276"/>
      <c r="H146" s="276"/>
      <c r="I146" s="276"/>
      <c r="J146" s="276"/>
      <c r="K146" s="277"/>
    </row>
    <row r="147" spans="2:11" s="1" customFormat="1" ht="45" customHeight="1">
      <c r="B147" s="278"/>
      <c r="C147" s="386" t="s">
        <v>782</v>
      </c>
      <c r="D147" s="386"/>
      <c r="E147" s="386"/>
      <c r="F147" s="386"/>
      <c r="G147" s="386"/>
      <c r="H147" s="386"/>
      <c r="I147" s="386"/>
      <c r="J147" s="386"/>
      <c r="K147" s="279"/>
    </row>
    <row r="148" spans="2:11" s="1" customFormat="1" ht="17.25" customHeight="1">
      <c r="B148" s="278"/>
      <c r="C148" s="280" t="s">
        <v>717</v>
      </c>
      <c r="D148" s="280"/>
      <c r="E148" s="280"/>
      <c r="F148" s="280" t="s">
        <v>718</v>
      </c>
      <c r="G148" s="281"/>
      <c r="H148" s="280" t="s">
        <v>55</v>
      </c>
      <c r="I148" s="280" t="s">
        <v>58</v>
      </c>
      <c r="J148" s="280" t="s">
        <v>719</v>
      </c>
      <c r="K148" s="279"/>
    </row>
    <row r="149" spans="2:11" s="1" customFormat="1" ht="17.25" customHeight="1">
      <c r="B149" s="278"/>
      <c r="C149" s="282" t="s">
        <v>720</v>
      </c>
      <c r="D149" s="282"/>
      <c r="E149" s="282"/>
      <c r="F149" s="283" t="s">
        <v>721</v>
      </c>
      <c r="G149" s="284"/>
      <c r="H149" s="282"/>
      <c r="I149" s="282"/>
      <c r="J149" s="282" t="s">
        <v>722</v>
      </c>
      <c r="K149" s="279"/>
    </row>
    <row r="150" spans="2:11" s="1" customFormat="1" ht="5.25" customHeight="1">
      <c r="B150" s="290"/>
      <c r="C150" s="285"/>
      <c r="D150" s="285"/>
      <c r="E150" s="285"/>
      <c r="F150" s="285"/>
      <c r="G150" s="286"/>
      <c r="H150" s="285"/>
      <c r="I150" s="285"/>
      <c r="J150" s="285"/>
      <c r="K150" s="313"/>
    </row>
    <row r="151" spans="2:11" s="1" customFormat="1" ht="15" customHeight="1">
      <c r="B151" s="290"/>
      <c r="C151" s="317" t="s">
        <v>726</v>
      </c>
      <c r="D151" s="267"/>
      <c r="E151" s="267"/>
      <c r="F151" s="318" t="s">
        <v>723</v>
      </c>
      <c r="G151" s="267"/>
      <c r="H151" s="317" t="s">
        <v>763</v>
      </c>
      <c r="I151" s="317" t="s">
        <v>725</v>
      </c>
      <c r="J151" s="317">
        <v>120</v>
      </c>
      <c r="K151" s="313"/>
    </row>
    <row r="152" spans="2:11" s="1" customFormat="1" ht="15" customHeight="1">
      <c r="B152" s="290"/>
      <c r="C152" s="317" t="s">
        <v>772</v>
      </c>
      <c r="D152" s="267"/>
      <c r="E152" s="267"/>
      <c r="F152" s="318" t="s">
        <v>723</v>
      </c>
      <c r="G152" s="267"/>
      <c r="H152" s="317" t="s">
        <v>783</v>
      </c>
      <c r="I152" s="317" t="s">
        <v>725</v>
      </c>
      <c r="J152" s="317" t="s">
        <v>774</v>
      </c>
      <c r="K152" s="313"/>
    </row>
    <row r="153" spans="2:11" s="1" customFormat="1" ht="15" customHeight="1">
      <c r="B153" s="290"/>
      <c r="C153" s="317" t="s">
        <v>671</v>
      </c>
      <c r="D153" s="267"/>
      <c r="E153" s="267"/>
      <c r="F153" s="318" t="s">
        <v>723</v>
      </c>
      <c r="G153" s="267"/>
      <c r="H153" s="317" t="s">
        <v>784</v>
      </c>
      <c r="I153" s="317" t="s">
        <v>725</v>
      </c>
      <c r="J153" s="317" t="s">
        <v>774</v>
      </c>
      <c r="K153" s="313"/>
    </row>
    <row r="154" spans="2:11" s="1" customFormat="1" ht="15" customHeight="1">
      <c r="B154" s="290"/>
      <c r="C154" s="317" t="s">
        <v>728</v>
      </c>
      <c r="D154" s="267"/>
      <c r="E154" s="267"/>
      <c r="F154" s="318" t="s">
        <v>729</v>
      </c>
      <c r="G154" s="267"/>
      <c r="H154" s="317" t="s">
        <v>763</v>
      </c>
      <c r="I154" s="317" t="s">
        <v>725</v>
      </c>
      <c r="J154" s="317">
        <v>50</v>
      </c>
      <c r="K154" s="313"/>
    </row>
    <row r="155" spans="2:11" s="1" customFormat="1" ht="15" customHeight="1">
      <c r="B155" s="290"/>
      <c r="C155" s="317" t="s">
        <v>731</v>
      </c>
      <c r="D155" s="267"/>
      <c r="E155" s="267"/>
      <c r="F155" s="318" t="s">
        <v>723</v>
      </c>
      <c r="G155" s="267"/>
      <c r="H155" s="317" t="s">
        <v>763</v>
      </c>
      <c r="I155" s="317" t="s">
        <v>733</v>
      </c>
      <c r="J155" s="317"/>
      <c r="K155" s="313"/>
    </row>
    <row r="156" spans="2:11" s="1" customFormat="1" ht="15" customHeight="1">
      <c r="B156" s="290"/>
      <c r="C156" s="317" t="s">
        <v>742</v>
      </c>
      <c r="D156" s="267"/>
      <c r="E156" s="267"/>
      <c r="F156" s="318" t="s">
        <v>729</v>
      </c>
      <c r="G156" s="267"/>
      <c r="H156" s="317" t="s">
        <v>763</v>
      </c>
      <c r="I156" s="317" t="s">
        <v>725</v>
      </c>
      <c r="J156" s="317">
        <v>50</v>
      </c>
      <c r="K156" s="313"/>
    </row>
    <row r="157" spans="2:11" s="1" customFormat="1" ht="15" customHeight="1">
      <c r="B157" s="290"/>
      <c r="C157" s="317" t="s">
        <v>750</v>
      </c>
      <c r="D157" s="267"/>
      <c r="E157" s="267"/>
      <c r="F157" s="318" t="s">
        <v>729</v>
      </c>
      <c r="G157" s="267"/>
      <c r="H157" s="317" t="s">
        <v>763</v>
      </c>
      <c r="I157" s="317" t="s">
        <v>725</v>
      </c>
      <c r="J157" s="317">
        <v>50</v>
      </c>
      <c r="K157" s="313"/>
    </row>
    <row r="158" spans="2:11" s="1" customFormat="1" ht="15" customHeight="1">
      <c r="B158" s="290"/>
      <c r="C158" s="317" t="s">
        <v>748</v>
      </c>
      <c r="D158" s="267"/>
      <c r="E158" s="267"/>
      <c r="F158" s="318" t="s">
        <v>729</v>
      </c>
      <c r="G158" s="267"/>
      <c r="H158" s="317" t="s">
        <v>763</v>
      </c>
      <c r="I158" s="317" t="s">
        <v>725</v>
      </c>
      <c r="J158" s="317">
        <v>50</v>
      </c>
      <c r="K158" s="313"/>
    </row>
    <row r="159" spans="2:11" s="1" customFormat="1" ht="15" customHeight="1">
      <c r="B159" s="290"/>
      <c r="C159" s="317" t="s">
        <v>90</v>
      </c>
      <c r="D159" s="267"/>
      <c r="E159" s="267"/>
      <c r="F159" s="318" t="s">
        <v>723</v>
      </c>
      <c r="G159" s="267"/>
      <c r="H159" s="317" t="s">
        <v>785</v>
      </c>
      <c r="I159" s="317" t="s">
        <v>725</v>
      </c>
      <c r="J159" s="317" t="s">
        <v>786</v>
      </c>
      <c r="K159" s="313"/>
    </row>
    <row r="160" spans="2:11" s="1" customFormat="1" ht="15" customHeight="1">
      <c r="B160" s="290"/>
      <c r="C160" s="317" t="s">
        <v>787</v>
      </c>
      <c r="D160" s="267"/>
      <c r="E160" s="267"/>
      <c r="F160" s="318" t="s">
        <v>723</v>
      </c>
      <c r="G160" s="267"/>
      <c r="H160" s="317" t="s">
        <v>788</v>
      </c>
      <c r="I160" s="317" t="s">
        <v>758</v>
      </c>
      <c r="J160" s="317"/>
      <c r="K160" s="313"/>
    </row>
    <row r="161" spans="2:11" s="1" customFormat="1" ht="15" customHeight="1">
      <c r="B161" s="319"/>
      <c r="C161" s="299"/>
      <c r="D161" s="299"/>
      <c r="E161" s="299"/>
      <c r="F161" s="299"/>
      <c r="G161" s="299"/>
      <c r="H161" s="299"/>
      <c r="I161" s="299"/>
      <c r="J161" s="299"/>
      <c r="K161" s="320"/>
    </row>
    <row r="162" spans="2:11" s="1" customFormat="1" ht="18.75" customHeight="1">
      <c r="B162" s="301"/>
      <c r="C162" s="311"/>
      <c r="D162" s="311"/>
      <c r="E162" s="311"/>
      <c r="F162" s="321"/>
      <c r="G162" s="311"/>
      <c r="H162" s="311"/>
      <c r="I162" s="311"/>
      <c r="J162" s="311"/>
      <c r="K162" s="301"/>
    </row>
    <row r="163" spans="2:11" s="1" customFormat="1" ht="18.75" customHeight="1">
      <c r="B163" s="274"/>
      <c r="C163" s="274"/>
      <c r="D163" s="274"/>
      <c r="E163" s="274"/>
      <c r="F163" s="274"/>
      <c r="G163" s="274"/>
      <c r="H163" s="274"/>
      <c r="I163" s="274"/>
      <c r="J163" s="274"/>
      <c r="K163" s="274"/>
    </row>
    <row r="164" spans="2:11" s="1" customFormat="1" ht="7.5" customHeight="1">
      <c r="B164" s="256"/>
      <c r="C164" s="257"/>
      <c r="D164" s="257"/>
      <c r="E164" s="257"/>
      <c r="F164" s="257"/>
      <c r="G164" s="257"/>
      <c r="H164" s="257"/>
      <c r="I164" s="257"/>
      <c r="J164" s="257"/>
      <c r="K164" s="258"/>
    </row>
    <row r="165" spans="2:11" s="1" customFormat="1" ht="45" customHeight="1">
      <c r="B165" s="259"/>
      <c r="C165" s="387" t="s">
        <v>789</v>
      </c>
      <c r="D165" s="387"/>
      <c r="E165" s="387"/>
      <c r="F165" s="387"/>
      <c r="G165" s="387"/>
      <c r="H165" s="387"/>
      <c r="I165" s="387"/>
      <c r="J165" s="387"/>
      <c r="K165" s="260"/>
    </row>
    <row r="166" spans="2:11" s="1" customFormat="1" ht="17.25" customHeight="1">
      <c r="B166" s="259"/>
      <c r="C166" s="280" t="s">
        <v>717</v>
      </c>
      <c r="D166" s="280"/>
      <c r="E166" s="280"/>
      <c r="F166" s="280" t="s">
        <v>718</v>
      </c>
      <c r="G166" s="322"/>
      <c r="H166" s="323" t="s">
        <v>55</v>
      </c>
      <c r="I166" s="323" t="s">
        <v>58</v>
      </c>
      <c r="J166" s="280" t="s">
        <v>719</v>
      </c>
      <c r="K166" s="260"/>
    </row>
    <row r="167" spans="2:11" s="1" customFormat="1" ht="17.25" customHeight="1">
      <c r="B167" s="261"/>
      <c r="C167" s="282" t="s">
        <v>720</v>
      </c>
      <c r="D167" s="282"/>
      <c r="E167" s="282"/>
      <c r="F167" s="283" t="s">
        <v>721</v>
      </c>
      <c r="G167" s="324"/>
      <c r="H167" s="325"/>
      <c r="I167" s="325"/>
      <c r="J167" s="282" t="s">
        <v>722</v>
      </c>
      <c r="K167" s="262"/>
    </row>
    <row r="168" spans="2:11" s="1" customFormat="1" ht="5.25" customHeight="1">
      <c r="B168" s="290"/>
      <c r="C168" s="285"/>
      <c r="D168" s="285"/>
      <c r="E168" s="285"/>
      <c r="F168" s="285"/>
      <c r="G168" s="286"/>
      <c r="H168" s="285"/>
      <c r="I168" s="285"/>
      <c r="J168" s="285"/>
      <c r="K168" s="313"/>
    </row>
    <row r="169" spans="2:11" s="1" customFormat="1" ht="15" customHeight="1">
      <c r="B169" s="290"/>
      <c r="C169" s="267" t="s">
        <v>726</v>
      </c>
      <c r="D169" s="267"/>
      <c r="E169" s="267"/>
      <c r="F169" s="288" t="s">
        <v>723</v>
      </c>
      <c r="G169" s="267"/>
      <c r="H169" s="267" t="s">
        <v>763</v>
      </c>
      <c r="I169" s="267" t="s">
        <v>725</v>
      </c>
      <c r="J169" s="267">
        <v>120</v>
      </c>
      <c r="K169" s="313"/>
    </row>
    <row r="170" spans="2:11" s="1" customFormat="1" ht="15" customHeight="1">
      <c r="B170" s="290"/>
      <c r="C170" s="267" t="s">
        <v>772</v>
      </c>
      <c r="D170" s="267"/>
      <c r="E170" s="267"/>
      <c r="F170" s="288" t="s">
        <v>723</v>
      </c>
      <c r="G170" s="267"/>
      <c r="H170" s="267" t="s">
        <v>773</v>
      </c>
      <c r="I170" s="267" t="s">
        <v>725</v>
      </c>
      <c r="J170" s="267" t="s">
        <v>774</v>
      </c>
      <c r="K170" s="313"/>
    </row>
    <row r="171" spans="2:11" s="1" customFormat="1" ht="15" customHeight="1">
      <c r="B171" s="290"/>
      <c r="C171" s="267" t="s">
        <v>671</v>
      </c>
      <c r="D171" s="267"/>
      <c r="E171" s="267"/>
      <c r="F171" s="288" t="s">
        <v>723</v>
      </c>
      <c r="G171" s="267"/>
      <c r="H171" s="267" t="s">
        <v>790</v>
      </c>
      <c r="I171" s="267" t="s">
        <v>725</v>
      </c>
      <c r="J171" s="267" t="s">
        <v>774</v>
      </c>
      <c r="K171" s="313"/>
    </row>
    <row r="172" spans="2:11" s="1" customFormat="1" ht="15" customHeight="1">
      <c r="B172" s="290"/>
      <c r="C172" s="267" t="s">
        <v>728</v>
      </c>
      <c r="D172" s="267"/>
      <c r="E172" s="267"/>
      <c r="F172" s="288" t="s">
        <v>729</v>
      </c>
      <c r="G172" s="267"/>
      <c r="H172" s="267" t="s">
        <v>790</v>
      </c>
      <c r="I172" s="267" t="s">
        <v>725</v>
      </c>
      <c r="J172" s="267">
        <v>50</v>
      </c>
      <c r="K172" s="313"/>
    </row>
    <row r="173" spans="2:11" s="1" customFormat="1" ht="15" customHeight="1">
      <c r="B173" s="290"/>
      <c r="C173" s="267" t="s">
        <v>731</v>
      </c>
      <c r="D173" s="267"/>
      <c r="E173" s="267"/>
      <c r="F173" s="288" t="s">
        <v>723</v>
      </c>
      <c r="G173" s="267"/>
      <c r="H173" s="267" t="s">
        <v>790</v>
      </c>
      <c r="I173" s="267" t="s">
        <v>733</v>
      </c>
      <c r="J173" s="267"/>
      <c r="K173" s="313"/>
    </row>
    <row r="174" spans="2:11" s="1" customFormat="1" ht="15" customHeight="1">
      <c r="B174" s="290"/>
      <c r="C174" s="267" t="s">
        <v>742</v>
      </c>
      <c r="D174" s="267"/>
      <c r="E174" s="267"/>
      <c r="F174" s="288" t="s">
        <v>729</v>
      </c>
      <c r="G174" s="267"/>
      <c r="H174" s="267" t="s">
        <v>790</v>
      </c>
      <c r="I174" s="267" t="s">
        <v>725</v>
      </c>
      <c r="J174" s="267">
        <v>50</v>
      </c>
      <c r="K174" s="313"/>
    </row>
    <row r="175" spans="2:11" s="1" customFormat="1" ht="15" customHeight="1">
      <c r="B175" s="290"/>
      <c r="C175" s="267" t="s">
        <v>750</v>
      </c>
      <c r="D175" s="267"/>
      <c r="E175" s="267"/>
      <c r="F175" s="288" t="s">
        <v>729</v>
      </c>
      <c r="G175" s="267"/>
      <c r="H175" s="267" t="s">
        <v>790</v>
      </c>
      <c r="I175" s="267" t="s">
        <v>725</v>
      </c>
      <c r="J175" s="267">
        <v>50</v>
      </c>
      <c r="K175" s="313"/>
    </row>
    <row r="176" spans="2:11" s="1" customFormat="1" ht="15" customHeight="1">
      <c r="B176" s="290"/>
      <c r="C176" s="267" t="s">
        <v>748</v>
      </c>
      <c r="D176" s="267"/>
      <c r="E176" s="267"/>
      <c r="F176" s="288" t="s">
        <v>729</v>
      </c>
      <c r="G176" s="267"/>
      <c r="H176" s="267" t="s">
        <v>790</v>
      </c>
      <c r="I176" s="267" t="s">
        <v>725</v>
      </c>
      <c r="J176" s="267">
        <v>50</v>
      </c>
      <c r="K176" s="313"/>
    </row>
    <row r="177" spans="2:11" s="1" customFormat="1" ht="15" customHeight="1">
      <c r="B177" s="290"/>
      <c r="C177" s="267" t="s">
        <v>98</v>
      </c>
      <c r="D177" s="267"/>
      <c r="E177" s="267"/>
      <c r="F177" s="288" t="s">
        <v>723</v>
      </c>
      <c r="G177" s="267"/>
      <c r="H177" s="267" t="s">
        <v>791</v>
      </c>
      <c r="I177" s="267" t="s">
        <v>792</v>
      </c>
      <c r="J177" s="267"/>
      <c r="K177" s="313"/>
    </row>
    <row r="178" spans="2:11" s="1" customFormat="1" ht="15" customHeight="1">
      <c r="B178" s="290"/>
      <c r="C178" s="267" t="s">
        <v>58</v>
      </c>
      <c r="D178" s="267"/>
      <c r="E178" s="267"/>
      <c r="F178" s="288" t="s">
        <v>723</v>
      </c>
      <c r="G178" s="267"/>
      <c r="H178" s="267" t="s">
        <v>793</v>
      </c>
      <c r="I178" s="267" t="s">
        <v>794</v>
      </c>
      <c r="J178" s="267">
        <v>1</v>
      </c>
      <c r="K178" s="313"/>
    </row>
    <row r="179" spans="2:11" s="1" customFormat="1" ht="15" customHeight="1">
      <c r="B179" s="290"/>
      <c r="C179" s="267" t="s">
        <v>54</v>
      </c>
      <c r="D179" s="267"/>
      <c r="E179" s="267"/>
      <c r="F179" s="288" t="s">
        <v>723</v>
      </c>
      <c r="G179" s="267"/>
      <c r="H179" s="267" t="s">
        <v>795</v>
      </c>
      <c r="I179" s="267" t="s">
        <v>725</v>
      </c>
      <c r="J179" s="267">
        <v>20</v>
      </c>
      <c r="K179" s="313"/>
    </row>
    <row r="180" spans="2:11" s="1" customFormat="1" ht="15" customHeight="1">
      <c r="B180" s="290"/>
      <c r="C180" s="267" t="s">
        <v>55</v>
      </c>
      <c r="D180" s="267"/>
      <c r="E180" s="267"/>
      <c r="F180" s="288" t="s">
        <v>723</v>
      </c>
      <c r="G180" s="267"/>
      <c r="H180" s="267" t="s">
        <v>796</v>
      </c>
      <c r="I180" s="267" t="s">
        <v>725</v>
      </c>
      <c r="J180" s="267">
        <v>255</v>
      </c>
      <c r="K180" s="313"/>
    </row>
    <row r="181" spans="2:11" s="1" customFormat="1" ht="15" customHeight="1">
      <c r="B181" s="290"/>
      <c r="C181" s="267" t="s">
        <v>99</v>
      </c>
      <c r="D181" s="267"/>
      <c r="E181" s="267"/>
      <c r="F181" s="288" t="s">
        <v>723</v>
      </c>
      <c r="G181" s="267"/>
      <c r="H181" s="267" t="s">
        <v>687</v>
      </c>
      <c r="I181" s="267" t="s">
        <v>725</v>
      </c>
      <c r="J181" s="267">
        <v>10</v>
      </c>
      <c r="K181" s="313"/>
    </row>
    <row r="182" spans="2:11" s="1" customFormat="1" ht="15" customHeight="1">
      <c r="B182" s="290"/>
      <c r="C182" s="267" t="s">
        <v>100</v>
      </c>
      <c r="D182" s="267"/>
      <c r="E182" s="267"/>
      <c r="F182" s="288" t="s">
        <v>723</v>
      </c>
      <c r="G182" s="267"/>
      <c r="H182" s="267" t="s">
        <v>797</v>
      </c>
      <c r="I182" s="267" t="s">
        <v>758</v>
      </c>
      <c r="J182" s="267"/>
      <c r="K182" s="313"/>
    </row>
    <row r="183" spans="2:11" s="1" customFormat="1" ht="15" customHeight="1">
      <c r="B183" s="290"/>
      <c r="C183" s="267" t="s">
        <v>798</v>
      </c>
      <c r="D183" s="267"/>
      <c r="E183" s="267"/>
      <c r="F183" s="288" t="s">
        <v>723</v>
      </c>
      <c r="G183" s="267"/>
      <c r="H183" s="267" t="s">
        <v>799</v>
      </c>
      <c r="I183" s="267" t="s">
        <v>758</v>
      </c>
      <c r="J183" s="267"/>
      <c r="K183" s="313"/>
    </row>
    <row r="184" spans="2:11" s="1" customFormat="1" ht="15" customHeight="1">
      <c r="B184" s="290"/>
      <c r="C184" s="267" t="s">
        <v>787</v>
      </c>
      <c r="D184" s="267"/>
      <c r="E184" s="267"/>
      <c r="F184" s="288" t="s">
        <v>723</v>
      </c>
      <c r="G184" s="267"/>
      <c r="H184" s="267" t="s">
        <v>800</v>
      </c>
      <c r="I184" s="267" t="s">
        <v>758</v>
      </c>
      <c r="J184" s="267"/>
      <c r="K184" s="313"/>
    </row>
    <row r="185" spans="2:11" s="1" customFormat="1" ht="15" customHeight="1">
      <c r="B185" s="290"/>
      <c r="C185" s="267" t="s">
        <v>102</v>
      </c>
      <c r="D185" s="267"/>
      <c r="E185" s="267"/>
      <c r="F185" s="288" t="s">
        <v>729</v>
      </c>
      <c r="G185" s="267"/>
      <c r="H185" s="267" t="s">
        <v>801</v>
      </c>
      <c r="I185" s="267" t="s">
        <v>725</v>
      </c>
      <c r="J185" s="267">
        <v>50</v>
      </c>
      <c r="K185" s="313"/>
    </row>
    <row r="186" spans="2:11" s="1" customFormat="1" ht="15" customHeight="1">
      <c r="B186" s="290"/>
      <c r="C186" s="267" t="s">
        <v>802</v>
      </c>
      <c r="D186" s="267"/>
      <c r="E186" s="267"/>
      <c r="F186" s="288" t="s">
        <v>729</v>
      </c>
      <c r="G186" s="267"/>
      <c r="H186" s="267" t="s">
        <v>803</v>
      </c>
      <c r="I186" s="267" t="s">
        <v>804</v>
      </c>
      <c r="J186" s="267"/>
      <c r="K186" s="313"/>
    </row>
    <row r="187" spans="2:11" s="1" customFormat="1" ht="15" customHeight="1">
      <c r="B187" s="290"/>
      <c r="C187" s="267" t="s">
        <v>805</v>
      </c>
      <c r="D187" s="267"/>
      <c r="E187" s="267"/>
      <c r="F187" s="288" t="s">
        <v>729</v>
      </c>
      <c r="G187" s="267"/>
      <c r="H187" s="267" t="s">
        <v>806</v>
      </c>
      <c r="I187" s="267" t="s">
        <v>804</v>
      </c>
      <c r="J187" s="267"/>
      <c r="K187" s="313"/>
    </row>
    <row r="188" spans="2:11" s="1" customFormat="1" ht="15" customHeight="1">
      <c r="B188" s="290"/>
      <c r="C188" s="267" t="s">
        <v>807</v>
      </c>
      <c r="D188" s="267"/>
      <c r="E188" s="267"/>
      <c r="F188" s="288" t="s">
        <v>729</v>
      </c>
      <c r="G188" s="267"/>
      <c r="H188" s="267" t="s">
        <v>808</v>
      </c>
      <c r="I188" s="267" t="s">
        <v>804</v>
      </c>
      <c r="J188" s="267"/>
      <c r="K188" s="313"/>
    </row>
    <row r="189" spans="2:11" s="1" customFormat="1" ht="15" customHeight="1">
      <c r="B189" s="290"/>
      <c r="C189" s="326" t="s">
        <v>809</v>
      </c>
      <c r="D189" s="267"/>
      <c r="E189" s="267"/>
      <c r="F189" s="288" t="s">
        <v>729</v>
      </c>
      <c r="G189" s="267"/>
      <c r="H189" s="267" t="s">
        <v>810</v>
      </c>
      <c r="I189" s="267" t="s">
        <v>811</v>
      </c>
      <c r="J189" s="327" t="s">
        <v>812</v>
      </c>
      <c r="K189" s="313"/>
    </row>
    <row r="190" spans="2:11" s="1" customFormat="1" ht="15" customHeight="1">
      <c r="B190" s="290"/>
      <c r="C190" s="326" t="s">
        <v>43</v>
      </c>
      <c r="D190" s="267"/>
      <c r="E190" s="267"/>
      <c r="F190" s="288" t="s">
        <v>723</v>
      </c>
      <c r="G190" s="267"/>
      <c r="H190" s="264" t="s">
        <v>813</v>
      </c>
      <c r="I190" s="267" t="s">
        <v>814</v>
      </c>
      <c r="J190" s="267"/>
      <c r="K190" s="313"/>
    </row>
    <row r="191" spans="2:11" s="1" customFormat="1" ht="15" customHeight="1">
      <c r="B191" s="290"/>
      <c r="C191" s="326" t="s">
        <v>815</v>
      </c>
      <c r="D191" s="267"/>
      <c r="E191" s="267"/>
      <c r="F191" s="288" t="s">
        <v>723</v>
      </c>
      <c r="G191" s="267"/>
      <c r="H191" s="267" t="s">
        <v>816</v>
      </c>
      <c r="I191" s="267" t="s">
        <v>758</v>
      </c>
      <c r="J191" s="267"/>
      <c r="K191" s="313"/>
    </row>
    <row r="192" spans="2:11" s="1" customFormat="1" ht="15" customHeight="1">
      <c r="B192" s="290"/>
      <c r="C192" s="326" t="s">
        <v>817</v>
      </c>
      <c r="D192" s="267"/>
      <c r="E192" s="267"/>
      <c r="F192" s="288" t="s">
        <v>723</v>
      </c>
      <c r="G192" s="267"/>
      <c r="H192" s="267" t="s">
        <v>818</v>
      </c>
      <c r="I192" s="267" t="s">
        <v>758</v>
      </c>
      <c r="J192" s="267"/>
      <c r="K192" s="313"/>
    </row>
    <row r="193" spans="2:11" s="1" customFormat="1" ht="15" customHeight="1">
      <c r="B193" s="290"/>
      <c r="C193" s="326" t="s">
        <v>819</v>
      </c>
      <c r="D193" s="267"/>
      <c r="E193" s="267"/>
      <c r="F193" s="288" t="s">
        <v>729</v>
      </c>
      <c r="G193" s="267"/>
      <c r="H193" s="267" t="s">
        <v>820</v>
      </c>
      <c r="I193" s="267" t="s">
        <v>758</v>
      </c>
      <c r="J193" s="267"/>
      <c r="K193" s="313"/>
    </row>
    <row r="194" spans="2:11" s="1" customFormat="1" ht="15" customHeight="1">
      <c r="B194" s="319"/>
      <c r="C194" s="328"/>
      <c r="D194" s="299"/>
      <c r="E194" s="299"/>
      <c r="F194" s="299"/>
      <c r="G194" s="299"/>
      <c r="H194" s="299"/>
      <c r="I194" s="299"/>
      <c r="J194" s="299"/>
      <c r="K194" s="320"/>
    </row>
    <row r="195" spans="2:11" s="1" customFormat="1" ht="18.75" customHeight="1">
      <c r="B195" s="301"/>
      <c r="C195" s="311"/>
      <c r="D195" s="311"/>
      <c r="E195" s="311"/>
      <c r="F195" s="321"/>
      <c r="G195" s="311"/>
      <c r="H195" s="311"/>
      <c r="I195" s="311"/>
      <c r="J195" s="311"/>
      <c r="K195" s="301"/>
    </row>
    <row r="196" spans="2:11" s="1" customFormat="1" ht="18.75" customHeight="1">
      <c r="B196" s="301"/>
      <c r="C196" s="311"/>
      <c r="D196" s="311"/>
      <c r="E196" s="311"/>
      <c r="F196" s="321"/>
      <c r="G196" s="311"/>
      <c r="H196" s="311"/>
      <c r="I196" s="311"/>
      <c r="J196" s="311"/>
      <c r="K196" s="301"/>
    </row>
    <row r="197" spans="2:11" s="1" customFormat="1" ht="18.75" customHeight="1">
      <c r="B197" s="274"/>
      <c r="C197" s="274"/>
      <c r="D197" s="274"/>
      <c r="E197" s="274"/>
      <c r="F197" s="274"/>
      <c r="G197" s="274"/>
      <c r="H197" s="274"/>
      <c r="I197" s="274"/>
      <c r="J197" s="274"/>
      <c r="K197" s="274"/>
    </row>
    <row r="198" spans="2:11" s="1" customFormat="1" ht="13.5">
      <c r="B198" s="256"/>
      <c r="C198" s="257"/>
      <c r="D198" s="257"/>
      <c r="E198" s="257"/>
      <c r="F198" s="257"/>
      <c r="G198" s="257"/>
      <c r="H198" s="257"/>
      <c r="I198" s="257"/>
      <c r="J198" s="257"/>
      <c r="K198" s="258"/>
    </row>
    <row r="199" spans="2:11" s="1" customFormat="1" ht="21">
      <c r="B199" s="259"/>
      <c r="C199" s="387" t="s">
        <v>821</v>
      </c>
      <c r="D199" s="387"/>
      <c r="E199" s="387"/>
      <c r="F199" s="387"/>
      <c r="G199" s="387"/>
      <c r="H199" s="387"/>
      <c r="I199" s="387"/>
      <c r="J199" s="387"/>
      <c r="K199" s="260"/>
    </row>
    <row r="200" spans="2:11" s="1" customFormat="1" ht="25.5" customHeight="1">
      <c r="B200" s="259"/>
      <c r="C200" s="329" t="s">
        <v>822</v>
      </c>
      <c r="D200" s="329"/>
      <c r="E200" s="329"/>
      <c r="F200" s="329" t="s">
        <v>823</v>
      </c>
      <c r="G200" s="330"/>
      <c r="H200" s="388" t="s">
        <v>824</v>
      </c>
      <c r="I200" s="388"/>
      <c r="J200" s="388"/>
      <c r="K200" s="260"/>
    </row>
    <row r="201" spans="2:11" s="1" customFormat="1" ht="5.25" customHeight="1">
      <c r="B201" s="290"/>
      <c r="C201" s="285"/>
      <c r="D201" s="285"/>
      <c r="E201" s="285"/>
      <c r="F201" s="285"/>
      <c r="G201" s="311"/>
      <c r="H201" s="285"/>
      <c r="I201" s="285"/>
      <c r="J201" s="285"/>
      <c r="K201" s="313"/>
    </row>
    <row r="202" spans="2:11" s="1" customFormat="1" ht="15" customHeight="1">
      <c r="B202" s="290"/>
      <c r="C202" s="267" t="s">
        <v>814</v>
      </c>
      <c r="D202" s="267"/>
      <c r="E202" s="267"/>
      <c r="F202" s="288" t="s">
        <v>44</v>
      </c>
      <c r="G202" s="267"/>
      <c r="H202" s="389" t="s">
        <v>825</v>
      </c>
      <c r="I202" s="389"/>
      <c r="J202" s="389"/>
      <c r="K202" s="313"/>
    </row>
    <row r="203" spans="2:11" s="1" customFormat="1" ht="15" customHeight="1">
      <c r="B203" s="290"/>
      <c r="C203" s="267"/>
      <c r="D203" s="267"/>
      <c r="E203" s="267"/>
      <c r="F203" s="288" t="s">
        <v>45</v>
      </c>
      <c r="G203" s="267"/>
      <c r="H203" s="389" t="s">
        <v>826</v>
      </c>
      <c r="I203" s="389"/>
      <c r="J203" s="389"/>
      <c r="K203" s="313"/>
    </row>
    <row r="204" spans="2:11" s="1" customFormat="1" ht="15" customHeight="1">
      <c r="B204" s="290"/>
      <c r="C204" s="267"/>
      <c r="D204" s="267"/>
      <c r="E204" s="267"/>
      <c r="F204" s="288" t="s">
        <v>48</v>
      </c>
      <c r="G204" s="267"/>
      <c r="H204" s="389" t="s">
        <v>827</v>
      </c>
      <c r="I204" s="389"/>
      <c r="J204" s="389"/>
      <c r="K204" s="313"/>
    </row>
    <row r="205" spans="2:11" s="1" customFormat="1" ht="15" customHeight="1">
      <c r="B205" s="290"/>
      <c r="C205" s="267"/>
      <c r="D205" s="267"/>
      <c r="E205" s="267"/>
      <c r="F205" s="288" t="s">
        <v>46</v>
      </c>
      <c r="G205" s="267"/>
      <c r="H205" s="389" t="s">
        <v>828</v>
      </c>
      <c r="I205" s="389"/>
      <c r="J205" s="389"/>
      <c r="K205" s="313"/>
    </row>
    <row r="206" spans="2:11" s="1" customFormat="1" ht="15" customHeight="1">
      <c r="B206" s="290"/>
      <c r="C206" s="267"/>
      <c r="D206" s="267"/>
      <c r="E206" s="267"/>
      <c r="F206" s="288" t="s">
        <v>47</v>
      </c>
      <c r="G206" s="267"/>
      <c r="H206" s="389" t="s">
        <v>829</v>
      </c>
      <c r="I206" s="389"/>
      <c r="J206" s="389"/>
      <c r="K206" s="313"/>
    </row>
    <row r="207" spans="2:11" s="1" customFormat="1" ht="15" customHeight="1">
      <c r="B207" s="290"/>
      <c r="C207" s="267"/>
      <c r="D207" s="267"/>
      <c r="E207" s="267"/>
      <c r="F207" s="288"/>
      <c r="G207" s="267"/>
      <c r="H207" s="267"/>
      <c r="I207" s="267"/>
      <c r="J207" s="267"/>
      <c r="K207" s="313"/>
    </row>
    <row r="208" spans="2:11" s="1" customFormat="1" ht="15" customHeight="1">
      <c r="B208" s="290"/>
      <c r="C208" s="267" t="s">
        <v>770</v>
      </c>
      <c r="D208" s="267"/>
      <c r="E208" s="267"/>
      <c r="F208" s="288" t="s">
        <v>80</v>
      </c>
      <c r="G208" s="267"/>
      <c r="H208" s="389" t="s">
        <v>830</v>
      </c>
      <c r="I208" s="389"/>
      <c r="J208" s="389"/>
      <c r="K208" s="313"/>
    </row>
    <row r="209" spans="2:11" s="1" customFormat="1" ht="15" customHeight="1">
      <c r="B209" s="290"/>
      <c r="C209" s="267"/>
      <c r="D209" s="267"/>
      <c r="E209" s="267"/>
      <c r="F209" s="288" t="s">
        <v>665</v>
      </c>
      <c r="G209" s="267"/>
      <c r="H209" s="389" t="s">
        <v>666</v>
      </c>
      <c r="I209" s="389"/>
      <c r="J209" s="389"/>
      <c r="K209" s="313"/>
    </row>
    <row r="210" spans="2:11" s="1" customFormat="1" ht="15" customHeight="1">
      <c r="B210" s="290"/>
      <c r="C210" s="267"/>
      <c r="D210" s="267"/>
      <c r="E210" s="267"/>
      <c r="F210" s="288" t="s">
        <v>663</v>
      </c>
      <c r="G210" s="267"/>
      <c r="H210" s="389" t="s">
        <v>831</v>
      </c>
      <c r="I210" s="389"/>
      <c r="J210" s="389"/>
      <c r="K210" s="313"/>
    </row>
    <row r="211" spans="2:11" s="1" customFormat="1" ht="15" customHeight="1">
      <c r="B211" s="331"/>
      <c r="C211" s="267"/>
      <c r="D211" s="267"/>
      <c r="E211" s="267"/>
      <c r="F211" s="288" t="s">
        <v>667</v>
      </c>
      <c r="G211" s="326"/>
      <c r="H211" s="390" t="s">
        <v>668</v>
      </c>
      <c r="I211" s="390"/>
      <c r="J211" s="390"/>
      <c r="K211" s="332"/>
    </row>
    <row r="212" spans="2:11" s="1" customFormat="1" ht="15" customHeight="1">
      <c r="B212" s="331"/>
      <c r="C212" s="267"/>
      <c r="D212" s="267"/>
      <c r="E212" s="267"/>
      <c r="F212" s="288" t="s">
        <v>669</v>
      </c>
      <c r="G212" s="326"/>
      <c r="H212" s="390" t="s">
        <v>133</v>
      </c>
      <c r="I212" s="390"/>
      <c r="J212" s="390"/>
      <c r="K212" s="332"/>
    </row>
    <row r="213" spans="2:11" s="1" customFormat="1" ht="15" customHeight="1">
      <c r="B213" s="331"/>
      <c r="C213" s="267"/>
      <c r="D213" s="267"/>
      <c r="E213" s="267"/>
      <c r="F213" s="288"/>
      <c r="G213" s="326"/>
      <c r="H213" s="317"/>
      <c r="I213" s="317"/>
      <c r="J213" s="317"/>
      <c r="K213" s="332"/>
    </row>
    <row r="214" spans="2:11" s="1" customFormat="1" ht="15" customHeight="1">
      <c r="B214" s="331"/>
      <c r="C214" s="267" t="s">
        <v>794</v>
      </c>
      <c r="D214" s="267"/>
      <c r="E214" s="267"/>
      <c r="F214" s="288">
        <v>1</v>
      </c>
      <c r="G214" s="326"/>
      <c r="H214" s="390" t="s">
        <v>832</v>
      </c>
      <c r="I214" s="390"/>
      <c r="J214" s="390"/>
      <c r="K214" s="332"/>
    </row>
    <row r="215" spans="2:11" s="1" customFormat="1" ht="15" customHeight="1">
      <c r="B215" s="331"/>
      <c r="C215" s="267"/>
      <c r="D215" s="267"/>
      <c r="E215" s="267"/>
      <c r="F215" s="288">
        <v>2</v>
      </c>
      <c r="G215" s="326"/>
      <c r="H215" s="390" t="s">
        <v>833</v>
      </c>
      <c r="I215" s="390"/>
      <c r="J215" s="390"/>
      <c r="K215" s="332"/>
    </row>
    <row r="216" spans="2:11" s="1" customFormat="1" ht="15" customHeight="1">
      <c r="B216" s="331"/>
      <c r="C216" s="267"/>
      <c r="D216" s="267"/>
      <c r="E216" s="267"/>
      <c r="F216" s="288">
        <v>3</v>
      </c>
      <c r="G216" s="326"/>
      <c r="H216" s="390" t="s">
        <v>834</v>
      </c>
      <c r="I216" s="390"/>
      <c r="J216" s="390"/>
      <c r="K216" s="332"/>
    </row>
    <row r="217" spans="2:11" s="1" customFormat="1" ht="15" customHeight="1">
      <c r="B217" s="331"/>
      <c r="C217" s="267"/>
      <c r="D217" s="267"/>
      <c r="E217" s="267"/>
      <c r="F217" s="288">
        <v>4</v>
      </c>
      <c r="G217" s="326"/>
      <c r="H217" s="390" t="s">
        <v>835</v>
      </c>
      <c r="I217" s="390"/>
      <c r="J217" s="390"/>
      <c r="K217" s="332"/>
    </row>
    <row r="218" spans="2:11" s="1" customFormat="1" ht="12.75" customHeight="1">
      <c r="B218" s="333"/>
      <c r="C218" s="334"/>
      <c r="D218" s="334"/>
      <c r="E218" s="334"/>
      <c r="F218" s="334"/>
      <c r="G218" s="334"/>
      <c r="H218" s="334"/>
      <c r="I218" s="334"/>
      <c r="J218" s="334"/>
      <c r="K218" s="335"/>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 00x - VEDLEJŠÍ A OSTAT...</vt:lpstr>
      <vt:lpstr>SO 01x - BŘECLAV, ÚSTŘEDN...</vt:lpstr>
      <vt:lpstr>Pokyny pro vyplnění</vt:lpstr>
      <vt:lpstr>'Rekapitulace stavby'!Názvy_tisku</vt:lpstr>
      <vt:lpstr>'SO 00x - VEDLEJŠÍ A OSTAT...'!Názvy_tisku</vt:lpstr>
      <vt:lpstr>'SO 01x - BŘECLAV, ÚSTŘEDN...'!Názvy_tisku</vt:lpstr>
      <vt:lpstr>'Pokyny pro vyplnění'!Oblast_tisku</vt:lpstr>
      <vt:lpstr>'Rekapitulace stavby'!Oblast_tisku</vt:lpstr>
      <vt:lpstr>'SO 00x - VEDLEJŠÍ A OSTAT...'!Oblast_tisku</vt:lpstr>
      <vt:lpstr>'SO 01x - BŘECLAV, ÚSTŘEDN...'!Oblast_tisku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Kašík Petr, Bc.</dc:creator>
  <cp:lastModifiedBy>Gregorová Elena, Ing.</cp:lastModifiedBy>
  <dcterms:created xsi:type="dcterms:W3CDTF">2020-08-17T08:42:16Z</dcterms:created>
  <dcterms:modified xsi:type="dcterms:W3CDTF">2020-09-09T06:15:56Z</dcterms:modified>
</cp:coreProperties>
</file>