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MT\SMT (-63320213-) Opr. mostů na tr. Hlubočky-Domašov, real. mostu v km 20,624\ZD pro uchazeče\"/>
    </mc:Choice>
  </mc:AlternateContent>
  <bookViews>
    <workbookView xWindow="0" yWindow="0" windowWidth="28800" windowHeight="14100"/>
  </bookViews>
  <sheets>
    <sheet name="Rekapitulace stavby" sheetId="1" r:id="rId1"/>
    <sheet name="SO 01 - Most v km 20,624" sheetId="2" r:id="rId2"/>
    <sheet name="SO 02 - Úprava železniční..." sheetId="3" r:id="rId3"/>
    <sheet name="VRN - Vedlejší rozpočtové..." sheetId="4" r:id="rId4"/>
  </sheets>
  <definedNames>
    <definedName name="_xlnm._FilterDatabase" localSheetId="1" hidden="1">'SO 01 - Most v km 20,624'!$C$130:$K$483</definedName>
    <definedName name="_xlnm._FilterDatabase" localSheetId="2" hidden="1">'SO 02 - Úprava železniční...'!$C$125:$K$361</definedName>
    <definedName name="_xlnm._FilterDatabase" localSheetId="3" hidden="1">'VRN - Vedlejší rozpočtové...'!$C$120:$K$135</definedName>
    <definedName name="_xlnm.Print_Titles" localSheetId="0">'Rekapitulace stavby'!$92:$92</definedName>
    <definedName name="_xlnm.Print_Titles" localSheetId="1">'SO 01 - Most v km 20,624'!$130:$130</definedName>
    <definedName name="_xlnm.Print_Titles" localSheetId="2">'SO 02 - Úprava železniční...'!$125:$125</definedName>
    <definedName name="_xlnm.Print_Titles" localSheetId="3">'VRN - Vedlejší rozpočtové...'!$120:$120</definedName>
    <definedName name="_xlnm.Print_Area" localSheetId="0">'Rekapitulace stavby'!$D$4:$AO$76,'Rekapitulace stavby'!$C$82:$AQ$98</definedName>
    <definedName name="_xlnm.Print_Area" localSheetId="1">'SO 01 - Most v km 20,624'!$C$82:$J$112,'SO 01 - Most v km 20,624'!$C$118:$J$483</definedName>
    <definedName name="_xlnm.Print_Area" localSheetId="2">'SO 02 - Úprava železniční...'!$C$82:$J$107,'SO 02 - Úprava železniční...'!$C$113:$J$361</definedName>
    <definedName name="_xlnm.Print_Area" localSheetId="3">'VRN - Vedlejší rozpočtové...'!$C$82:$J$102,'VRN - Vedlejší rozpočtové...'!$C$108:$J$135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32" i="4"/>
  <c r="BH132" i="4"/>
  <c r="BG132" i="4"/>
  <c r="BF132" i="4"/>
  <c r="T132" i="4"/>
  <c r="T131" i="4"/>
  <c r="R132" i="4"/>
  <c r="R131" i="4" s="1"/>
  <c r="P132" i="4"/>
  <c r="P131" i="4"/>
  <c r="BI129" i="4"/>
  <c r="BH129" i="4"/>
  <c r="BG129" i="4"/>
  <c r="BF129" i="4"/>
  <c r="T129" i="4"/>
  <c r="T128" i="4"/>
  <c r="R129" i="4"/>
  <c r="R128" i="4"/>
  <c r="P129" i="4"/>
  <c r="P128" i="4"/>
  <c r="BI127" i="4"/>
  <c r="BH127" i="4"/>
  <c r="BG127" i="4"/>
  <c r="BF127" i="4"/>
  <c r="T127" i="4"/>
  <c r="T126" i="4"/>
  <c r="T122" i="4" s="1"/>
  <c r="T121" i="4" s="1"/>
  <c r="R127" i="4"/>
  <c r="R126" i="4"/>
  <c r="P127" i="4"/>
  <c r="P126" i="4"/>
  <c r="P122" i="4" s="1"/>
  <c r="P121" i="4" s="1"/>
  <c r="AU97" i="1" s="1"/>
  <c r="BI124" i="4"/>
  <c r="BH124" i="4"/>
  <c r="BG124" i="4"/>
  <c r="BF124" i="4"/>
  <c r="T124" i="4"/>
  <c r="T123" i="4"/>
  <c r="R124" i="4"/>
  <c r="R123" i="4"/>
  <c r="P124" i="4"/>
  <c r="P123" i="4"/>
  <c r="F115" i="4"/>
  <c r="E113" i="4"/>
  <c r="F89" i="4"/>
  <c r="E87" i="4"/>
  <c r="J24" i="4"/>
  <c r="E24" i="4"/>
  <c r="J118" i="4" s="1"/>
  <c r="J23" i="4"/>
  <c r="J21" i="4"/>
  <c r="E21" i="4"/>
  <c r="J117" i="4" s="1"/>
  <c r="J20" i="4"/>
  <c r="J18" i="4"/>
  <c r="E18" i="4"/>
  <c r="F92" i="4" s="1"/>
  <c r="J17" i="4"/>
  <c r="J15" i="4"/>
  <c r="E15" i="4"/>
  <c r="F91" i="4" s="1"/>
  <c r="J14" i="4"/>
  <c r="J12" i="4"/>
  <c r="J115" i="4" s="1"/>
  <c r="E7" i="4"/>
  <c r="E111" i="4" s="1"/>
  <c r="J239" i="3"/>
  <c r="J37" i="3"/>
  <c r="J36" i="3"/>
  <c r="AY96" i="1" s="1"/>
  <c r="J35" i="3"/>
  <c r="AX96" i="1"/>
  <c r="BI358" i="3"/>
  <c r="BH358" i="3"/>
  <c r="BG358" i="3"/>
  <c r="BF358" i="3"/>
  <c r="T358" i="3"/>
  <c r="R358" i="3"/>
  <c r="P358" i="3"/>
  <c r="BI352" i="3"/>
  <c r="BH352" i="3"/>
  <c r="BG352" i="3"/>
  <c r="BF352" i="3"/>
  <c r="T352" i="3"/>
  <c r="T351" i="3" s="1"/>
  <c r="R352" i="3"/>
  <c r="R351" i="3" s="1"/>
  <c r="P352" i="3"/>
  <c r="P351" i="3" s="1"/>
  <c r="BI347" i="3"/>
  <c r="BH347" i="3"/>
  <c r="BG347" i="3"/>
  <c r="BF347" i="3"/>
  <c r="T347" i="3"/>
  <c r="R347" i="3"/>
  <c r="P347" i="3"/>
  <c r="BI343" i="3"/>
  <c r="BH343" i="3"/>
  <c r="BG343" i="3"/>
  <c r="BF343" i="3"/>
  <c r="T343" i="3"/>
  <c r="R343" i="3"/>
  <c r="P343" i="3"/>
  <c r="BI335" i="3"/>
  <c r="BH335" i="3"/>
  <c r="BG335" i="3"/>
  <c r="BF335" i="3"/>
  <c r="T335" i="3"/>
  <c r="R335" i="3"/>
  <c r="P335" i="3"/>
  <c r="BI331" i="3"/>
  <c r="BH331" i="3"/>
  <c r="BG331" i="3"/>
  <c r="BF331" i="3"/>
  <c r="T331" i="3"/>
  <c r="R331" i="3"/>
  <c r="P331" i="3"/>
  <c r="BI325" i="3"/>
  <c r="BH325" i="3"/>
  <c r="BG325" i="3"/>
  <c r="BF325" i="3"/>
  <c r="T325" i="3"/>
  <c r="R325" i="3"/>
  <c r="P325" i="3"/>
  <c r="BI319" i="3"/>
  <c r="BH319" i="3"/>
  <c r="BG319" i="3"/>
  <c r="BF319" i="3"/>
  <c r="T319" i="3"/>
  <c r="R319" i="3"/>
  <c r="P319" i="3"/>
  <c r="BI313" i="3"/>
  <c r="BH313" i="3"/>
  <c r="BG313" i="3"/>
  <c r="BF313" i="3"/>
  <c r="T313" i="3"/>
  <c r="R313" i="3"/>
  <c r="P313" i="3"/>
  <c r="BI308" i="3"/>
  <c r="BH308" i="3"/>
  <c r="BG308" i="3"/>
  <c r="BF308" i="3"/>
  <c r="T308" i="3"/>
  <c r="R308" i="3"/>
  <c r="P308" i="3"/>
  <c r="BI304" i="3"/>
  <c r="BH304" i="3"/>
  <c r="BG304" i="3"/>
  <c r="BF304" i="3"/>
  <c r="T304" i="3"/>
  <c r="R304" i="3"/>
  <c r="P304" i="3"/>
  <c r="BI300" i="3"/>
  <c r="BH300" i="3"/>
  <c r="BG300" i="3"/>
  <c r="BF300" i="3"/>
  <c r="T300" i="3"/>
  <c r="R300" i="3"/>
  <c r="P300" i="3"/>
  <c r="BI296" i="3"/>
  <c r="BH296" i="3"/>
  <c r="BG296" i="3"/>
  <c r="BF296" i="3"/>
  <c r="T296" i="3"/>
  <c r="R296" i="3"/>
  <c r="P296" i="3"/>
  <c r="BI291" i="3"/>
  <c r="BH291" i="3"/>
  <c r="BG291" i="3"/>
  <c r="BF291" i="3"/>
  <c r="T291" i="3"/>
  <c r="R291" i="3"/>
  <c r="P291" i="3"/>
  <c r="BI287" i="3"/>
  <c r="BH287" i="3"/>
  <c r="BG287" i="3"/>
  <c r="BF287" i="3"/>
  <c r="T287" i="3"/>
  <c r="R287" i="3"/>
  <c r="P287" i="3"/>
  <c r="BI283" i="3"/>
  <c r="BH283" i="3"/>
  <c r="BG283" i="3"/>
  <c r="BF283" i="3"/>
  <c r="T283" i="3"/>
  <c r="R283" i="3"/>
  <c r="P283" i="3"/>
  <c r="BI279" i="3"/>
  <c r="BH279" i="3"/>
  <c r="BG279" i="3"/>
  <c r="BF279" i="3"/>
  <c r="T279" i="3"/>
  <c r="R279" i="3"/>
  <c r="P279" i="3"/>
  <c r="BI275" i="3"/>
  <c r="BH275" i="3"/>
  <c r="BG275" i="3"/>
  <c r="BF275" i="3"/>
  <c r="T275" i="3"/>
  <c r="R275" i="3"/>
  <c r="P275" i="3"/>
  <c r="BI271" i="3"/>
  <c r="BH271" i="3"/>
  <c r="BG271" i="3"/>
  <c r="BF271" i="3"/>
  <c r="T271" i="3"/>
  <c r="R271" i="3"/>
  <c r="P271" i="3"/>
  <c r="BI266" i="3"/>
  <c r="BH266" i="3"/>
  <c r="BG266" i="3"/>
  <c r="BF266" i="3"/>
  <c r="T266" i="3"/>
  <c r="R266" i="3"/>
  <c r="P266" i="3"/>
  <c r="BI262" i="3"/>
  <c r="BH262" i="3"/>
  <c r="BG262" i="3"/>
  <c r="BF262" i="3"/>
  <c r="T262" i="3"/>
  <c r="R262" i="3"/>
  <c r="P262" i="3"/>
  <c r="BI258" i="3"/>
  <c r="BH258" i="3"/>
  <c r="BG258" i="3"/>
  <c r="BF258" i="3"/>
  <c r="T258" i="3"/>
  <c r="R258" i="3"/>
  <c r="P258" i="3"/>
  <c r="BI254" i="3"/>
  <c r="BH254" i="3"/>
  <c r="BG254" i="3"/>
  <c r="BF254" i="3"/>
  <c r="T254" i="3"/>
  <c r="R254" i="3"/>
  <c r="P254" i="3"/>
  <c r="BI250" i="3"/>
  <c r="BH250" i="3"/>
  <c r="BG250" i="3"/>
  <c r="BF250" i="3"/>
  <c r="T250" i="3"/>
  <c r="R250" i="3"/>
  <c r="P250" i="3"/>
  <c r="BI246" i="3"/>
  <c r="BH246" i="3"/>
  <c r="BG246" i="3"/>
  <c r="BF246" i="3"/>
  <c r="T246" i="3"/>
  <c r="R246" i="3"/>
  <c r="P246" i="3"/>
  <c r="BI241" i="3"/>
  <c r="BH241" i="3"/>
  <c r="BG241" i="3"/>
  <c r="BF241" i="3"/>
  <c r="T241" i="3"/>
  <c r="R241" i="3"/>
  <c r="P241" i="3"/>
  <c r="J101" i="3"/>
  <c r="BI235" i="3"/>
  <c r="BH235" i="3"/>
  <c r="BG235" i="3"/>
  <c r="BF235" i="3"/>
  <c r="T235" i="3"/>
  <c r="R235" i="3"/>
  <c r="P235" i="3"/>
  <c r="BI231" i="3"/>
  <c r="BH231" i="3"/>
  <c r="BG231" i="3"/>
  <c r="BF231" i="3"/>
  <c r="T231" i="3"/>
  <c r="R231" i="3"/>
  <c r="P231" i="3"/>
  <c r="BI227" i="3"/>
  <c r="BH227" i="3"/>
  <c r="BG227" i="3"/>
  <c r="BF227" i="3"/>
  <c r="T227" i="3"/>
  <c r="R227" i="3"/>
  <c r="P227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R219" i="3"/>
  <c r="P219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5" i="3"/>
  <c r="BH205" i="3"/>
  <c r="BG205" i="3"/>
  <c r="BF205" i="3"/>
  <c r="T205" i="3"/>
  <c r="R205" i="3"/>
  <c r="P205" i="3"/>
  <c r="BI201" i="3"/>
  <c r="BH201" i="3"/>
  <c r="BG201" i="3"/>
  <c r="BF201" i="3"/>
  <c r="T201" i="3"/>
  <c r="R201" i="3"/>
  <c r="P201" i="3"/>
  <c r="BI197" i="3"/>
  <c r="BH197" i="3"/>
  <c r="BG197" i="3"/>
  <c r="BF197" i="3"/>
  <c r="T197" i="3"/>
  <c r="R197" i="3"/>
  <c r="P197" i="3"/>
  <c r="BI193" i="3"/>
  <c r="BH193" i="3"/>
  <c r="BG193" i="3"/>
  <c r="BF193" i="3"/>
  <c r="T193" i="3"/>
  <c r="R193" i="3"/>
  <c r="P193" i="3"/>
  <c r="BI189" i="3"/>
  <c r="BH189" i="3"/>
  <c r="BG189" i="3"/>
  <c r="BF189" i="3"/>
  <c r="T189" i="3"/>
  <c r="R189" i="3"/>
  <c r="P189" i="3"/>
  <c r="BI182" i="3"/>
  <c r="BH182" i="3"/>
  <c r="BG182" i="3"/>
  <c r="BF182" i="3"/>
  <c r="T182" i="3"/>
  <c r="R182" i="3"/>
  <c r="P182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7" i="3"/>
  <c r="BH167" i="3"/>
  <c r="BG167" i="3"/>
  <c r="BF167" i="3"/>
  <c r="T167" i="3"/>
  <c r="R167" i="3"/>
  <c r="P167" i="3"/>
  <c r="BI162" i="3"/>
  <c r="BH162" i="3"/>
  <c r="BG162" i="3"/>
  <c r="BF162" i="3"/>
  <c r="T162" i="3"/>
  <c r="R162" i="3"/>
  <c r="P162" i="3"/>
  <c r="BI155" i="3"/>
  <c r="BH155" i="3"/>
  <c r="BG155" i="3"/>
  <c r="BF155" i="3"/>
  <c r="T155" i="3"/>
  <c r="R155" i="3"/>
  <c r="P155" i="3"/>
  <c r="BI147" i="3"/>
  <c r="BH147" i="3"/>
  <c r="BG147" i="3"/>
  <c r="BF147" i="3"/>
  <c r="T147" i="3"/>
  <c r="R147" i="3"/>
  <c r="P147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T137" i="3" s="1"/>
  <c r="R138" i="3"/>
  <c r="R137" i="3" s="1"/>
  <c r="P138" i="3"/>
  <c r="P137" i="3" s="1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R129" i="3"/>
  <c r="P129" i="3"/>
  <c r="F120" i="3"/>
  <c r="E118" i="3"/>
  <c r="F89" i="3"/>
  <c r="E87" i="3"/>
  <c r="J24" i="3"/>
  <c r="E24" i="3"/>
  <c r="J92" i="3"/>
  <c r="J23" i="3"/>
  <c r="J21" i="3"/>
  <c r="E21" i="3"/>
  <c r="J122" i="3"/>
  <c r="J20" i="3"/>
  <c r="J18" i="3"/>
  <c r="E18" i="3"/>
  <c r="F123" i="3"/>
  <c r="J17" i="3"/>
  <c r="J15" i="3"/>
  <c r="E15" i="3"/>
  <c r="F122" i="3"/>
  <c r="J14" i="3"/>
  <c r="J12" i="3"/>
  <c r="J89" i="3" s="1"/>
  <c r="E7" i="3"/>
  <c r="E116" i="3" s="1"/>
  <c r="J37" i="2"/>
  <c r="J36" i="2"/>
  <c r="AY95" i="1"/>
  <c r="J35" i="2"/>
  <c r="AX95" i="1" s="1"/>
  <c r="BI482" i="2"/>
  <c r="BH482" i="2"/>
  <c r="BG482" i="2"/>
  <c r="BF482" i="2"/>
  <c r="T482" i="2"/>
  <c r="T481" i="2"/>
  <c r="R482" i="2"/>
  <c r="R481" i="2" s="1"/>
  <c r="P482" i="2"/>
  <c r="P481" i="2"/>
  <c r="BI476" i="2"/>
  <c r="BH476" i="2"/>
  <c r="BG476" i="2"/>
  <c r="BF476" i="2"/>
  <c r="T476" i="2"/>
  <c r="R476" i="2"/>
  <c r="P476" i="2"/>
  <c r="BI471" i="2"/>
  <c r="BH471" i="2"/>
  <c r="BG471" i="2"/>
  <c r="BF471" i="2"/>
  <c r="T471" i="2"/>
  <c r="R471" i="2"/>
  <c r="P471" i="2"/>
  <c r="BI466" i="2"/>
  <c r="BH466" i="2"/>
  <c r="BG466" i="2"/>
  <c r="BF466" i="2"/>
  <c r="T466" i="2"/>
  <c r="R466" i="2"/>
  <c r="P466" i="2"/>
  <c r="BI461" i="2"/>
  <c r="BH461" i="2"/>
  <c r="BG461" i="2"/>
  <c r="BF461" i="2"/>
  <c r="T461" i="2"/>
  <c r="R461" i="2"/>
  <c r="P461" i="2"/>
  <c r="BI453" i="2"/>
  <c r="BH453" i="2"/>
  <c r="BG453" i="2"/>
  <c r="BF453" i="2"/>
  <c r="T453" i="2"/>
  <c r="R453" i="2"/>
  <c r="P453" i="2"/>
  <c r="BI445" i="2"/>
  <c r="BH445" i="2"/>
  <c r="BG445" i="2"/>
  <c r="BF445" i="2"/>
  <c r="T445" i="2"/>
  <c r="R445" i="2"/>
  <c r="P445" i="2"/>
  <c r="BI439" i="2"/>
  <c r="BH439" i="2"/>
  <c r="BG439" i="2"/>
  <c r="BF439" i="2"/>
  <c r="T439" i="2"/>
  <c r="R439" i="2"/>
  <c r="P439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29" i="2"/>
  <c r="BH429" i="2"/>
  <c r="BG429" i="2"/>
  <c r="BF429" i="2"/>
  <c r="T429" i="2"/>
  <c r="R429" i="2"/>
  <c r="P429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0" i="2"/>
  <c r="BH410" i="2"/>
  <c r="BG410" i="2"/>
  <c r="BF410" i="2"/>
  <c r="T410" i="2"/>
  <c r="R410" i="2"/>
  <c r="P410" i="2"/>
  <c r="BI407" i="2"/>
  <c r="BH407" i="2"/>
  <c r="BG407" i="2"/>
  <c r="BF407" i="2"/>
  <c r="T407" i="2"/>
  <c r="R407" i="2"/>
  <c r="P407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T392" i="2"/>
  <c r="R393" i="2"/>
  <c r="R392" i="2"/>
  <c r="P393" i="2"/>
  <c r="P392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5" i="2"/>
  <c r="BH355" i="2"/>
  <c r="BG355" i="2"/>
  <c r="BF355" i="2"/>
  <c r="T355" i="2"/>
  <c r="R355" i="2"/>
  <c r="P355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R275" i="2"/>
  <c r="P275" i="2"/>
  <c r="BI271" i="2"/>
  <c r="BH271" i="2"/>
  <c r="BG271" i="2"/>
  <c r="BF271" i="2"/>
  <c r="T271" i="2"/>
  <c r="R271" i="2"/>
  <c r="P271" i="2"/>
  <c r="BI266" i="2"/>
  <c r="BH266" i="2"/>
  <c r="BG266" i="2"/>
  <c r="BF266" i="2"/>
  <c r="T266" i="2"/>
  <c r="R266" i="2"/>
  <c r="P266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2" i="2"/>
  <c r="BH252" i="2"/>
  <c r="BG252" i="2"/>
  <c r="BF252" i="2"/>
  <c r="T252" i="2"/>
  <c r="R252" i="2"/>
  <c r="P252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F125" i="2"/>
  <c r="E123" i="2"/>
  <c r="F89" i="2"/>
  <c r="E87" i="2"/>
  <c r="J24" i="2"/>
  <c r="E24" i="2"/>
  <c r="J128" i="2" s="1"/>
  <c r="J23" i="2"/>
  <c r="J21" i="2"/>
  <c r="E21" i="2"/>
  <c r="J127" i="2" s="1"/>
  <c r="J20" i="2"/>
  <c r="J18" i="2"/>
  <c r="E18" i="2"/>
  <c r="F128" i="2" s="1"/>
  <c r="J17" i="2"/>
  <c r="J15" i="2"/>
  <c r="E15" i="2"/>
  <c r="F91" i="2" s="1"/>
  <c r="J14" i="2"/>
  <c r="J12" i="2"/>
  <c r="J125" i="2"/>
  <c r="E7" i="2"/>
  <c r="E121" i="2"/>
  <c r="L90" i="1"/>
  <c r="AM90" i="1"/>
  <c r="AM89" i="1"/>
  <c r="L89" i="1"/>
  <c r="AM87" i="1"/>
  <c r="L87" i="1"/>
  <c r="L85" i="1"/>
  <c r="L84" i="1"/>
  <c r="BK132" i="4"/>
  <c r="BK127" i="4"/>
  <c r="BK124" i="4"/>
  <c r="BK347" i="3"/>
  <c r="BK335" i="3"/>
  <c r="J331" i="3"/>
  <c r="J319" i="3"/>
  <c r="BK308" i="3"/>
  <c r="J304" i="3"/>
  <c r="J300" i="3"/>
  <c r="BK296" i="3"/>
  <c r="J291" i="3"/>
  <c r="J283" i="3"/>
  <c r="J275" i="3"/>
  <c r="J271" i="3"/>
  <c r="BK262" i="3"/>
  <c r="J258" i="3"/>
  <c r="J250" i="3"/>
  <c r="J235" i="3"/>
  <c r="J214" i="3"/>
  <c r="BK182" i="3"/>
  <c r="BK155" i="3"/>
  <c r="BK147" i="3"/>
  <c r="J138" i="3"/>
  <c r="J133" i="3"/>
  <c r="J129" i="4"/>
  <c r="J127" i="4"/>
  <c r="J358" i="3"/>
  <c r="J352" i="3"/>
  <c r="J347" i="3"/>
  <c r="BK343" i="3"/>
  <c r="BK325" i="3"/>
  <c r="J313" i="3"/>
  <c r="BK300" i="3"/>
  <c r="BK291" i="3"/>
  <c r="BK287" i="3"/>
  <c r="BK279" i="3"/>
  <c r="BK275" i="3"/>
  <c r="J266" i="3"/>
  <c r="J262" i="3"/>
  <c r="J246" i="3"/>
  <c r="J241" i="3"/>
  <c r="BK231" i="3"/>
  <c r="BK227" i="3"/>
  <c r="J223" i="3"/>
  <c r="BK213" i="3"/>
  <c r="J205" i="3"/>
  <c r="BK201" i="3"/>
  <c r="BK197" i="3"/>
  <c r="BK193" i="3"/>
  <c r="J189" i="3"/>
  <c r="J171" i="3"/>
  <c r="BK167" i="3"/>
  <c r="J162" i="3"/>
  <c r="J147" i="3"/>
  <c r="J142" i="3"/>
  <c r="BK129" i="3"/>
  <c r="BK476" i="2"/>
  <c r="J471" i="2"/>
  <c r="BK466" i="2"/>
  <c r="BK461" i="2"/>
  <c r="J439" i="2"/>
  <c r="BK435" i="2"/>
  <c r="J433" i="2"/>
  <c r="J429" i="2"/>
  <c r="BK425" i="2"/>
  <c r="J424" i="2"/>
  <c r="J421" i="2"/>
  <c r="J417" i="2"/>
  <c r="J414" i="2"/>
  <c r="J410" i="2"/>
  <c r="BK407" i="2"/>
  <c r="BK403" i="2"/>
  <c r="BK400" i="2"/>
  <c r="J393" i="2"/>
  <c r="J389" i="2"/>
  <c r="BK386" i="2"/>
  <c r="J383" i="2"/>
  <c r="J380" i="2"/>
  <c r="BK376" i="2"/>
  <c r="J375" i="2"/>
  <c r="J367" i="2"/>
  <c r="J362" i="2"/>
  <c r="J359" i="2"/>
  <c r="BK355" i="2"/>
  <c r="J345" i="2"/>
  <c r="J341" i="2"/>
  <c r="BK332" i="2"/>
  <c r="J329" i="2"/>
  <c r="J326" i="2"/>
  <c r="BK317" i="2"/>
  <c r="BK308" i="2"/>
  <c r="BK305" i="2"/>
  <c r="BK302" i="2"/>
  <c r="J300" i="2"/>
  <c r="J298" i="2"/>
  <c r="J297" i="2"/>
  <c r="J296" i="2"/>
  <c r="J295" i="2"/>
  <c r="BK294" i="2"/>
  <c r="J279" i="2"/>
  <c r="J261" i="2"/>
  <c r="J257" i="2"/>
  <c r="J247" i="2"/>
  <c r="J245" i="2"/>
  <c r="J244" i="2"/>
  <c r="BK243" i="2"/>
  <c r="J235" i="2"/>
  <c r="BK232" i="2"/>
  <c r="J228" i="2"/>
  <c r="BK224" i="2"/>
  <c r="BK219" i="2"/>
  <c r="BK213" i="2"/>
  <c r="BK209" i="2"/>
  <c r="J205" i="2"/>
  <c r="BK202" i="2"/>
  <c r="J197" i="2"/>
  <c r="BK193" i="2"/>
  <c r="J189" i="2"/>
  <c r="J184" i="2"/>
  <c r="BK180" i="2"/>
  <c r="J176" i="2"/>
  <c r="BK173" i="2"/>
  <c r="J169" i="2"/>
  <c r="J166" i="2"/>
  <c r="J162" i="2"/>
  <c r="J159" i="2"/>
  <c r="J156" i="2"/>
  <c r="J152" i="2"/>
  <c r="BK146" i="2"/>
  <c r="J142" i="2"/>
  <c r="BK138" i="2"/>
  <c r="BK134" i="2"/>
  <c r="AS94" i="1"/>
  <c r="J132" i="4"/>
  <c r="BK129" i="4"/>
  <c r="J124" i="4"/>
  <c r="BK358" i="3"/>
  <c r="BK352" i="3"/>
  <c r="J343" i="3"/>
  <c r="J335" i="3"/>
  <c r="BK331" i="3"/>
  <c r="J325" i="3"/>
  <c r="BK319" i="3"/>
  <c r="BK313" i="3"/>
  <c r="J308" i="3"/>
  <c r="BK304" i="3"/>
  <c r="J296" i="3"/>
  <c r="J287" i="3"/>
  <c r="BK283" i="3"/>
  <c r="J279" i="3"/>
  <c r="BK271" i="3"/>
  <c r="BK266" i="3"/>
  <c r="BK258" i="3"/>
  <c r="BK254" i="3"/>
  <c r="BK250" i="3"/>
  <c r="BK246" i="3"/>
  <c r="BK241" i="3"/>
  <c r="BK235" i="3"/>
  <c r="J231" i="3"/>
  <c r="J227" i="3"/>
  <c r="J219" i="3"/>
  <c r="BK209" i="3"/>
  <c r="BK205" i="3"/>
  <c r="J201" i="3"/>
  <c r="J193" i="3"/>
  <c r="BK175" i="3"/>
  <c r="BK171" i="3"/>
  <c r="J155" i="3"/>
  <c r="BK138" i="3"/>
  <c r="BK133" i="3"/>
  <c r="J129" i="3"/>
  <c r="BK482" i="2"/>
  <c r="J482" i="2"/>
  <c r="J476" i="2"/>
  <c r="J461" i="2"/>
  <c r="BK453" i="2"/>
  <c r="J435" i="2"/>
  <c r="BK429" i="2"/>
  <c r="BK421" i="2"/>
  <c r="BK414" i="2"/>
  <c r="J407" i="2"/>
  <c r="BK396" i="2"/>
  <c r="BK393" i="2"/>
  <c r="BK389" i="2"/>
  <c r="BK380" i="2"/>
  <c r="J376" i="2"/>
  <c r="BK375" i="2"/>
  <c r="J370" i="2"/>
  <c r="BK367" i="2"/>
  <c r="J355" i="2"/>
  <c r="BK345" i="2"/>
  <c r="BK341" i="2"/>
  <c r="J335" i="2"/>
  <c r="BK329" i="2"/>
  <c r="J320" i="2"/>
  <c r="J317" i="2"/>
  <c r="J313" i="2"/>
  <c r="J308" i="2"/>
  <c r="J305" i="2"/>
  <c r="BK300" i="2"/>
  <c r="BK298" i="2"/>
  <c r="BK295" i="2"/>
  <c r="J290" i="2"/>
  <c r="J286" i="2"/>
  <c r="BK284" i="2"/>
  <c r="BK275" i="2"/>
  <c r="J271" i="2"/>
  <c r="J266" i="2"/>
  <c r="BK261" i="2"/>
  <c r="BK257" i="2"/>
  <c r="BK252" i="2"/>
  <c r="BK244" i="2"/>
  <c r="BK238" i="2"/>
  <c r="BK235" i="2"/>
  <c r="J224" i="2"/>
  <c r="J219" i="2"/>
  <c r="BK216" i="2"/>
  <c r="J209" i="2"/>
  <c r="J254" i="3"/>
  <c r="BK223" i="3"/>
  <c r="BK219" i="3"/>
  <c r="BK214" i="3"/>
  <c r="J213" i="3"/>
  <c r="J209" i="3"/>
  <c r="J197" i="3"/>
  <c r="BK189" i="3"/>
  <c r="J182" i="3"/>
  <c r="J175" i="3"/>
  <c r="J167" i="3"/>
  <c r="BK162" i="3"/>
  <c r="BK142" i="3"/>
  <c r="BK471" i="2"/>
  <c r="J466" i="2"/>
  <c r="J453" i="2"/>
  <c r="BK445" i="2"/>
  <c r="J445" i="2"/>
  <c r="BK439" i="2"/>
  <c r="BK433" i="2"/>
  <c r="J425" i="2"/>
  <c r="BK424" i="2"/>
  <c r="BK417" i="2"/>
  <c r="BK410" i="2"/>
  <c r="J403" i="2"/>
  <c r="J400" i="2"/>
  <c r="J396" i="2"/>
  <c r="J386" i="2"/>
  <c r="BK383" i="2"/>
  <c r="BK370" i="2"/>
  <c r="BK362" i="2"/>
  <c r="BK359" i="2"/>
  <c r="BK335" i="2"/>
  <c r="J332" i="2"/>
  <c r="BK326" i="2"/>
  <c r="BK323" i="2"/>
  <c r="J323" i="2"/>
  <c r="BK320" i="2"/>
  <c r="BK313" i="2"/>
  <c r="J302" i="2"/>
  <c r="BK297" i="2"/>
  <c r="BK296" i="2"/>
  <c r="J294" i="2"/>
  <c r="BK290" i="2"/>
  <c r="BK286" i="2"/>
  <c r="J284" i="2"/>
  <c r="BK279" i="2"/>
  <c r="J275" i="2"/>
  <c r="BK271" i="2"/>
  <c r="BK266" i="2"/>
  <c r="J252" i="2"/>
  <c r="BK247" i="2"/>
  <c r="BK245" i="2"/>
  <c r="J243" i="2"/>
  <c r="J238" i="2"/>
  <c r="J232" i="2"/>
  <c r="BK228" i="2"/>
  <c r="J216" i="2"/>
  <c r="J213" i="2"/>
  <c r="BK205" i="2"/>
  <c r="J202" i="2"/>
  <c r="BK197" i="2"/>
  <c r="J193" i="2"/>
  <c r="BK189" i="2"/>
  <c r="BK184" i="2"/>
  <c r="J180" i="2"/>
  <c r="BK176" i="2"/>
  <c r="J173" i="2"/>
  <c r="BK169" i="2"/>
  <c r="BK166" i="2"/>
  <c r="BK162" i="2"/>
  <c r="BK159" i="2"/>
  <c r="BK156" i="2"/>
  <c r="BK152" i="2"/>
  <c r="J146" i="2"/>
  <c r="BK142" i="2"/>
  <c r="J138" i="2"/>
  <c r="J134" i="2"/>
  <c r="R122" i="4" l="1"/>
  <c r="R121" i="4" s="1"/>
  <c r="BK133" i="2"/>
  <c r="J133" i="2"/>
  <c r="J98" i="2"/>
  <c r="R133" i="2"/>
  <c r="BK179" i="2"/>
  <c r="J179" i="2"/>
  <c r="J99" i="2"/>
  <c r="R179" i="2"/>
  <c r="BK192" i="2"/>
  <c r="J192" i="2" s="1"/>
  <c r="J100" i="2" s="1"/>
  <c r="T192" i="2"/>
  <c r="P227" i="2"/>
  <c r="P270" i="2"/>
  <c r="R270" i="2"/>
  <c r="T270" i="2"/>
  <c r="BK283" i="2"/>
  <c r="J283" i="2" s="1"/>
  <c r="J103" i="2" s="1"/>
  <c r="BK289" i="2"/>
  <c r="J289" i="2" s="1"/>
  <c r="J104" i="2" s="1"/>
  <c r="BK374" i="2"/>
  <c r="J374" i="2"/>
  <c r="J105" i="2" s="1"/>
  <c r="T395" i="2"/>
  <c r="BK438" i="2"/>
  <c r="J438" i="2"/>
  <c r="J110" i="2" s="1"/>
  <c r="T133" i="2"/>
  <c r="P179" i="2"/>
  <c r="T179" i="2"/>
  <c r="P192" i="2"/>
  <c r="R192" i="2"/>
  <c r="BK227" i="2"/>
  <c r="J227" i="2"/>
  <c r="J101" i="2" s="1"/>
  <c r="R227" i="2"/>
  <c r="T227" i="2"/>
  <c r="BK270" i="2"/>
  <c r="J270" i="2" s="1"/>
  <c r="J102" i="2" s="1"/>
  <c r="R283" i="2"/>
  <c r="T289" i="2"/>
  <c r="P374" i="2"/>
  <c r="R395" i="2"/>
  <c r="T432" i="2"/>
  <c r="T438" i="2"/>
  <c r="P128" i="3"/>
  <c r="T128" i="3"/>
  <c r="R154" i="3"/>
  <c r="P240" i="3"/>
  <c r="T240" i="3"/>
  <c r="T270" i="3"/>
  <c r="R342" i="3"/>
  <c r="R341" i="3"/>
  <c r="P133" i="2"/>
  <c r="P283" i="2"/>
  <c r="P289" i="2"/>
  <c r="R374" i="2"/>
  <c r="BK395" i="2"/>
  <c r="BK394" i="2"/>
  <c r="J394" i="2"/>
  <c r="J107" i="2"/>
  <c r="BK432" i="2"/>
  <c r="J432" i="2"/>
  <c r="J109" i="2"/>
  <c r="R432" i="2"/>
  <c r="R438" i="2"/>
  <c r="BK154" i="3"/>
  <c r="J154" i="3" s="1"/>
  <c r="J100" i="3" s="1"/>
  <c r="T154" i="3"/>
  <c r="BK270" i="3"/>
  <c r="J270" i="3" s="1"/>
  <c r="J103" i="3" s="1"/>
  <c r="P270" i="3"/>
  <c r="BK342" i="3"/>
  <c r="BK341" i="3" s="1"/>
  <c r="J341" i="3" s="1"/>
  <c r="J104" i="3" s="1"/>
  <c r="T283" i="2"/>
  <c r="R289" i="2"/>
  <c r="T374" i="2"/>
  <c r="P395" i="2"/>
  <c r="P432" i="2"/>
  <c r="P438" i="2"/>
  <c r="BK128" i="3"/>
  <c r="J128" i="3" s="1"/>
  <c r="J98" i="3" s="1"/>
  <c r="R128" i="3"/>
  <c r="P154" i="3"/>
  <c r="BK240" i="3"/>
  <c r="J240" i="3" s="1"/>
  <c r="J102" i="3" s="1"/>
  <c r="R240" i="3"/>
  <c r="R270" i="3"/>
  <c r="P342" i="3"/>
  <c r="P341" i="3"/>
  <c r="T342" i="3"/>
  <c r="T341" i="3" s="1"/>
  <c r="E85" i="2"/>
  <c r="F92" i="2"/>
  <c r="F127" i="2"/>
  <c r="BE142" i="2"/>
  <c r="BE152" i="2"/>
  <c r="BE162" i="2"/>
  <c r="BE166" i="2"/>
  <c r="BE169" i="2"/>
  <c r="BE173" i="2"/>
  <c r="BE202" i="2"/>
  <c r="BE209" i="2"/>
  <c r="BE235" i="2"/>
  <c r="BE238" i="2"/>
  <c r="BE244" i="2"/>
  <c r="BE252" i="2"/>
  <c r="BE261" i="2"/>
  <c r="BE295" i="2"/>
  <c r="BE300" i="2"/>
  <c r="BE308" i="2"/>
  <c r="BE317" i="2"/>
  <c r="BE329" i="2"/>
  <c r="BE335" i="2"/>
  <c r="BE345" i="2"/>
  <c r="BE355" i="2"/>
  <c r="BE367" i="2"/>
  <c r="BE375" i="2"/>
  <c r="BE389" i="2"/>
  <c r="BE400" i="2"/>
  <c r="BE407" i="2"/>
  <c r="BE410" i="2"/>
  <c r="BE424" i="2"/>
  <c r="BE429" i="2"/>
  <c r="BE435" i="2"/>
  <c r="BE461" i="2"/>
  <c r="BK392" i="2"/>
  <c r="J392" i="2" s="1"/>
  <c r="J106" i="2" s="1"/>
  <c r="BK481" i="2"/>
  <c r="J481" i="2"/>
  <c r="J111" i="2" s="1"/>
  <c r="E85" i="3"/>
  <c r="F91" i="3"/>
  <c r="F92" i="3"/>
  <c r="J123" i="3"/>
  <c r="BE171" i="3"/>
  <c r="BE201" i="3"/>
  <c r="BE227" i="3"/>
  <c r="BE231" i="3"/>
  <c r="BE241" i="3"/>
  <c r="BE246" i="3"/>
  <c r="BE213" i="2"/>
  <c r="BE219" i="2"/>
  <c r="BE224" i="2"/>
  <c r="BE232" i="2"/>
  <c r="BE279" i="2"/>
  <c r="BE286" i="2"/>
  <c r="BE290" i="2"/>
  <c r="BE294" i="2"/>
  <c r="BE297" i="2"/>
  <c r="BE298" i="2"/>
  <c r="BE302" i="2"/>
  <c r="BE305" i="2"/>
  <c r="BE323" i="2"/>
  <c r="BE332" i="2"/>
  <c r="BE359" i="2"/>
  <c r="BE362" i="2"/>
  <c r="BE370" i="2"/>
  <c r="BE380" i="2"/>
  <c r="BE386" i="2"/>
  <c r="BE403" i="2"/>
  <c r="BE414" i="2"/>
  <c r="BE417" i="2"/>
  <c r="BE421" i="2"/>
  <c r="BE425" i="2"/>
  <c r="BE445" i="2"/>
  <c r="BE466" i="2"/>
  <c r="BE471" i="2"/>
  <c r="BE476" i="2"/>
  <c r="BE482" i="2"/>
  <c r="J120" i="3"/>
  <c r="BE142" i="3"/>
  <c r="BE162" i="3"/>
  <c r="BE182" i="3"/>
  <c r="BE262" i="3"/>
  <c r="BE275" i="3"/>
  <c r="BE300" i="3"/>
  <c r="BE325" i="3"/>
  <c r="J89" i="4"/>
  <c r="J91" i="4"/>
  <c r="J92" i="4"/>
  <c r="F118" i="4"/>
  <c r="J89" i="2"/>
  <c r="J91" i="2"/>
  <c r="J92" i="2"/>
  <c r="BE134" i="2"/>
  <c r="BE138" i="2"/>
  <c r="BE146" i="2"/>
  <c r="BE156" i="2"/>
  <c r="BE159" i="2"/>
  <c r="BE176" i="2"/>
  <c r="BE180" i="2"/>
  <c r="BE184" i="2"/>
  <c r="BE189" i="2"/>
  <c r="BE193" i="2"/>
  <c r="BE197" i="2"/>
  <c r="BE205" i="2"/>
  <c r="BE216" i="2"/>
  <c r="BE228" i="2"/>
  <c r="BE243" i="2"/>
  <c r="BE245" i="2"/>
  <c r="BE247" i="2"/>
  <c r="BE257" i="2"/>
  <c r="BE266" i="2"/>
  <c r="BE271" i="2"/>
  <c r="BE275" i="2"/>
  <c r="BE284" i="2"/>
  <c r="BE296" i="2"/>
  <c r="BE313" i="2"/>
  <c r="BE320" i="2"/>
  <c r="BE326" i="2"/>
  <c r="BE341" i="2"/>
  <c r="BE376" i="2"/>
  <c r="BE383" i="2"/>
  <c r="BE393" i="2"/>
  <c r="BE396" i="2"/>
  <c r="BE433" i="2"/>
  <c r="BE439" i="2"/>
  <c r="BE453" i="2"/>
  <c r="BE133" i="3"/>
  <c r="BE147" i="3"/>
  <c r="BE175" i="3"/>
  <c r="BE209" i="3"/>
  <c r="BE213" i="3"/>
  <c r="BE214" i="3"/>
  <c r="BE235" i="3"/>
  <c r="BE250" i="3"/>
  <c r="BE254" i="3"/>
  <c r="BE266" i="3"/>
  <c r="BE283" i="3"/>
  <c r="BE291" i="3"/>
  <c r="BE296" i="3"/>
  <c r="BE304" i="3"/>
  <c r="BE308" i="3"/>
  <c r="BE319" i="3"/>
  <c r="BE335" i="3"/>
  <c r="BE347" i="3"/>
  <c r="BE358" i="3"/>
  <c r="BK351" i="3"/>
  <c r="J351" i="3" s="1"/>
  <c r="J106" i="3" s="1"/>
  <c r="F117" i="4"/>
  <c r="BE124" i="4"/>
  <c r="BE127" i="4"/>
  <c r="BE132" i="4"/>
  <c r="J91" i="3"/>
  <c r="BE129" i="3"/>
  <c r="BE138" i="3"/>
  <c r="BE155" i="3"/>
  <c r="BE167" i="3"/>
  <c r="BE189" i="3"/>
  <c r="BE193" i="3"/>
  <c r="BE197" i="3"/>
  <c r="BE205" i="3"/>
  <c r="BE219" i="3"/>
  <c r="BE223" i="3"/>
  <c r="BE258" i="3"/>
  <c r="BE271" i="3"/>
  <c r="BE279" i="3"/>
  <c r="BE287" i="3"/>
  <c r="BE313" i="3"/>
  <c r="BE331" i="3"/>
  <c r="BE343" i="3"/>
  <c r="BE352" i="3"/>
  <c r="BK137" i="3"/>
  <c r="J137" i="3"/>
  <c r="J99" i="3" s="1"/>
  <c r="E85" i="4"/>
  <c r="BE129" i="4"/>
  <c r="BK123" i="4"/>
  <c r="J123" i="4" s="1"/>
  <c r="J98" i="4" s="1"/>
  <c r="BK126" i="4"/>
  <c r="J126" i="4"/>
  <c r="J99" i="4" s="1"/>
  <c r="BK128" i="4"/>
  <c r="J128" i="4" s="1"/>
  <c r="J100" i="4" s="1"/>
  <c r="BK131" i="4"/>
  <c r="J131" i="4" s="1"/>
  <c r="J101" i="4" s="1"/>
  <c r="F36" i="2"/>
  <c r="BC95" i="1" s="1"/>
  <c r="F35" i="4"/>
  <c r="BB97" i="1" s="1"/>
  <c r="F36" i="4"/>
  <c r="BC97" i="1" s="1"/>
  <c r="F36" i="3"/>
  <c r="BC96" i="1" s="1"/>
  <c r="F37" i="4"/>
  <c r="BD97" i="1" s="1"/>
  <c r="F34" i="2"/>
  <c r="BA95" i="1" s="1"/>
  <c r="J34" i="3"/>
  <c r="AW96" i="1" s="1"/>
  <c r="J34" i="2"/>
  <c r="AW95" i="1" s="1"/>
  <c r="F35" i="2"/>
  <c r="BB95" i="1" s="1"/>
  <c r="J34" i="4"/>
  <c r="AW97" i="1" s="1"/>
  <c r="F37" i="2"/>
  <c r="BD95" i="1" s="1"/>
  <c r="F35" i="3"/>
  <c r="BB96" i="1" s="1"/>
  <c r="F34" i="3"/>
  <c r="BA96" i="1" s="1"/>
  <c r="F37" i="3"/>
  <c r="BD96" i="1" s="1"/>
  <c r="F34" i="4"/>
  <c r="BA97" i="1" s="1"/>
  <c r="R394" i="2" l="1"/>
  <c r="R132" i="2"/>
  <c r="R131" i="2"/>
  <c r="R127" i="3"/>
  <c r="R126" i="3" s="1"/>
  <c r="P127" i="3"/>
  <c r="P126" i="3"/>
  <c r="AU96" i="1"/>
  <c r="T132" i="2"/>
  <c r="T394" i="2"/>
  <c r="P394" i="2"/>
  <c r="P132" i="2"/>
  <c r="P131" i="2" s="1"/>
  <c r="AU95" i="1" s="1"/>
  <c r="T127" i="3"/>
  <c r="T126" i="3"/>
  <c r="BK132" i="2"/>
  <c r="J132" i="2" s="1"/>
  <c r="J97" i="2" s="1"/>
  <c r="J342" i="3"/>
  <c r="J105" i="3" s="1"/>
  <c r="J395" i="2"/>
  <c r="J108" i="2"/>
  <c r="BK127" i="3"/>
  <c r="BK126" i="3" s="1"/>
  <c r="J126" i="3" s="1"/>
  <c r="J96" i="3" s="1"/>
  <c r="BK122" i="4"/>
  <c r="BK121" i="4" s="1"/>
  <c r="J121" i="4" s="1"/>
  <c r="J30" i="4" s="1"/>
  <c r="AG97" i="1" s="1"/>
  <c r="J33" i="2"/>
  <c r="AV95" i="1" s="1"/>
  <c r="AT95" i="1" s="1"/>
  <c r="BB94" i="1"/>
  <c r="W31" i="1"/>
  <c r="F33" i="4"/>
  <c r="AZ97" i="1"/>
  <c r="BD94" i="1"/>
  <c r="W33" i="1"/>
  <c r="F33" i="3"/>
  <c r="AZ96" i="1" s="1"/>
  <c r="J33" i="4"/>
  <c r="AV97" i="1"/>
  <c r="AT97" i="1" s="1"/>
  <c r="J33" i="3"/>
  <c r="AV96" i="1"/>
  <c r="AT96" i="1"/>
  <c r="BC94" i="1"/>
  <c r="W32" i="1"/>
  <c r="BA94" i="1"/>
  <c r="AW94" i="1"/>
  <c r="AK30" i="1" s="1"/>
  <c r="F33" i="2"/>
  <c r="AZ95" i="1" s="1"/>
  <c r="T131" i="2" l="1"/>
  <c r="J39" i="4"/>
  <c r="BK131" i="2"/>
  <c r="J131" i="2"/>
  <c r="J30" i="2" s="1"/>
  <c r="AG95" i="1" s="1"/>
  <c r="AN95" i="1" s="1"/>
  <c r="J127" i="3"/>
  <c r="J97" i="3"/>
  <c r="J96" i="4"/>
  <c r="J122" i="4"/>
  <c r="J97" i="4" s="1"/>
  <c r="AN97" i="1"/>
  <c r="AU94" i="1"/>
  <c r="AX94" i="1"/>
  <c r="AZ94" i="1"/>
  <c r="W29" i="1" s="1"/>
  <c r="W30" i="1"/>
  <c r="J30" i="3"/>
  <c r="AG96" i="1" s="1"/>
  <c r="AN96" i="1" s="1"/>
  <c r="AY94" i="1"/>
  <c r="J96" i="2" l="1"/>
  <c r="J39" i="3"/>
  <c r="J39" i="2"/>
  <c r="AV94" i="1"/>
  <c r="AK29" i="1" s="1"/>
  <c r="AG94" i="1"/>
  <c r="AT94" i="1" l="1"/>
  <c r="AK26" i="1"/>
  <c r="AK35" i="1"/>
  <c r="AN94" i="1" l="1"/>
</calcChain>
</file>

<file path=xl/sharedStrings.xml><?xml version="1.0" encoding="utf-8"?>
<sst xmlns="http://schemas.openxmlformats.org/spreadsheetml/2006/main" count="6698" uniqueCount="849">
  <si>
    <t>Export Komplet</t>
  </si>
  <si>
    <t/>
  </si>
  <si>
    <t>2.0</t>
  </si>
  <si>
    <t>ZAMOK</t>
  </si>
  <si>
    <t>False</t>
  </si>
  <si>
    <t>{bcd14b88-4eb2-403e-a0b2-d1f66168eb55}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</si>
  <si>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</si>
  <si>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</si>
  <si>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</si>
  <si>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</si>
  <si>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</si>
  <si>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</si>
  <si>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</si>
  <si>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</si>
  <si>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IMPORT_3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</si>
  <si>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</si>
  <si>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</si>
  <si>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v km 20,624 na trati Hlubočky - Domašov</t>
  </si>
  <si>
    <t>KSO:</t>
  </si>
  <si>
    <t>CC-CZ:</t>
  </si>
  <si>
    <t>Místo:</t>
  </si>
  <si>
    <t>Hrubá Voda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</si>
  <si>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</si>
  <si>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</si>
  <si>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</si>
  <si>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</si>
  <si>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</si>
  <si>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</si>
  <si>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</si>
  <si>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</si>
  <si>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</si>
  <si>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</si>
  <si>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</si>
  <si>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</si>
  <si>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</si>
  <si>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</si>
  <si>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</si>
  <si>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</si>
  <si>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</si>
  <si>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</si>
  <si>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</si>
  <si>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</si>
  <si>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</si>
  <si>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</si>
  <si>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</si>
  <si>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</si>
  <si>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</si>
  <si>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</si>
  <si>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</si>
  <si>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</si>
  <si>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</si>
  <si>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</si>
  <si>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</si>
  <si>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</si>
  <si>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</si>
  <si>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</si>
  <si>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</si>
  <si>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</si>
  <si>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</si>
  <si>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</si>
  <si>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</si>
  <si>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</si>
  <si>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</si>
  <si>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</si>
  <si>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</si>
  <si>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</si>
  <si>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</si>
  <si>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</si>
  <si>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</si>
  <si>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</si>
  <si>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</si>
  <si>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</si>
  <si>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</si>
  <si>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</si>
  <si>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</si>
  <si>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</si>
  <si>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</si>
  <si>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</si>
  <si>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</si>
  <si>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Most v km 20,624</t>
  </si>
  <si>
    <t>STA</t>
  </si>
  <si>
    <t>1</t>
  </si>
  <si>
    <t>{1774a2f5-de88-4a01-a6ca-25ed0ec1d113}</t>
  </si>
  <si>
    <t>2</t>
  </si>
  <si>
    <t>SO 02</t>
  </si>
  <si>
    <t>Úprava železniční...</t>
  </si>
  <si>
    <t>{105fa6e8-e659-4d43-a097-74bb3907cfdd}</t>
  </si>
  <si>
    <t>VRN</t>
  </si>
  <si>
    <t>Vedlejší rozpočtové...</t>
  </si>
  <si>
    <t>{3c06529f-160a-48ec-96ac-7c7d88570391}</t>
  </si>
  <si>
    <t>KRYCÍ LIST SOUPISU PRACÍ</t>
  </si>
  <si>
    <t>Objekt:</t>
  </si>
  <si>
    <t>SO 01 - Most v km 20,624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</si>
  <si>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</si>
  <si>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</si>
  <si>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</si>
  <si>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</si>
  <si>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</si>
  <si>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</si>
  <si>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</si>
  <si>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</si>
  <si>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</si>
  <si>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</si>
  <si>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</si>
  <si>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</si>
  <si>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</si>
  <si>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</si>
  <si>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</si>
  <si>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</si>
  <si>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</si>
  <si>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742 - Elektroinstalace - slaboproud</t>
  </si>
  <si>
    <t xml:space="preserve">    789 - Povrchové úpravy ocelových konstrukcí a technologických zařízení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</si>
  <si>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</si>
  <si>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</si>
  <si>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</si>
  <si>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</si>
  <si>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</si>
  <si>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</si>
  <si>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</si>
  <si>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</si>
  <si>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</si>
  <si>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</si>
  <si>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</si>
  <si>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</si>
  <si>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</si>
  <si>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</si>
  <si>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</si>
  <si>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</si>
  <si>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</si>
  <si>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</si>
  <si>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</si>
  <si>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</si>
  <si>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</si>
  <si>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</si>
  <si>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4</t>
  </si>
  <si>
    <t>VV</t>
  </si>
  <si>
    <t>"dle TZ, odstranění náletových dřevin a vegetace kolem křídel"</t>
  </si>
  <si>
    <t>"předpoklad" 270,00</t>
  </si>
  <si>
    <t>Součet</t>
  </si>
  <si>
    <t>122151101</t>
  </si>
  <si>
    <t>Odkopávky a prokopávky nezapažené v hornině třídy těžitelnosti I, skupiny 1 a 2 objem do 20 m3 strojně</t>
  </si>
  <si>
    <t>m3</t>
  </si>
  <si>
    <t>"dle přílohy 2.2</t>
  </si>
  <si>
    <t>"odpopávky pro odláždění" 1,50*1,50*0,30</t>
  </si>
  <si>
    <t>3</t>
  </si>
  <si>
    <t>122151402</t>
  </si>
  <si>
    <t>Vykopávky v zemníku na suchu v hornině třídy těžitelnosti I, skupiny 1 a 2 objem do 50 m3 strojně</t>
  </si>
  <si>
    <t>6</t>
  </si>
  <si>
    <t>"zemina z deponie na zpětné zásypy"</t>
  </si>
  <si>
    <t>"dle pol. 162351" 14,07</t>
  </si>
  <si>
    <t>131251104</t>
  </si>
  <si>
    <t>Hloubení jam nezapažených v hornině třídy těžitelnosti I, skupiny 3 objem do 500 m3 strojně</t>
  </si>
  <si>
    <t>8</t>
  </si>
  <si>
    <t>"výkop pro příčnou drenáž"</t>
  </si>
  <si>
    <t>"měřeno digitálně" 10,00*0,50*1,00</t>
  </si>
  <si>
    <t>"přibetonávka" 5,00</t>
  </si>
  <si>
    <t>"římsy" 4,07</t>
  </si>
  <si>
    <t>5</t>
  </si>
  <si>
    <t>162351103</t>
  </si>
  <si>
    <t>Vodorovné přemístění do 500 m výkopku/sypaniny z horniny třídy těžitelnosti I, skupiny 1 až 3</t>
  </si>
  <si>
    <t>10</t>
  </si>
  <si>
    <t>"uložení zeminy pro zpětné zásypy na deponii"</t>
  </si>
  <si>
    <t>"dle pol. 174101"   14,07</t>
  </si>
  <si>
    <t>162751117</t>
  </si>
  <si>
    <t>Vodorovné přemístění do 10000 m výkopku/sypaniny z horniny třídy těžitelnosti I, skupiny 1 až 3</t>
  </si>
  <si>
    <t>12</t>
  </si>
  <si>
    <t>"dle pol. 122151"  0,675</t>
  </si>
  <si>
    <t>7</t>
  </si>
  <si>
    <t>162751119</t>
  </si>
  <si>
    <t>Příplatek k vodorovnému přemístění výkopku/sypaniny z horniny třídy těžitelnosti I, skupiny 1 až 3 ZKD 1000 m přes 10000 m</t>
  </si>
  <si>
    <t>14</t>
  </si>
  <si>
    <t>"odvoz na skládku ve vzdálenosti 20 km" 10,00*0,675</t>
  </si>
  <si>
    <t>171201201</t>
  </si>
  <si>
    <t>Uložení sypaniny na skládky nebo meziskládky</t>
  </si>
  <si>
    <t>16</t>
  </si>
  <si>
    <t xml:space="preserve">"dle pol. 116275" </t>
  </si>
  <si>
    <t>0,675</t>
  </si>
  <si>
    <t>9</t>
  </si>
  <si>
    <t>171201221</t>
  </si>
  <si>
    <t>Poplatek za uložení na skládce (skládkovné) zeminy a kamení kód odpadu 17 05 04</t>
  </si>
  <si>
    <t>t</t>
  </si>
  <si>
    <t>18</t>
  </si>
  <si>
    <t>"dle pol. 171201201" 0,675*1,90</t>
  </si>
  <si>
    <t>174101101</t>
  </si>
  <si>
    <t>Zásyp jam, šachet rýh nebo kolem objektů sypaninou se zhutněním</t>
  </si>
  <si>
    <t>20</t>
  </si>
  <si>
    <t>"zpětné zásypy"</t>
  </si>
  <si>
    <t>"dle pol. 122151" 14,07</t>
  </si>
  <si>
    <t>11</t>
  </si>
  <si>
    <t>183405211</t>
  </si>
  <si>
    <t>Výsev trávníku hydroosevem na ornici</t>
  </si>
  <si>
    <t>22</t>
  </si>
  <si>
    <t>"zatravnění, předpoklad" 8,00</t>
  </si>
  <si>
    <t>M</t>
  </si>
  <si>
    <t>00572470</t>
  </si>
  <si>
    <t>osivo směs travní univerzál</t>
  </si>
  <si>
    <t>kg</t>
  </si>
  <si>
    <t>24</t>
  </si>
  <si>
    <t>8*0,025 "Přepočtené koeficientem množství</t>
  </si>
  <si>
    <t>Zakládání</t>
  </si>
  <si>
    <t>13</t>
  </si>
  <si>
    <t>212752102</t>
  </si>
  <si>
    <t>Trativod z drenážních trubek korugovaných PE-HD SN 4 perforace 360° včetně lože otevřený výkop DN 150 pro liniové stavby</t>
  </si>
  <si>
    <t>m</t>
  </si>
  <si>
    <t>26</t>
  </si>
  <si>
    <t>"dle přílohy 2.2"</t>
  </si>
  <si>
    <t>"zřízení příčného trativodu DN 150 s obetonováním a štěrkodrtí" 10,50</t>
  </si>
  <si>
    <t>211971121</t>
  </si>
  <si>
    <t>Zřízení opláštění žeber nebo trativodů geotextilií v rýze nebo zářezu sklonu přes 1:2 š do 2,5 m</t>
  </si>
  <si>
    <t>28</t>
  </si>
  <si>
    <t>"opláštění trativodu geotextilií 600g/m2"</t>
  </si>
  <si>
    <t>10,50*0,50</t>
  </si>
  <si>
    <t>69311178</t>
  </si>
  <si>
    <t>geotextilie PP s ÚV stabilizací 600g/m2</t>
  </si>
  <si>
    <t>30</t>
  </si>
  <si>
    <t>5,25*1,05 "Přepočtené koeficientem množství</t>
  </si>
  <si>
    <t>Svislé a kompletní konstrukce</t>
  </si>
  <si>
    <t>317321118</t>
  </si>
  <si>
    <t>Mostní římsy ze ŽB C 30/37</t>
  </si>
  <si>
    <t>32</t>
  </si>
  <si>
    <t>"dle přílohy 2.7"</t>
  </si>
  <si>
    <t>"římsy C30/37"  0,3*(3,70+3,65)</t>
  </si>
  <si>
    <t>17</t>
  </si>
  <si>
    <t>317361116</t>
  </si>
  <si>
    <t>Výztuž mostních říms z betonářské oceli 10 505</t>
  </si>
  <si>
    <t>34</t>
  </si>
  <si>
    <t>"dle přílohy 2.8"</t>
  </si>
  <si>
    <t>"výztuž říms a kotvící výztuž"</t>
  </si>
  <si>
    <t>324,10/1000</t>
  </si>
  <si>
    <t>R334214111</t>
  </si>
  <si>
    <t>Kotvení betonové přibetonávky mostů tl do 150 mm betonářskou výztuží</t>
  </si>
  <si>
    <t>36</t>
  </si>
  <si>
    <t>"kotvení nové přibetonávky na OP1"  10,20*2,00</t>
  </si>
  <si>
    <t>19</t>
  </si>
  <si>
    <t>334313118</t>
  </si>
  <si>
    <t>Mostní opěry z betonu prostého C 30/37</t>
  </si>
  <si>
    <t>38</t>
  </si>
  <si>
    <t>"betonová přibetonávka na OP1"   10,20*0,15*2,00</t>
  </si>
  <si>
    <t>334361412</t>
  </si>
  <si>
    <t>Výztuž opěr, prahů, křídel, pilířů, sloupů ze svařovaných sítí do 6 kg/m2</t>
  </si>
  <si>
    <t>40</t>
  </si>
  <si>
    <t>"výztuž přibetonávky z kari sítě" 5,39*25,00/1000</t>
  </si>
  <si>
    <t>334351111</t>
  </si>
  <si>
    <t>Bednění systémové mostních opěr a úložných prahů z překližek pro prostý beton - zřízení</t>
  </si>
  <si>
    <t>42</t>
  </si>
  <si>
    <t>"bednění nové přibetonávky na OP1"  10,20*2,00</t>
  </si>
  <si>
    <t>334351211</t>
  </si>
  <si>
    <t>Bednění systémové mostních opěr a úložných prahů z překližek - odstranění</t>
  </si>
  <si>
    <t>44</t>
  </si>
  <si>
    <t>"dle pol. zřízení" 20,40</t>
  </si>
  <si>
    <t>23</t>
  </si>
  <si>
    <t>R317171126</t>
  </si>
  <si>
    <t>Kotvení monolitického betonu římsy do mostovky do vývrtu</t>
  </si>
  <si>
    <t>kus</t>
  </si>
  <si>
    <t>46</t>
  </si>
  <si>
    <t>"dodatečně vlepovaná výztuž dl. 600mm do vrtů pr. 20mm dl. 300mm chem. kotvou"</t>
  </si>
  <si>
    <t>26,00</t>
  </si>
  <si>
    <t>R317353121</t>
  </si>
  <si>
    <t>Zřízení a odstranění bednění systémového mostních říms ze ŽB vč. pomocných konstrukcí</t>
  </si>
  <si>
    <t>48</t>
  </si>
  <si>
    <t>"bednění říms" 2*0,45*3,65+2*0,45*0,75+2*3,70*0,45+2*0,45*0,75</t>
  </si>
  <si>
    <t>Vodorovné konstrukce</t>
  </si>
  <si>
    <t>25</t>
  </si>
  <si>
    <t>421941211</t>
  </si>
  <si>
    <t>Výroba podlah z plechů s výztuhami při opravě mostu</t>
  </si>
  <si>
    <t>50</t>
  </si>
  <si>
    <t>"oprava pochozích plechů - seřezání a očetření řezů podlah"</t>
  </si>
  <si>
    <t>"Předpoklad - většina středových a hlavových podlah, rezerva pro část chodníkových" 80</t>
  </si>
  <si>
    <t>423905211</t>
  </si>
  <si>
    <t>Zdvih nebo spuštění pole z tyčových dílců do 5000 kN</t>
  </si>
  <si>
    <t>52</t>
  </si>
  <si>
    <t>"zdvižení NK" 1+1</t>
  </si>
  <si>
    <t>92</t>
  </si>
  <si>
    <t>429172112</t>
  </si>
  <si>
    <t>Výroba ocelových prvků pro opravu mostů šroubovaných nebo svařovaných přes 100 kg</t>
  </si>
  <si>
    <t>799269245</t>
  </si>
  <si>
    <t>"dle příl. 2.10"</t>
  </si>
  <si>
    <t>"výměna prvků nosné konstrukce"  5099,26</t>
  </si>
  <si>
    <t>93</t>
  </si>
  <si>
    <t>429172212</t>
  </si>
  <si>
    <t>Montáž ocelových prvků pro opravu mostů šroubovaných nebo svařovaných přes 100 kg</t>
  </si>
  <si>
    <t>-2010769074</t>
  </si>
  <si>
    <t>"montážní položky"   477,57</t>
  </si>
  <si>
    <t>106</t>
  </si>
  <si>
    <t>963071122</t>
  </si>
  <si>
    <t>Demontáž ocelových prvků mostů nýtovaných přes 100 kg</t>
  </si>
  <si>
    <t>1560694206</t>
  </si>
  <si>
    <t>96</t>
  </si>
  <si>
    <t>30910003</t>
  </si>
  <si>
    <t>šroub vysokopevnostní HRC s maticí a podložkou M20x70</t>
  </si>
  <si>
    <t>100 kus</t>
  </si>
  <si>
    <t>759092133</t>
  </si>
  <si>
    <t>97</t>
  </si>
  <si>
    <t>13611232</t>
  </si>
  <si>
    <t>plech ocelový hladký jakost S235JR tl 12mm tabule</t>
  </si>
  <si>
    <t>2046041848</t>
  </si>
  <si>
    <t>"Položka zahrnuje plechy všech ltoušťek" 5,1</t>
  </si>
  <si>
    <t>27</t>
  </si>
  <si>
    <t>451475121</t>
  </si>
  <si>
    <t>Podkladní vrstva plastbetonová samonivelační první vrstva tl 10 mm</t>
  </si>
  <si>
    <t>54</t>
  </si>
  <si>
    <t>"dle přílohy 2.6"</t>
  </si>
  <si>
    <t>"podlití pozednic plastbetonem tl. 20mm"</t>
  </si>
  <si>
    <t>2*2*0,28*0,68</t>
  </si>
  <si>
    <t>451475122</t>
  </si>
  <si>
    <t>Podkladní vrstva plastbetonová samonivelační každá další vrstva tl 10 mm</t>
  </si>
  <si>
    <t>56</t>
  </si>
  <si>
    <t>29</t>
  </si>
  <si>
    <t>457311116</t>
  </si>
  <si>
    <t>Vyrovnávací nebo spádový beton C 20/25 včetně úpravy povrchu</t>
  </si>
  <si>
    <t>58</t>
  </si>
  <si>
    <t>"dle TZ, výpočtů projektanta"</t>
  </si>
  <si>
    <t>"podklad. beton trativodu"  1,30</t>
  </si>
  <si>
    <t>R421941411</t>
  </si>
  <si>
    <t>Demontáž a zpětná montáž podlah z plechu s výztuhami při revizi ocelových mostů vč. těsnění</t>
  </si>
  <si>
    <t>60</t>
  </si>
  <si>
    <t>"oprava pochozích plechů - demontáž a zpětná montáž"</t>
  </si>
  <si>
    <t>"Položka v sobě zahrnuje i rezervu pro nutnou výměnu upevněňovacích a podpůrných prvků"</t>
  </si>
  <si>
    <t>"Všechny středové a hlavové podlah, rezerva pro část chodníkových" 100</t>
  </si>
  <si>
    <t>31</t>
  </si>
  <si>
    <t>465513156</t>
  </si>
  <si>
    <t>Dlažba svahu u opěr z upraveného lomového žulového kamene tl 200 mm do lože C 25/30 pl do 10 m2</t>
  </si>
  <si>
    <t>62</t>
  </si>
  <si>
    <t>"odláždění kolem vyústění trativodu"</t>
  </si>
  <si>
    <t>"dle přílohy 2.2" 1,00*1,00</t>
  </si>
  <si>
    <t>Komunikace pozemní</t>
  </si>
  <si>
    <t>521272311</t>
  </si>
  <si>
    <t>Jednotlivá výměna mostnice</t>
  </si>
  <si>
    <t>64</t>
  </si>
  <si>
    <t>"dle TZ"</t>
  </si>
  <si>
    <t xml:space="preserve">"výměna mostnic 260/240/2500 mm"  68,00 </t>
  </si>
  <si>
    <t>33</t>
  </si>
  <si>
    <t>521272351</t>
  </si>
  <si>
    <t>Jednotlivá výměna pozednice</t>
  </si>
  <si>
    <t>66</t>
  </si>
  <si>
    <t xml:space="preserve">"dle TZ" </t>
  </si>
  <si>
    <t>"výměna pozednice 260/240/2500mm"  2,00</t>
  </si>
  <si>
    <t>60815370</t>
  </si>
  <si>
    <t>mostnice dřevěná impregnovaná olejem DB 240x260mm dl 2,5m</t>
  </si>
  <si>
    <t>68</t>
  </si>
  <si>
    <t>"Položka zahrnuje i materiál na mostnicové klíny"</t>
  </si>
  <si>
    <t>(70+14)*0,156 "Přepočtené koeficientem množství</t>
  </si>
  <si>
    <t>Úpravy povrchů, podlahy a osazování výplní</t>
  </si>
  <si>
    <t>98</t>
  </si>
  <si>
    <t>628613221</t>
  </si>
  <si>
    <t>Protikorozní ochrana OK mostu I. tř.- základní a podkladní epoxidový, vrchní PU nátěr bez metalizace</t>
  </si>
  <si>
    <t>1463824899</t>
  </si>
  <si>
    <t>"dle příl. 2.10" 81,61</t>
  </si>
  <si>
    <t>35</t>
  </si>
  <si>
    <t>628613911</t>
  </si>
  <si>
    <t>Mechanické vyčištění hloubkové koroze mezi jednotlivými prvky OK mostů</t>
  </si>
  <si>
    <t>70</t>
  </si>
  <si>
    <t>"vyčištění koroze mezi stykem úhelníku dolního ztužení"  80,00</t>
  </si>
  <si>
    <t>Ostatní konstrukce a práce, bourání</t>
  </si>
  <si>
    <t>914111111</t>
  </si>
  <si>
    <t>Montáž svislé dopravní značky do velikosti 1 m2 objímkami na sloupek nebo konzolu</t>
  </si>
  <si>
    <t>72</t>
  </si>
  <si>
    <t>"montáž DZ - Pozor zúžený průřez, před i za objektem"  2</t>
  </si>
  <si>
    <t>37</t>
  </si>
  <si>
    <t>40445601</t>
  </si>
  <si>
    <t>výstražné dopravní značky A1-A30, A33 900mm</t>
  </si>
  <si>
    <t>74</t>
  </si>
  <si>
    <t>914531112</t>
  </si>
  <si>
    <t>Montáž konzoly na zeď velikosti do 1 m2 pro uchycení dopravních značek</t>
  </si>
  <si>
    <t>76</t>
  </si>
  <si>
    <t>39</t>
  </si>
  <si>
    <t>40445220</t>
  </si>
  <si>
    <t>držák dopravní značky na stěnu D 60mm</t>
  </si>
  <si>
    <t>78</t>
  </si>
  <si>
    <t>103</t>
  </si>
  <si>
    <t>936171150</t>
  </si>
  <si>
    <t>Demontáž pojistných úhelníků L 160 x 160 x 40 na železničních mostech přímých nebo v oblouku</t>
  </si>
  <si>
    <t>-1820020781</t>
  </si>
  <si>
    <t>100</t>
  </si>
  <si>
    <t>936171211</t>
  </si>
  <si>
    <t>Výroba pojistných úhelníků L 160x100x14 pro kolej S 49 na mostě</t>
  </si>
  <si>
    <t>-1926474543</t>
  </si>
  <si>
    <t>"Rezerva pro poškozené prvky" 40</t>
  </si>
  <si>
    <t>101</t>
  </si>
  <si>
    <t>936171311</t>
  </si>
  <si>
    <t>Montáž pojistných úhelníků L 160x100x14 v koleji S 49 na mostě</t>
  </si>
  <si>
    <t>2112109866</t>
  </si>
  <si>
    <t>"Montáž PÚ je vč. rezervy pro nový upevňovací materiál" 117</t>
  </si>
  <si>
    <t>102</t>
  </si>
  <si>
    <t>13011071</t>
  </si>
  <si>
    <t>úhelník ocelový rovnostranný jakost 11 375 160x160x14mm</t>
  </si>
  <si>
    <t>1882103385</t>
  </si>
  <si>
    <t>"Rezerva pro poškozené prvky - 40 m"</t>
  </si>
  <si>
    <t>"Rozměry přizpůsobit zkutečnosti, dle revizní zprávy je rozměr PÚ 150/100/14 mm" 0,07</t>
  </si>
  <si>
    <t>938905108</t>
  </si>
  <si>
    <t>Údržba OK mostů - jednotlivá výměna nýtu za nýt počtu přes 10 do 50 kusů</t>
  </si>
  <si>
    <t>80</t>
  </si>
  <si>
    <t>"výměna, doplnění chybějících nýtů, předpoklad" 50,00</t>
  </si>
  <si>
    <t>41</t>
  </si>
  <si>
    <t>938905311</t>
  </si>
  <si>
    <t>Údržba OK mostů - očistění, nátěr, namazání ložisek</t>
  </si>
  <si>
    <t>82</t>
  </si>
  <si>
    <t>"očištění, PKO hlavních a podružných ložisek"</t>
  </si>
  <si>
    <t>4+2</t>
  </si>
  <si>
    <t>938905312</t>
  </si>
  <si>
    <t>Údržba OK mostů - vysekání obetonávky ložisek a zalití ložiskových desek</t>
  </si>
  <si>
    <t>84</t>
  </si>
  <si>
    <t>"obsekání úložných desek ložisek a sanace ložisek maltou"  4+2</t>
  </si>
  <si>
    <t>944611111</t>
  </si>
  <si>
    <t>Montáž ochranné plachty z textilie z umělých vláken</t>
  </si>
  <si>
    <t>"zaplachtování pomocného lešení" 39,00*8,00</t>
  </si>
  <si>
    <t>47</t>
  </si>
  <si>
    <t>944611211</t>
  </si>
  <si>
    <t>Příplatek k ochranné plachtě za první a ZKD den použití</t>
  </si>
  <si>
    <t>94</t>
  </si>
  <si>
    <t>"zaplachtování pomocného lešení - 39dní" 39,00*8,00*39</t>
  </si>
  <si>
    <t>944611811</t>
  </si>
  <si>
    <t>Demontáž ochranné plachty z textilie z umělých vláken</t>
  </si>
  <si>
    <t>89</t>
  </si>
  <si>
    <t>946211131</t>
  </si>
  <si>
    <t>Montáž lešení zavěšeného trubkového na potrubních mostech zatížení tř. 3 do 200 kg/m2 v do 10 m</t>
  </si>
  <si>
    <t>-336077821</t>
  </si>
  <si>
    <t>"pomocné lešení" 39,00*8,00</t>
  </si>
  <si>
    <t>90</t>
  </si>
  <si>
    <t>946211231</t>
  </si>
  <si>
    <t>Příplatek k lešení zavěšenému trubkovému na mostech 200 kg/m2 v 10 m za první a ZKD den použití</t>
  </si>
  <si>
    <t>727768217</t>
  </si>
  <si>
    <t>"předpoklad použítí lešení - 39 dní" 39*312,00</t>
  </si>
  <si>
    <t>91</t>
  </si>
  <si>
    <t>946311831</t>
  </si>
  <si>
    <t>Demontáž lešení zavěšeného řadového trubkového zatížení tř. 3 do 200 kg/m2 v do 10 m</t>
  </si>
  <si>
    <t>-1094669149</t>
  </si>
  <si>
    <t>"dle pol. montáže"  312,00</t>
  </si>
  <si>
    <t>963021112</t>
  </si>
  <si>
    <t>Bourání mostní nosné konstrukce z kamene</t>
  </si>
  <si>
    <t>"bourání starých kamenných říms"</t>
  </si>
  <si>
    <t>0,24*(3,70+3,65)</t>
  </si>
  <si>
    <t>"odstranění kamenné přizdívky na OP1"   10,20*0,15*2,00</t>
  </si>
  <si>
    <t>51</t>
  </si>
  <si>
    <t>966075141</t>
  </si>
  <si>
    <t>Odstranění kovového zábradlí vcelku</t>
  </si>
  <si>
    <t>"dle přílohy 2.9"</t>
  </si>
  <si>
    <t>"demontáž pravého zábradlí na OP1 a levého na OP2"  4,70+4,70</t>
  </si>
  <si>
    <t>985121122</t>
  </si>
  <si>
    <t>Tryskání degradovaného betonu stěn a rubu kleneb vodou pod tlakem do 1250 barů</t>
  </si>
  <si>
    <t>104</t>
  </si>
  <si>
    <t>"očištění beton. ploch tlakovou vodou"</t>
  </si>
  <si>
    <t>"měřeno digitálně"</t>
  </si>
  <si>
    <t>"opěra 1"  86,40</t>
  </si>
  <si>
    <t>"křídlo 1P"  13,00</t>
  </si>
  <si>
    <t>"křídlo 1L"  4,00</t>
  </si>
  <si>
    <t>"opěra 2"   86,00</t>
  </si>
  <si>
    <t>"křídlo 2P"   10,00</t>
  </si>
  <si>
    <t>"křídlo 2L"   20,00</t>
  </si>
  <si>
    <t>53</t>
  </si>
  <si>
    <t>985131311</t>
  </si>
  <si>
    <t>Ruční dočištění ploch stěn, rubu kleneb a podlah ocelových kartáči</t>
  </si>
  <si>
    <t>"očištění tryskaných ploch pro reprofilaci sanační maltou (50% čištěných ploch)"  219,40*0,50</t>
  </si>
  <si>
    <t>985142212</t>
  </si>
  <si>
    <t>Vysekání spojovací hmoty ze spár zdiva hl přes 40 mm dl do 12 m/m2</t>
  </si>
  <si>
    <t>108</t>
  </si>
  <si>
    <t>"oprava spár, předpoklad 50% ploch"  219,40*0,50</t>
  </si>
  <si>
    <t>55</t>
  </si>
  <si>
    <t>985221111</t>
  </si>
  <si>
    <t>Doplnění zdiva kamenem do aktivované malty se spárami dl do 6 m/m2</t>
  </si>
  <si>
    <t>110</t>
  </si>
  <si>
    <t xml:space="preserve">"zazdění vysunuté římsy s využitím stavajících vypadnutých kamenných kvádrů" </t>
  </si>
  <si>
    <t>0,6*0,3*0,5</t>
  </si>
  <si>
    <t>985232112</t>
  </si>
  <si>
    <t>Hloubkové spárování zdiva aktivovanou maltou spára hl do 80 mm dl do 12 m/m2</t>
  </si>
  <si>
    <t>112</t>
  </si>
  <si>
    <t>57</t>
  </si>
  <si>
    <t>R9112A11</t>
  </si>
  <si>
    <t>D+M mostního zábradlí s vodor. madly vč. povrchové úpravy</t>
  </si>
  <si>
    <t>114</t>
  </si>
  <si>
    <t>"dle přílohy 2.9, dle výkazu oceli pro zábradlí"</t>
  </si>
  <si>
    <t>346,27</t>
  </si>
  <si>
    <t>997</t>
  </si>
  <si>
    <t>Přesun sutě</t>
  </si>
  <si>
    <t>997013501</t>
  </si>
  <si>
    <t>Odvoz suti a vybouraných hmot na skládku nebo meziskládku do 1 km se složením</t>
  </si>
  <si>
    <t>120</t>
  </si>
  <si>
    <t>61</t>
  </si>
  <si>
    <t>997013509</t>
  </si>
  <si>
    <t>Příplatek k odvozu suti a vybouraných hmot na skládku ZKD 1 km přes 1 km</t>
  </si>
  <si>
    <t>122</t>
  </si>
  <si>
    <t>"odvoz suti na skládku ve vzdálenosti 20 km"</t>
  </si>
  <si>
    <t>19,00*40,649</t>
  </si>
  <si>
    <t>997013655</t>
  </si>
  <si>
    <t>124</t>
  </si>
  <si>
    <t>"dle pol. 963021, bourání kamenné přizdívky" 12,012</t>
  </si>
  <si>
    <t>63</t>
  </si>
  <si>
    <t>997013841</t>
  </si>
  <si>
    <t>Poplatek za uložení na skládce (skládkovné) odpadu po otryskávání bez obsahu nebezpečných látek kód odpadu 12 01 17</t>
  </si>
  <si>
    <t>126</t>
  </si>
  <si>
    <t>"dle pol. 985121" 2,194</t>
  </si>
  <si>
    <t>R997013841</t>
  </si>
  <si>
    <t>Poplatek za uložení stavebního odpadu na skládce (skládkovné) odpady z odstraň. barev nebo laků obsahující nebez.látky kód odpadu 08 01 17</t>
  </si>
  <si>
    <t>128</t>
  </si>
  <si>
    <t xml:space="preserve">"odpad po čištění ocel. ploch, předpoklad" 0,200 </t>
  </si>
  <si>
    <t>65</t>
  </si>
  <si>
    <t>R99721</t>
  </si>
  <si>
    <t>Ekologická likvidace mostnic - drcení a odvoz do 20km</t>
  </si>
  <si>
    <t>130</t>
  </si>
  <si>
    <t>"likvidace mostnic a pozednic" 68,00+2,00</t>
  </si>
  <si>
    <t>998</t>
  </si>
  <si>
    <t>Přesun hmot</t>
  </si>
  <si>
    <t>998241012</t>
  </si>
  <si>
    <t>Přesun hmot pro železniční spodek drah kolejových o sklonu přes 0,8 do 1,5 %</t>
  </si>
  <si>
    <t>132</t>
  </si>
  <si>
    <t>PSV</t>
  </si>
  <si>
    <t>Práce a dodávky PSV</t>
  </si>
  <si>
    <t>711</t>
  </si>
  <si>
    <t>Izolace proti vodě, vlhkosti a plynům</t>
  </si>
  <si>
    <t>67</t>
  </si>
  <si>
    <t>711112001</t>
  </si>
  <si>
    <t>Provedení izolace proti zemní vlhkosti svislé za studena nátěrem penetračním</t>
  </si>
  <si>
    <t>134</t>
  </si>
  <si>
    <t>"izolace říms a přizívky, 1xALP" 0,60*(3,65+3,70)+0,7*10,50</t>
  </si>
  <si>
    <t>11163150</t>
  </si>
  <si>
    <t>lak penetrační asfaltový</t>
  </si>
  <si>
    <t>136</t>
  </si>
  <si>
    <t>11,76*0,0003 "Přepočtené koeficientem množství</t>
  </si>
  <si>
    <t>69</t>
  </si>
  <si>
    <t>711142559</t>
  </si>
  <si>
    <t>Provedení izolace proti zemní vlhkosti pásy přitavením svislé NAIP</t>
  </si>
  <si>
    <t>138</t>
  </si>
  <si>
    <t>"izolace říms a přizívky, 1xnaip" 0,60*(3,65+3,70)+0,7*10,50</t>
  </si>
  <si>
    <t>62832001</t>
  </si>
  <si>
    <t>pás asfaltový natavitelný oxidovaný tl 3,5mm typu V60 S35 s vložkou ze skleněné rohože, s jemnozrnným minerálním posypem</t>
  </si>
  <si>
    <t>140</t>
  </si>
  <si>
    <t>11,76*1,2 "Přepočtené koeficientem množství</t>
  </si>
  <si>
    <t>71</t>
  </si>
  <si>
    <t>711191011</t>
  </si>
  <si>
    <t>Provedení adhezního můstku na svislé ploše</t>
  </si>
  <si>
    <t>142</t>
  </si>
  <si>
    <t>"spojovací můstek pro přibetonávku na OP1"</t>
  </si>
  <si>
    <t>2,00*10,20</t>
  </si>
  <si>
    <t>58581220</t>
  </si>
  <si>
    <t>můstek adhezní pod izolační a vyrovnávací lepící hmoty</t>
  </si>
  <si>
    <t>144</t>
  </si>
  <si>
    <t>20,4*0,118 "Přepočtené koeficientem množství</t>
  </si>
  <si>
    <t>73</t>
  </si>
  <si>
    <t>711491272</t>
  </si>
  <si>
    <t>Provedení izolace proti tlakové vodě svislé z textilií vrstva ochranná</t>
  </si>
  <si>
    <t>146</t>
  </si>
  <si>
    <t>"izolace říms, geotextilie 600g/m2" 0,60*(3,65+3,70)+0,7*10,50</t>
  </si>
  <si>
    <t>69311083</t>
  </si>
  <si>
    <t>geotextilie netkaná separační, ochranná, filtrační, drenážní PP 600g/m2</t>
  </si>
  <si>
    <t>148</t>
  </si>
  <si>
    <t>11,76*1,05 "Přepočtené koeficientem množství</t>
  </si>
  <si>
    <t>75</t>
  </si>
  <si>
    <t>998711101</t>
  </si>
  <si>
    <t>Přesun hmot tonážní pro izolace proti vodě, vlhkosti a plynům v objektech výšky do 6 m</t>
  </si>
  <si>
    <t>150</t>
  </si>
  <si>
    <t>R711491177</t>
  </si>
  <si>
    <t>Připevnění izolace proti tlakové vodě nerezovou lištou</t>
  </si>
  <si>
    <t>152</t>
  </si>
  <si>
    <t>"nerez pásek pro přichycení izolace š.40mm" 7,50</t>
  </si>
  <si>
    <t>77</t>
  </si>
  <si>
    <t>R923890</t>
  </si>
  <si>
    <t>Šikmý žlutočerný bezpečnostní nátěr</t>
  </si>
  <si>
    <t>154</t>
  </si>
  <si>
    <t>"žlutočerný reflexní pruh na čelních výztuhách" 4,00</t>
  </si>
  <si>
    <t>742</t>
  </si>
  <si>
    <t>Elektroinstalace - slaboproud</t>
  </si>
  <si>
    <t>R74211010</t>
  </si>
  <si>
    <t>Montáž kabelového žlabu 200/125 mm</t>
  </si>
  <si>
    <t>156</t>
  </si>
  <si>
    <t>"Práce spojená s manipulací s kabelovým žlabem - pro zdvih konstrukce, pro odhalení kabelu, pro lokální výměnu chráničky atd." 42</t>
  </si>
  <si>
    <t>34575152</t>
  </si>
  <si>
    <t>žlab kabelový s víkem PVC (200x126)</t>
  </si>
  <si>
    <t>-263119642</t>
  </si>
  <si>
    <t>"Rozměry žlabu dle stávajícího stavu"</t>
  </si>
  <si>
    <t>"Výměna krajních kusů za plastové žlaby (vliv bludných proudů)" 4</t>
  </si>
  <si>
    <t>789</t>
  </si>
  <si>
    <t>Povrchové úpravy ocelových konstrukcí a technologických zařízení</t>
  </si>
  <si>
    <t>789121142</t>
  </si>
  <si>
    <t>Čištění mechanizované ocelových konstrukcí třídy I stupeň přípravy St 3 stupeň zrezivění C</t>
  </si>
  <si>
    <t>160</t>
  </si>
  <si>
    <t>"dle přílohy 2.10"</t>
  </si>
  <si>
    <t xml:space="preserve">"ruční čištění stávajících ploch NK"  </t>
  </si>
  <si>
    <t>"stávající části zábradlí"  6,50</t>
  </si>
  <si>
    <t>"stávající krční úhelníky" 110,00</t>
  </si>
  <si>
    <t>81</t>
  </si>
  <si>
    <t>789121210</t>
  </si>
  <si>
    <t>Omytí ocelových konstrukcí třídy I</t>
  </si>
  <si>
    <t>162</t>
  </si>
  <si>
    <t>"stojny podélníku"  63,00*0,90</t>
  </si>
  <si>
    <t>"ztužení podélníku"  34,00*0,90</t>
  </si>
  <si>
    <t>"příčníky"  204,00*0,90</t>
  </si>
  <si>
    <t>"hlavní nosníky"   860,00*0,90</t>
  </si>
  <si>
    <t>"dolní ztužidla" 66,00*0,90</t>
  </si>
  <si>
    <t>789121260</t>
  </si>
  <si>
    <t>Ometení ocelových konstrukcí třídy I</t>
  </si>
  <si>
    <t>164</t>
  </si>
  <si>
    <t>83</t>
  </si>
  <si>
    <t>789325210</t>
  </si>
  <si>
    <t>Nátěr ocelových konstrukcí třídy I dvousložkový epoxidový základní tl do 40 μm</t>
  </si>
  <si>
    <t>166</t>
  </si>
  <si>
    <t>789325211</t>
  </si>
  <si>
    <t>Nátěr ocelových konstrukcí třídy I dvousložkový epoxidový základní tl do 80 μm</t>
  </si>
  <si>
    <t>168</t>
  </si>
  <si>
    <t>85</t>
  </si>
  <si>
    <t>789325216</t>
  </si>
  <si>
    <t>Nátěr ocelových konstrukcí třídy I dvousložkový epoxidový mezivrstva do 80 μm</t>
  </si>
  <si>
    <t>170</t>
  </si>
  <si>
    <t>86</t>
  </si>
  <si>
    <t>789325221</t>
  </si>
  <si>
    <t>Nátěr ocelových konstrukcí třídy I dvousložkový epoxidový krycí (vrchní) do 80 μm</t>
  </si>
  <si>
    <t>172</t>
  </si>
  <si>
    <t>HZS</t>
  </si>
  <si>
    <t>Hodinové zúčtovací sazby</t>
  </si>
  <si>
    <t>105</t>
  </si>
  <si>
    <t>HZS1451</t>
  </si>
  <si>
    <t>Hodinová zúčtovací sazba dělník údržby mostů</t>
  </si>
  <si>
    <t>hod</t>
  </si>
  <si>
    <t>512</t>
  </si>
  <si>
    <t>-1675746055</t>
  </si>
  <si>
    <t>"Očištění úložných prahů" 4</t>
  </si>
  <si>
    <t>SO 02 - Úprava železniční...</t>
  </si>
  <si>
    <t xml:space="preserve">    51 - Kolejová lože</t>
  </si>
  <si>
    <t xml:space="preserve">    52 - Kolej</t>
  </si>
  <si>
    <t xml:space="preserve">    96 - Bourání konstrukcí</t>
  </si>
  <si>
    <t xml:space="preserve">    99 - Přesun hmot a manipulace se sutí</t>
  </si>
  <si>
    <t xml:space="preserve">    741 - Elektroinstalace - silnoproud</t>
  </si>
  <si>
    <t>VRN - Vedlejší rozpočtové náklady</t>
  </si>
  <si>
    <t>5915010010</t>
  </si>
  <si>
    <t>Těžení zeminy nebo horniny železničního spodku I. třídy</t>
  </si>
  <si>
    <t>Výkop zeminy mimo kolejové lože:</t>
  </si>
  <si>
    <t>5915020010</t>
  </si>
  <si>
    <t>Povrchová úprava plochy železničního spodku</t>
  </si>
  <si>
    <t>úprava pláně se zhutněním</t>
  </si>
  <si>
    <t>588</t>
  </si>
  <si>
    <t>Kolejová lože</t>
  </si>
  <si>
    <t>5905060010</t>
  </si>
  <si>
    <t>Zřízení nového kolejového lože v koleji</t>
  </si>
  <si>
    <t>Zřízení štěrkového lože – kamenivo frakce 31,5/63 třídy BI</t>
  </si>
  <si>
    <t>5905105030</t>
  </si>
  <si>
    <t>Doplnění KL kamenivem souvisle strojně v koleji</t>
  </si>
  <si>
    <t>Následné podbití</t>
  </si>
  <si>
    <t>Doplnění štěrkového lože při podbití kolejí (0,1 m3 na bm)</t>
  </si>
  <si>
    <t>6,8+0,15*68</t>
  </si>
  <si>
    <t>5955101000</t>
  </si>
  <si>
    <t>Kamenivo drcené štěrk frakce 31,5/63 třídy BI</t>
  </si>
  <si>
    <t>nové kl</t>
  </si>
  <si>
    <t>2,1*(166)</t>
  </si>
  <si>
    <t>(6,8+68*0,15)*2,1</t>
  </si>
  <si>
    <t>Kolej</t>
  </si>
  <si>
    <t>5905110010</t>
  </si>
  <si>
    <t>Snížení KL pod patou kolejnice v koleji</t>
  </si>
  <si>
    <t>km</t>
  </si>
  <si>
    <t>Snížení kolejového lože pod patou kolejnice v koleji</t>
  </si>
  <si>
    <t>0,105</t>
  </si>
  <si>
    <t>5906130390</t>
  </si>
  <si>
    <t>Montáž kolejového roštu v ose koleje pražce betonové vystrojené tv. S49 rozdělení "d"</t>
  </si>
  <si>
    <t>žsv. S49 – nové kolejnice 49 E1 (ocel jakosti R260), nové předpjaté betonové pražce s bezpodkladnicovým pružným upevněním (upevnění typ W14 se</t>
  </si>
  <si>
    <t>svěrkami Skl 14), min. délky 2,6m o hmotnosti min. 300kg s úklonem úložné plochy 1:40,  rozd. „d“, svařené do BK</t>
  </si>
  <si>
    <t>0,046</t>
  </si>
  <si>
    <t>5957110030</t>
  </si>
  <si>
    <t>Kolejnice tv. 49 E 1, třídy R260</t>
  </si>
  <si>
    <t xml:space="preserve">Nové kolejnice 49 E1 </t>
  </si>
  <si>
    <t>46*2+22*2+37*2</t>
  </si>
  <si>
    <t>5958128000</t>
  </si>
  <si>
    <t>Komplety Skl 14  (svěrka Skl 14, vrtule R1,podložka Uls7)</t>
  </si>
  <si>
    <t>upevnění pro použité pražce</t>
  </si>
  <si>
    <t>41*2</t>
  </si>
  <si>
    <t>5906130080</t>
  </si>
  <si>
    <t>Montáž kolejového roštu v ose koleje pražce dřevěné nevystrojené tv. S49 rozdělení "d"</t>
  </si>
  <si>
    <t xml:space="preserve">žsv. S49 -  nové kolejnice 49 E1, (ocel jakosti R260) </t>
  </si>
  <si>
    <t>nové dřevěné mostnice s tuhým upevněním na žebrových podkladnicích</t>
  </si>
  <si>
    <t xml:space="preserve">(upevnění typ K se svěrkami ŽS 4), min. délky 2,6 m o hmotnosti min. 100 kg </t>
  </si>
  <si>
    <t>s úklonem úložné plochy 1:20,  rozd. „d“.</t>
  </si>
  <si>
    <t>0,037</t>
  </si>
  <si>
    <t>5906130180</t>
  </si>
  <si>
    <t>Montáž kolejového roštu v ose koleje pražce dřevěné vystrojené tv. S49 rozdělení "d"</t>
  </si>
  <si>
    <t>nové dřevěné pražce tuhým upevněním na žebrových podkladnicích</t>
  </si>
  <si>
    <t>0,022</t>
  </si>
  <si>
    <t>5956101020</t>
  </si>
  <si>
    <t>Pražec dřevěný příčný vystrojený   dub 2600x260x160 mm</t>
  </si>
  <si>
    <t>nové dřevěné pražce</t>
  </si>
  <si>
    <t>5958128010</t>
  </si>
  <si>
    <t>Komplety ŽS 4 (šroub RS 1, matice M 24, podložka Fe6, svěrka ŽS4)</t>
  </si>
  <si>
    <t>Tuhé upevnění K se svěrkami ŽS4, vrtule R1, šrouby svěrkové RS 1, matice M24, pružné kroužky FE 6, pryžové podložky, PE podložky (počet pražců x 4)</t>
  </si>
  <si>
    <t>148+280</t>
  </si>
  <si>
    <t>5908085010</t>
  </si>
  <si>
    <t>Ojedinělá montáž kolejiva (podkladnice, můstkové desky, spojky)</t>
  </si>
  <si>
    <t>Provizorní spojky pro podbití kolejí před zřízením BK</t>
  </si>
  <si>
    <t>2*3</t>
  </si>
  <si>
    <t>5908087010</t>
  </si>
  <si>
    <t>Ojedinělá demontáž kolejiva (podkladnice, můstkové desky, spojky)</t>
  </si>
  <si>
    <t>5958101005</t>
  </si>
  <si>
    <t>Součásti spojovací kolejnicové spojky tv. S 730 mm</t>
  </si>
  <si>
    <t>R546391582</t>
  </si>
  <si>
    <t>Montáž kolejového roštu dilatačního zařízení malého na pražcích dřevěných soustavy S49</t>
  </si>
  <si>
    <t>počet kolejnicových malých dilatačních zažízení KMDZ</t>
  </si>
  <si>
    <t>R3707013</t>
  </si>
  <si>
    <t>dilatační zařízení KMDZ S49 1:20 dilatující délka 30-80m, 4200mm dl.</t>
  </si>
  <si>
    <t>5909030020</t>
  </si>
  <si>
    <t>Následná úprava GPK koleje směrové a výškové uspořádání pražce betonové</t>
  </si>
  <si>
    <t xml:space="preserve">Podbití kolejí </t>
  </si>
  <si>
    <t>0,068</t>
  </si>
  <si>
    <t>5909032020</t>
  </si>
  <si>
    <t>Přesná úprava GPK koleje směrové a výškové uspořádání pražce betonové</t>
  </si>
  <si>
    <t>Podbití kolejí 2 pojezdy</t>
  </si>
  <si>
    <t>0,068*2</t>
  </si>
  <si>
    <t>5910020030</t>
  </si>
  <si>
    <t>Svařování kolejnic termitem plný předehřev standardní spára svar sériový tv. S49</t>
  </si>
  <si>
    <t>svar</t>
  </si>
  <si>
    <t>Svaření kolejnic aluminotermicky</t>
  </si>
  <si>
    <t>10*2</t>
  </si>
  <si>
    <t>5907035220</t>
  </si>
  <si>
    <t>Úprava dilatačních spár kolejnic tv. S49 rozdělení "d"</t>
  </si>
  <si>
    <t>zřízení stykované koleje v nové koleji</t>
  </si>
  <si>
    <t>5910136010</t>
  </si>
  <si>
    <t>Montáž pražcové kotvy v koleji</t>
  </si>
  <si>
    <t>pražcové kotvy na každém pražci</t>
  </si>
  <si>
    <t>5960101000</t>
  </si>
  <si>
    <t>Pražcové kotvy TDHB pro pražec betonový B 91</t>
  </si>
  <si>
    <t>Bourání konstrukcí</t>
  </si>
  <si>
    <t>5905055010</t>
  </si>
  <si>
    <t>Odstranění stávajícího kolejového lože odtěžením v koleji</t>
  </si>
  <si>
    <t>Odtěžení štěrkového lože</t>
  </si>
  <si>
    <t>odtěžení celkem (0.3 m pod ložnou plochou praže):</t>
  </si>
  <si>
    <t>139.0</t>
  </si>
  <si>
    <t>5906135200</t>
  </si>
  <si>
    <t>Demontáž kolejového roštu koleje na úložišti pražce betonové tv. S49 "d"</t>
  </si>
  <si>
    <t>Vytržení koleje a její demontáž</t>
  </si>
  <si>
    <t>0,044</t>
  </si>
  <si>
    <t>5906135080</t>
  </si>
  <si>
    <t>Demontáž kolejového roštu koleje na úložišti pražce dřevěné tv. S49 rozdělení "d"</t>
  </si>
  <si>
    <t>koleje na dřevěných pražcích tv. S49/T:</t>
  </si>
  <si>
    <t>0,061</t>
  </si>
  <si>
    <t>5907050120</t>
  </si>
  <si>
    <t>Dělení kolejnic kyslíkem tv. S49</t>
  </si>
  <si>
    <t>Rozřezy kolejnic S49</t>
  </si>
  <si>
    <t>R129911121</t>
  </si>
  <si>
    <t>Bourání zdiva z betonu prostého neprokládaného v odkopávkách nebo prokopávkách ručně</t>
  </si>
  <si>
    <t>bourání kcí z betonu</t>
  </si>
  <si>
    <t>0,2</t>
  </si>
  <si>
    <t>R541511111</t>
  </si>
  <si>
    <t>Demontáž kolejnicového styku spojky ocelové</t>
  </si>
  <si>
    <t>demontáž styku kolejového</t>
  </si>
  <si>
    <t>2*2</t>
  </si>
  <si>
    <t>5999010030</t>
  </si>
  <si>
    <t>Vyjmutí a snesení konstrukcí nebo dílů hmotnosti přes 20 t</t>
  </si>
  <si>
    <t>44*0,60654+61*0,28</t>
  </si>
  <si>
    <t>99</t>
  </si>
  <si>
    <t>Přesun hmot a manipulace se sutí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</si>
  <si>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</si>
  <si>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</si>
  <si>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staré štěrkové lože - doprava z žst.Olomouc na skládku</t>
  </si>
  <si>
    <t>291,9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</si>
  <si>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</si>
  <si>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</si>
  <si>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staré štěrkové lože - doprava do žst.Olomouc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</si>
  <si>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</si>
  <si>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</si>
  <si>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zemina skládka</t>
  </si>
  <si>
    <t>169,1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</si>
  <si>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</si>
  <si>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</si>
  <si>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odpad svršek z žst. Olomouc na skládku</t>
  </si>
  <si>
    <t>10,4+3,6+8,3+4+0,024+0,049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</si>
  <si>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</si>
  <si>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</si>
  <si>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odpad svršek do žst. Olomouc</t>
  </si>
  <si>
    <t>9902300300</t>
  </si>
  <si>
    <t>Doprava jednosměrná (např. nakupovaného materiálu) mechanizací o nosnosti přes 3,5 t sypanin (kameniva, písku, suti, dlažebních kostek, atd.) do 30 km</t>
  </si>
  <si>
    <t>nové kolejové lože</t>
  </si>
  <si>
    <t>31,5/63 mm</t>
  </si>
  <si>
    <t>383,4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</si>
  <si>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</si>
  <si>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</si>
  <si>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pražce a upevńovadla</t>
  </si>
  <si>
    <t>24,354</t>
  </si>
  <si>
    <t>9902400900</t>
  </si>
  <si>
    <t>Doprava jednosměrná (např. nakupovaného materiálu) mechanizací o nosnosti přes 3,5 t objemnějšího kusového materiálu (prefabrikátů, stožárů, výhybek, rozvaděčů, vybouraných hmot atd.) do 200 km</t>
  </si>
  <si>
    <t>kolejnice uloženy na mezideponii v místě stavby a ponechány investorovi, v ceně veškerá nutmá manipulace a přesun na mezideponii</t>
  </si>
  <si>
    <t>10,372</t>
  </si>
  <si>
    <t>9902900100</t>
  </si>
  <si>
    <t>Naložení sypanin, drobného kusového materiálu, suti</t>
  </si>
  <si>
    <t>43</t>
  </si>
  <si>
    <t>9902900200</t>
  </si>
  <si>
    <t>Naložení objemnějšího kusového materiálu, vybouraných hmot</t>
  </si>
  <si>
    <t>Vytržená koleje -odvoz z uložiště na skládku</t>
  </si>
  <si>
    <t>9903200200</t>
  </si>
  <si>
    <t>Přeprava mechanizace na místo prováděných prací o hmotnosti přes 12 t do 200 km</t>
  </si>
  <si>
    <t>88</t>
  </si>
  <si>
    <t>ASP</t>
  </si>
  <si>
    <t>1+1</t>
  </si>
  <si>
    <t>pluh na úpravu štěrkového lože</t>
  </si>
  <si>
    <t>45</t>
  </si>
  <si>
    <t>9909000100</t>
  </si>
  <si>
    <t>Poplatek za uložení suti nebo hmot na oficiální skládku</t>
  </si>
  <si>
    <t>staré štěrkové lože</t>
  </si>
  <si>
    <t>(139)*2,1</t>
  </si>
  <si>
    <t>odkop</t>
  </si>
  <si>
    <t>89*1,9</t>
  </si>
  <si>
    <t>9909000200</t>
  </si>
  <si>
    <t>Poplatek za uložení nebezpečného odpadu na oficiální skládku</t>
  </si>
  <si>
    <t>PE podložky</t>
  </si>
  <si>
    <t>0,024</t>
  </si>
  <si>
    <t>pryžové podložky</t>
  </si>
  <si>
    <t>0,049</t>
  </si>
  <si>
    <t>9909000300</t>
  </si>
  <si>
    <t>Poplatek za likvidaci dřevěných kolejnicových podpor</t>
  </si>
  <si>
    <t>odpady dřevěné pražce:</t>
  </si>
  <si>
    <t>9909000500</t>
  </si>
  <si>
    <t>Poplatek uložení odpadu betonových prefabrikátů</t>
  </si>
  <si>
    <t>odpady betonové pražce</t>
  </si>
  <si>
    <t>8,3</t>
  </si>
  <si>
    <t>odpady - námezníky, sloupkové ZZ</t>
  </si>
  <si>
    <t>0,5</t>
  </si>
  <si>
    <t>741</t>
  </si>
  <si>
    <t>Elektroinstalace - silnoproud</t>
  </si>
  <si>
    <t>49</t>
  </si>
  <si>
    <t>7594105338</t>
  </si>
  <si>
    <t>Montáž lanového propojení kolejnicového na betonové pražce do 7,0 m</t>
  </si>
  <si>
    <t>kolejnicové propojky</t>
  </si>
  <si>
    <t>3*2</t>
  </si>
  <si>
    <t>7594110915</t>
  </si>
  <si>
    <t>Lanové propojení s kolíkovým ukončením LLI 2xFe20/70 M16 norma 708549006 (HM0404223990716)</t>
  </si>
  <si>
    <t>Vedlejší rozpočtové náklady</t>
  </si>
  <si>
    <t>022111001</t>
  </si>
  <si>
    <t>Geodetické práce Kontrola PPK při směrové a výškové úpravě koleje zaměřením APK trať jednokolejná</t>
  </si>
  <si>
    <t>Měření APK (jednokolejná) před a po podbití</t>
  </si>
  <si>
    <t>2*0,105</t>
  </si>
  <si>
    <t>033131001</t>
  </si>
  <si>
    <t>Provozní vlivy Organizační zajištění prací při zřizování a udržování BK kolejí a výhybek</t>
  </si>
  <si>
    <t>Organizační zajištění prací při zřízení BK</t>
  </si>
  <si>
    <t>VRN - Vedlejší rozpočtové...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</si>
  <si>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</si>
  <si>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</si>
  <si>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</si>
  <si>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</si>
  <si>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>VRN1</t>
  </si>
  <si>
    <t>Průzkumné, geodetické a projektové práce</t>
  </si>
  <si>
    <t>010001000</t>
  </si>
  <si>
    <t>kpl</t>
  </si>
  <si>
    <t>"Vč. DSPS" 1</t>
  </si>
  <si>
    <t>VRN3</t>
  </si>
  <si>
    <t>Zařízení staveniště</t>
  </si>
  <si>
    <t>030001000</t>
  </si>
  <si>
    <t>VRN6</t>
  </si>
  <si>
    <t>Územní vlivy</t>
  </si>
  <si>
    <t>060001000</t>
  </si>
  <si>
    <t>"Položka vyjadřuje zvýšené náklady vzhledem k nepřístupnosti mostu vč. zvýšených nákladů na dopravu na staveniště" 1</t>
  </si>
  <si>
    <t>VRN7</t>
  </si>
  <si>
    <t>Provozní vlivy</t>
  </si>
  <si>
    <t>070001000</t>
  </si>
  <si>
    <t>Přechodné DZ</t>
  </si>
  <si>
    <t>"předpoklad 30 dnů x 800 Kč/den"</t>
  </si>
  <si>
    <t>1,00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</si>
</sst>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AN8" sqref="AN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1"/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4" t="s">
        <v>14</v>
      </c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  <c r="AP5" s="22"/>
      <c r="AQ5" s="22"/>
      <c r="AR5" s="20"/>
      <c r="BE5" s="251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6" t="s">
        <v>17</v>
      </c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5"/>
      <c r="AD6" s="255"/>
      <c r="AE6" s="255"/>
      <c r="AF6" s="255"/>
      <c r="AG6" s="255"/>
      <c r="AH6" s="255"/>
      <c r="AI6" s="255"/>
      <c r="AJ6" s="255"/>
      <c r="AK6" s="255"/>
      <c r="AL6" s="255"/>
      <c r="AM6" s="255"/>
      <c r="AN6" s="255"/>
      <c r="AO6" s="255"/>
      <c r="AP6" s="22"/>
      <c r="AQ6" s="22"/>
      <c r="AR6" s="20"/>
      <c r="BE6" s="252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52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/>
      <c r="AO8" s="22"/>
      <c r="AP8" s="22"/>
      <c r="AQ8" s="22"/>
      <c r="AR8" s="20"/>
      <c r="BE8" s="252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2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52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52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2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28</v>
      </c>
      <c r="AO13" s="22"/>
      <c r="AP13" s="22"/>
      <c r="AQ13" s="22"/>
      <c r="AR13" s="20"/>
      <c r="BE13" s="252"/>
      <c r="BS13" s="17" t="s">
        <v>6</v>
      </c>
    </row>
    <row r="14" spans="1:74" ht="12.75">
      <c r="B14" s="21"/>
      <c r="C14" s="22"/>
      <c r="D14" s="22"/>
      <c r="E14" s="257" t="s">
        <v>28</v>
      </c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  <c r="AI14" s="258"/>
      <c r="AJ14" s="258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52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2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52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52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2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52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52"/>
      <c r="BS20" s="17" t="s">
        <v>30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2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2"/>
    </row>
    <row r="23" spans="1:71" s="1" customFormat="1" ht="16.5" customHeight="1">
      <c r="B23" s="21"/>
      <c r="C23" s="22"/>
      <c r="D23" s="22"/>
      <c r="E23" s="259" t="s">
        <v>1</v>
      </c>
      <c r="F23" s="259"/>
      <c r="G23" s="259"/>
      <c r="H23" s="259"/>
      <c r="I23" s="259"/>
      <c r="J23" s="259"/>
      <c r="K23" s="259"/>
      <c r="L23" s="259"/>
      <c r="M23" s="259"/>
      <c r="N23" s="259"/>
      <c r="O23" s="259"/>
      <c r="P23" s="259"/>
      <c r="Q23" s="259"/>
      <c r="R23" s="259"/>
      <c r="S23" s="259"/>
      <c r="T23" s="259"/>
      <c r="U23" s="259"/>
      <c r="V23" s="259"/>
      <c r="W23" s="259"/>
      <c r="X23" s="259"/>
      <c r="Y23" s="259"/>
      <c r="Z23" s="259"/>
      <c r="AA23" s="259"/>
      <c r="AB23" s="259"/>
      <c r="AC23" s="259"/>
      <c r="AD23" s="259"/>
      <c r="AE23" s="259"/>
      <c r="AF23" s="259"/>
      <c r="AG23" s="259"/>
      <c r="AH23" s="259"/>
      <c r="AI23" s="259"/>
      <c r="AJ23" s="259"/>
      <c r="AK23" s="259"/>
      <c r="AL23" s="259"/>
      <c r="AM23" s="259"/>
      <c r="AN23" s="259"/>
      <c r="AO23" s="22"/>
      <c r="AP23" s="22"/>
      <c r="AQ23" s="22"/>
      <c r="AR23" s="20"/>
      <c r="BE23" s="252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2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2"/>
    </row>
    <row r="26" spans="1:71" s="2" customFormat="1" ht="25.9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0">
        <f>ROUND(AG94,2)</f>
        <v>0</v>
      </c>
      <c r="AL26" s="261"/>
      <c r="AM26" s="261"/>
      <c r="AN26" s="261"/>
      <c r="AO26" s="261"/>
      <c r="AP26" s="36"/>
      <c r="AQ26" s="36"/>
      <c r="AR26" s="39"/>
      <c r="BE26" s="252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2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2" t="s">
        <v>34</v>
      </c>
      <c r="M28" s="262"/>
      <c r="N28" s="262"/>
      <c r="O28" s="262"/>
      <c r="P28" s="262"/>
      <c r="Q28" s="36"/>
      <c r="R28" s="36"/>
      <c r="S28" s="36"/>
      <c r="T28" s="36"/>
      <c r="U28" s="36"/>
      <c r="V28" s="36"/>
      <c r="W28" s="262" t="s">
        <v>35</v>
      </c>
      <c r="X28" s="262"/>
      <c r="Y28" s="262"/>
      <c r="Z28" s="262"/>
      <c r="AA28" s="262"/>
      <c r="AB28" s="262"/>
      <c r="AC28" s="262"/>
      <c r="AD28" s="262"/>
      <c r="AE28" s="262"/>
      <c r="AF28" s="36"/>
      <c r="AG28" s="36"/>
      <c r="AH28" s="36"/>
      <c r="AI28" s="36"/>
      <c r="AJ28" s="36"/>
      <c r="AK28" s="262" t="s">
        <v>36</v>
      </c>
      <c r="AL28" s="262"/>
      <c r="AM28" s="262"/>
      <c r="AN28" s="262"/>
      <c r="AO28" s="262"/>
      <c r="AP28" s="36"/>
      <c r="AQ28" s="36"/>
      <c r="AR28" s="39"/>
      <c r="BE28" s="252"/>
    </row>
    <row r="29" spans="1:71" s="3" customFormat="1" ht="14.45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65">
        <v>0.21</v>
      </c>
      <c r="M29" s="264"/>
      <c r="N29" s="264"/>
      <c r="O29" s="264"/>
      <c r="P29" s="264"/>
      <c r="Q29" s="41"/>
      <c r="R29" s="41"/>
      <c r="S29" s="41"/>
      <c r="T29" s="41"/>
      <c r="U29" s="41"/>
      <c r="V29" s="41"/>
      <c r="W29" s="263">
        <f>ROUND(AZ94, 2)</f>
        <v>0</v>
      </c>
      <c r="X29" s="264"/>
      <c r="Y29" s="264"/>
      <c r="Z29" s="264"/>
      <c r="AA29" s="264"/>
      <c r="AB29" s="264"/>
      <c r="AC29" s="264"/>
      <c r="AD29" s="264"/>
      <c r="AE29" s="264"/>
      <c r="AF29" s="41"/>
      <c r="AG29" s="41"/>
      <c r="AH29" s="41"/>
      <c r="AI29" s="41"/>
      <c r="AJ29" s="41"/>
      <c r="AK29" s="263">
        <f>ROUND(AV94, 2)</f>
        <v>0</v>
      </c>
      <c r="AL29" s="264"/>
      <c r="AM29" s="264"/>
      <c r="AN29" s="264"/>
      <c r="AO29" s="264"/>
      <c r="AP29" s="41"/>
      <c r="AQ29" s="41"/>
      <c r="AR29" s="42"/>
      <c r="BE29" s="253"/>
    </row>
    <row r="30" spans="1:71" s="3" customFormat="1" ht="14.45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65">
        <v>0.15</v>
      </c>
      <c r="M30" s="264"/>
      <c r="N30" s="264"/>
      <c r="O30" s="264"/>
      <c r="P30" s="264"/>
      <c r="Q30" s="41"/>
      <c r="R30" s="41"/>
      <c r="S30" s="41"/>
      <c r="T30" s="41"/>
      <c r="U30" s="41"/>
      <c r="V30" s="41"/>
      <c r="W30" s="263">
        <f>ROUND(BA94, 2)</f>
        <v>0</v>
      </c>
      <c r="X30" s="264"/>
      <c r="Y30" s="264"/>
      <c r="Z30" s="264"/>
      <c r="AA30" s="264"/>
      <c r="AB30" s="264"/>
      <c r="AC30" s="264"/>
      <c r="AD30" s="264"/>
      <c r="AE30" s="264"/>
      <c r="AF30" s="41"/>
      <c r="AG30" s="41"/>
      <c r="AH30" s="41"/>
      <c r="AI30" s="41"/>
      <c r="AJ30" s="41"/>
      <c r="AK30" s="263">
        <f>ROUND(AW94, 2)</f>
        <v>0</v>
      </c>
      <c r="AL30" s="264"/>
      <c r="AM30" s="264"/>
      <c r="AN30" s="264"/>
      <c r="AO30" s="264"/>
      <c r="AP30" s="41"/>
      <c r="AQ30" s="41"/>
      <c r="AR30" s="42"/>
      <c r="BE30" s="253"/>
    </row>
    <row r="31" spans="1:71" s="3" customFormat="1" ht="14.45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65">
        <v>0.21</v>
      </c>
      <c r="M31" s="264"/>
      <c r="N31" s="264"/>
      <c r="O31" s="264"/>
      <c r="P31" s="264"/>
      <c r="Q31" s="41"/>
      <c r="R31" s="41"/>
      <c r="S31" s="41"/>
      <c r="T31" s="41"/>
      <c r="U31" s="41"/>
      <c r="V31" s="41"/>
      <c r="W31" s="263">
        <f>ROUND(BB94, 2)</f>
        <v>0</v>
      </c>
      <c r="X31" s="264"/>
      <c r="Y31" s="264"/>
      <c r="Z31" s="264"/>
      <c r="AA31" s="264"/>
      <c r="AB31" s="264"/>
      <c r="AC31" s="264"/>
      <c r="AD31" s="264"/>
      <c r="AE31" s="264"/>
      <c r="AF31" s="41"/>
      <c r="AG31" s="41"/>
      <c r="AH31" s="41"/>
      <c r="AI31" s="41"/>
      <c r="AJ31" s="41"/>
      <c r="AK31" s="263">
        <v>0</v>
      </c>
      <c r="AL31" s="264"/>
      <c r="AM31" s="264"/>
      <c r="AN31" s="264"/>
      <c r="AO31" s="264"/>
      <c r="AP31" s="41"/>
      <c r="AQ31" s="41"/>
      <c r="AR31" s="42"/>
      <c r="BE31" s="253"/>
    </row>
    <row r="32" spans="1:71" s="3" customFormat="1" ht="14.45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65">
        <v>0.15</v>
      </c>
      <c r="M32" s="264"/>
      <c r="N32" s="264"/>
      <c r="O32" s="264"/>
      <c r="P32" s="264"/>
      <c r="Q32" s="41"/>
      <c r="R32" s="41"/>
      <c r="S32" s="41"/>
      <c r="T32" s="41"/>
      <c r="U32" s="41"/>
      <c r="V32" s="41"/>
      <c r="W32" s="263">
        <f>ROUND(BC94, 2)</f>
        <v>0</v>
      </c>
      <c r="X32" s="264"/>
      <c r="Y32" s="264"/>
      <c r="Z32" s="264"/>
      <c r="AA32" s="264"/>
      <c r="AB32" s="264"/>
      <c r="AC32" s="264"/>
      <c r="AD32" s="264"/>
      <c r="AE32" s="264"/>
      <c r="AF32" s="41"/>
      <c r="AG32" s="41"/>
      <c r="AH32" s="41"/>
      <c r="AI32" s="41"/>
      <c r="AJ32" s="41"/>
      <c r="AK32" s="263">
        <v>0</v>
      </c>
      <c r="AL32" s="264"/>
      <c r="AM32" s="264"/>
      <c r="AN32" s="264"/>
      <c r="AO32" s="264"/>
      <c r="AP32" s="41"/>
      <c r="AQ32" s="41"/>
      <c r="AR32" s="42"/>
      <c r="BE32" s="253"/>
    </row>
    <row r="33" spans="1:57" s="3" customFormat="1" ht="14.45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65">
        <v>0</v>
      </c>
      <c r="M33" s="264"/>
      <c r="N33" s="264"/>
      <c r="O33" s="264"/>
      <c r="P33" s="264"/>
      <c r="Q33" s="41"/>
      <c r="R33" s="41"/>
      <c r="S33" s="41"/>
      <c r="T33" s="41"/>
      <c r="U33" s="41"/>
      <c r="V33" s="41"/>
      <c r="W33" s="263">
        <f>ROUND(BD94, 2)</f>
        <v>0</v>
      </c>
      <c r="X33" s="264"/>
      <c r="Y33" s="264"/>
      <c r="Z33" s="264"/>
      <c r="AA33" s="264"/>
      <c r="AB33" s="264"/>
      <c r="AC33" s="264"/>
      <c r="AD33" s="264"/>
      <c r="AE33" s="264"/>
      <c r="AF33" s="41"/>
      <c r="AG33" s="41"/>
      <c r="AH33" s="41"/>
      <c r="AI33" s="41"/>
      <c r="AJ33" s="41"/>
      <c r="AK33" s="263">
        <v>0</v>
      </c>
      <c r="AL33" s="264"/>
      <c r="AM33" s="264"/>
      <c r="AN33" s="264"/>
      <c r="AO33" s="264"/>
      <c r="AP33" s="41"/>
      <c r="AQ33" s="41"/>
      <c r="AR33" s="42"/>
      <c r="BE33" s="253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52"/>
    </row>
    <row r="35" spans="1:57" s="2" customFormat="1" ht="25.9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66" t="s">
        <v>45</v>
      </c>
      <c r="Y35" s="267"/>
      <c r="Z35" s="267"/>
      <c r="AA35" s="267"/>
      <c r="AB35" s="267"/>
      <c r="AC35" s="45"/>
      <c r="AD35" s="45"/>
      <c r="AE35" s="45"/>
      <c r="AF35" s="45"/>
      <c r="AG35" s="45"/>
      <c r="AH35" s="45"/>
      <c r="AI35" s="45"/>
      <c r="AJ35" s="45"/>
      <c r="AK35" s="268">
        <f>SUM(AK26:AK33)</f>
        <v>0</v>
      </c>
      <c r="AL35" s="267"/>
      <c r="AM35" s="267"/>
      <c r="AN35" s="267"/>
      <c r="AO35" s="269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IMPORT_3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0" t="str">
        <f>K6</f>
        <v>Oprava mostu v km 20,624 na trati Hlubočky - Domašov</v>
      </c>
      <c r="M85" s="271"/>
      <c r="N85" s="271"/>
      <c r="O85" s="271"/>
      <c r="P85" s="271"/>
      <c r="Q85" s="271"/>
      <c r="R85" s="271"/>
      <c r="S85" s="271"/>
      <c r="T85" s="271"/>
      <c r="U85" s="271"/>
      <c r="V85" s="271"/>
      <c r="W85" s="271"/>
      <c r="X85" s="271"/>
      <c r="Y85" s="271"/>
      <c r="Z85" s="271"/>
      <c r="AA85" s="271"/>
      <c r="AB85" s="271"/>
      <c r="AC85" s="271"/>
      <c r="AD85" s="271"/>
      <c r="AE85" s="271"/>
      <c r="AF85" s="271"/>
      <c r="AG85" s="271"/>
      <c r="AH85" s="271"/>
      <c r="AI85" s="271"/>
      <c r="AJ85" s="271"/>
      <c r="AK85" s="271"/>
      <c r="AL85" s="271"/>
      <c r="AM85" s="271"/>
      <c r="AN85" s="271"/>
      <c r="AO85" s="271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Hrubá Voda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2" t="str">
        <f>IF(AN8= "","",AN8)</f>
        <v/>
      </c>
      <c r="AN87" s="272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73" t="str">
        <f>IF(E17="","",E17)</f>
        <v xml:space="preserve"> </v>
      </c>
      <c r="AN89" s="274"/>
      <c r="AO89" s="274"/>
      <c r="AP89" s="274"/>
      <c r="AQ89" s="36"/>
      <c r="AR89" s="39"/>
      <c r="AS89" s="275" t="s">
        <v>53</v>
      </c>
      <c r="AT89" s="276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73" t="str">
        <f>IF(E20="","",E20)</f>
        <v xml:space="preserve"> </v>
      </c>
      <c r="AN90" s="274"/>
      <c r="AO90" s="274"/>
      <c r="AP90" s="274"/>
      <c r="AQ90" s="36"/>
      <c r="AR90" s="39"/>
      <c r="AS90" s="277"/>
      <c r="AT90" s="278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9"/>
      <c r="AT91" s="280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1" t="s">
        <v>54</v>
      </c>
      <c r="D92" s="282"/>
      <c r="E92" s="282"/>
      <c r="F92" s="282"/>
      <c r="G92" s="282"/>
      <c r="H92" s="73"/>
      <c r="I92" s="283" t="s">
        <v>55</v>
      </c>
      <c r="J92" s="282"/>
      <c r="K92" s="282"/>
      <c r="L92" s="282"/>
      <c r="M92" s="282"/>
      <c r="N92" s="282"/>
      <c r="O92" s="282"/>
      <c r="P92" s="282"/>
      <c r="Q92" s="282"/>
      <c r="R92" s="282"/>
      <c r="S92" s="282"/>
      <c r="T92" s="282"/>
      <c r="U92" s="282"/>
      <c r="V92" s="282"/>
      <c r="W92" s="282"/>
      <c r="X92" s="282"/>
      <c r="Y92" s="282"/>
      <c r="Z92" s="282"/>
      <c r="AA92" s="282"/>
      <c r="AB92" s="282"/>
      <c r="AC92" s="282"/>
      <c r="AD92" s="282"/>
      <c r="AE92" s="282"/>
      <c r="AF92" s="282"/>
      <c r="AG92" s="284" t="s">
        <v>56</v>
      </c>
      <c r="AH92" s="282"/>
      <c r="AI92" s="282"/>
      <c r="AJ92" s="282"/>
      <c r="AK92" s="282"/>
      <c r="AL92" s="282"/>
      <c r="AM92" s="282"/>
      <c r="AN92" s="283" t="s">
        <v>57</v>
      </c>
      <c r="AO92" s="282"/>
      <c r="AP92" s="285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9">
        <f>ROUND(SUM(AG95:AG97),2)</f>
        <v>0</v>
      </c>
      <c r="AH94" s="289"/>
      <c r="AI94" s="289"/>
      <c r="AJ94" s="289"/>
      <c r="AK94" s="289"/>
      <c r="AL94" s="289"/>
      <c r="AM94" s="289"/>
      <c r="AN94" s="290">
        <f>SUM(AG94,AT94)</f>
        <v>0</v>
      </c>
      <c r="AO94" s="290"/>
      <c r="AP94" s="290"/>
      <c r="AQ94" s="85" t="s">
        <v>1</v>
      </c>
      <c r="AR94" s="86"/>
      <c r="AS94" s="87">
        <f>ROUND(SUM(AS95:AS97),2)</f>
        <v>0</v>
      </c>
      <c r="AT94" s="88">
        <f>ROUND(SUM(AV94:AW94),2)</f>
        <v>0</v>
      </c>
      <c r="AU94" s="89">
        <f>ROUND(SUM(AU95:AU97),5)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ROUND(SUM(AZ95:AZ97),2)</f>
        <v>0</v>
      </c>
      <c r="BA94" s="88">
        <f>ROUND(SUM(BA95:BA97),2)</f>
        <v>0</v>
      </c>
      <c r="BB94" s="88">
        <f>ROUND(SUM(BB95:BB97),2)</f>
        <v>0</v>
      </c>
      <c r="BC94" s="88">
        <f>ROUND(SUM(BC95:BC97),2)</f>
        <v>0</v>
      </c>
      <c r="BD94" s="90">
        <f>ROUND(SUM(BD95:BD97),2)</f>
        <v>0</v>
      </c>
      <c r="BS94" s="91" t="s">
        <v>72</v>
      </c>
      <c r="BT94" s="91" t="s">
        <v>73</v>
      </c>
      <c r="BU94" s="92" t="s">
        <v>74</v>
      </c>
      <c r="BV94" s="91" t="s">
        <v>75</v>
      </c>
      <c r="BW94" s="91" t="s">
        <v>5</v>
      </c>
      <c r="BX94" s="91" t="s">
        <v>76</v>
      </c>
      <c r="CL94" s="91" t="s">
        <v>1</v>
      </c>
    </row>
    <row r="95" spans="1:91" s="7" customFormat="1" ht="16.5" customHeight="1">
      <c r="A95" s="93" t="s">
        <v>77</v>
      </c>
      <c r="B95" s="94"/>
      <c r="C95" s="95"/>
      <c r="D95" s="288" t="s">
        <v>78</v>
      </c>
      <c r="E95" s="288"/>
      <c r="F95" s="288"/>
      <c r="G95" s="288"/>
      <c r="H95" s="288"/>
      <c r="I95" s="96"/>
      <c r="J95" s="288" t="s">
        <v>79</v>
      </c>
      <c r="K95" s="288"/>
      <c r="L95" s="288"/>
      <c r="M95" s="288"/>
      <c r="N95" s="288"/>
      <c r="O95" s="288"/>
      <c r="P95" s="288"/>
      <c r="Q95" s="288"/>
      <c r="R95" s="288"/>
      <c r="S95" s="288"/>
      <c r="T95" s="288"/>
      <c r="U95" s="288"/>
      <c r="V95" s="288"/>
      <c r="W95" s="288"/>
      <c r="X95" s="288"/>
      <c r="Y95" s="288"/>
      <c r="Z95" s="288"/>
      <c r="AA95" s="288"/>
      <c r="AB95" s="288"/>
      <c r="AC95" s="288"/>
      <c r="AD95" s="288"/>
      <c r="AE95" s="288"/>
      <c r="AF95" s="288"/>
      <c r="AG95" s="286">
        <f>'SO 01 - Most v km 20,624'!J30</f>
        <v>0</v>
      </c>
      <c r="AH95" s="287"/>
      <c r="AI95" s="287"/>
      <c r="AJ95" s="287"/>
      <c r="AK95" s="287"/>
      <c r="AL95" s="287"/>
      <c r="AM95" s="287"/>
      <c r="AN95" s="286">
        <f>SUM(AG95,AT95)</f>
        <v>0</v>
      </c>
      <c r="AO95" s="287"/>
      <c r="AP95" s="287"/>
      <c r="AQ95" s="97" t="s">
        <v>80</v>
      </c>
      <c r="AR95" s="98"/>
      <c r="AS95" s="99">
        <v>0</v>
      </c>
      <c r="AT95" s="100">
        <f>ROUND(SUM(AV95:AW95),2)</f>
        <v>0</v>
      </c>
      <c r="AU95" s="101">
        <f>'SO 01 - Most v km 20,624'!P131</f>
        <v>0</v>
      </c>
      <c r="AV95" s="100">
        <f>'SO 01 - Most v km 20,624'!J33</f>
        <v>0</v>
      </c>
      <c r="AW95" s="100">
        <f>'SO 01 - Most v km 20,624'!J34</f>
        <v>0</v>
      </c>
      <c r="AX95" s="100">
        <f>'SO 01 - Most v km 20,624'!J35</f>
        <v>0</v>
      </c>
      <c r="AY95" s="100">
        <f>'SO 01 - Most v km 20,624'!J36</f>
        <v>0</v>
      </c>
      <c r="AZ95" s="100">
        <f>'SO 01 - Most v km 20,624'!F33</f>
        <v>0</v>
      </c>
      <c r="BA95" s="100">
        <f>'SO 01 - Most v km 20,624'!F34</f>
        <v>0</v>
      </c>
      <c r="BB95" s="100">
        <f>'SO 01 - Most v km 20,624'!F35</f>
        <v>0</v>
      </c>
      <c r="BC95" s="100">
        <f>'SO 01 - Most v km 20,624'!F36</f>
        <v>0</v>
      </c>
      <c r="BD95" s="102">
        <f>'SO 01 - Most v km 20,624'!F37</f>
        <v>0</v>
      </c>
      <c r="BT95" s="103" t="s">
        <v>81</v>
      </c>
      <c r="BV95" s="103" t="s">
        <v>75</v>
      </c>
      <c r="BW95" s="103" t="s">
        <v>82</v>
      </c>
      <c r="BX95" s="103" t="s">
        <v>5</v>
      </c>
      <c r="CL95" s="103" t="s">
        <v>1</v>
      </c>
      <c r="CM95" s="103" t="s">
        <v>83</v>
      </c>
    </row>
    <row r="96" spans="1:91" s="7" customFormat="1" ht="16.5" customHeight="1">
      <c r="A96" s="93" t="s">
        <v>77</v>
      </c>
      <c r="B96" s="94"/>
      <c r="C96" s="95"/>
      <c r="D96" s="288" t="s">
        <v>84</v>
      </c>
      <c r="E96" s="288"/>
      <c r="F96" s="288"/>
      <c r="G96" s="288"/>
      <c r="H96" s="288"/>
      <c r="I96" s="96"/>
      <c r="J96" s="288" t="s">
        <v>85</v>
      </c>
      <c r="K96" s="288"/>
      <c r="L96" s="288"/>
      <c r="M96" s="288"/>
      <c r="N96" s="288"/>
      <c r="O96" s="288"/>
      <c r="P96" s="288"/>
      <c r="Q96" s="288"/>
      <c r="R96" s="288"/>
      <c r="S96" s="288"/>
      <c r="T96" s="288"/>
      <c r="U96" s="288"/>
      <c r="V96" s="288"/>
      <c r="W96" s="288"/>
      <c r="X96" s="288"/>
      <c r="Y96" s="288"/>
      <c r="Z96" s="288"/>
      <c r="AA96" s="288"/>
      <c r="AB96" s="288"/>
      <c r="AC96" s="288"/>
      <c r="AD96" s="288"/>
      <c r="AE96" s="288"/>
      <c r="AF96" s="288"/>
      <c r="AG96" s="286">
        <f>'SO 02 - Úprava železniční...'!J30</f>
        <v>0</v>
      </c>
      <c r="AH96" s="287"/>
      <c r="AI96" s="287"/>
      <c r="AJ96" s="287"/>
      <c r="AK96" s="287"/>
      <c r="AL96" s="287"/>
      <c r="AM96" s="287"/>
      <c r="AN96" s="286">
        <f>SUM(AG96,AT96)</f>
        <v>0</v>
      </c>
      <c r="AO96" s="287"/>
      <c r="AP96" s="287"/>
      <c r="AQ96" s="97" t="s">
        <v>80</v>
      </c>
      <c r="AR96" s="98"/>
      <c r="AS96" s="99">
        <v>0</v>
      </c>
      <c r="AT96" s="100">
        <f>ROUND(SUM(AV96:AW96),2)</f>
        <v>0</v>
      </c>
      <c r="AU96" s="101">
        <f>'SO 02 - Úprava železniční...'!P126</f>
        <v>0</v>
      </c>
      <c r="AV96" s="100">
        <f>'SO 02 - Úprava železniční...'!J33</f>
        <v>0</v>
      </c>
      <c r="AW96" s="100">
        <f>'SO 02 - Úprava železniční...'!J34</f>
        <v>0</v>
      </c>
      <c r="AX96" s="100">
        <f>'SO 02 - Úprava železniční...'!J35</f>
        <v>0</v>
      </c>
      <c r="AY96" s="100">
        <f>'SO 02 - Úprava železniční...'!J36</f>
        <v>0</v>
      </c>
      <c r="AZ96" s="100">
        <f>'SO 02 - Úprava železniční...'!F33</f>
        <v>0</v>
      </c>
      <c r="BA96" s="100">
        <f>'SO 02 - Úprava železniční...'!F34</f>
        <v>0</v>
      </c>
      <c r="BB96" s="100">
        <f>'SO 02 - Úprava železniční...'!F35</f>
        <v>0</v>
      </c>
      <c r="BC96" s="100">
        <f>'SO 02 - Úprava železniční...'!F36</f>
        <v>0</v>
      </c>
      <c r="BD96" s="102">
        <f>'SO 02 - Úprava železniční...'!F37</f>
        <v>0</v>
      </c>
      <c r="BT96" s="103" t="s">
        <v>81</v>
      </c>
      <c r="BV96" s="103" t="s">
        <v>75</v>
      </c>
      <c r="BW96" s="103" t="s">
        <v>86</v>
      </c>
      <c r="BX96" s="103" t="s">
        <v>5</v>
      </c>
      <c r="CL96" s="103" t="s">
        <v>1</v>
      </c>
      <c r="CM96" s="103" t="s">
        <v>83</v>
      </c>
    </row>
    <row r="97" spans="1:91" s="7" customFormat="1" ht="16.5" customHeight="1">
      <c r="A97" s="93" t="s">
        <v>77</v>
      </c>
      <c r="B97" s="94"/>
      <c r="C97" s="95"/>
      <c r="D97" s="288" t="s">
        <v>87</v>
      </c>
      <c r="E97" s="288"/>
      <c r="F97" s="288"/>
      <c r="G97" s="288"/>
      <c r="H97" s="288"/>
      <c r="I97" s="96"/>
      <c r="J97" s="288" t="s">
        <v>88</v>
      </c>
      <c r="K97" s="288"/>
      <c r="L97" s="288"/>
      <c r="M97" s="288"/>
      <c r="N97" s="288"/>
      <c r="O97" s="288"/>
      <c r="P97" s="288"/>
      <c r="Q97" s="288"/>
      <c r="R97" s="288"/>
      <c r="S97" s="288"/>
      <c r="T97" s="288"/>
      <c r="U97" s="288"/>
      <c r="V97" s="288"/>
      <c r="W97" s="288"/>
      <c r="X97" s="288"/>
      <c r="Y97" s="288"/>
      <c r="Z97" s="288"/>
      <c r="AA97" s="288"/>
      <c r="AB97" s="288"/>
      <c r="AC97" s="288"/>
      <c r="AD97" s="288"/>
      <c r="AE97" s="288"/>
      <c r="AF97" s="288"/>
      <c r="AG97" s="286">
        <f>'VRN - Vedlejší rozpočtové...'!J30</f>
        <v>0</v>
      </c>
      <c r="AH97" s="287"/>
      <c r="AI97" s="287"/>
      <c r="AJ97" s="287"/>
      <c r="AK97" s="287"/>
      <c r="AL97" s="287"/>
      <c r="AM97" s="287"/>
      <c r="AN97" s="286">
        <f>SUM(AG97,AT97)</f>
        <v>0</v>
      </c>
      <c r="AO97" s="287"/>
      <c r="AP97" s="287"/>
      <c r="AQ97" s="97" t="s">
        <v>80</v>
      </c>
      <c r="AR97" s="98"/>
      <c r="AS97" s="104">
        <v>0</v>
      </c>
      <c r="AT97" s="105">
        <f>ROUND(SUM(AV97:AW97),2)</f>
        <v>0</v>
      </c>
      <c r="AU97" s="106">
        <f>'VRN - Vedlejší rozpočtové...'!P121</f>
        <v>0</v>
      </c>
      <c r="AV97" s="105">
        <f>'VRN - Vedlejší rozpočtové...'!J33</f>
        <v>0</v>
      </c>
      <c r="AW97" s="105">
        <f>'VRN - Vedlejší rozpočtové...'!J34</f>
        <v>0</v>
      </c>
      <c r="AX97" s="105">
        <f>'VRN - Vedlejší rozpočtové...'!J35</f>
        <v>0</v>
      </c>
      <c r="AY97" s="105">
        <f>'VRN - Vedlejší rozpočtové...'!J36</f>
        <v>0</v>
      </c>
      <c r="AZ97" s="105">
        <f>'VRN - Vedlejší rozpočtové...'!F33</f>
        <v>0</v>
      </c>
      <c r="BA97" s="105">
        <f>'VRN - Vedlejší rozpočtové...'!F34</f>
        <v>0</v>
      </c>
      <c r="BB97" s="105">
        <f>'VRN - Vedlejší rozpočtové...'!F35</f>
        <v>0</v>
      </c>
      <c r="BC97" s="105">
        <f>'VRN - Vedlejší rozpočtové...'!F36</f>
        <v>0</v>
      </c>
      <c r="BD97" s="107">
        <f>'VRN - Vedlejší rozpočtové...'!F37</f>
        <v>0</v>
      </c>
      <c r="BT97" s="103" t="s">
        <v>81</v>
      </c>
      <c r="BV97" s="103" t="s">
        <v>75</v>
      </c>
      <c r="BW97" s="103" t="s">
        <v>89</v>
      </c>
      <c r="BX97" s="103" t="s">
        <v>5</v>
      </c>
      <c r="CL97" s="103" t="s">
        <v>1</v>
      </c>
      <c r="CM97" s="103" t="s">
        <v>83</v>
      </c>
    </row>
    <row r="98" spans="1:91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9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algorithmName="SHA-512" hashValue="/XKbDdjOSVds3aBls9ICiv4W24W39YVcV6khJYrjQP96smWCH3Eu07TO5QS5Bsbsojd+TaK6PFu1zkkZulC6MA==" saltValue="+GvTJfRImF60teR9vpi+VYtwCawI0KM7Pm6Hq99sp0Q9LG/EzPQHK+AByI3mreHJGqy57ZhVR/TEkFKTZBvX8g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Most v km 20,624'!C2" display="/"/>
    <hyperlink ref="A96" location="'SO 02 - Úprava železniční...'!C2" display="/"/>
    <hyperlink ref="A97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8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82</v>
      </c>
    </row>
    <row r="3" spans="1:46" s="1" customFormat="1" ht="6.95" hidden="1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hidden="1" customHeight="1">
      <c r="B4" s="20"/>
      <c r="D4" s="110" t="s">
        <v>90</v>
      </c>
      <c r="L4" s="20"/>
      <c r="M4" s="111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2" t="s">
        <v>16</v>
      </c>
      <c r="L6" s="20"/>
    </row>
    <row r="7" spans="1:46" s="1" customFormat="1" ht="16.5" hidden="1" customHeight="1">
      <c r="B7" s="20"/>
      <c r="E7" s="292" t="str">
        <f>'Rekapitulace stavby'!K6</f>
        <v>Oprava mostu v km 20,624 na trati Hlubočky - Domašov</v>
      </c>
      <c r="F7" s="293"/>
      <c r="G7" s="293"/>
      <c r="H7" s="293"/>
      <c r="L7" s="20"/>
    </row>
    <row r="8" spans="1:46" s="2" customFormat="1" ht="12" hidden="1" customHeight="1">
      <c r="A8" s="34"/>
      <c r="B8" s="39"/>
      <c r="C8" s="34"/>
      <c r="D8" s="112" t="s">
        <v>91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94" t="s">
        <v>92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2" t="s">
        <v>20</v>
      </c>
      <c r="E12" s="34"/>
      <c r="F12" s="113" t="s">
        <v>25</v>
      </c>
      <c r="G12" s="34"/>
      <c r="H12" s="34"/>
      <c r="I12" s="112" t="s">
        <v>22</v>
      </c>
      <c r="J12" s="11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ROUND(J131,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2" t="s">
        <v>37</v>
      </c>
      <c r="E33" s="112" t="s">
        <v>38</v>
      </c>
      <c r="F33" s="123">
        <f>ROUND((SUM(BE131:BE483)),  2)</f>
        <v>0</v>
      </c>
      <c r="G33" s="34"/>
      <c r="H33" s="34"/>
      <c r="I33" s="124">
        <v>0.21</v>
      </c>
      <c r="J33" s="123">
        <f>ROUND(((SUM(BE131:BE483))*I33),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2" t="s">
        <v>39</v>
      </c>
      <c r="F34" s="123">
        <f>ROUND((SUM(BF131:BF483)),  2)</f>
        <v>0</v>
      </c>
      <c r="G34" s="34"/>
      <c r="H34" s="34"/>
      <c r="I34" s="124">
        <v>0.15</v>
      </c>
      <c r="J34" s="123">
        <f>ROUND(((SUM(BF131:BF483))*I34),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ROUND((SUM(BG131:BG483)),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ROUND((SUM(BH131:BH483)),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ROUND((SUM(BI131:BI483)),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Oprava mostu v km 20,624 na trati Hlubočky - Domašov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0" t="str">
        <f>E9</f>
        <v>SO 01 - Most v km 20,624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94</v>
      </c>
      <c r="D94" s="144"/>
      <c r="E94" s="144"/>
      <c r="F94" s="144"/>
      <c r="G94" s="144"/>
      <c r="H94" s="144"/>
      <c r="I94" s="144"/>
      <c r="J94" s="145" t="s">
        <v>95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96</v>
      </c>
      <c r="D96" s="36"/>
      <c r="E96" s="36"/>
      <c r="F96" s="36"/>
      <c r="G96" s="36"/>
      <c r="H96" s="36"/>
      <c r="I96" s="36"/>
      <c r="J96" s="84">
        <f>J131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97</v>
      </c>
    </row>
    <row r="97" spans="1:31" s="9" customFormat="1" ht="24.95" customHeight="1">
      <c r="B97" s="147"/>
      <c r="C97" s="148"/>
      <c r="D97" s="149" t="s">
        <v>98</v>
      </c>
      <c r="E97" s="150"/>
      <c r="F97" s="150"/>
      <c r="G97" s="150"/>
      <c r="H97" s="150"/>
      <c r="I97" s="150"/>
      <c r="J97" s="151">
        <f>J132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99</v>
      </c>
      <c r="E98" s="156"/>
      <c r="F98" s="156"/>
      <c r="G98" s="156"/>
      <c r="H98" s="156"/>
      <c r="I98" s="156"/>
      <c r="J98" s="157">
        <f>J133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100</v>
      </c>
      <c r="E99" s="156"/>
      <c r="F99" s="156"/>
      <c r="G99" s="156"/>
      <c r="H99" s="156"/>
      <c r="I99" s="156"/>
      <c r="J99" s="157">
        <f>J179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101</v>
      </c>
      <c r="E100" s="156"/>
      <c r="F100" s="156"/>
      <c r="G100" s="156"/>
      <c r="H100" s="156"/>
      <c r="I100" s="156"/>
      <c r="J100" s="157">
        <f>J192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102</v>
      </c>
      <c r="E101" s="156"/>
      <c r="F101" s="156"/>
      <c r="G101" s="156"/>
      <c r="H101" s="156"/>
      <c r="I101" s="156"/>
      <c r="J101" s="157">
        <f>J227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103</v>
      </c>
      <c r="E102" s="156"/>
      <c r="F102" s="156"/>
      <c r="G102" s="156"/>
      <c r="H102" s="156"/>
      <c r="I102" s="156"/>
      <c r="J102" s="157">
        <f>J270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104</v>
      </c>
      <c r="E103" s="156"/>
      <c r="F103" s="156"/>
      <c r="G103" s="156"/>
      <c r="H103" s="156"/>
      <c r="I103" s="156"/>
      <c r="J103" s="157">
        <f>J283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105</v>
      </c>
      <c r="E104" s="156"/>
      <c r="F104" s="156"/>
      <c r="G104" s="156"/>
      <c r="H104" s="156"/>
      <c r="I104" s="156"/>
      <c r="J104" s="157">
        <f>J289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106</v>
      </c>
      <c r="E105" s="156"/>
      <c r="F105" s="156"/>
      <c r="G105" s="156"/>
      <c r="H105" s="156"/>
      <c r="I105" s="156"/>
      <c r="J105" s="157">
        <f>J374</f>
        <v>0</v>
      </c>
      <c r="K105" s="154"/>
      <c r="L105" s="158"/>
    </row>
    <row r="106" spans="1:31" s="10" customFormat="1" ht="19.899999999999999" customHeight="1">
      <c r="B106" s="153"/>
      <c r="C106" s="154"/>
      <c r="D106" s="155" t="s">
        <v>107</v>
      </c>
      <c r="E106" s="156"/>
      <c r="F106" s="156"/>
      <c r="G106" s="156"/>
      <c r="H106" s="156"/>
      <c r="I106" s="156"/>
      <c r="J106" s="157">
        <f>J392</f>
        <v>0</v>
      </c>
      <c r="K106" s="154"/>
      <c r="L106" s="158"/>
    </row>
    <row r="107" spans="1:31" s="9" customFormat="1" ht="24.95" customHeight="1">
      <c r="B107" s="147"/>
      <c r="C107" s="148"/>
      <c r="D107" s="149" t="s">
        <v>108</v>
      </c>
      <c r="E107" s="150"/>
      <c r="F107" s="150"/>
      <c r="G107" s="150"/>
      <c r="H107" s="150"/>
      <c r="I107" s="150"/>
      <c r="J107" s="151">
        <f>J394</f>
        <v>0</v>
      </c>
      <c r="K107" s="148"/>
      <c r="L107" s="152"/>
    </row>
    <row r="108" spans="1:31" s="10" customFormat="1" ht="19.899999999999999" customHeight="1">
      <c r="B108" s="153"/>
      <c r="C108" s="154"/>
      <c r="D108" s="155" t="s">
        <v>109</v>
      </c>
      <c r="E108" s="156"/>
      <c r="F108" s="156"/>
      <c r="G108" s="156"/>
      <c r="H108" s="156"/>
      <c r="I108" s="156"/>
      <c r="J108" s="157">
        <f>J395</f>
        <v>0</v>
      </c>
      <c r="K108" s="154"/>
      <c r="L108" s="158"/>
    </row>
    <row r="109" spans="1:31" s="10" customFormat="1" ht="19.899999999999999" customHeight="1">
      <c r="B109" s="153"/>
      <c r="C109" s="154"/>
      <c r="D109" s="155" t="s">
        <v>110</v>
      </c>
      <c r="E109" s="156"/>
      <c r="F109" s="156"/>
      <c r="G109" s="156"/>
      <c r="H109" s="156"/>
      <c r="I109" s="156"/>
      <c r="J109" s="157">
        <f>J432</f>
        <v>0</v>
      </c>
      <c r="K109" s="154"/>
      <c r="L109" s="158"/>
    </row>
    <row r="110" spans="1:31" s="10" customFormat="1" ht="19.899999999999999" customHeight="1">
      <c r="B110" s="153"/>
      <c r="C110" s="154"/>
      <c r="D110" s="155" t="s">
        <v>111</v>
      </c>
      <c r="E110" s="156"/>
      <c r="F110" s="156"/>
      <c r="G110" s="156"/>
      <c r="H110" s="156"/>
      <c r="I110" s="156"/>
      <c r="J110" s="157">
        <f>J438</f>
        <v>0</v>
      </c>
      <c r="K110" s="154"/>
      <c r="L110" s="158"/>
    </row>
    <row r="111" spans="1:31" s="9" customFormat="1" ht="24.95" customHeight="1">
      <c r="B111" s="147"/>
      <c r="C111" s="148"/>
      <c r="D111" s="149" t="s">
        <v>112</v>
      </c>
      <c r="E111" s="150"/>
      <c r="F111" s="150"/>
      <c r="G111" s="150"/>
      <c r="H111" s="150"/>
      <c r="I111" s="150"/>
      <c r="J111" s="151">
        <f>J481</f>
        <v>0</v>
      </c>
      <c r="K111" s="148"/>
      <c r="L111" s="152"/>
    </row>
    <row r="112" spans="1:31" s="2" customFormat="1" ht="21.7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6.95" customHeight="1">
      <c r="A113" s="34"/>
      <c r="B113" s="54"/>
      <c r="C113" s="55"/>
      <c r="D113" s="55"/>
      <c r="E113" s="55"/>
      <c r="F113" s="55"/>
      <c r="G113" s="55"/>
      <c r="H113" s="55"/>
      <c r="I113" s="55"/>
      <c r="J113" s="55"/>
      <c r="K113" s="55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7" spans="1:31" s="2" customFormat="1" ht="6.95" customHeight="1">
      <c r="A117" s="34"/>
      <c r="B117" s="56"/>
      <c r="C117" s="57"/>
      <c r="D117" s="57"/>
      <c r="E117" s="57"/>
      <c r="F117" s="57"/>
      <c r="G117" s="57"/>
      <c r="H117" s="57"/>
      <c r="I117" s="57"/>
      <c r="J117" s="57"/>
      <c r="K117" s="57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4.95" customHeight="1">
      <c r="A118" s="34"/>
      <c r="B118" s="35"/>
      <c r="C118" s="23" t="s">
        <v>113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9" t="s">
        <v>16</v>
      </c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6.5" customHeight="1">
      <c r="A121" s="34"/>
      <c r="B121" s="35"/>
      <c r="C121" s="36"/>
      <c r="D121" s="36"/>
      <c r="E121" s="299" t="str">
        <f>E7</f>
        <v>Oprava mostu v km 20,624 na trati Hlubočky - Domašov</v>
      </c>
      <c r="F121" s="300"/>
      <c r="G121" s="300"/>
      <c r="H121" s="300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91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6"/>
      <c r="D123" s="36"/>
      <c r="E123" s="270" t="str">
        <f>E9</f>
        <v>SO 01 - Most v km 20,624</v>
      </c>
      <c r="F123" s="301"/>
      <c r="G123" s="301"/>
      <c r="H123" s="301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20</v>
      </c>
      <c r="D125" s="36"/>
      <c r="E125" s="36"/>
      <c r="F125" s="27" t="str">
        <f>F12</f>
        <v xml:space="preserve"> </v>
      </c>
      <c r="G125" s="36"/>
      <c r="H125" s="36"/>
      <c r="I125" s="29" t="s">
        <v>22</v>
      </c>
      <c r="J125" s="66">
        <f>IF(J12="","",J12)</f>
        <v>0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23</v>
      </c>
      <c r="D127" s="36"/>
      <c r="E127" s="36"/>
      <c r="F127" s="27" t="str">
        <f>E15</f>
        <v xml:space="preserve"> </v>
      </c>
      <c r="G127" s="36"/>
      <c r="H127" s="36"/>
      <c r="I127" s="29" t="s">
        <v>29</v>
      </c>
      <c r="J127" s="32" t="str">
        <f>E21</f>
        <v xml:space="preserve"> 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27</v>
      </c>
      <c r="D128" s="36"/>
      <c r="E128" s="36"/>
      <c r="F128" s="27" t="str">
        <f>IF(E18="","",E18)</f>
        <v>Vyplň údaj</v>
      </c>
      <c r="G128" s="36"/>
      <c r="H128" s="36"/>
      <c r="I128" s="29" t="s">
        <v>31</v>
      </c>
      <c r="J128" s="32" t="str">
        <f>E24</f>
        <v xml:space="preserve"> 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1" customFormat="1" ht="29.25" customHeight="1">
      <c r="A130" s="159"/>
      <c r="B130" s="160"/>
      <c r="C130" s="161" t="s">
        <v>114</v>
      </c>
      <c r="D130" s="162" t="s">
        <v>58</v>
      </c>
      <c r="E130" s="162" t="s">
        <v>54</v>
      </c>
      <c r="F130" s="162" t="s">
        <v>55</v>
      </c>
      <c r="G130" s="162" t="s">
        <v>115</v>
      </c>
      <c r="H130" s="162" t="s">
        <v>116</v>
      </c>
      <c r="I130" s="162" t="s">
        <v>117</v>
      </c>
      <c r="J130" s="163" t="s">
        <v>95</v>
      </c>
      <c r="K130" s="164" t="s">
        <v>118</v>
      </c>
      <c r="L130" s="165"/>
      <c r="M130" s="75" t="s">
        <v>1</v>
      </c>
      <c r="N130" s="76" t="s">
        <v>37</v>
      </c>
      <c r="O130" s="76" t="s">
        <v>119</v>
      </c>
      <c r="P130" s="76" t="s">
        <v>120</v>
      </c>
      <c r="Q130" s="76" t="s">
        <v>121</v>
      </c>
      <c r="R130" s="76" t="s">
        <v>122</v>
      </c>
      <c r="S130" s="76" t="s">
        <v>123</v>
      </c>
      <c r="T130" s="77" t="s">
        <v>124</v>
      </c>
      <c r="U130" s="159"/>
      <c r="V130" s="159"/>
      <c r="W130" s="159"/>
      <c r="X130" s="159"/>
      <c r="Y130" s="159"/>
      <c r="Z130" s="159"/>
      <c r="AA130" s="159"/>
      <c r="AB130" s="159"/>
      <c r="AC130" s="159"/>
      <c r="AD130" s="159"/>
      <c r="AE130" s="159"/>
    </row>
    <row r="131" spans="1:65" s="2" customFormat="1" ht="22.9" customHeight="1">
      <c r="A131" s="34"/>
      <c r="B131" s="35"/>
      <c r="C131" s="82" t="s">
        <v>125</v>
      </c>
      <c r="D131" s="36"/>
      <c r="E131" s="36"/>
      <c r="F131" s="36"/>
      <c r="G131" s="36"/>
      <c r="H131" s="36"/>
      <c r="I131" s="36"/>
      <c r="J131" s="166">
        <f>BK131</f>
        <v>0</v>
      </c>
      <c r="K131" s="36"/>
      <c r="L131" s="39"/>
      <c r="M131" s="78"/>
      <c r="N131" s="167"/>
      <c r="O131" s="79"/>
      <c r="P131" s="168">
        <f>P132+P394+P481</f>
        <v>0</v>
      </c>
      <c r="Q131" s="79"/>
      <c r="R131" s="168">
        <f>R132+R394+R481</f>
        <v>18.712034099999997</v>
      </c>
      <c r="S131" s="79"/>
      <c r="T131" s="169">
        <f>T132+T394+T481</f>
        <v>23.849440000000001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72</v>
      </c>
      <c r="AU131" s="17" t="s">
        <v>97</v>
      </c>
      <c r="BK131" s="170">
        <f>BK132+BK394+BK481</f>
        <v>0</v>
      </c>
    </row>
    <row r="132" spans="1:65" s="12" customFormat="1" ht="25.9" customHeight="1">
      <c r="B132" s="171"/>
      <c r="C132" s="172"/>
      <c r="D132" s="173" t="s">
        <v>72</v>
      </c>
      <c r="E132" s="174" t="s">
        <v>126</v>
      </c>
      <c r="F132" s="174" t="s">
        <v>127</v>
      </c>
      <c r="G132" s="172"/>
      <c r="H132" s="172"/>
      <c r="I132" s="175"/>
      <c r="J132" s="176">
        <f>BK132</f>
        <v>0</v>
      </c>
      <c r="K132" s="172"/>
      <c r="L132" s="177"/>
      <c r="M132" s="178"/>
      <c r="N132" s="179"/>
      <c r="O132" s="179"/>
      <c r="P132" s="180">
        <f>P133+P179+P192+P227+P270+P283+P289+P374+P392</f>
        <v>0</v>
      </c>
      <c r="Q132" s="179"/>
      <c r="R132" s="180">
        <f>R133+R179+R192+R227+R270+R283+R289+R374+R392</f>
        <v>18.690034099999998</v>
      </c>
      <c r="S132" s="179"/>
      <c r="T132" s="181">
        <f>T133+T179+T192+T227+T270+T283+T289+T374+T392</f>
        <v>23.849440000000001</v>
      </c>
      <c r="AR132" s="182" t="s">
        <v>81</v>
      </c>
      <c r="AT132" s="183" t="s">
        <v>72</v>
      </c>
      <c r="AU132" s="183" t="s">
        <v>73</v>
      </c>
      <c r="AY132" s="182" t="s">
        <v>128</v>
      </c>
      <c r="BK132" s="184">
        <f>BK133+BK179+BK192+BK227+BK270+BK283+BK289+BK374+BK392</f>
        <v>0</v>
      </c>
    </row>
    <row r="133" spans="1:65" s="12" customFormat="1" ht="22.9" customHeight="1">
      <c r="B133" s="171"/>
      <c r="C133" s="172"/>
      <c r="D133" s="173" t="s">
        <v>72</v>
      </c>
      <c r="E133" s="185" t="s">
        <v>81</v>
      </c>
      <c r="F133" s="185" t="s">
        <v>129</v>
      </c>
      <c r="G133" s="172"/>
      <c r="H133" s="172"/>
      <c r="I133" s="175"/>
      <c r="J133" s="186">
        <f>BK133</f>
        <v>0</v>
      </c>
      <c r="K133" s="172"/>
      <c r="L133" s="177"/>
      <c r="M133" s="178"/>
      <c r="N133" s="179"/>
      <c r="O133" s="179"/>
      <c r="P133" s="180">
        <f>SUM(P134:P178)</f>
        <v>0</v>
      </c>
      <c r="Q133" s="179"/>
      <c r="R133" s="180">
        <f>SUM(R134:R178)</f>
        <v>0</v>
      </c>
      <c r="S133" s="179"/>
      <c r="T133" s="181">
        <f>SUM(T134:T178)</f>
        <v>0</v>
      </c>
      <c r="AR133" s="182" t="s">
        <v>81</v>
      </c>
      <c r="AT133" s="183" t="s">
        <v>72</v>
      </c>
      <c r="AU133" s="183" t="s">
        <v>81</v>
      </c>
      <c r="AY133" s="182" t="s">
        <v>128</v>
      </c>
      <c r="BK133" s="184">
        <f>SUM(BK134:BK178)</f>
        <v>0</v>
      </c>
    </row>
    <row r="134" spans="1:65" s="2" customFormat="1" ht="37.9" customHeight="1">
      <c r="A134" s="34"/>
      <c r="B134" s="35"/>
      <c r="C134" s="187" t="s">
        <v>81</v>
      </c>
      <c r="D134" s="187" t="s">
        <v>130</v>
      </c>
      <c r="E134" s="188" t="s">
        <v>131</v>
      </c>
      <c r="F134" s="189" t="s">
        <v>132</v>
      </c>
      <c r="G134" s="190" t="s">
        <v>133</v>
      </c>
      <c r="H134" s="191">
        <v>270</v>
      </c>
      <c r="I134" s="192"/>
      <c r="J134" s="193">
        <f>ROUND(I134*H134,2)</f>
        <v>0</v>
      </c>
      <c r="K134" s="194"/>
      <c r="L134" s="39"/>
      <c r="M134" s="195" t="s">
        <v>1</v>
      </c>
      <c r="N134" s="196" t="s">
        <v>38</v>
      </c>
      <c r="O134" s="71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134</v>
      </c>
      <c r="AT134" s="199" t="s">
        <v>130</v>
      </c>
      <c r="AU134" s="199" t="s">
        <v>83</v>
      </c>
      <c r="AY134" s="17" t="s">
        <v>128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7" t="s">
        <v>81</v>
      </c>
      <c r="BK134" s="200">
        <f>ROUND(I134*H134,2)</f>
        <v>0</v>
      </c>
      <c r="BL134" s="17" t="s">
        <v>134</v>
      </c>
      <c r="BM134" s="199" t="s">
        <v>83</v>
      </c>
    </row>
    <row r="135" spans="1:65" s="13" customFormat="1" ht="22.5">
      <c r="B135" s="201"/>
      <c r="C135" s="202"/>
      <c r="D135" s="203" t="s">
        <v>135</v>
      </c>
      <c r="E135" s="204" t="s">
        <v>1</v>
      </c>
      <c r="F135" s="205" t="s">
        <v>136</v>
      </c>
      <c r="G135" s="202"/>
      <c r="H135" s="204" t="s">
        <v>1</v>
      </c>
      <c r="I135" s="206"/>
      <c r="J135" s="202"/>
      <c r="K135" s="202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135</v>
      </c>
      <c r="AU135" s="211" t="s">
        <v>83</v>
      </c>
      <c r="AV135" s="13" t="s">
        <v>81</v>
      </c>
      <c r="AW135" s="13" t="s">
        <v>30</v>
      </c>
      <c r="AX135" s="13" t="s">
        <v>73</v>
      </c>
      <c r="AY135" s="211" t="s">
        <v>128</v>
      </c>
    </row>
    <row r="136" spans="1:65" s="14" customFormat="1" ht="11.25">
      <c r="B136" s="212"/>
      <c r="C136" s="213"/>
      <c r="D136" s="203" t="s">
        <v>135</v>
      </c>
      <c r="E136" s="214" t="s">
        <v>1</v>
      </c>
      <c r="F136" s="215" t="s">
        <v>137</v>
      </c>
      <c r="G136" s="213"/>
      <c r="H136" s="216">
        <v>270</v>
      </c>
      <c r="I136" s="217"/>
      <c r="J136" s="213"/>
      <c r="K136" s="213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135</v>
      </c>
      <c r="AU136" s="222" t="s">
        <v>83</v>
      </c>
      <c r="AV136" s="14" t="s">
        <v>83</v>
      </c>
      <c r="AW136" s="14" t="s">
        <v>30</v>
      </c>
      <c r="AX136" s="14" t="s">
        <v>73</v>
      </c>
      <c r="AY136" s="222" t="s">
        <v>128</v>
      </c>
    </row>
    <row r="137" spans="1:65" s="15" customFormat="1" ht="11.25">
      <c r="B137" s="223"/>
      <c r="C137" s="224"/>
      <c r="D137" s="203" t="s">
        <v>135</v>
      </c>
      <c r="E137" s="225" t="s">
        <v>1</v>
      </c>
      <c r="F137" s="226" t="s">
        <v>138</v>
      </c>
      <c r="G137" s="224"/>
      <c r="H137" s="227">
        <v>270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AT137" s="233" t="s">
        <v>135</v>
      </c>
      <c r="AU137" s="233" t="s">
        <v>83</v>
      </c>
      <c r="AV137" s="15" t="s">
        <v>134</v>
      </c>
      <c r="AW137" s="15" t="s">
        <v>30</v>
      </c>
      <c r="AX137" s="15" t="s">
        <v>81</v>
      </c>
      <c r="AY137" s="233" t="s">
        <v>128</v>
      </c>
    </row>
    <row r="138" spans="1:65" s="2" customFormat="1" ht="24.2" customHeight="1">
      <c r="A138" s="34"/>
      <c r="B138" s="35"/>
      <c r="C138" s="187" t="s">
        <v>83</v>
      </c>
      <c r="D138" s="187" t="s">
        <v>130</v>
      </c>
      <c r="E138" s="188" t="s">
        <v>139</v>
      </c>
      <c r="F138" s="189" t="s">
        <v>140</v>
      </c>
      <c r="G138" s="190" t="s">
        <v>141</v>
      </c>
      <c r="H138" s="191">
        <v>0.67500000000000004</v>
      </c>
      <c r="I138" s="192"/>
      <c r="J138" s="193">
        <f>ROUND(I138*H138,2)</f>
        <v>0</v>
      </c>
      <c r="K138" s="194"/>
      <c r="L138" s="39"/>
      <c r="M138" s="195" t="s">
        <v>1</v>
      </c>
      <c r="N138" s="196" t="s">
        <v>38</v>
      </c>
      <c r="O138" s="71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134</v>
      </c>
      <c r="AT138" s="199" t="s">
        <v>130</v>
      </c>
      <c r="AU138" s="199" t="s">
        <v>83</v>
      </c>
      <c r="AY138" s="17" t="s">
        <v>128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7" t="s">
        <v>81</v>
      </c>
      <c r="BK138" s="200">
        <f>ROUND(I138*H138,2)</f>
        <v>0</v>
      </c>
      <c r="BL138" s="17" t="s">
        <v>134</v>
      </c>
      <c r="BM138" s="199" t="s">
        <v>134</v>
      </c>
    </row>
    <row r="139" spans="1:65" s="13" customFormat="1" ht="11.25">
      <c r="B139" s="201"/>
      <c r="C139" s="202"/>
      <c r="D139" s="203" t="s">
        <v>135</v>
      </c>
      <c r="E139" s="204" t="s">
        <v>1</v>
      </c>
      <c r="F139" s="205" t="s">
        <v>142</v>
      </c>
      <c r="G139" s="202"/>
      <c r="H139" s="204" t="s">
        <v>1</v>
      </c>
      <c r="I139" s="206"/>
      <c r="J139" s="202"/>
      <c r="K139" s="202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135</v>
      </c>
      <c r="AU139" s="211" t="s">
        <v>83</v>
      </c>
      <c r="AV139" s="13" t="s">
        <v>81</v>
      </c>
      <c r="AW139" s="13" t="s">
        <v>30</v>
      </c>
      <c r="AX139" s="13" t="s">
        <v>73</v>
      </c>
      <c r="AY139" s="211" t="s">
        <v>128</v>
      </c>
    </row>
    <row r="140" spans="1:65" s="14" customFormat="1" ht="11.25">
      <c r="B140" s="212"/>
      <c r="C140" s="213"/>
      <c r="D140" s="203" t="s">
        <v>135</v>
      </c>
      <c r="E140" s="214" t="s">
        <v>1</v>
      </c>
      <c r="F140" s="215" t="s">
        <v>143</v>
      </c>
      <c r="G140" s="213"/>
      <c r="H140" s="216">
        <v>0.67500000000000004</v>
      </c>
      <c r="I140" s="217"/>
      <c r="J140" s="213"/>
      <c r="K140" s="213"/>
      <c r="L140" s="218"/>
      <c r="M140" s="219"/>
      <c r="N140" s="220"/>
      <c r="O140" s="220"/>
      <c r="P140" s="220"/>
      <c r="Q140" s="220"/>
      <c r="R140" s="220"/>
      <c r="S140" s="220"/>
      <c r="T140" s="221"/>
      <c r="AT140" s="222" t="s">
        <v>135</v>
      </c>
      <c r="AU140" s="222" t="s">
        <v>83</v>
      </c>
      <c r="AV140" s="14" t="s">
        <v>83</v>
      </c>
      <c r="AW140" s="14" t="s">
        <v>30</v>
      </c>
      <c r="AX140" s="14" t="s">
        <v>73</v>
      </c>
      <c r="AY140" s="222" t="s">
        <v>128</v>
      </c>
    </row>
    <row r="141" spans="1:65" s="15" customFormat="1" ht="11.25">
      <c r="B141" s="223"/>
      <c r="C141" s="224"/>
      <c r="D141" s="203" t="s">
        <v>135</v>
      </c>
      <c r="E141" s="225" t="s">
        <v>1</v>
      </c>
      <c r="F141" s="226" t="s">
        <v>138</v>
      </c>
      <c r="G141" s="224"/>
      <c r="H141" s="227">
        <v>0.67500000000000004</v>
      </c>
      <c r="I141" s="228"/>
      <c r="J141" s="224"/>
      <c r="K141" s="224"/>
      <c r="L141" s="229"/>
      <c r="M141" s="230"/>
      <c r="N141" s="231"/>
      <c r="O141" s="231"/>
      <c r="P141" s="231"/>
      <c r="Q141" s="231"/>
      <c r="R141" s="231"/>
      <c r="S141" s="231"/>
      <c r="T141" s="232"/>
      <c r="AT141" s="233" t="s">
        <v>135</v>
      </c>
      <c r="AU141" s="233" t="s">
        <v>83</v>
      </c>
      <c r="AV141" s="15" t="s">
        <v>134</v>
      </c>
      <c r="AW141" s="15" t="s">
        <v>30</v>
      </c>
      <c r="AX141" s="15" t="s">
        <v>81</v>
      </c>
      <c r="AY141" s="233" t="s">
        <v>128</v>
      </c>
    </row>
    <row r="142" spans="1:65" s="2" customFormat="1" ht="24.2" customHeight="1">
      <c r="A142" s="34"/>
      <c r="B142" s="35"/>
      <c r="C142" s="187" t="s">
        <v>144</v>
      </c>
      <c r="D142" s="187" t="s">
        <v>130</v>
      </c>
      <c r="E142" s="188" t="s">
        <v>145</v>
      </c>
      <c r="F142" s="189" t="s">
        <v>146</v>
      </c>
      <c r="G142" s="190" t="s">
        <v>141</v>
      </c>
      <c r="H142" s="191">
        <v>14.07</v>
      </c>
      <c r="I142" s="192"/>
      <c r="J142" s="193">
        <f>ROUND(I142*H142,2)</f>
        <v>0</v>
      </c>
      <c r="K142" s="194"/>
      <c r="L142" s="39"/>
      <c r="M142" s="195" t="s">
        <v>1</v>
      </c>
      <c r="N142" s="196" t="s">
        <v>38</v>
      </c>
      <c r="O142" s="71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134</v>
      </c>
      <c r="AT142" s="199" t="s">
        <v>130</v>
      </c>
      <c r="AU142" s="199" t="s">
        <v>83</v>
      </c>
      <c r="AY142" s="17" t="s">
        <v>128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7" t="s">
        <v>81</v>
      </c>
      <c r="BK142" s="200">
        <f>ROUND(I142*H142,2)</f>
        <v>0</v>
      </c>
      <c r="BL142" s="17" t="s">
        <v>134</v>
      </c>
      <c r="BM142" s="199" t="s">
        <v>147</v>
      </c>
    </row>
    <row r="143" spans="1:65" s="13" customFormat="1" ht="11.25">
      <c r="B143" s="201"/>
      <c r="C143" s="202"/>
      <c r="D143" s="203" t="s">
        <v>135</v>
      </c>
      <c r="E143" s="204" t="s">
        <v>1</v>
      </c>
      <c r="F143" s="205" t="s">
        <v>148</v>
      </c>
      <c r="G143" s="202"/>
      <c r="H143" s="204" t="s">
        <v>1</v>
      </c>
      <c r="I143" s="206"/>
      <c r="J143" s="202"/>
      <c r="K143" s="202"/>
      <c r="L143" s="207"/>
      <c r="M143" s="208"/>
      <c r="N143" s="209"/>
      <c r="O143" s="209"/>
      <c r="P143" s="209"/>
      <c r="Q143" s="209"/>
      <c r="R143" s="209"/>
      <c r="S143" s="209"/>
      <c r="T143" s="210"/>
      <c r="AT143" s="211" t="s">
        <v>135</v>
      </c>
      <c r="AU143" s="211" t="s">
        <v>83</v>
      </c>
      <c r="AV143" s="13" t="s">
        <v>81</v>
      </c>
      <c r="AW143" s="13" t="s">
        <v>30</v>
      </c>
      <c r="AX143" s="13" t="s">
        <v>73</v>
      </c>
      <c r="AY143" s="211" t="s">
        <v>128</v>
      </c>
    </row>
    <row r="144" spans="1:65" s="14" customFormat="1" ht="11.25">
      <c r="B144" s="212"/>
      <c r="C144" s="213"/>
      <c r="D144" s="203" t="s">
        <v>135</v>
      </c>
      <c r="E144" s="214" t="s">
        <v>1</v>
      </c>
      <c r="F144" s="215" t="s">
        <v>149</v>
      </c>
      <c r="G144" s="213"/>
      <c r="H144" s="216">
        <v>14.07</v>
      </c>
      <c r="I144" s="217"/>
      <c r="J144" s="213"/>
      <c r="K144" s="213"/>
      <c r="L144" s="218"/>
      <c r="M144" s="219"/>
      <c r="N144" s="220"/>
      <c r="O144" s="220"/>
      <c r="P144" s="220"/>
      <c r="Q144" s="220"/>
      <c r="R144" s="220"/>
      <c r="S144" s="220"/>
      <c r="T144" s="221"/>
      <c r="AT144" s="222" t="s">
        <v>135</v>
      </c>
      <c r="AU144" s="222" t="s">
        <v>83</v>
      </c>
      <c r="AV144" s="14" t="s">
        <v>83</v>
      </c>
      <c r="AW144" s="14" t="s">
        <v>30</v>
      </c>
      <c r="AX144" s="14" t="s">
        <v>73</v>
      </c>
      <c r="AY144" s="222" t="s">
        <v>128</v>
      </c>
    </row>
    <row r="145" spans="1:65" s="15" customFormat="1" ht="11.25">
      <c r="B145" s="223"/>
      <c r="C145" s="224"/>
      <c r="D145" s="203" t="s">
        <v>135</v>
      </c>
      <c r="E145" s="225" t="s">
        <v>1</v>
      </c>
      <c r="F145" s="226" t="s">
        <v>138</v>
      </c>
      <c r="G145" s="224"/>
      <c r="H145" s="227">
        <v>14.07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AT145" s="233" t="s">
        <v>135</v>
      </c>
      <c r="AU145" s="233" t="s">
        <v>83</v>
      </c>
      <c r="AV145" s="15" t="s">
        <v>134</v>
      </c>
      <c r="AW145" s="15" t="s">
        <v>30</v>
      </c>
      <c r="AX145" s="15" t="s">
        <v>81</v>
      </c>
      <c r="AY145" s="233" t="s">
        <v>128</v>
      </c>
    </row>
    <row r="146" spans="1:65" s="2" customFormat="1" ht="24.2" customHeight="1">
      <c r="A146" s="34"/>
      <c r="B146" s="35"/>
      <c r="C146" s="187" t="s">
        <v>134</v>
      </c>
      <c r="D146" s="187" t="s">
        <v>130</v>
      </c>
      <c r="E146" s="188" t="s">
        <v>150</v>
      </c>
      <c r="F146" s="189" t="s">
        <v>151</v>
      </c>
      <c r="G146" s="190" t="s">
        <v>141</v>
      </c>
      <c r="H146" s="191">
        <v>14.07</v>
      </c>
      <c r="I146" s="192"/>
      <c r="J146" s="193">
        <f>ROUND(I146*H146,2)</f>
        <v>0</v>
      </c>
      <c r="K146" s="194"/>
      <c r="L146" s="39"/>
      <c r="M146" s="195" t="s">
        <v>1</v>
      </c>
      <c r="N146" s="196" t="s">
        <v>38</v>
      </c>
      <c r="O146" s="71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134</v>
      </c>
      <c r="AT146" s="199" t="s">
        <v>130</v>
      </c>
      <c r="AU146" s="199" t="s">
        <v>83</v>
      </c>
      <c r="AY146" s="17" t="s">
        <v>128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7" t="s">
        <v>81</v>
      </c>
      <c r="BK146" s="200">
        <f>ROUND(I146*H146,2)</f>
        <v>0</v>
      </c>
      <c r="BL146" s="17" t="s">
        <v>134</v>
      </c>
      <c r="BM146" s="199" t="s">
        <v>152</v>
      </c>
    </row>
    <row r="147" spans="1:65" s="13" customFormat="1" ht="11.25">
      <c r="B147" s="201"/>
      <c r="C147" s="202"/>
      <c r="D147" s="203" t="s">
        <v>135</v>
      </c>
      <c r="E147" s="204" t="s">
        <v>1</v>
      </c>
      <c r="F147" s="205" t="s">
        <v>153</v>
      </c>
      <c r="G147" s="202"/>
      <c r="H147" s="204" t="s">
        <v>1</v>
      </c>
      <c r="I147" s="206"/>
      <c r="J147" s="202"/>
      <c r="K147" s="202"/>
      <c r="L147" s="207"/>
      <c r="M147" s="208"/>
      <c r="N147" s="209"/>
      <c r="O147" s="209"/>
      <c r="P147" s="209"/>
      <c r="Q147" s="209"/>
      <c r="R147" s="209"/>
      <c r="S147" s="209"/>
      <c r="T147" s="210"/>
      <c r="AT147" s="211" t="s">
        <v>135</v>
      </c>
      <c r="AU147" s="211" t="s">
        <v>83</v>
      </c>
      <c r="AV147" s="13" t="s">
        <v>81</v>
      </c>
      <c r="AW147" s="13" t="s">
        <v>30</v>
      </c>
      <c r="AX147" s="13" t="s">
        <v>73</v>
      </c>
      <c r="AY147" s="211" t="s">
        <v>128</v>
      </c>
    </row>
    <row r="148" spans="1:65" s="14" customFormat="1" ht="11.25">
      <c r="B148" s="212"/>
      <c r="C148" s="213"/>
      <c r="D148" s="203" t="s">
        <v>135</v>
      </c>
      <c r="E148" s="214" t="s">
        <v>1</v>
      </c>
      <c r="F148" s="215" t="s">
        <v>154</v>
      </c>
      <c r="G148" s="213"/>
      <c r="H148" s="216">
        <v>5</v>
      </c>
      <c r="I148" s="217"/>
      <c r="J148" s="213"/>
      <c r="K148" s="213"/>
      <c r="L148" s="218"/>
      <c r="M148" s="219"/>
      <c r="N148" s="220"/>
      <c r="O148" s="220"/>
      <c r="P148" s="220"/>
      <c r="Q148" s="220"/>
      <c r="R148" s="220"/>
      <c r="S148" s="220"/>
      <c r="T148" s="221"/>
      <c r="AT148" s="222" t="s">
        <v>135</v>
      </c>
      <c r="AU148" s="222" t="s">
        <v>83</v>
      </c>
      <c r="AV148" s="14" t="s">
        <v>83</v>
      </c>
      <c r="AW148" s="14" t="s">
        <v>30</v>
      </c>
      <c r="AX148" s="14" t="s">
        <v>73</v>
      </c>
      <c r="AY148" s="222" t="s">
        <v>128</v>
      </c>
    </row>
    <row r="149" spans="1:65" s="14" customFormat="1" ht="11.25">
      <c r="B149" s="212"/>
      <c r="C149" s="213"/>
      <c r="D149" s="203" t="s">
        <v>135</v>
      </c>
      <c r="E149" s="214" t="s">
        <v>1</v>
      </c>
      <c r="F149" s="215" t="s">
        <v>155</v>
      </c>
      <c r="G149" s="213"/>
      <c r="H149" s="216">
        <v>5</v>
      </c>
      <c r="I149" s="217"/>
      <c r="J149" s="213"/>
      <c r="K149" s="213"/>
      <c r="L149" s="218"/>
      <c r="M149" s="219"/>
      <c r="N149" s="220"/>
      <c r="O149" s="220"/>
      <c r="P149" s="220"/>
      <c r="Q149" s="220"/>
      <c r="R149" s="220"/>
      <c r="S149" s="220"/>
      <c r="T149" s="221"/>
      <c r="AT149" s="222" t="s">
        <v>135</v>
      </c>
      <c r="AU149" s="222" t="s">
        <v>83</v>
      </c>
      <c r="AV149" s="14" t="s">
        <v>83</v>
      </c>
      <c r="AW149" s="14" t="s">
        <v>30</v>
      </c>
      <c r="AX149" s="14" t="s">
        <v>73</v>
      </c>
      <c r="AY149" s="222" t="s">
        <v>128</v>
      </c>
    </row>
    <row r="150" spans="1:65" s="14" customFormat="1" ht="11.25">
      <c r="B150" s="212"/>
      <c r="C150" s="213"/>
      <c r="D150" s="203" t="s">
        <v>135</v>
      </c>
      <c r="E150" s="214" t="s">
        <v>1</v>
      </c>
      <c r="F150" s="215" t="s">
        <v>156</v>
      </c>
      <c r="G150" s="213"/>
      <c r="H150" s="216">
        <v>4.07</v>
      </c>
      <c r="I150" s="217"/>
      <c r="J150" s="213"/>
      <c r="K150" s="213"/>
      <c r="L150" s="218"/>
      <c r="M150" s="219"/>
      <c r="N150" s="220"/>
      <c r="O150" s="220"/>
      <c r="P150" s="220"/>
      <c r="Q150" s="220"/>
      <c r="R150" s="220"/>
      <c r="S150" s="220"/>
      <c r="T150" s="221"/>
      <c r="AT150" s="222" t="s">
        <v>135</v>
      </c>
      <c r="AU150" s="222" t="s">
        <v>83</v>
      </c>
      <c r="AV150" s="14" t="s">
        <v>83</v>
      </c>
      <c r="AW150" s="14" t="s">
        <v>30</v>
      </c>
      <c r="AX150" s="14" t="s">
        <v>73</v>
      </c>
      <c r="AY150" s="222" t="s">
        <v>128</v>
      </c>
    </row>
    <row r="151" spans="1:65" s="15" customFormat="1" ht="11.25">
      <c r="B151" s="223"/>
      <c r="C151" s="224"/>
      <c r="D151" s="203" t="s">
        <v>135</v>
      </c>
      <c r="E151" s="225" t="s">
        <v>1</v>
      </c>
      <c r="F151" s="226" t="s">
        <v>138</v>
      </c>
      <c r="G151" s="224"/>
      <c r="H151" s="227">
        <v>14.07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AT151" s="233" t="s">
        <v>135</v>
      </c>
      <c r="AU151" s="233" t="s">
        <v>83</v>
      </c>
      <c r="AV151" s="15" t="s">
        <v>134</v>
      </c>
      <c r="AW151" s="15" t="s">
        <v>30</v>
      </c>
      <c r="AX151" s="15" t="s">
        <v>81</v>
      </c>
      <c r="AY151" s="233" t="s">
        <v>128</v>
      </c>
    </row>
    <row r="152" spans="1:65" s="2" customFormat="1" ht="24.2" customHeight="1">
      <c r="A152" s="34"/>
      <c r="B152" s="35"/>
      <c r="C152" s="187" t="s">
        <v>157</v>
      </c>
      <c r="D152" s="187" t="s">
        <v>130</v>
      </c>
      <c r="E152" s="188" t="s">
        <v>158</v>
      </c>
      <c r="F152" s="189" t="s">
        <v>159</v>
      </c>
      <c r="G152" s="190" t="s">
        <v>141</v>
      </c>
      <c r="H152" s="191">
        <v>14.07</v>
      </c>
      <c r="I152" s="192"/>
      <c r="J152" s="193">
        <f>ROUND(I152*H152,2)</f>
        <v>0</v>
      </c>
      <c r="K152" s="194"/>
      <c r="L152" s="39"/>
      <c r="M152" s="195" t="s">
        <v>1</v>
      </c>
      <c r="N152" s="196" t="s">
        <v>38</v>
      </c>
      <c r="O152" s="71"/>
      <c r="P152" s="197">
        <f>O152*H152</f>
        <v>0</v>
      </c>
      <c r="Q152" s="197">
        <v>0</v>
      </c>
      <c r="R152" s="197">
        <f>Q152*H152</f>
        <v>0</v>
      </c>
      <c r="S152" s="197">
        <v>0</v>
      </c>
      <c r="T152" s="19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134</v>
      </c>
      <c r="AT152" s="199" t="s">
        <v>130</v>
      </c>
      <c r="AU152" s="199" t="s">
        <v>83</v>
      </c>
      <c r="AY152" s="17" t="s">
        <v>128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7" t="s">
        <v>81</v>
      </c>
      <c r="BK152" s="200">
        <f>ROUND(I152*H152,2)</f>
        <v>0</v>
      </c>
      <c r="BL152" s="17" t="s">
        <v>134</v>
      </c>
      <c r="BM152" s="199" t="s">
        <v>160</v>
      </c>
    </row>
    <row r="153" spans="1:65" s="13" customFormat="1" ht="11.25">
      <c r="B153" s="201"/>
      <c r="C153" s="202"/>
      <c r="D153" s="203" t="s">
        <v>135</v>
      </c>
      <c r="E153" s="204" t="s">
        <v>1</v>
      </c>
      <c r="F153" s="205" t="s">
        <v>161</v>
      </c>
      <c r="G153" s="202"/>
      <c r="H153" s="204" t="s">
        <v>1</v>
      </c>
      <c r="I153" s="206"/>
      <c r="J153" s="202"/>
      <c r="K153" s="202"/>
      <c r="L153" s="207"/>
      <c r="M153" s="208"/>
      <c r="N153" s="209"/>
      <c r="O153" s="209"/>
      <c r="P153" s="209"/>
      <c r="Q153" s="209"/>
      <c r="R153" s="209"/>
      <c r="S153" s="209"/>
      <c r="T153" s="210"/>
      <c r="AT153" s="211" t="s">
        <v>135</v>
      </c>
      <c r="AU153" s="211" t="s">
        <v>83</v>
      </c>
      <c r="AV153" s="13" t="s">
        <v>81</v>
      </c>
      <c r="AW153" s="13" t="s">
        <v>30</v>
      </c>
      <c r="AX153" s="13" t="s">
        <v>73</v>
      </c>
      <c r="AY153" s="211" t="s">
        <v>128</v>
      </c>
    </row>
    <row r="154" spans="1:65" s="14" customFormat="1" ht="11.25">
      <c r="B154" s="212"/>
      <c r="C154" s="213"/>
      <c r="D154" s="203" t="s">
        <v>135</v>
      </c>
      <c r="E154" s="214" t="s">
        <v>1</v>
      </c>
      <c r="F154" s="215" t="s">
        <v>162</v>
      </c>
      <c r="G154" s="213"/>
      <c r="H154" s="216">
        <v>14.07</v>
      </c>
      <c r="I154" s="217"/>
      <c r="J154" s="213"/>
      <c r="K154" s="213"/>
      <c r="L154" s="218"/>
      <c r="M154" s="219"/>
      <c r="N154" s="220"/>
      <c r="O154" s="220"/>
      <c r="P154" s="220"/>
      <c r="Q154" s="220"/>
      <c r="R154" s="220"/>
      <c r="S154" s="220"/>
      <c r="T154" s="221"/>
      <c r="AT154" s="222" t="s">
        <v>135</v>
      </c>
      <c r="AU154" s="222" t="s">
        <v>83</v>
      </c>
      <c r="AV154" s="14" t="s">
        <v>83</v>
      </c>
      <c r="AW154" s="14" t="s">
        <v>30</v>
      </c>
      <c r="AX154" s="14" t="s">
        <v>73</v>
      </c>
      <c r="AY154" s="222" t="s">
        <v>128</v>
      </c>
    </row>
    <row r="155" spans="1:65" s="15" customFormat="1" ht="11.25">
      <c r="B155" s="223"/>
      <c r="C155" s="224"/>
      <c r="D155" s="203" t="s">
        <v>135</v>
      </c>
      <c r="E155" s="225" t="s">
        <v>1</v>
      </c>
      <c r="F155" s="226" t="s">
        <v>138</v>
      </c>
      <c r="G155" s="224"/>
      <c r="H155" s="227">
        <v>14.07</v>
      </c>
      <c r="I155" s="228"/>
      <c r="J155" s="224"/>
      <c r="K155" s="224"/>
      <c r="L155" s="229"/>
      <c r="M155" s="230"/>
      <c r="N155" s="231"/>
      <c r="O155" s="231"/>
      <c r="P155" s="231"/>
      <c r="Q155" s="231"/>
      <c r="R155" s="231"/>
      <c r="S155" s="231"/>
      <c r="T155" s="232"/>
      <c r="AT155" s="233" t="s">
        <v>135</v>
      </c>
      <c r="AU155" s="233" t="s">
        <v>83</v>
      </c>
      <c r="AV155" s="15" t="s">
        <v>134</v>
      </c>
      <c r="AW155" s="15" t="s">
        <v>30</v>
      </c>
      <c r="AX155" s="15" t="s">
        <v>81</v>
      </c>
      <c r="AY155" s="233" t="s">
        <v>128</v>
      </c>
    </row>
    <row r="156" spans="1:65" s="2" customFormat="1" ht="24.2" customHeight="1">
      <c r="A156" s="34"/>
      <c r="B156" s="35"/>
      <c r="C156" s="187" t="s">
        <v>147</v>
      </c>
      <c r="D156" s="187" t="s">
        <v>130</v>
      </c>
      <c r="E156" s="188" t="s">
        <v>163</v>
      </c>
      <c r="F156" s="189" t="s">
        <v>164</v>
      </c>
      <c r="G156" s="190" t="s">
        <v>141</v>
      </c>
      <c r="H156" s="191">
        <v>0.67500000000000004</v>
      </c>
      <c r="I156" s="192"/>
      <c r="J156" s="193">
        <f>ROUND(I156*H156,2)</f>
        <v>0</v>
      </c>
      <c r="K156" s="194"/>
      <c r="L156" s="39"/>
      <c r="M156" s="195" t="s">
        <v>1</v>
      </c>
      <c r="N156" s="196" t="s">
        <v>38</v>
      </c>
      <c r="O156" s="71"/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134</v>
      </c>
      <c r="AT156" s="199" t="s">
        <v>130</v>
      </c>
      <c r="AU156" s="199" t="s">
        <v>83</v>
      </c>
      <c r="AY156" s="17" t="s">
        <v>128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7" t="s">
        <v>81</v>
      </c>
      <c r="BK156" s="200">
        <f>ROUND(I156*H156,2)</f>
        <v>0</v>
      </c>
      <c r="BL156" s="17" t="s">
        <v>134</v>
      </c>
      <c r="BM156" s="199" t="s">
        <v>165</v>
      </c>
    </row>
    <row r="157" spans="1:65" s="14" customFormat="1" ht="11.25">
      <c r="B157" s="212"/>
      <c r="C157" s="213"/>
      <c r="D157" s="203" t="s">
        <v>135</v>
      </c>
      <c r="E157" s="214" t="s">
        <v>1</v>
      </c>
      <c r="F157" s="215" t="s">
        <v>166</v>
      </c>
      <c r="G157" s="213"/>
      <c r="H157" s="216">
        <v>0.67500000000000004</v>
      </c>
      <c r="I157" s="217"/>
      <c r="J157" s="213"/>
      <c r="K157" s="213"/>
      <c r="L157" s="218"/>
      <c r="M157" s="219"/>
      <c r="N157" s="220"/>
      <c r="O157" s="220"/>
      <c r="P157" s="220"/>
      <c r="Q157" s="220"/>
      <c r="R157" s="220"/>
      <c r="S157" s="220"/>
      <c r="T157" s="221"/>
      <c r="AT157" s="222" t="s">
        <v>135</v>
      </c>
      <c r="AU157" s="222" t="s">
        <v>83</v>
      </c>
      <c r="AV157" s="14" t="s">
        <v>83</v>
      </c>
      <c r="AW157" s="14" t="s">
        <v>30</v>
      </c>
      <c r="AX157" s="14" t="s">
        <v>73</v>
      </c>
      <c r="AY157" s="222" t="s">
        <v>128</v>
      </c>
    </row>
    <row r="158" spans="1:65" s="15" customFormat="1" ht="11.25">
      <c r="B158" s="223"/>
      <c r="C158" s="224"/>
      <c r="D158" s="203" t="s">
        <v>135</v>
      </c>
      <c r="E158" s="225" t="s">
        <v>1</v>
      </c>
      <c r="F158" s="226" t="s">
        <v>138</v>
      </c>
      <c r="G158" s="224"/>
      <c r="H158" s="227">
        <v>0.67500000000000004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AT158" s="233" t="s">
        <v>135</v>
      </c>
      <c r="AU158" s="233" t="s">
        <v>83</v>
      </c>
      <c r="AV158" s="15" t="s">
        <v>134</v>
      </c>
      <c r="AW158" s="15" t="s">
        <v>30</v>
      </c>
      <c r="AX158" s="15" t="s">
        <v>81</v>
      </c>
      <c r="AY158" s="233" t="s">
        <v>128</v>
      </c>
    </row>
    <row r="159" spans="1:65" s="2" customFormat="1" ht="37.9" customHeight="1">
      <c r="A159" s="34"/>
      <c r="B159" s="35"/>
      <c r="C159" s="187" t="s">
        <v>167</v>
      </c>
      <c r="D159" s="187" t="s">
        <v>130</v>
      </c>
      <c r="E159" s="188" t="s">
        <v>168</v>
      </c>
      <c r="F159" s="189" t="s">
        <v>169</v>
      </c>
      <c r="G159" s="190" t="s">
        <v>141</v>
      </c>
      <c r="H159" s="191">
        <v>6.75</v>
      </c>
      <c r="I159" s="192"/>
      <c r="J159" s="193">
        <f>ROUND(I159*H159,2)</f>
        <v>0</v>
      </c>
      <c r="K159" s="194"/>
      <c r="L159" s="39"/>
      <c r="M159" s="195" t="s">
        <v>1</v>
      </c>
      <c r="N159" s="196" t="s">
        <v>38</v>
      </c>
      <c r="O159" s="71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134</v>
      </c>
      <c r="AT159" s="199" t="s">
        <v>130</v>
      </c>
      <c r="AU159" s="199" t="s">
        <v>83</v>
      </c>
      <c r="AY159" s="17" t="s">
        <v>128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7" t="s">
        <v>81</v>
      </c>
      <c r="BK159" s="200">
        <f>ROUND(I159*H159,2)</f>
        <v>0</v>
      </c>
      <c r="BL159" s="17" t="s">
        <v>134</v>
      </c>
      <c r="BM159" s="199" t="s">
        <v>170</v>
      </c>
    </row>
    <row r="160" spans="1:65" s="14" customFormat="1" ht="11.25">
      <c r="B160" s="212"/>
      <c r="C160" s="213"/>
      <c r="D160" s="203" t="s">
        <v>135</v>
      </c>
      <c r="E160" s="214" t="s">
        <v>1</v>
      </c>
      <c r="F160" s="215" t="s">
        <v>171</v>
      </c>
      <c r="G160" s="213"/>
      <c r="H160" s="216">
        <v>6.75</v>
      </c>
      <c r="I160" s="217"/>
      <c r="J160" s="213"/>
      <c r="K160" s="213"/>
      <c r="L160" s="218"/>
      <c r="M160" s="219"/>
      <c r="N160" s="220"/>
      <c r="O160" s="220"/>
      <c r="P160" s="220"/>
      <c r="Q160" s="220"/>
      <c r="R160" s="220"/>
      <c r="S160" s="220"/>
      <c r="T160" s="221"/>
      <c r="AT160" s="222" t="s">
        <v>135</v>
      </c>
      <c r="AU160" s="222" t="s">
        <v>83</v>
      </c>
      <c r="AV160" s="14" t="s">
        <v>83</v>
      </c>
      <c r="AW160" s="14" t="s">
        <v>30</v>
      </c>
      <c r="AX160" s="14" t="s">
        <v>73</v>
      </c>
      <c r="AY160" s="222" t="s">
        <v>128</v>
      </c>
    </row>
    <row r="161" spans="1:65" s="15" customFormat="1" ht="11.25">
      <c r="B161" s="223"/>
      <c r="C161" s="224"/>
      <c r="D161" s="203" t="s">
        <v>135</v>
      </c>
      <c r="E161" s="225" t="s">
        <v>1</v>
      </c>
      <c r="F161" s="226" t="s">
        <v>138</v>
      </c>
      <c r="G161" s="224"/>
      <c r="H161" s="227">
        <v>6.75</v>
      </c>
      <c r="I161" s="228"/>
      <c r="J161" s="224"/>
      <c r="K161" s="224"/>
      <c r="L161" s="229"/>
      <c r="M161" s="230"/>
      <c r="N161" s="231"/>
      <c r="O161" s="231"/>
      <c r="P161" s="231"/>
      <c r="Q161" s="231"/>
      <c r="R161" s="231"/>
      <c r="S161" s="231"/>
      <c r="T161" s="232"/>
      <c r="AT161" s="233" t="s">
        <v>135</v>
      </c>
      <c r="AU161" s="233" t="s">
        <v>83</v>
      </c>
      <c r="AV161" s="15" t="s">
        <v>134</v>
      </c>
      <c r="AW161" s="15" t="s">
        <v>30</v>
      </c>
      <c r="AX161" s="15" t="s">
        <v>81</v>
      </c>
      <c r="AY161" s="233" t="s">
        <v>128</v>
      </c>
    </row>
    <row r="162" spans="1:65" s="2" customFormat="1" ht="14.45" customHeight="1">
      <c r="A162" s="34"/>
      <c r="B162" s="35"/>
      <c r="C162" s="187" t="s">
        <v>152</v>
      </c>
      <c r="D162" s="187" t="s">
        <v>130</v>
      </c>
      <c r="E162" s="188" t="s">
        <v>172</v>
      </c>
      <c r="F162" s="189" t="s">
        <v>173</v>
      </c>
      <c r="G162" s="190" t="s">
        <v>141</v>
      </c>
      <c r="H162" s="191">
        <v>0.67500000000000004</v>
      </c>
      <c r="I162" s="192"/>
      <c r="J162" s="193">
        <f>ROUND(I162*H162,2)</f>
        <v>0</v>
      </c>
      <c r="K162" s="194"/>
      <c r="L162" s="39"/>
      <c r="M162" s="195" t="s">
        <v>1</v>
      </c>
      <c r="N162" s="196" t="s">
        <v>38</v>
      </c>
      <c r="O162" s="71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9" t="s">
        <v>134</v>
      </c>
      <c r="AT162" s="199" t="s">
        <v>130</v>
      </c>
      <c r="AU162" s="199" t="s">
        <v>83</v>
      </c>
      <c r="AY162" s="17" t="s">
        <v>128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7" t="s">
        <v>81</v>
      </c>
      <c r="BK162" s="200">
        <f>ROUND(I162*H162,2)</f>
        <v>0</v>
      </c>
      <c r="BL162" s="17" t="s">
        <v>134</v>
      </c>
      <c r="BM162" s="199" t="s">
        <v>174</v>
      </c>
    </row>
    <row r="163" spans="1:65" s="13" customFormat="1" ht="11.25">
      <c r="B163" s="201"/>
      <c r="C163" s="202"/>
      <c r="D163" s="203" t="s">
        <v>135</v>
      </c>
      <c r="E163" s="204" t="s">
        <v>1</v>
      </c>
      <c r="F163" s="205" t="s">
        <v>175</v>
      </c>
      <c r="G163" s="202"/>
      <c r="H163" s="204" t="s">
        <v>1</v>
      </c>
      <c r="I163" s="206"/>
      <c r="J163" s="202"/>
      <c r="K163" s="202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135</v>
      </c>
      <c r="AU163" s="211" t="s">
        <v>83</v>
      </c>
      <c r="AV163" s="13" t="s">
        <v>81</v>
      </c>
      <c r="AW163" s="13" t="s">
        <v>30</v>
      </c>
      <c r="AX163" s="13" t="s">
        <v>73</v>
      </c>
      <c r="AY163" s="211" t="s">
        <v>128</v>
      </c>
    </row>
    <row r="164" spans="1:65" s="14" customFormat="1" ht="11.25">
      <c r="B164" s="212"/>
      <c r="C164" s="213"/>
      <c r="D164" s="203" t="s">
        <v>135</v>
      </c>
      <c r="E164" s="214" t="s">
        <v>1</v>
      </c>
      <c r="F164" s="215" t="s">
        <v>176</v>
      </c>
      <c r="G164" s="213"/>
      <c r="H164" s="216">
        <v>0.67500000000000004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135</v>
      </c>
      <c r="AU164" s="222" t="s">
        <v>83</v>
      </c>
      <c r="AV164" s="14" t="s">
        <v>83</v>
      </c>
      <c r="AW164" s="14" t="s">
        <v>30</v>
      </c>
      <c r="AX164" s="14" t="s">
        <v>73</v>
      </c>
      <c r="AY164" s="222" t="s">
        <v>128</v>
      </c>
    </row>
    <row r="165" spans="1:65" s="15" customFormat="1" ht="11.25">
      <c r="B165" s="223"/>
      <c r="C165" s="224"/>
      <c r="D165" s="203" t="s">
        <v>135</v>
      </c>
      <c r="E165" s="225" t="s">
        <v>1</v>
      </c>
      <c r="F165" s="226" t="s">
        <v>138</v>
      </c>
      <c r="G165" s="224"/>
      <c r="H165" s="227">
        <v>0.67500000000000004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AT165" s="233" t="s">
        <v>135</v>
      </c>
      <c r="AU165" s="233" t="s">
        <v>83</v>
      </c>
      <c r="AV165" s="15" t="s">
        <v>134</v>
      </c>
      <c r="AW165" s="15" t="s">
        <v>30</v>
      </c>
      <c r="AX165" s="15" t="s">
        <v>81</v>
      </c>
      <c r="AY165" s="233" t="s">
        <v>128</v>
      </c>
    </row>
    <row r="166" spans="1:65" s="2" customFormat="1" ht="24.2" customHeight="1">
      <c r="A166" s="34"/>
      <c r="B166" s="35"/>
      <c r="C166" s="187" t="s">
        <v>177</v>
      </c>
      <c r="D166" s="187" t="s">
        <v>130</v>
      </c>
      <c r="E166" s="188" t="s">
        <v>178</v>
      </c>
      <c r="F166" s="189" t="s">
        <v>179</v>
      </c>
      <c r="G166" s="190" t="s">
        <v>180</v>
      </c>
      <c r="H166" s="191">
        <v>1.2829999999999999</v>
      </c>
      <c r="I166" s="192"/>
      <c r="J166" s="193">
        <f>ROUND(I166*H166,2)</f>
        <v>0</v>
      </c>
      <c r="K166" s="194"/>
      <c r="L166" s="39"/>
      <c r="M166" s="195" t="s">
        <v>1</v>
      </c>
      <c r="N166" s="196" t="s">
        <v>38</v>
      </c>
      <c r="O166" s="71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134</v>
      </c>
      <c r="AT166" s="199" t="s">
        <v>130</v>
      </c>
      <c r="AU166" s="199" t="s">
        <v>83</v>
      </c>
      <c r="AY166" s="17" t="s">
        <v>128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7" t="s">
        <v>81</v>
      </c>
      <c r="BK166" s="200">
        <f>ROUND(I166*H166,2)</f>
        <v>0</v>
      </c>
      <c r="BL166" s="17" t="s">
        <v>134</v>
      </c>
      <c r="BM166" s="199" t="s">
        <v>181</v>
      </c>
    </row>
    <row r="167" spans="1:65" s="14" customFormat="1" ht="11.25">
      <c r="B167" s="212"/>
      <c r="C167" s="213"/>
      <c r="D167" s="203" t="s">
        <v>135</v>
      </c>
      <c r="E167" s="214" t="s">
        <v>1</v>
      </c>
      <c r="F167" s="215" t="s">
        <v>182</v>
      </c>
      <c r="G167" s="213"/>
      <c r="H167" s="216">
        <v>1.2829999999999999</v>
      </c>
      <c r="I167" s="217"/>
      <c r="J167" s="213"/>
      <c r="K167" s="213"/>
      <c r="L167" s="218"/>
      <c r="M167" s="219"/>
      <c r="N167" s="220"/>
      <c r="O167" s="220"/>
      <c r="P167" s="220"/>
      <c r="Q167" s="220"/>
      <c r="R167" s="220"/>
      <c r="S167" s="220"/>
      <c r="T167" s="221"/>
      <c r="AT167" s="222" t="s">
        <v>135</v>
      </c>
      <c r="AU167" s="222" t="s">
        <v>83</v>
      </c>
      <c r="AV167" s="14" t="s">
        <v>83</v>
      </c>
      <c r="AW167" s="14" t="s">
        <v>30</v>
      </c>
      <c r="AX167" s="14" t="s">
        <v>73</v>
      </c>
      <c r="AY167" s="222" t="s">
        <v>128</v>
      </c>
    </row>
    <row r="168" spans="1:65" s="15" customFormat="1" ht="11.25">
      <c r="B168" s="223"/>
      <c r="C168" s="224"/>
      <c r="D168" s="203" t="s">
        <v>135</v>
      </c>
      <c r="E168" s="225" t="s">
        <v>1</v>
      </c>
      <c r="F168" s="226" t="s">
        <v>138</v>
      </c>
      <c r="G168" s="224"/>
      <c r="H168" s="227">
        <v>1.2829999999999999</v>
      </c>
      <c r="I168" s="228"/>
      <c r="J168" s="224"/>
      <c r="K168" s="224"/>
      <c r="L168" s="229"/>
      <c r="M168" s="230"/>
      <c r="N168" s="231"/>
      <c r="O168" s="231"/>
      <c r="P168" s="231"/>
      <c r="Q168" s="231"/>
      <c r="R168" s="231"/>
      <c r="S168" s="231"/>
      <c r="T168" s="232"/>
      <c r="AT168" s="233" t="s">
        <v>135</v>
      </c>
      <c r="AU168" s="233" t="s">
        <v>83</v>
      </c>
      <c r="AV168" s="15" t="s">
        <v>134</v>
      </c>
      <c r="AW168" s="15" t="s">
        <v>30</v>
      </c>
      <c r="AX168" s="15" t="s">
        <v>81</v>
      </c>
      <c r="AY168" s="233" t="s">
        <v>128</v>
      </c>
    </row>
    <row r="169" spans="1:65" s="2" customFormat="1" ht="24.2" customHeight="1">
      <c r="A169" s="34"/>
      <c r="B169" s="35"/>
      <c r="C169" s="187" t="s">
        <v>160</v>
      </c>
      <c r="D169" s="187" t="s">
        <v>130</v>
      </c>
      <c r="E169" s="188" t="s">
        <v>183</v>
      </c>
      <c r="F169" s="189" t="s">
        <v>184</v>
      </c>
      <c r="G169" s="190" t="s">
        <v>141</v>
      </c>
      <c r="H169" s="191">
        <v>14.07</v>
      </c>
      <c r="I169" s="192"/>
      <c r="J169" s="193">
        <f>ROUND(I169*H169,2)</f>
        <v>0</v>
      </c>
      <c r="K169" s="194"/>
      <c r="L169" s="39"/>
      <c r="M169" s="195" t="s">
        <v>1</v>
      </c>
      <c r="N169" s="196" t="s">
        <v>38</v>
      </c>
      <c r="O169" s="71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9" t="s">
        <v>134</v>
      </c>
      <c r="AT169" s="199" t="s">
        <v>130</v>
      </c>
      <c r="AU169" s="199" t="s">
        <v>83</v>
      </c>
      <c r="AY169" s="17" t="s">
        <v>128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7" t="s">
        <v>81</v>
      </c>
      <c r="BK169" s="200">
        <f>ROUND(I169*H169,2)</f>
        <v>0</v>
      </c>
      <c r="BL169" s="17" t="s">
        <v>134</v>
      </c>
      <c r="BM169" s="199" t="s">
        <v>185</v>
      </c>
    </row>
    <row r="170" spans="1:65" s="13" customFormat="1" ht="11.25">
      <c r="B170" s="201"/>
      <c r="C170" s="202"/>
      <c r="D170" s="203" t="s">
        <v>135</v>
      </c>
      <c r="E170" s="204" t="s">
        <v>1</v>
      </c>
      <c r="F170" s="205" t="s">
        <v>186</v>
      </c>
      <c r="G170" s="202"/>
      <c r="H170" s="204" t="s">
        <v>1</v>
      </c>
      <c r="I170" s="206"/>
      <c r="J170" s="202"/>
      <c r="K170" s="202"/>
      <c r="L170" s="207"/>
      <c r="M170" s="208"/>
      <c r="N170" s="209"/>
      <c r="O170" s="209"/>
      <c r="P170" s="209"/>
      <c r="Q170" s="209"/>
      <c r="R170" s="209"/>
      <c r="S170" s="209"/>
      <c r="T170" s="210"/>
      <c r="AT170" s="211" t="s">
        <v>135</v>
      </c>
      <c r="AU170" s="211" t="s">
        <v>83</v>
      </c>
      <c r="AV170" s="13" t="s">
        <v>81</v>
      </c>
      <c r="AW170" s="13" t="s">
        <v>30</v>
      </c>
      <c r="AX170" s="13" t="s">
        <v>73</v>
      </c>
      <c r="AY170" s="211" t="s">
        <v>128</v>
      </c>
    </row>
    <row r="171" spans="1:65" s="14" customFormat="1" ht="11.25">
      <c r="B171" s="212"/>
      <c r="C171" s="213"/>
      <c r="D171" s="203" t="s">
        <v>135</v>
      </c>
      <c r="E171" s="214" t="s">
        <v>1</v>
      </c>
      <c r="F171" s="215" t="s">
        <v>187</v>
      </c>
      <c r="G171" s="213"/>
      <c r="H171" s="216">
        <v>14.07</v>
      </c>
      <c r="I171" s="217"/>
      <c r="J171" s="213"/>
      <c r="K171" s="213"/>
      <c r="L171" s="218"/>
      <c r="M171" s="219"/>
      <c r="N171" s="220"/>
      <c r="O171" s="220"/>
      <c r="P171" s="220"/>
      <c r="Q171" s="220"/>
      <c r="R171" s="220"/>
      <c r="S171" s="220"/>
      <c r="T171" s="221"/>
      <c r="AT171" s="222" t="s">
        <v>135</v>
      </c>
      <c r="AU171" s="222" t="s">
        <v>83</v>
      </c>
      <c r="AV171" s="14" t="s">
        <v>83</v>
      </c>
      <c r="AW171" s="14" t="s">
        <v>30</v>
      </c>
      <c r="AX171" s="14" t="s">
        <v>73</v>
      </c>
      <c r="AY171" s="222" t="s">
        <v>128</v>
      </c>
    </row>
    <row r="172" spans="1:65" s="15" customFormat="1" ht="11.25">
      <c r="B172" s="223"/>
      <c r="C172" s="224"/>
      <c r="D172" s="203" t="s">
        <v>135</v>
      </c>
      <c r="E172" s="225" t="s">
        <v>1</v>
      </c>
      <c r="F172" s="226" t="s">
        <v>138</v>
      </c>
      <c r="G172" s="224"/>
      <c r="H172" s="227">
        <v>14.07</v>
      </c>
      <c r="I172" s="228"/>
      <c r="J172" s="224"/>
      <c r="K172" s="224"/>
      <c r="L172" s="229"/>
      <c r="M172" s="230"/>
      <c r="N172" s="231"/>
      <c r="O172" s="231"/>
      <c r="P172" s="231"/>
      <c r="Q172" s="231"/>
      <c r="R172" s="231"/>
      <c r="S172" s="231"/>
      <c r="T172" s="232"/>
      <c r="AT172" s="233" t="s">
        <v>135</v>
      </c>
      <c r="AU172" s="233" t="s">
        <v>83</v>
      </c>
      <c r="AV172" s="15" t="s">
        <v>134</v>
      </c>
      <c r="AW172" s="15" t="s">
        <v>30</v>
      </c>
      <c r="AX172" s="15" t="s">
        <v>81</v>
      </c>
      <c r="AY172" s="233" t="s">
        <v>128</v>
      </c>
    </row>
    <row r="173" spans="1:65" s="2" customFormat="1" ht="14.45" customHeight="1">
      <c r="A173" s="34"/>
      <c r="B173" s="35"/>
      <c r="C173" s="187" t="s">
        <v>188</v>
      </c>
      <c r="D173" s="187" t="s">
        <v>130</v>
      </c>
      <c r="E173" s="188" t="s">
        <v>189</v>
      </c>
      <c r="F173" s="189" t="s">
        <v>190</v>
      </c>
      <c r="G173" s="190" t="s">
        <v>133</v>
      </c>
      <c r="H173" s="191">
        <v>8</v>
      </c>
      <c r="I173" s="192"/>
      <c r="J173" s="193">
        <f>ROUND(I173*H173,2)</f>
        <v>0</v>
      </c>
      <c r="K173" s="194"/>
      <c r="L173" s="39"/>
      <c r="M173" s="195" t="s">
        <v>1</v>
      </c>
      <c r="N173" s="196" t="s">
        <v>38</v>
      </c>
      <c r="O173" s="71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9" t="s">
        <v>134</v>
      </c>
      <c r="AT173" s="199" t="s">
        <v>130</v>
      </c>
      <c r="AU173" s="199" t="s">
        <v>83</v>
      </c>
      <c r="AY173" s="17" t="s">
        <v>128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7" t="s">
        <v>81</v>
      </c>
      <c r="BK173" s="200">
        <f>ROUND(I173*H173,2)</f>
        <v>0</v>
      </c>
      <c r="BL173" s="17" t="s">
        <v>134</v>
      </c>
      <c r="BM173" s="199" t="s">
        <v>191</v>
      </c>
    </row>
    <row r="174" spans="1:65" s="14" customFormat="1" ht="11.25">
      <c r="B174" s="212"/>
      <c r="C174" s="213"/>
      <c r="D174" s="203" t="s">
        <v>135</v>
      </c>
      <c r="E174" s="214" t="s">
        <v>1</v>
      </c>
      <c r="F174" s="215" t="s">
        <v>192</v>
      </c>
      <c r="G174" s="213"/>
      <c r="H174" s="216">
        <v>8</v>
      </c>
      <c r="I174" s="217"/>
      <c r="J174" s="213"/>
      <c r="K174" s="213"/>
      <c r="L174" s="218"/>
      <c r="M174" s="219"/>
      <c r="N174" s="220"/>
      <c r="O174" s="220"/>
      <c r="P174" s="220"/>
      <c r="Q174" s="220"/>
      <c r="R174" s="220"/>
      <c r="S174" s="220"/>
      <c r="T174" s="221"/>
      <c r="AT174" s="222" t="s">
        <v>135</v>
      </c>
      <c r="AU174" s="222" t="s">
        <v>83</v>
      </c>
      <c r="AV174" s="14" t="s">
        <v>83</v>
      </c>
      <c r="AW174" s="14" t="s">
        <v>30</v>
      </c>
      <c r="AX174" s="14" t="s">
        <v>73</v>
      </c>
      <c r="AY174" s="222" t="s">
        <v>128</v>
      </c>
    </row>
    <row r="175" spans="1:65" s="15" customFormat="1" ht="11.25">
      <c r="B175" s="223"/>
      <c r="C175" s="224"/>
      <c r="D175" s="203" t="s">
        <v>135</v>
      </c>
      <c r="E175" s="225" t="s">
        <v>1</v>
      </c>
      <c r="F175" s="226" t="s">
        <v>138</v>
      </c>
      <c r="G175" s="224"/>
      <c r="H175" s="227">
        <v>8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AT175" s="233" t="s">
        <v>135</v>
      </c>
      <c r="AU175" s="233" t="s">
        <v>83</v>
      </c>
      <c r="AV175" s="15" t="s">
        <v>134</v>
      </c>
      <c r="AW175" s="15" t="s">
        <v>30</v>
      </c>
      <c r="AX175" s="15" t="s">
        <v>81</v>
      </c>
      <c r="AY175" s="233" t="s">
        <v>128</v>
      </c>
    </row>
    <row r="176" spans="1:65" s="2" customFormat="1" ht="14.45" customHeight="1">
      <c r="A176" s="34"/>
      <c r="B176" s="35"/>
      <c r="C176" s="234" t="s">
        <v>165</v>
      </c>
      <c r="D176" s="234" t="s">
        <v>193</v>
      </c>
      <c r="E176" s="235" t="s">
        <v>194</v>
      </c>
      <c r="F176" s="236" t="s">
        <v>195</v>
      </c>
      <c r="G176" s="237" t="s">
        <v>196</v>
      </c>
      <c r="H176" s="238">
        <v>0.2</v>
      </c>
      <c r="I176" s="239"/>
      <c r="J176" s="240">
        <f>ROUND(I176*H176,2)</f>
        <v>0</v>
      </c>
      <c r="K176" s="241"/>
      <c r="L176" s="242"/>
      <c r="M176" s="243" t="s">
        <v>1</v>
      </c>
      <c r="N176" s="244" t="s">
        <v>38</v>
      </c>
      <c r="O176" s="71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9" t="s">
        <v>152</v>
      </c>
      <c r="AT176" s="199" t="s">
        <v>193</v>
      </c>
      <c r="AU176" s="199" t="s">
        <v>83</v>
      </c>
      <c r="AY176" s="17" t="s">
        <v>128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7" t="s">
        <v>81</v>
      </c>
      <c r="BK176" s="200">
        <f>ROUND(I176*H176,2)</f>
        <v>0</v>
      </c>
      <c r="BL176" s="17" t="s">
        <v>134</v>
      </c>
      <c r="BM176" s="199" t="s">
        <v>197</v>
      </c>
    </row>
    <row r="177" spans="1:65" s="14" customFormat="1" ht="11.25">
      <c r="B177" s="212"/>
      <c r="C177" s="213"/>
      <c r="D177" s="203" t="s">
        <v>135</v>
      </c>
      <c r="E177" s="214" t="s">
        <v>1</v>
      </c>
      <c r="F177" s="215" t="s">
        <v>198</v>
      </c>
      <c r="G177" s="213"/>
      <c r="H177" s="216">
        <v>0.2</v>
      </c>
      <c r="I177" s="217"/>
      <c r="J177" s="213"/>
      <c r="K177" s="213"/>
      <c r="L177" s="218"/>
      <c r="M177" s="219"/>
      <c r="N177" s="220"/>
      <c r="O177" s="220"/>
      <c r="P177" s="220"/>
      <c r="Q177" s="220"/>
      <c r="R177" s="220"/>
      <c r="S177" s="220"/>
      <c r="T177" s="221"/>
      <c r="AT177" s="222" t="s">
        <v>135</v>
      </c>
      <c r="AU177" s="222" t="s">
        <v>83</v>
      </c>
      <c r="AV177" s="14" t="s">
        <v>83</v>
      </c>
      <c r="AW177" s="14" t="s">
        <v>30</v>
      </c>
      <c r="AX177" s="14" t="s">
        <v>73</v>
      </c>
      <c r="AY177" s="222" t="s">
        <v>128</v>
      </c>
    </row>
    <row r="178" spans="1:65" s="15" customFormat="1" ht="11.25">
      <c r="B178" s="223"/>
      <c r="C178" s="224"/>
      <c r="D178" s="203" t="s">
        <v>135</v>
      </c>
      <c r="E178" s="225" t="s">
        <v>1</v>
      </c>
      <c r="F178" s="226" t="s">
        <v>138</v>
      </c>
      <c r="G178" s="224"/>
      <c r="H178" s="227">
        <v>0.2</v>
      </c>
      <c r="I178" s="228"/>
      <c r="J178" s="224"/>
      <c r="K178" s="224"/>
      <c r="L178" s="229"/>
      <c r="M178" s="230"/>
      <c r="N178" s="231"/>
      <c r="O178" s="231"/>
      <c r="P178" s="231"/>
      <c r="Q178" s="231"/>
      <c r="R178" s="231"/>
      <c r="S178" s="231"/>
      <c r="T178" s="232"/>
      <c r="AT178" s="233" t="s">
        <v>135</v>
      </c>
      <c r="AU178" s="233" t="s">
        <v>83</v>
      </c>
      <c r="AV178" s="15" t="s">
        <v>134</v>
      </c>
      <c r="AW178" s="15" t="s">
        <v>30</v>
      </c>
      <c r="AX178" s="15" t="s">
        <v>81</v>
      </c>
      <c r="AY178" s="233" t="s">
        <v>128</v>
      </c>
    </row>
    <row r="179" spans="1:65" s="12" customFormat="1" ht="22.9" customHeight="1">
      <c r="B179" s="171"/>
      <c r="C179" s="172"/>
      <c r="D179" s="173" t="s">
        <v>72</v>
      </c>
      <c r="E179" s="185" t="s">
        <v>83</v>
      </c>
      <c r="F179" s="185" t="s">
        <v>199</v>
      </c>
      <c r="G179" s="172"/>
      <c r="H179" s="172"/>
      <c r="I179" s="175"/>
      <c r="J179" s="186">
        <f>BK179</f>
        <v>0</v>
      </c>
      <c r="K179" s="172"/>
      <c r="L179" s="177"/>
      <c r="M179" s="178"/>
      <c r="N179" s="179"/>
      <c r="O179" s="179"/>
      <c r="P179" s="180">
        <f>SUM(P180:P191)</f>
        <v>0</v>
      </c>
      <c r="Q179" s="179"/>
      <c r="R179" s="180">
        <f>SUM(R180:R191)</f>
        <v>0</v>
      </c>
      <c r="S179" s="179"/>
      <c r="T179" s="181">
        <f>SUM(T180:T191)</f>
        <v>0</v>
      </c>
      <c r="AR179" s="182" t="s">
        <v>81</v>
      </c>
      <c r="AT179" s="183" t="s">
        <v>72</v>
      </c>
      <c r="AU179" s="183" t="s">
        <v>81</v>
      </c>
      <c r="AY179" s="182" t="s">
        <v>128</v>
      </c>
      <c r="BK179" s="184">
        <f>SUM(BK180:BK191)</f>
        <v>0</v>
      </c>
    </row>
    <row r="180" spans="1:65" s="2" customFormat="1" ht="37.9" customHeight="1">
      <c r="A180" s="34"/>
      <c r="B180" s="35"/>
      <c r="C180" s="187" t="s">
        <v>200</v>
      </c>
      <c r="D180" s="187" t="s">
        <v>130</v>
      </c>
      <c r="E180" s="188" t="s">
        <v>201</v>
      </c>
      <c r="F180" s="189" t="s">
        <v>202</v>
      </c>
      <c r="G180" s="190" t="s">
        <v>203</v>
      </c>
      <c r="H180" s="191">
        <v>10.5</v>
      </c>
      <c r="I180" s="192"/>
      <c r="J180" s="193">
        <f>ROUND(I180*H180,2)</f>
        <v>0</v>
      </c>
      <c r="K180" s="194"/>
      <c r="L180" s="39"/>
      <c r="M180" s="195" t="s">
        <v>1</v>
      </c>
      <c r="N180" s="196" t="s">
        <v>38</v>
      </c>
      <c r="O180" s="71"/>
      <c r="P180" s="197">
        <f>O180*H180</f>
        <v>0</v>
      </c>
      <c r="Q180" s="197">
        <v>0</v>
      </c>
      <c r="R180" s="197">
        <f>Q180*H180</f>
        <v>0</v>
      </c>
      <c r="S180" s="197">
        <v>0</v>
      </c>
      <c r="T180" s="19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9" t="s">
        <v>134</v>
      </c>
      <c r="AT180" s="199" t="s">
        <v>130</v>
      </c>
      <c r="AU180" s="199" t="s">
        <v>83</v>
      </c>
      <c r="AY180" s="17" t="s">
        <v>128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7" t="s">
        <v>81</v>
      </c>
      <c r="BK180" s="200">
        <f>ROUND(I180*H180,2)</f>
        <v>0</v>
      </c>
      <c r="BL180" s="17" t="s">
        <v>134</v>
      </c>
      <c r="BM180" s="199" t="s">
        <v>204</v>
      </c>
    </row>
    <row r="181" spans="1:65" s="13" customFormat="1" ht="11.25">
      <c r="B181" s="201"/>
      <c r="C181" s="202"/>
      <c r="D181" s="203" t="s">
        <v>135</v>
      </c>
      <c r="E181" s="204" t="s">
        <v>1</v>
      </c>
      <c r="F181" s="205" t="s">
        <v>205</v>
      </c>
      <c r="G181" s="202"/>
      <c r="H181" s="204" t="s">
        <v>1</v>
      </c>
      <c r="I181" s="206"/>
      <c r="J181" s="202"/>
      <c r="K181" s="202"/>
      <c r="L181" s="207"/>
      <c r="M181" s="208"/>
      <c r="N181" s="209"/>
      <c r="O181" s="209"/>
      <c r="P181" s="209"/>
      <c r="Q181" s="209"/>
      <c r="R181" s="209"/>
      <c r="S181" s="209"/>
      <c r="T181" s="210"/>
      <c r="AT181" s="211" t="s">
        <v>135</v>
      </c>
      <c r="AU181" s="211" t="s">
        <v>83</v>
      </c>
      <c r="AV181" s="13" t="s">
        <v>81</v>
      </c>
      <c r="AW181" s="13" t="s">
        <v>30</v>
      </c>
      <c r="AX181" s="13" t="s">
        <v>73</v>
      </c>
      <c r="AY181" s="211" t="s">
        <v>128</v>
      </c>
    </row>
    <row r="182" spans="1:65" s="14" customFormat="1" ht="22.5">
      <c r="B182" s="212"/>
      <c r="C182" s="213"/>
      <c r="D182" s="203" t="s">
        <v>135</v>
      </c>
      <c r="E182" s="214" t="s">
        <v>1</v>
      </c>
      <c r="F182" s="215" t="s">
        <v>206</v>
      </c>
      <c r="G182" s="213"/>
      <c r="H182" s="216">
        <v>10.5</v>
      </c>
      <c r="I182" s="217"/>
      <c r="J182" s="213"/>
      <c r="K182" s="213"/>
      <c r="L182" s="218"/>
      <c r="M182" s="219"/>
      <c r="N182" s="220"/>
      <c r="O182" s="220"/>
      <c r="P182" s="220"/>
      <c r="Q182" s="220"/>
      <c r="R182" s="220"/>
      <c r="S182" s="220"/>
      <c r="T182" s="221"/>
      <c r="AT182" s="222" t="s">
        <v>135</v>
      </c>
      <c r="AU182" s="222" t="s">
        <v>83</v>
      </c>
      <c r="AV182" s="14" t="s">
        <v>83</v>
      </c>
      <c r="AW182" s="14" t="s">
        <v>30</v>
      </c>
      <c r="AX182" s="14" t="s">
        <v>73</v>
      </c>
      <c r="AY182" s="222" t="s">
        <v>128</v>
      </c>
    </row>
    <row r="183" spans="1:65" s="15" customFormat="1" ht="11.25">
      <c r="B183" s="223"/>
      <c r="C183" s="224"/>
      <c r="D183" s="203" t="s">
        <v>135</v>
      </c>
      <c r="E183" s="225" t="s">
        <v>1</v>
      </c>
      <c r="F183" s="226" t="s">
        <v>138</v>
      </c>
      <c r="G183" s="224"/>
      <c r="H183" s="227">
        <v>10.5</v>
      </c>
      <c r="I183" s="228"/>
      <c r="J183" s="224"/>
      <c r="K183" s="224"/>
      <c r="L183" s="229"/>
      <c r="M183" s="230"/>
      <c r="N183" s="231"/>
      <c r="O183" s="231"/>
      <c r="P183" s="231"/>
      <c r="Q183" s="231"/>
      <c r="R183" s="231"/>
      <c r="S183" s="231"/>
      <c r="T183" s="232"/>
      <c r="AT183" s="233" t="s">
        <v>135</v>
      </c>
      <c r="AU183" s="233" t="s">
        <v>83</v>
      </c>
      <c r="AV183" s="15" t="s">
        <v>134</v>
      </c>
      <c r="AW183" s="15" t="s">
        <v>30</v>
      </c>
      <c r="AX183" s="15" t="s">
        <v>81</v>
      </c>
      <c r="AY183" s="233" t="s">
        <v>128</v>
      </c>
    </row>
    <row r="184" spans="1:65" s="2" customFormat="1" ht="24.2" customHeight="1">
      <c r="A184" s="34"/>
      <c r="B184" s="35"/>
      <c r="C184" s="187" t="s">
        <v>170</v>
      </c>
      <c r="D184" s="187" t="s">
        <v>130</v>
      </c>
      <c r="E184" s="188" t="s">
        <v>207</v>
      </c>
      <c r="F184" s="189" t="s">
        <v>208</v>
      </c>
      <c r="G184" s="190" t="s">
        <v>133</v>
      </c>
      <c r="H184" s="191">
        <v>5.25</v>
      </c>
      <c r="I184" s="192"/>
      <c r="J184" s="193">
        <f>ROUND(I184*H184,2)</f>
        <v>0</v>
      </c>
      <c r="K184" s="194"/>
      <c r="L184" s="39"/>
      <c r="M184" s="195" t="s">
        <v>1</v>
      </c>
      <c r="N184" s="196" t="s">
        <v>38</v>
      </c>
      <c r="O184" s="71"/>
      <c r="P184" s="197">
        <f>O184*H184</f>
        <v>0</v>
      </c>
      <c r="Q184" s="197">
        <v>0</v>
      </c>
      <c r="R184" s="197">
        <f>Q184*H184</f>
        <v>0</v>
      </c>
      <c r="S184" s="197">
        <v>0</v>
      </c>
      <c r="T184" s="19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9" t="s">
        <v>134</v>
      </c>
      <c r="AT184" s="199" t="s">
        <v>130</v>
      </c>
      <c r="AU184" s="199" t="s">
        <v>83</v>
      </c>
      <c r="AY184" s="17" t="s">
        <v>128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7" t="s">
        <v>81</v>
      </c>
      <c r="BK184" s="200">
        <f>ROUND(I184*H184,2)</f>
        <v>0</v>
      </c>
      <c r="BL184" s="17" t="s">
        <v>134</v>
      </c>
      <c r="BM184" s="199" t="s">
        <v>209</v>
      </c>
    </row>
    <row r="185" spans="1:65" s="13" customFormat="1" ht="11.25">
      <c r="B185" s="201"/>
      <c r="C185" s="202"/>
      <c r="D185" s="203" t="s">
        <v>135</v>
      </c>
      <c r="E185" s="204" t="s">
        <v>1</v>
      </c>
      <c r="F185" s="205" t="s">
        <v>205</v>
      </c>
      <c r="G185" s="202"/>
      <c r="H185" s="204" t="s">
        <v>1</v>
      </c>
      <c r="I185" s="206"/>
      <c r="J185" s="202"/>
      <c r="K185" s="202"/>
      <c r="L185" s="207"/>
      <c r="M185" s="208"/>
      <c r="N185" s="209"/>
      <c r="O185" s="209"/>
      <c r="P185" s="209"/>
      <c r="Q185" s="209"/>
      <c r="R185" s="209"/>
      <c r="S185" s="209"/>
      <c r="T185" s="210"/>
      <c r="AT185" s="211" t="s">
        <v>135</v>
      </c>
      <c r="AU185" s="211" t="s">
        <v>83</v>
      </c>
      <c r="AV185" s="13" t="s">
        <v>81</v>
      </c>
      <c r="AW185" s="13" t="s">
        <v>30</v>
      </c>
      <c r="AX185" s="13" t="s">
        <v>73</v>
      </c>
      <c r="AY185" s="211" t="s">
        <v>128</v>
      </c>
    </row>
    <row r="186" spans="1:65" s="13" customFormat="1" ht="11.25">
      <c r="B186" s="201"/>
      <c r="C186" s="202"/>
      <c r="D186" s="203" t="s">
        <v>135</v>
      </c>
      <c r="E186" s="204" t="s">
        <v>1</v>
      </c>
      <c r="F186" s="205" t="s">
        <v>210</v>
      </c>
      <c r="G186" s="202"/>
      <c r="H186" s="204" t="s">
        <v>1</v>
      </c>
      <c r="I186" s="206"/>
      <c r="J186" s="202"/>
      <c r="K186" s="202"/>
      <c r="L186" s="207"/>
      <c r="M186" s="208"/>
      <c r="N186" s="209"/>
      <c r="O186" s="209"/>
      <c r="P186" s="209"/>
      <c r="Q186" s="209"/>
      <c r="R186" s="209"/>
      <c r="S186" s="209"/>
      <c r="T186" s="210"/>
      <c r="AT186" s="211" t="s">
        <v>135</v>
      </c>
      <c r="AU186" s="211" t="s">
        <v>83</v>
      </c>
      <c r="AV186" s="13" t="s">
        <v>81</v>
      </c>
      <c r="AW186" s="13" t="s">
        <v>30</v>
      </c>
      <c r="AX186" s="13" t="s">
        <v>73</v>
      </c>
      <c r="AY186" s="211" t="s">
        <v>128</v>
      </c>
    </row>
    <row r="187" spans="1:65" s="14" customFormat="1" ht="11.25">
      <c r="B187" s="212"/>
      <c r="C187" s="213"/>
      <c r="D187" s="203" t="s">
        <v>135</v>
      </c>
      <c r="E187" s="214" t="s">
        <v>1</v>
      </c>
      <c r="F187" s="215" t="s">
        <v>211</v>
      </c>
      <c r="G187" s="213"/>
      <c r="H187" s="216">
        <v>5.25</v>
      </c>
      <c r="I187" s="217"/>
      <c r="J187" s="213"/>
      <c r="K187" s="213"/>
      <c r="L187" s="218"/>
      <c r="M187" s="219"/>
      <c r="N187" s="220"/>
      <c r="O187" s="220"/>
      <c r="P187" s="220"/>
      <c r="Q187" s="220"/>
      <c r="R187" s="220"/>
      <c r="S187" s="220"/>
      <c r="T187" s="221"/>
      <c r="AT187" s="222" t="s">
        <v>135</v>
      </c>
      <c r="AU187" s="222" t="s">
        <v>83</v>
      </c>
      <c r="AV187" s="14" t="s">
        <v>83</v>
      </c>
      <c r="AW187" s="14" t="s">
        <v>30</v>
      </c>
      <c r="AX187" s="14" t="s">
        <v>73</v>
      </c>
      <c r="AY187" s="222" t="s">
        <v>128</v>
      </c>
    </row>
    <row r="188" spans="1:65" s="15" customFormat="1" ht="11.25">
      <c r="B188" s="223"/>
      <c r="C188" s="224"/>
      <c r="D188" s="203" t="s">
        <v>135</v>
      </c>
      <c r="E188" s="225" t="s">
        <v>1</v>
      </c>
      <c r="F188" s="226" t="s">
        <v>138</v>
      </c>
      <c r="G188" s="224"/>
      <c r="H188" s="227">
        <v>5.25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AT188" s="233" t="s">
        <v>135</v>
      </c>
      <c r="AU188" s="233" t="s">
        <v>83</v>
      </c>
      <c r="AV188" s="15" t="s">
        <v>134</v>
      </c>
      <c r="AW188" s="15" t="s">
        <v>30</v>
      </c>
      <c r="AX188" s="15" t="s">
        <v>81</v>
      </c>
      <c r="AY188" s="233" t="s">
        <v>128</v>
      </c>
    </row>
    <row r="189" spans="1:65" s="2" customFormat="1" ht="14.45" customHeight="1">
      <c r="A189" s="34"/>
      <c r="B189" s="35"/>
      <c r="C189" s="234" t="s">
        <v>8</v>
      </c>
      <c r="D189" s="234" t="s">
        <v>193</v>
      </c>
      <c r="E189" s="235" t="s">
        <v>212</v>
      </c>
      <c r="F189" s="236" t="s">
        <v>213</v>
      </c>
      <c r="G189" s="237" t="s">
        <v>133</v>
      </c>
      <c r="H189" s="238">
        <v>5.5129999999999999</v>
      </c>
      <c r="I189" s="239"/>
      <c r="J189" s="240">
        <f>ROUND(I189*H189,2)</f>
        <v>0</v>
      </c>
      <c r="K189" s="241"/>
      <c r="L189" s="242"/>
      <c r="M189" s="243" t="s">
        <v>1</v>
      </c>
      <c r="N189" s="244" t="s">
        <v>38</v>
      </c>
      <c r="O189" s="71"/>
      <c r="P189" s="197">
        <f>O189*H189</f>
        <v>0</v>
      </c>
      <c r="Q189" s="197">
        <v>0</v>
      </c>
      <c r="R189" s="197">
        <f>Q189*H189</f>
        <v>0</v>
      </c>
      <c r="S189" s="197">
        <v>0</v>
      </c>
      <c r="T189" s="19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9" t="s">
        <v>152</v>
      </c>
      <c r="AT189" s="199" t="s">
        <v>193</v>
      </c>
      <c r="AU189" s="199" t="s">
        <v>83</v>
      </c>
      <c r="AY189" s="17" t="s">
        <v>128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7" t="s">
        <v>81</v>
      </c>
      <c r="BK189" s="200">
        <f>ROUND(I189*H189,2)</f>
        <v>0</v>
      </c>
      <c r="BL189" s="17" t="s">
        <v>134</v>
      </c>
      <c r="BM189" s="199" t="s">
        <v>214</v>
      </c>
    </row>
    <row r="190" spans="1:65" s="14" customFormat="1" ht="11.25">
      <c r="B190" s="212"/>
      <c r="C190" s="213"/>
      <c r="D190" s="203" t="s">
        <v>135</v>
      </c>
      <c r="E190" s="214" t="s">
        <v>1</v>
      </c>
      <c r="F190" s="215" t="s">
        <v>215</v>
      </c>
      <c r="G190" s="213"/>
      <c r="H190" s="216">
        <v>5.5129999999999999</v>
      </c>
      <c r="I190" s="217"/>
      <c r="J190" s="213"/>
      <c r="K190" s="213"/>
      <c r="L190" s="218"/>
      <c r="M190" s="219"/>
      <c r="N190" s="220"/>
      <c r="O190" s="220"/>
      <c r="P190" s="220"/>
      <c r="Q190" s="220"/>
      <c r="R190" s="220"/>
      <c r="S190" s="220"/>
      <c r="T190" s="221"/>
      <c r="AT190" s="222" t="s">
        <v>135</v>
      </c>
      <c r="AU190" s="222" t="s">
        <v>83</v>
      </c>
      <c r="AV190" s="14" t="s">
        <v>83</v>
      </c>
      <c r="AW190" s="14" t="s">
        <v>30</v>
      </c>
      <c r="AX190" s="14" t="s">
        <v>73</v>
      </c>
      <c r="AY190" s="222" t="s">
        <v>128</v>
      </c>
    </row>
    <row r="191" spans="1:65" s="15" customFormat="1" ht="11.25">
      <c r="B191" s="223"/>
      <c r="C191" s="224"/>
      <c r="D191" s="203" t="s">
        <v>135</v>
      </c>
      <c r="E191" s="225" t="s">
        <v>1</v>
      </c>
      <c r="F191" s="226" t="s">
        <v>138</v>
      </c>
      <c r="G191" s="224"/>
      <c r="H191" s="227">
        <v>5.5129999999999999</v>
      </c>
      <c r="I191" s="228"/>
      <c r="J191" s="224"/>
      <c r="K191" s="224"/>
      <c r="L191" s="229"/>
      <c r="M191" s="230"/>
      <c r="N191" s="231"/>
      <c r="O191" s="231"/>
      <c r="P191" s="231"/>
      <c r="Q191" s="231"/>
      <c r="R191" s="231"/>
      <c r="S191" s="231"/>
      <c r="T191" s="232"/>
      <c r="AT191" s="233" t="s">
        <v>135</v>
      </c>
      <c r="AU191" s="233" t="s">
        <v>83</v>
      </c>
      <c r="AV191" s="15" t="s">
        <v>134</v>
      </c>
      <c r="AW191" s="15" t="s">
        <v>30</v>
      </c>
      <c r="AX191" s="15" t="s">
        <v>81</v>
      </c>
      <c r="AY191" s="233" t="s">
        <v>128</v>
      </c>
    </row>
    <row r="192" spans="1:65" s="12" customFormat="1" ht="22.9" customHeight="1">
      <c r="B192" s="171"/>
      <c r="C192" s="172"/>
      <c r="D192" s="173" t="s">
        <v>72</v>
      </c>
      <c r="E192" s="185" t="s">
        <v>144</v>
      </c>
      <c r="F192" s="185" t="s">
        <v>216</v>
      </c>
      <c r="G192" s="172"/>
      <c r="H192" s="172"/>
      <c r="I192" s="175"/>
      <c r="J192" s="186">
        <f>BK192</f>
        <v>0</v>
      </c>
      <c r="K192" s="172"/>
      <c r="L192" s="177"/>
      <c r="M192" s="178"/>
      <c r="N192" s="179"/>
      <c r="O192" s="179"/>
      <c r="P192" s="180">
        <f>SUM(P193:P226)</f>
        <v>0</v>
      </c>
      <c r="Q192" s="179"/>
      <c r="R192" s="180">
        <f>SUM(R193:R226)</f>
        <v>0</v>
      </c>
      <c r="S192" s="179"/>
      <c r="T192" s="181">
        <f>SUM(T193:T226)</f>
        <v>0</v>
      </c>
      <c r="AR192" s="182" t="s">
        <v>81</v>
      </c>
      <c r="AT192" s="183" t="s">
        <v>72</v>
      </c>
      <c r="AU192" s="183" t="s">
        <v>81</v>
      </c>
      <c r="AY192" s="182" t="s">
        <v>128</v>
      </c>
      <c r="BK192" s="184">
        <f>SUM(BK193:BK226)</f>
        <v>0</v>
      </c>
    </row>
    <row r="193" spans="1:65" s="2" customFormat="1" ht="14.45" customHeight="1">
      <c r="A193" s="34"/>
      <c r="B193" s="35"/>
      <c r="C193" s="187" t="s">
        <v>174</v>
      </c>
      <c r="D193" s="187" t="s">
        <v>130</v>
      </c>
      <c r="E193" s="188" t="s">
        <v>217</v>
      </c>
      <c r="F193" s="189" t="s">
        <v>218</v>
      </c>
      <c r="G193" s="190" t="s">
        <v>141</v>
      </c>
      <c r="H193" s="191">
        <v>2.2050000000000001</v>
      </c>
      <c r="I193" s="192"/>
      <c r="J193" s="193">
        <f>ROUND(I193*H193,2)</f>
        <v>0</v>
      </c>
      <c r="K193" s="194"/>
      <c r="L193" s="39"/>
      <c r="M193" s="195" t="s">
        <v>1</v>
      </c>
      <c r="N193" s="196" t="s">
        <v>38</v>
      </c>
      <c r="O193" s="71"/>
      <c r="P193" s="197">
        <f>O193*H193</f>
        <v>0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9" t="s">
        <v>134</v>
      </c>
      <c r="AT193" s="199" t="s">
        <v>130</v>
      </c>
      <c r="AU193" s="199" t="s">
        <v>83</v>
      </c>
      <c r="AY193" s="17" t="s">
        <v>128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7" t="s">
        <v>81</v>
      </c>
      <c r="BK193" s="200">
        <f>ROUND(I193*H193,2)</f>
        <v>0</v>
      </c>
      <c r="BL193" s="17" t="s">
        <v>134</v>
      </c>
      <c r="BM193" s="199" t="s">
        <v>219</v>
      </c>
    </row>
    <row r="194" spans="1:65" s="13" customFormat="1" ht="11.25">
      <c r="B194" s="201"/>
      <c r="C194" s="202"/>
      <c r="D194" s="203" t="s">
        <v>135</v>
      </c>
      <c r="E194" s="204" t="s">
        <v>1</v>
      </c>
      <c r="F194" s="205" t="s">
        <v>220</v>
      </c>
      <c r="G194" s="202"/>
      <c r="H194" s="204" t="s">
        <v>1</v>
      </c>
      <c r="I194" s="206"/>
      <c r="J194" s="202"/>
      <c r="K194" s="202"/>
      <c r="L194" s="207"/>
      <c r="M194" s="208"/>
      <c r="N194" s="209"/>
      <c r="O194" s="209"/>
      <c r="P194" s="209"/>
      <c r="Q194" s="209"/>
      <c r="R194" s="209"/>
      <c r="S194" s="209"/>
      <c r="T194" s="210"/>
      <c r="AT194" s="211" t="s">
        <v>135</v>
      </c>
      <c r="AU194" s="211" t="s">
        <v>83</v>
      </c>
      <c r="AV194" s="13" t="s">
        <v>81</v>
      </c>
      <c r="AW194" s="13" t="s">
        <v>30</v>
      </c>
      <c r="AX194" s="13" t="s">
        <v>73</v>
      </c>
      <c r="AY194" s="211" t="s">
        <v>128</v>
      </c>
    </row>
    <row r="195" spans="1:65" s="14" customFormat="1" ht="11.25">
      <c r="B195" s="212"/>
      <c r="C195" s="213"/>
      <c r="D195" s="203" t="s">
        <v>135</v>
      </c>
      <c r="E195" s="214" t="s">
        <v>1</v>
      </c>
      <c r="F195" s="215" t="s">
        <v>221</v>
      </c>
      <c r="G195" s="213"/>
      <c r="H195" s="216">
        <v>2.2050000000000001</v>
      </c>
      <c r="I195" s="217"/>
      <c r="J195" s="213"/>
      <c r="K195" s="213"/>
      <c r="L195" s="218"/>
      <c r="M195" s="219"/>
      <c r="N195" s="220"/>
      <c r="O195" s="220"/>
      <c r="P195" s="220"/>
      <c r="Q195" s="220"/>
      <c r="R195" s="220"/>
      <c r="S195" s="220"/>
      <c r="T195" s="221"/>
      <c r="AT195" s="222" t="s">
        <v>135</v>
      </c>
      <c r="AU195" s="222" t="s">
        <v>83</v>
      </c>
      <c r="AV195" s="14" t="s">
        <v>83</v>
      </c>
      <c r="AW195" s="14" t="s">
        <v>30</v>
      </c>
      <c r="AX195" s="14" t="s">
        <v>73</v>
      </c>
      <c r="AY195" s="222" t="s">
        <v>128</v>
      </c>
    </row>
    <row r="196" spans="1:65" s="15" customFormat="1" ht="11.25">
      <c r="B196" s="223"/>
      <c r="C196" s="224"/>
      <c r="D196" s="203" t="s">
        <v>135</v>
      </c>
      <c r="E196" s="225" t="s">
        <v>1</v>
      </c>
      <c r="F196" s="226" t="s">
        <v>138</v>
      </c>
      <c r="G196" s="224"/>
      <c r="H196" s="227">
        <v>2.2050000000000001</v>
      </c>
      <c r="I196" s="228"/>
      <c r="J196" s="224"/>
      <c r="K196" s="224"/>
      <c r="L196" s="229"/>
      <c r="M196" s="230"/>
      <c r="N196" s="231"/>
      <c r="O196" s="231"/>
      <c r="P196" s="231"/>
      <c r="Q196" s="231"/>
      <c r="R196" s="231"/>
      <c r="S196" s="231"/>
      <c r="T196" s="232"/>
      <c r="AT196" s="233" t="s">
        <v>135</v>
      </c>
      <c r="AU196" s="233" t="s">
        <v>83</v>
      </c>
      <c r="AV196" s="15" t="s">
        <v>134</v>
      </c>
      <c r="AW196" s="15" t="s">
        <v>30</v>
      </c>
      <c r="AX196" s="15" t="s">
        <v>81</v>
      </c>
      <c r="AY196" s="233" t="s">
        <v>128</v>
      </c>
    </row>
    <row r="197" spans="1:65" s="2" customFormat="1" ht="14.45" customHeight="1">
      <c r="A197" s="34"/>
      <c r="B197" s="35"/>
      <c r="C197" s="187" t="s">
        <v>222</v>
      </c>
      <c r="D197" s="187" t="s">
        <v>130</v>
      </c>
      <c r="E197" s="188" t="s">
        <v>223</v>
      </c>
      <c r="F197" s="189" t="s">
        <v>224</v>
      </c>
      <c r="G197" s="190" t="s">
        <v>180</v>
      </c>
      <c r="H197" s="191">
        <v>0.32400000000000001</v>
      </c>
      <c r="I197" s="192"/>
      <c r="J197" s="193">
        <f>ROUND(I197*H197,2)</f>
        <v>0</v>
      </c>
      <c r="K197" s="194"/>
      <c r="L197" s="39"/>
      <c r="M197" s="195" t="s">
        <v>1</v>
      </c>
      <c r="N197" s="196" t="s">
        <v>38</v>
      </c>
      <c r="O197" s="71"/>
      <c r="P197" s="197">
        <f>O197*H197</f>
        <v>0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9" t="s">
        <v>134</v>
      </c>
      <c r="AT197" s="199" t="s">
        <v>130</v>
      </c>
      <c r="AU197" s="199" t="s">
        <v>83</v>
      </c>
      <c r="AY197" s="17" t="s">
        <v>128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7" t="s">
        <v>81</v>
      </c>
      <c r="BK197" s="200">
        <f>ROUND(I197*H197,2)</f>
        <v>0</v>
      </c>
      <c r="BL197" s="17" t="s">
        <v>134</v>
      </c>
      <c r="BM197" s="199" t="s">
        <v>225</v>
      </c>
    </row>
    <row r="198" spans="1:65" s="13" customFormat="1" ht="11.25">
      <c r="B198" s="201"/>
      <c r="C198" s="202"/>
      <c r="D198" s="203" t="s">
        <v>135</v>
      </c>
      <c r="E198" s="204" t="s">
        <v>1</v>
      </c>
      <c r="F198" s="205" t="s">
        <v>226</v>
      </c>
      <c r="G198" s="202"/>
      <c r="H198" s="204" t="s">
        <v>1</v>
      </c>
      <c r="I198" s="206"/>
      <c r="J198" s="202"/>
      <c r="K198" s="202"/>
      <c r="L198" s="207"/>
      <c r="M198" s="208"/>
      <c r="N198" s="209"/>
      <c r="O198" s="209"/>
      <c r="P198" s="209"/>
      <c r="Q198" s="209"/>
      <c r="R198" s="209"/>
      <c r="S198" s="209"/>
      <c r="T198" s="210"/>
      <c r="AT198" s="211" t="s">
        <v>135</v>
      </c>
      <c r="AU198" s="211" t="s">
        <v>83</v>
      </c>
      <c r="AV198" s="13" t="s">
        <v>81</v>
      </c>
      <c r="AW198" s="13" t="s">
        <v>30</v>
      </c>
      <c r="AX198" s="13" t="s">
        <v>73</v>
      </c>
      <c r="AY198" s="211" t="s">
        <v>128</v>
      </c>
    </row>
    <row r="199" spans="1:65" s="13" customFormat="1" ht="11.25">
      <c r="B199" s="201"/>
      <c r="C199" s="202"/>
      <c r="D199" s="203" t="s">
        <v>135</v>
      </c>
      <c r="E199" s="204" t="s">
        <v>1</v>
      </c>
      <c r="F199" s="205" t="s">
        <v>227</v>
      </c>
      <c r="G199" s="202"/>
      <c r="H199" s="204" t="s">
        <v>1</v>
      </c>
      <c r="I199" s="206"/>
      <c r="J199" s="202"/>
      <c r="K199" s="202"/>
      <c r="L199" s="207"/>
      <c r="M199" s="208"/>
      <c r="N199" s="209"/>
      <c r="O199" s="209"/>
      <c r="P199" s="209"/>
      <c r="Q199" s="209"/>
      <c r="R199" s="209"/>
      <c r="S199" s="209"/>
      <c r="T199" s="210"/>
      <c r="AT199" s="211" t="s">
        <v>135</v>
      </c>
      <c r="AU199" s="211" t="s">
        <v>83</v>
      </c>
      <c r="AV199" s="13" t="s">
        <v>81</v>
      </c>
      <c r="AW199" s="13" t="s">
        <v>30</v>
      </c>
      <c r="AX199" s="13" t="s">
        <v>73</v>
      </c>
      <c r="AY199" s="211" t="s">
        <v>128</v>
      </c>
    </row>
    <row r="200" spans="1:65" s="14" customFormat="1" ht="11.25">
      <c r="B200" s="212"/>
      <c r="C200" s="213"/>
      <c r="D200" s="203" t="s">
        <v>135</v>
      </c>
      <c r="E200" s="214" t="s">
        <v>1</v>
      </c>
      <c r="F200" s="215" t="s">
        <v>228</v>
      </c>
      <c r="G200" s="213"/>
      <c r="H200" s="216">
        <v>0.32400000000000001</v>
      </c>
      <c r="I200" s="217"/>
      <c r="J200" s="213"/>
      <c r="K200" s="213"/>
      <c r="L200" s="218"/>
      <c r="M200" s="219"/>
      <c r="N200" s="220"/>
      <c r="O200" s="220"/>
      <c r="P200" s="220"/>
      <c r="Q200" s="220"/>
      <c r="R200" s="220"/>
      <c r="S200" s="220"/>
      <c r="T200" s="221"/>
      <c r="AT200" s="222" t="s">
        <v>135</v>
      </c>
      <c r="AU200" s="222" t="s">
        <v>83</v>
      </c>
      <c r="AV200" s="14" t="s">
        <v>83</v>
      </c>
      <c r="AW200" s="14" t="s">
        <v>30</v>
      </c>
      <c r="AX200" s="14" t="s">
        <v>73</v>
      </c>
      <c r="AY200" s="222" t="s">
        <v>128</v>
      </c>
    </row>
    <row r="201" spans="1:65" s="15" customFormat="1" ht="11.25">
      <c r="B201" s="223"/>
      <c r="C201" s="224"/>
      <c r="D201" s="203" t="s">
        <v>135</v>
      </c>
      <c r="E201" s="225" t="s">
        <v>1</v>
      </c>
      <c r="F201" s="226" t="s">
        <v>138</v>
      </c>
      <c r="G201" s="224"/>
      <c r="H201" s="227">
        <v>0.32400000000000001</v>
      </c>
      <c r="I201" s="228"/>
      <c r="J201" s="224"/>
      <c r="K201" s="224"/>
      <c r="L201" s="229"/>
      <c r="M201" s="230"/>
      <c r="N201" s="231"/>
      <c r="O201" s="231"/>
      <c r="P201" s="231"/>
      <c r="Q201" s="231"/>
      <c r="R201" s="231"/>
      <c r="S201" s="231"/>
      <c r="T201" s="232"/>
      <c r="AT201" s="233" t="s">
        <v>135</v>
      </c>
      <c r="AU201" s="233" t="s">
        <v>83</v>
      </c>
      <c r="AV201" s="15" t="s">
        <v>134</v>
      </c>
      <c r="AW201" s="15" t="s">
        <v>30</v>
      </c>
      <c r="AX201" s="15" t="s">
        <v>81</v>
      </c>
      <c r="AY201" s="233" t="s">
        <v>128</v>
      </c>
    </row>
    <row r="202" spans="1:65" s="2" customFormat="1" ht="24.2" customHeight="1">
      <c r="A202" s="34"/>
      <c r="B202" s="35"/>
      <c r="C202" s="187" t="s">
        <v>181</v>
      </c>
      <c r="D202" s="187" t="s">
        <v>130</v>
      </c>
      <c r="E202" s="188" t="s">
        <v>229</v>
      </c>
      <c r="F202" s="189" t="s">
        <v>230</v>
      </c>
      <c r="G202" s="190" t="s">
        <v>133</v>
      </c>
      <c r="H202" s="191">
        <v>20.399999999999999</v>
      </c>
      <c r="I202" s="192"/>
      <c r="J202" s="193">
        <f>ROUND(I202*H202,2)</f>
        <v>0</v>
      </c>
      <c r="K202" s="194"/>
      <c r="L202" s="39"/>
      <c r="M202" s="195" t="s">
        <v>1</v>
      </c>
      <c r="N202" s="196" t="s">
        <v>38</v>
      </c>
      <c r="O202" s="71"/>
      <c r="P202" s="197">
        <f>O202*H202</f>
        <v>0</v>
      </c>
      <c r="Q202" s="197">
        <v>0</v>
      </c>
      <c r="R202" s="197">
        <f>Q202*H202</f>
        <v>0</v>
      </c>
      <c r="S202" s="197">
        <v>0</v>
      </c>
      <c r="T202" s="19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9" t="s">
        <v>134</v>
      </c>
      <c r="AT202" s="199" t="s">
        <v>130</v>
      </c>
      <c r="AU202" s="199" t="s">
        <v>83</v>
      </c>
      <c r="AY202" s="17" t="s">
        <v>128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7" t="s">
        <v>81</v>
      </c>
      <c r="BK202" s="200">
        <f>ROUND(I202*H202,2)</f>
        <v>0</v>
      </c>
      <c r="BL202" s="17" t="s">
        <v>134</v>
      </c>
      <c r="BM202" s="199" t="s">
        <v>231</v>
      </c>
    </row>
    <row r="203" spans="1:65" s="14" customFormat="1" ht="11.25">
      <c r="B203" s="212"/>
      <c r="C203" s="213"/>
      <c r="D203" s="203" t="s">
        <v>135</v>
      </c>
      <c r="E203" s="214" t="s">
        <v>1</v>
      </c>
      <c r="F203" s="215" t="s">
        <v>232</v>
      </c>
      <c r="G203" s="213"/>
      <c r="H203" s="216">
        <v>20.399999999999999</v>
      </c>
      <c r="I203" s="217"/>
      <c r="J203" s="213"/>
      <c r="K203" s="213"/>
      <c r="L203" s="218"/>
      <c r="M203" s="219"/>
      <c r="N203" s="220"/>
      <c r="O203" s="220"/>
      <c r="P203" s="220"/>
      <c r="Q203" s="220"/>
      <c r="R203" s="220"/>
      <c r="S203" s="220"/>
      <c r="T203" s="221"/>
      <c r="AT203" s="222" t="s">
        <v>135</v>
      </c>
      <c r="AU203" s="222" t="s">
        <v>83</v>
      </c>
      <c r="AV203" s="14" t="s">
        <v>83</v>
      </c>
      <c r="AW203" s="14" t="s">
        <v>30</v>
      </c>
      <c r="AX203" s="14" t="s">
        <v>73</v>
      </c>
      <c r="AY203" s="222" t="s">
        <v>128</v>
      </c>
    </row>
    <row r="204" spans="1:65" s="15" customFormat="1" ht="11.25">
      <c r="B204" s="223"/>
      <c r="C204" s="224"/>
      <c r="D204" s="203" t="s">
        <v>135</v>
      </c>
      <c r="E204" s="225" t="s">
        <v>1</v>
      </c>
      <c r="F204" s="226" t="s">
        <v>138</v>
      </c>
      <c r="G204" s="224"/>
      <c r="H204" s="227">
        <v>20.399999999999999</v>
      </c>
      <c r="I204" s="228"/>
      <c r="J204" s="224"/>
      <c r="K204" s="224"/>
      <c r="L204" s="229"/>
      <c r="M204" s="230"/>
      <c r="N204" s="231"/>
      <c r="O204" s="231"/>
      <c r="P204" s="231"/>
      <c r="Q204" s="231"/>
      <c r="R204" s="231"/>
      <c r="S204" s="231"/>
      <c r="T204" s="232"/>
      <c r="AT204" s="233" t="s">
        <v>135</v>
      </c>
      <c r="AU204" s="233" t="s">
        <v>83</v>
      </c>
      <c r="AV204" s="15" t="s">
        <v>134</v>
      </c>
      <c r="AW204" s="15" t="s">
        <v>30</v>
      </c>
      <c r="AX204" s="15" t="s">
        <v>81</v>
      </c>
      <c r="AY204" s="233" t="s">
        <v>128</v>
      </c>
    </row>
    <row r="205" spans="1:65" s="2" customFormat="1" ht="14.45" customHeight="1">
      <c r="A205" s="34"/>
      <c r="B205" s="35"/>
      <c r="C205" s="187" t="s">
        <v>233</v>
      </c>
      <c r="D205" s="187" t="s">
        <v>130</v>
      </c>
      <c r="E205" s="188" t="s">
        <v>234</v>
      </c>
      <c r="F205" s="189" t="s">
        <v>235</v>
      </c>
      <c r="G205" s="190" t="s">
        <v>141</v>
      </c>
      <c r="H205" s="191">
        <v>3.06</v>
      </c>
      <c r="I205" s="192"/>
      <c r="J205" s="193">
        <f>ROUND(I205*H205,2)</f>
        <v>0</v>
      </c>
      <c r="K205" s="194"/>
      <c r="L205" s="39"/>
      <c r="M205" s="195" t="s">
        <v>1</v>
      </c>
      <c r="N205" s="196" t="s">
        <v>38</v>
      </c>
      <c r="O205" s="71"/>
      <c r="P205" s="197">
        <f>O205*H205</f>
        <v>0</v>
      </c>
      <c r="Q205" s="197">
        <v>0</v>
      </c>
      <c r="R205" s="197">
        <f>Q205*H205</f>
        <v>0</v>
      </c>
      <c r="S205" s="197">
        <v>0</v>
      </c>
      <c r="T205" s="19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9" t="s">
        <v>134</v>
      </c>
      <c r="AT205" s="199" t="s">
        <v>130</v>
      </c>
      <c r="AU205" s="199" t="s">
        <v>83</v>
      </c>
      <c r="AY205" s="17" t="s">
        <v>128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7" t="s">
        <v>81</v>
      </c>
      <c r="BK205" s="200">
        <f>ROUND(I205*H205,2)</f>
        <v>0</v>
      </c>
      <c r="BL205" s="17" t="s">
        <v>134</v>
      </c>
      <c r="BM205" s="199" t="s">
        <v>236</v>
      </c>
    </row>
    <row r="206" spans="1:65" s="13" customFormat="1" ht="11.25">
      <c r="B206" s="201"/>
      <c r="C206" s="202"/>
      <c r="D206" s="203" t="s">
        <v>135</v>
      </c>
      <c r="E206" s="204" t="s">
        <v>1</v>
      </c>
      <c r="F206" s="205" t="s">
        <v>205</v>
      </c>
      <c r="G206" s="202"/>
      <c r="H206" s="204" t="s">
        <v>1</v>
      </c>
      <c r="I206" s="206"/>
      <c r="J206" s="202"/>
      <c r="K206" s="202"/>
      <c r="L206" s="207"/>
      <c r="M206" s="208"/>
      <c r="N206" s="209"/>
      <c r="O206" s="209"/>
      <c r="P206" s="209"/>
      <c r="Q206" s="209"/>
      <c r="R206" s="209"/>
      <c r="S206" s="209"/>
      <c r="T206" s="210"/>
      <c r="AT206" s="211" t="s">
        <v>135</v>
      </c>
      <c r="AU206" s="211" t="s">
        <v>83</v>
      </c>
      <c r="AV206" s="13" t="s">
        <v>81</v>
      </c>
      <c r="AW206" s="13" t="s">
        <v>30</v>
      </c>
      <c r="AX206" s="13" t="s">
        <v>73</v>
      </c>
      <c r="AY206" s="211" t="s">
        <v>128</v>
      </c>
    </row>
    <row r="207" spans="1:65" s="14" customFormat="1" ht="11.25">
      <c r="B207" s="212"/>
      <c r="C207" s="213"/>
      <c r="D207" s="203" t="s">
        <v>135</v>
      </c>
      <c r="E207" s="214" t="s">
        <v>1</v>
      </c>
      <c r="F207" s="215" t="s">
        <v>237</v>
      </c>
      <c r="G207" s="213"/>
      <c r="H207" s="216">
        <v>3.06</v>
      </c>
      <c r="I207" s="217"/>
      <c r="J207" s="213"/>
      <c r="K207" s="213"/>
      <c r="L207" s="218"/>
      <c r="M207" s="219"/>
      <c r="N207" s="220"/>
      <c r="O207" s="220"/>
      <c r="P207" s="220"/>
      <c r="Q207" s="220"/>
      <c r="R207" s="220"/>
      <c r="S207" s="220"/>
      <c r="T207" s="221"/>
      <c r="AT207" s="222" t="s">
        <v>135</v>
      </c>
      <c r="AU207" s="222" t="s">
        <v>83</v>
      </c>
      <c r="AV207" s="14" t="s">
        <v>83</v>
      </c>
      <c r="AW207" s="14" t="s">
        <v>30</v>
      </c>
      <c r="AX207" s="14" t="s">
        <v>73</v>
      </c>
      <c r="AY207" s="222" t="s">
        <v>128</v>
      </c>
    </row>
    <row r="208" spans="1:65" s="15" customFormat="1" ht="11.25">
      <c r="B208" s="223"/>
      <c r="C208" s="224"/>
      <c r="D208" s="203" t="s">
        <v>135</v>
      </c>
      <c r="E208" s="225" t="s">
        <v>1</v>
      </c>
      <c r="F208" s="226" t="s">
        <v>138</v>
      </c>
      <c r="G208" s="224"/>
      <c r="H208" s="227">
        <v>3.06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AT208" s="233" t="s">
        <v>135</v>
      </c>
      <c r="AU208" s="233" t="s">
        <v>83</v>
      </c>
      <c r="AV208" s="15" t="s">
        <v>134</v>
      </c>
      <c r="AW208" s="15" t="s">
        <v>30</v>
      </c>
      <c r="AX208" s="15" t="s">
        <v>81</v>
      </c>
      <c r="AY208" s="233" t="s">
        <v>128</v>
      </c>
    </row>
    <row r="209" spans="1:65" s="2" customFormat="1" ht="24.2" customHeight="1">
      <c r="A209" s="34"/>
      <c r="B209" s="35"/>
      <c r="C209" s="187" t="s">
        <v>185</v>
      </c>
      <c r="D209" s="187" t="s">
        <v>130</v>
      </c>
      <c r="E209" s="188" t="s">
        <v>238</v>
      </c>
      <c r="F209" s="189" t="s">
        <v>239</v>
      </c>
      <c r="G209" s="190" t="s">
        <v>180</v>
      </c>
      <c r="H209" s="191">
        <v>0.13500000000000001</v>
      </c>
      <c r="I209" s="192"/>
      <c r="J209" s="193">
        <f>ROUND(I209*H209,2)</f>
        <v>0</v>
      </c>
      <c r="K209" s="194"/>
      <c r="L209" s="39"/>
      <c r="M209" s="195" t="s">
        <v>1</v>
      </c>
      <c r="N209" s="196" t="s">
        <v>38</v>
      </c>
      <c r="O209" s="71"/>
      <c r="P209" s="197">
        <f>O209*H209</f>
        <v>0</v>
      </c>
      <c r="Q209" s="197">
        <v>0</v>
      </c>
      <c r="R209" s="197">
        <f>Q209*H209</f>
        <v>0</v>
      </c>
      <c r="S209" s="197">
        <v>0</v>
      </c>
      <c r="T209" s="19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9" t="s">
        <v>134</v>
      </c>
      <c r="AT209" s="199" t="s">
        <v>130</v>
      </c>
      <c r="AU209" s="199" t="s">
        <v>83</v>
      </c>
      <c r="AY209" s="17" t="s">
        <v>128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7" t="s">
        <v>81</v>
      </c>
      <c r="BK209" s="200">
        <f>ROUND(I209*H209,2)</f>
        <v>0</v>
      </c>
      <c r="BL209" s="17" t="s">
        <v>134</v>
      </c>
      <c r="BM209" s="199" t="s">
        <v>240</v>
      </c>
    </row>
    <row r="210" spans="1:65" s="13" customFormat="1" ht="11.25">
      <c r="B210" s="201"/>
      <c r="C210" s="202"/>
      <c r="D210" s="203" t="s">
        <v>135</v>
      </c>
      <c r="E210" s="204" t="s">
        <v>1</v>
      </c>
      <c r="F210" s="205" t="s">
        <v>205</v>
      </c>
      <c r="G210" s="202"/>
      <c r="H210" s="204" t="s">
        <v>1</v>
      </c>
      <c r="I210" s="206"/>
      <c r="J210" s="202"/>
      <c r="K210" s="202"/>
      <c r="L210" s="207"/>
      <c r="M210" s="208"/>
      <c r="N210" s="209"/>
      <c r="O210" s="209"/>
      <c r="P210" s="209"/>
      <c r="Q210" s="209"/>
      <c r="R210" s="209"/>
      <c r="S210" s="209"/>
      <c r="T210" s="210"/>
      <c r="AT210" s="211" t="s">
        <v>135</v>
      </c>
      <c r="AU210" s="211" t="s">
        <v>83</v>
      </c>
      <c r="AV210" s="13" t="s">
        <v>81</v>
      </c>
      <c r="AW210" s="13" t="s">
        <v>30</v>
      </c>
      <c r="AX210" s="13" t="s">
        <v>73</v>
      </c>
      <c r="AY210" s="211" t="s">
        <v>128</v>
      </c>
    </row>
    <row r="211" spans="1:65" s="14" customFormat="1" ht="11.25">
      <c r="B211" s="212"/>
      <c r="C211" s="213"/>
      <c r="D211" s="203" t="s">
        <v>135</v>
      </c>
      <c r="E211" s="214" t="s">
        <v>1</v>
      </c>
      <c r="F211" s="215" t="s">
        <v>241</v>
      </c>
      <c r="G211" s="213"/>
      <c r="H211" s="216">
        <v>0.13500000000000001</v>
      </c>
      <c r="I211" s="217"/>
      <c r="J211" s="213"/>
      <c r="K211" s="213"/>
      <c r="L211" s="218"/>
      <c r="M211" s="219"/>
      <c r="N211" s="220"/>
      <c r="O211" s="220"/>
      <c r="P211" s="220"/>
      <c r="Q211" s="220"/>
      <c r="R211" s="220"/>
      <c r="S211" s="220"/>
      <c r="T211" s="221"/>
      <c r="AT211" s="222" t="s">
        <v>135</v>
      </c>
      <c r="AU211" s="222" t="s">
        <v>83</v>
      </c>
      <c r="AV211" s="14" t="s">
        <v>83</v>
      </c>
      <c r="AW211" s="14" t="s">
        <v>30</v>
      </c>
      <c r="AX211" s="14" t="s">
        <v>73</v>
      </c>
      <c r="AY211" s="222" t="s">
        <v>128</v>
      </c>
    </row>
    <row r="212" spans="1:65" s="15" customFormat="1" ht="11.25">
      <c r="B212" s="223"/>
      <c r="C212" s="224"/>
      <c r="D212" s="203" t="s">
        <v>135</v>
      </c>
      <c r="E212" s="225" t="s">
        <v>1</v>
      </c>
      <c r="F212" s="226" t="s">
        <v>138</v>
      </c>
      <c r="G212" s="224"/>
      <c r="H212" s="227">
        <v>0.13500000000000001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AT212" s="233" t="s">
        <v>135</v>
      </c>
      <c r="AU212" s="233" t="s">
        <v>83</v>
      </c>
      <c r="AV212" s="15" t="s">
        <v>134</v>
      </c>
      <c r="AW212" s="15" t="s">
        <v>30</v>
      </c>
      <c r="AX212" s="15" t="s">
        <v>81</v>
      </c>
      <c r="AY212" s="233" t="s">
        <v>128</v>
      </c>
    </row>
    <row r="213" spans="1:65" s="2" customFormat="1" ht="24.2" customHeight="1">
      <c r="A213" s="34"/>
      <c r="B213" s="35"/>
      <c r="C213" s="187" t="s">
        <v>7</v>
      </c>
      <c r="D213" s="187" t="s">
        <v>130</v>
      </c>
      <c r="E213" s="188" t="s">
        <v>242</v>
      </c>
      <c r="F213" s="189" t="s">
        <v>243</v>
      </c>
      <c r="G213" s="190" t="s">
        <v>133</v>
      </c>
      <c r="H213" s="191">
        <v>20.399999999999999</v>
      </c>
      <c r="I213" s="192"/>
      <c r="J213" s="193">
        <f>ROUND(I213*H213,2)</f>
        <v>0</v>
      </c>
      <c r="K213" s="194"/>
      <c r="L213" s="39"/>
      <c r="M213" s="195" t="s">
        <v>1</v>
      </c>
      <c r="N213" s="196" t="s">
        <v>38</v>
      </c>
      <c r="O213" s="71"/>
      <c r="P213" s="197">
        <f>O213*H213</f>
        <v>0</v>
      </c>
      <c r="Q213" s="197">
        <v>0</v>
      </c>
      <c r="R213" s="197">
        <f>Q213*H213</f>
        <v>0</v>
      </c>
      <c r="S213" s="197">
        <v>0</v>
      </c>
      <c r="T213" s="19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9" t="s">
        <v>134</v>
      </c>
      <c r="AT213" s="199" t="s">
        <v>130</v>
      </c>
      <c r="AU213" s="199" t="s">
        <v>83</v>
      </c>
      <c r="AY213" s="17" t="s">
        <v>128</v>
      </c>
      <c r="BE213" s="200">
        <f>IF(N213="základní",J213,0)</f>
        <v>0</v>
      </c>
      <c r="BF213" s="200">
        <f>IF(N213="snížená",J213,0)</f>
        <v>0</v>
      </c>
      <c r="BG213" s="200">
        <f>IF(N213="zákl. přenesená",J213,0)</f>
        <v>0</v>
      </c>
      <c r="BH213" s="200">
        <f>IF(N213="sníž. přenesená",J213,0)</f>
        <v>0</v>
      </c>
      <c r="BI213" s="200">
        <f>IF(N213="nulová",J213,0)</f>
        <v>0</v>
      </c>
      <c r="BJ213" s="17" t="s">
        <v>81</v>
      </c>
      <c r="BK213" s="200">
        <f>ROUND(I213*H213,2)</f>
        <v>0</v>
      </c>
      <c r="BL213" s="17" t="s">
        <v>134</v>
      </c>
      <c r="BM213" s="199" t="s">
        <v>244</v>
      </c>
    </row>
    <row r="214" spans="1:65" s="14" customFormat="1" ht="11.25">
      <c r="B214" s="212"/>
      <c r="C214" s="213"/>
      <c r="D214" s="203" t="s">
        <v>135</v>
      </c>
      <c r="E214" s="214" t="s">
        <v>1</v>
      </c>
      <c r="F214" s="215" t="s">
        <v>245</v>
      </c>
      <c r="G214" s="213"/>
      <c r="H214" s="216">
        <v>20.399999999999999</v>
      </c>
      <c r="I214" s="217"/>
      <c r="J214" s="213"/>
      <c r="K214" s="213"/>
      <c r="L214" s="218"/>
      <c r="M214" s="219"/>
      <c r="N214" s="220"/>
      <c r="O214" s="220"/>
      <c r="P214" s="220"/>
      <c r="Q214" s="220"/>
      <c r="R214" s="220"/>
      <c r="S214" s="220"/>
      <c r="T214" s="221"/>
      <c r="AT214" s="222" t="s">
        <v>135</v>
      </c>
      <c r="AU214" s="222" t="s">
        <v>83</v>
      </c>
      <c r="AV214" s="14" t="s">
        <v>83</v>
      </c>
      <c r="AW214" s="14" t="s">
        <v>30</v>
      </c>
      <c r="AX214" s="14" t="s">
        <v>73</v>
      </c>
      <c r="AY214" s="222" t="s">
        <v>128</v>
      </c>
    </row>
    <row r="215" spans="1:65" s="15" customFormat="1" ht="11.25">
      <c r="B215" s="223"/>
      <c r="C215" s="224"/>
      <c r="D215" s="203" t="s">
        <v>135</v>
      </c>
      <c r="E215" s="225" t="s">
        <v>1</v>
      </c>
      <c r="F215" s="226" t="s">
        <v>138</v>
      </c>
      <c r="G215" s="224"/>
      <c r="H215" s="227">
        <v>20.399999999999999</v>
      </c>
      <c r="I215" s="228"/>
      <c r="J215" s="224"/>
      <c r="K215" s="224"/>
      <c r="L215" s="229"/>
      <c r="M215" s="230"/>
      <c r="N215" s="231"/>
      <c r="O215" s="231"/>
      <c r="P215" s="231"/>
      <c r="Q215" s="231"/>
      <c r="R215" s="231"/>
      <c r="S215" s="231"/>
      <c r="T215" s="232"/>
      <c r="AT215" s="233" t="s">
        <v>135</v>
      </c>
      <c r="AU215" s="233" t="s">
        <v>83</v>
      </c>
      <c r="AV215" s="15" t="s">
        <v>134</v>
      </c>
      <c r="AW215" s="15" t="s">
        <v>30</v>
      </c>
      <c r="AX215" s="15" t="s">
        <v>81</v>
      </c>
      <c r="AY215" s="233" t="s">
        <v>128</v>
      </c>
    </row>
    <row r="216" spans="1:65" s="2" customFormat="1" ht="24.2" customHeight="1">
      <c r="A216" s="34"/>
      <c r="B216" s="35"/>
      <c r="C216" s="187" t="s">
        <v>191</v>
      </c>
      <c r="D216" s="187" t="s">
        <v>130</v>
      </c>
      <c r="E216" s="188" t="s">
        <v>246</v>
      </c>
      <c r="F216" s="189" t="s">
        <v>247</v>
      </c>
      <c r="G216" s="190" t="s">
        <v>133</v>
      </c>
      <c r="H216" s="191">
        <v>20.399999999999999</v>
      </c>
      <c r="I216" s="192"/>
      <c r="J216" s="193">
        <f>ROUND(I216*H216,2)</f>
        <v>0</v>
      </c>
      <c r="K216" s="194"/>
      <c r="L216" s="39"/>
      <c r="M216" s="195" t="s">
        <v>1</v>
      </c>
      <c r="N216" s="196" t="s">
        <v>38</v>
      </c>
      <c r="O216" s="71"/>
      <c r="P216" s="197">
        <f>O216*H216</f>
        <v>0</v>
      </c>
      <c r="Q216" s="197">
        <v>0</v>
      </c>
      <c r="R216" s="197">
        <f>Q216*H216</f>
        <v>0</v>
      </c>
      <c r="S216" s="197">
        <v>0</v>
      </c>
      <c r="T216" s="19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134</v>
      </c>
      <c r="AT216" s="199" t="s">
        <v>130</v>
      </c>
      <c r="AU216" s="199" t="s">
        <v>83</v>
      </c>
      <c r="AY216" s="17" t="s">
        <v>128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7" t="s">
        <v>81</v>
      </c>
      <c r="BK216" s="200">
        <f>ROUND(I216*H216,2)</f>
        <v>0</v>
      </c>
      <c r="BL216" s="17" t="s">
        <v>134</v>
      </c>
      <c r="BM216" s="199" t="s">
        <v>248</v>
      </c>
    </row>
    <row r="217" spans="1:65" s="14" customFormat="1" ht="11.25">
      <c r="B217" s="212"/>
      <c r="C217" s="213"/>
      <c r="D217" s="203" t="s">
        <v>135</v>
      </c>
      <c r="E217" s="214" t="s">
        <v>1</v>
      </c>
      <c r="F217" s="215" t="s">
        <v>249</v>
      </c>
      <c r="G217" s="213"/>
      <c r="H217" s="216">
        <v>20.399999999999999</v>
      </c>
      <c r="I217" s="217"/>
      <c r="J217" s="213"/>
      <c r="K217" s="213"/>
      <c r="L217" s="218"/>
      <c r="M217" s="219"/>
      <c r="N217" s="220"/>
      <c r="O217" s="220"/>
      <c r="P217" s="220"/>
      <c r="Q217" s="220"/>
      <c r="R217" s="220"/>
      <c r="S217" s="220"/>
      <c r="T217" s="221"/>
      <c r="AT217" s="222" t="s">
        <v>135</v>
      </c>
      <c r="AU217" s="222" t="s">
        <v>83</v>
      </c>
      <c r="AV217" s="14" t="s">
        <v>83</v>
      </c>
      <c r="AW217" s="14" t="s">
        <v>30</v>
      </c>
      <c r="AX217" s="14" t="s">
        <v>73</v>
      </c>
      <c r="AY217" s="222" t="s">
        <v>128</v>
      </c>
    </row>
    <row r="218" spans="1:65" s="15" customFormat="1" ht="11.25">
      <c r="B218" s="223"/>
      <c r="C218" s="224"/>
      <c r="D218" s="203" t="s">
        <v>135</v>
      </c>
      <c r="E218" s="225" t="s">
        <v>1</v>
      </c>
      <c r="F218" s="226" t="s">
        <v>138</v>
      </c>
      <c r="G218" s="224"/>
      <c r="H218" s="227">
        <v>20.399999999999999</v>
      </c>
      <c r="I218" s="228"/>
      <c r="J218" s="224"/>
      <c r="K218" s="224"/>
      <c r="L218" s="229"/>
      <c r="M218" s="230"/>
      <c r="N218" s="231"/>
      <c r="O218" s="231"/>
      <c r="P218" s="231"/>
      <c r="Q218" s="231"/>
      <c r="R218" s="231"/>
      <c r="S218" s="231"/>
      <c r="T218" s="232"/>
      <c r="AT218" s="233" t="s">
        <v>135</v>
      </c>
      <c r="AU218" s="233" t="s">
        <v>83</v>
      </c>
      <c r="AV218" s="15" t="s">
        <v>134</v>
      </c>
      <c r="AW218" s="15" t="s">
        <v>30</v>
      </c>
      <c r="AX218" s="15" t="s">
        <v>81</v>
      </c>
      <c r="AY218" s="233" t="s">
        <v>128</v>
      </c>
    </row>
    <row r="219" spans="1:65" s="2" customFormat="1" ht="24.2" customHeight="1">
      <c r="A219" s="34"/>
      <c r="B219" s="35"/>
      <c r="C219" s="187" t="s">
        <v>250</v>
      </c>
      <c r="D219" s="187" t="s">
        <v>130</v>
      </c>
      <c r="E219" s="188" t="s">
        <v>251</v>
      </c>
      <c r="F219" s="189" t="s">
        <v>252</v>
      </c>
      <c r="G219" s="190" t="s">
        <v>253</v>
      </c>
      <c r="H219" s="191">
        <v>26</v>
      </c>
      <c r="I219" s="192"/>
      <c r="J219" s="193">
        <f>ROUND(I219*H219,2)</f>
        <v>0</v>
      </c>
      <c r="K219" s="194"/>
      <c r="L219" s="39"/>
      <c r="M219" s="195" t="s">
        <v>1</v>
      </c>
      <c r="N219" s="196" t="s">
        <v>38</v>
      </c>
      <c r="O219" s="71"/>
      <c r="P219" s="197">
        <f>O219*H219</f>
        <v>0</v>
      </c>
      <c r="Q219" s="197">
        <v>0</v>
      </c>
      <c r="R219" s="197">
        <f>Q219*H219</f>
        <v>0</v>
      </c>
      <c r="S219" s="197">
        <v>0</v>
      </c>
      <c r="T219" s="19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9" t="s">
        <v>134</v>
      </c>
      <c r="AT219" s="199" t="s">
        <v>130</v>
      </c>
      <c r="AU219" s="199" t="s">
        <v>83</v>
      </c>
      <c r="AY219" s="17" t="s">
        <v>128</v>
      </c>
      <c r="BE219" s="200">
        <f>IF(N219="základní",J219,0)</f>
        <v>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7" t="s">
        <v>81</v>
      </c>
      <c r="BK219" s="200">
        <f>ROUND(I219*H219,2)</f>
        <v>0</v>
      </c>
      <c r="BL219" s="17" t="s">
        <v>134</v>
      </c>
      <c r="BM219" s="199" t="s">
        <v>254</v>
      </c>
    </row>
    <row r="220" spans="1:65" s="13" customFormat="1" ht="11.25">
      <c r="B220" s="201"/>
      <c r="C220" s="202"/>
      <c r="D220" s="203" t="s">
        <v>135</v>
      </c>
      <c r="E220" s="204" t="s">
        <v>1</v>
      </c>
      <c r="F220" s="205" t="s">
        <v>226</v>
      </c>
      <c r="G220" s="202"/>
      <c r="H220" s="204" t="s">
        <v>1</v>
      </c>
      <c r="I220" s="206"/>
      <c r="J220" s="202"/>
      <c r="K220" s="202"/>
      <c r="L220" s="207"/>
      <c r="M220" s="208"/>
      <c r="N220" s="209"/>
      <c r="O220" s="209"/>
      <c r="P220" s="209"/>
      <c r="Q220" s="209"/>
      <c r="R220" s="209"/>
      <c r="S220" s="209"/>
      <c r="T220" s="210"/>
      <c r="AT220" s="211" t="s">
        <v>135</v>
      </c>
      <c r="AU220" s="211" t="s">
        <v>83</v>
      </c>
      <c r="AV220" s="13" t="s">
        <v>81</v>
      </c>
      <c r="AW220" s="13" t="s">
        <v>30</v>
      </c>
      <c r="AX220" s="13" t="s">
        <v>73</v>
      </c>
      <c r="AY220" s="211" t="s">
        <v>128</v>
      </c>
    </row>
    <row r="221" spans="1:65" s="13" customFormat="1" ht="22.5">
      <c r="B221" s="201"/>
      <c r="C221" s="202"/>
      <c r="D221" s="203" t="s">
        <v>135</v>
      </c>
      <c r="E221" s="204" t="s">
        <v>1</v>
      </c>
      <c r="F221" s="205" t="s">
        <v>255</v>
      </c>
      <c r="G221" s="202"/>
      <c r="H221" s="204" t="s">
        <v>1</v>
      </c>
      <c r="I221" s="206"/>
      <c r="J221" s="202"/>
      <c r="K221" s="202"/>
      <c r="L221" s="207"/>
      <c r="M221" s="208"/>
      <c r="N221" s="209"/>
      <c r="O221" s="209"/>
      <c r="P221" s="209"/>
      <c r="Q221" s="209"/>
      <c r="R221" s="209"/>
      <c r="S221" s="209"/>
      <c r="T221" s="210"/>
      <c r="AT221" s="211" t="s">
        <v>135</v>
      </c>
      <c r="AU221" s="211" t="s">
        <v>83</v>
      </c>
      <c r="AV221" s="13" t="s">
        <v>81</v>
      </c>
      <c r="AW221" s="13" t="s">
        <v>30</v>
      </c>
      <c r="AX221" s="13" t="s">
        <v>73</v>
      </c>
      <c r="AY221" s="211" t="s">
        <v>128</v>
      </c>
    </row>
    <row r="222" spans="1:65" s="14" customFormat="1" ht="11.25">
      <c r="B222" s="212"/>
      <c r="C222" s="213"/>
      <c r="D222" s="203" t="s">
        <v>135</v>
      </c>
      <c r="E222" s="214" t="s">
        <v>1</v>
      </c>
      <c r="F222" s="215" t="s">
        <v>256</v>
      </c>
      <c r="G222" s="213"/>
      <c r="H222" s="216">
        <v>26</v>
      </c>
      <c r="I222" s="217"/>
      <c r="J222" s="213"/>
      <c r="K222" s="213"/>
      <c r="L222" s="218"/>
      <c r="M222" s="219"/>
      <c r="N222" s="220"/>
      <c r="O222" s="220"/>
      <c r="P222" s="220"/>
      <c r="Q222" s="220"/>
      <c r="R222" s="220"/>
      <c r="S222" s="220"/>
      <c r="T222" s="221"/>
      <c r="AT222" s="222" t="s">
        <v>135</v>
      </c>
      <c r="AU222" s="222" t="s">
        <v>83</v>
      </c>
      <c r="AV222" s="14" t="s">
        <v>83</v>
      </c>
      <c r="AW222" s="14" t="s">
        <v>30</v>
      </c>
      <c r="AX222" s="14" t="s">
        <v>73</v>
      </c>
      <c r="AY222" s="222" t="s">
        <v>128</v>
      </c>
    </row>
    <row r="223" spans="1:65" s="15" customFormat="1" ht="11.25">
      <c r="B223" s="223"/>
      <c r="C223" s="224"/>
      <c r="D223" s="203" t="s">
        <v>135</v>
      </c>
      <c r="E223" s="225" t="s">
        <v>1</v>
      </c>
      <c r="F223" s="226" t="s">
        <v>138</v>
      </c>
      <c r="G223" s="224"/>
      <c r="H223" s="227">
        <v>26</v>
      </c>
      <c r="I223" s="228"/>
      <c r="J223" s="224"/>
      <c r="K223" s="224"/>
      <c r="L223" s="229"/>
      <c r="M223" s="230"/>
      <c r="N223" s="231"/>
      <c r="O223" s="231"/>
      <c r="P223" s="231"/>
      <c r="Q223" s="231"/>
      <c r="R223" s="231"/>
      <c r="S223" s="231"/>
      <c r="T223" s="232"/>
      <c r="AT223" s="233" t="s">
        <v>135</v>
      </c>
      <c r="AU223" s="233" t="s">
        <v>83</v>
      </c>
      <c r="AV223" s="15" t="s">
        <v>134</v>
      </c>
      <c r="AW223" s="15" t="s">
        <v>30</v>
      </c>
      <c r="AX223" s="15" t="s">
        <v>81</v>
      </c>
      <c r="AY223" s="233" t="s">
        <v>128</v>
      </c>
    </row>
    <row r="224" spans="1:65" s="2" customFormat="1" ht="24.2" customHeight="1">
      <c r="A224" s="34"/>
      <c r="B224" s="35"/>
      <c r="C224" s="187" t="s">
        <v>197</v>
      </c>
      <c r="D224" s="187" t="s">
        <v>130</v>
      </c>
      <c r="E224" s="188" t="s">
        <v>257</v>
      </c>
      <c r="F224" s="189" t="s">
        <v>258</v>
      </c>
      <c r="G224" s="190" t="s">
        <v>133</v>
      </c>
      <c r="H224" s="191">
        <v>7.9649999999999999</v>
      </c>
      <c r="I224" s="192"/>
      <c r="J224" s="193">
        <f>ROUND(I224*H224,2)</f>
        <v>0</v>
      </c>
      <c r="K224" s="194"/>
      <c r="L224" s="39"/>
      <c r="M224" s="195" t="s">
        <v>1</v>
      </c>
      <c r="N224" s="196" t="s">
        <v>38</v>
      </c>
      <c r="O224" s="71"/>
      <c r="P224" s="197">
        <f>O224*H224</f>
        <v>0</v>
      </c>
      <c r="Q224" s="197">
        <v>0</v>
      </c>
      <c r="R224" s="197">
        <f>Q224*H224</f>
        <v>0</v>
      </c>
      <c r="S224" s="197">
        <v>0</v>
      </c>
      <c r="T224" s="19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9" t="s">
        <v>134</v>
      </c>
      <c r="AT224" s="199" t="s">
        <v>130</v>
      </c>
      <c r="AU224" s="199" t="s">
        <v>83</v>
      </c>
      <c r="AY224" s="17" t="s">
        <v>128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7" t="s">
        <v>81</v>
      </c>
      <c r="BK224" s="200">
        <f>ROUND(I224*H224,2)</f>
        <v>0</v>
      </c>
      <c r="BL224" s="17" t="s">
        <v>134</v>
      </c>
      <c r="BM224" s="199" t="s">
        <v>259</v>
      </c>
    </row>
    <row r="225" spans="1:65" s="14" customFormat="1" ht="22.5">
      <c r="B225" s="212"/>
      <c r="C225" s="213"/>
      <c r="D225" s="203" t="s">
        <v>135</v>
      </c>
      <c r="E225" s="214" t="s">
        <v>1</v>
      </c>
      <c r="F225" s="215" t="s">
        <v>260</v>
      </c>
      <c r="G225" s="213"/>
      <c r="H225" s="216">
        <v>7.9649999999999999</v>
      </c>
      <c r="I225" s="217"/>
      <c r="J225" s="213"/>
      <c r="K225" s="213"/>
      <c r="L225" s="218"/>
      <c r="M225" s="219"/>
      <c r="N225" s="220"/>
      <c r="O225" s="220"/>
      <c r="P225" s="220"/>
      <c r="Q225" s="220"/>
      <c r="R225" s="220"/>
      <c r="S225" s="220"/>
      <c r="T225" s="221"/>
      <c r="AT225" s="222" t="s">
        <v>135</v>
      </c>
      <c r="AU225" s="222" t="s">
        <v>83</v>
      </c>
      <c r="AV225" s="14" t="s">
        <v>83</v>
      </c>
      <c r="AW225" s="14" t="s">
        <v>30</v>
      </c>
      <c r="AX225" s="14" t="s">
        <v>73</v>
      </c>
      <c r="AY225" s="222" t="s">
        <v>128</v>
      </c>
    </row>
    <row r="226" spans="1:65" s="15" customFormat="1" ht="11.25">
      <c r="B226" s="223"/>
      <c r="C226" s="224"/>
      <c r="D226" s="203" t="s">
        <v>135</v>
      </c>
      <c r="E226" s="225" t="s">
        <v>1</v>
      </c>
      <c r="F226" s="226" t="s">
        <v>138</v>
      </c>
      <c r="G226" s="224"/>
      <c r="H226" s="227">
        <v>7.9649999999999999</v>
      </c>
      <c r="I226" s="228"/>
      <c r="J226" s="224"/>
      <c r="K226" s="224"/>
      <c r="L226" s="229"/>
      <c r="M226" s="230"/>
      <c r="N226" s="231"/>
      <c r="O226" s="231"/>
      <c r="P226" s="231"/>
      <c r="Q226" s="231"/>
      <c r="R226" s="231"/>
      <c r="S226" s="231"/>
      <c r="T226" s="232"/>
      <c r="AT226" s="233" t="s">
        <v>135</v>
      </c>
      <c r="AU226" s="233" t="s">
        <v>83</v>
      </c>
      <c r="AV226" s="15" t="s">
        <v>134</v>
      </c>
      <c r="AW226" s="15" t="s">
        <v>30</v>
      </c>
      <c r="AX226" s="15" t="s">
        <v>81</v>
      </c>
      <c r="AY226" s="233" t="s">
        <v>128</v>
      </c>
    </row>
    <row r="227" spans="1:65" s="12" customFormat="1" ht="22.9" customHeight="1">
      <c r="B227" s="171"/>
      <c r="C227" s="172"/>
      <c r="D227" s="173" t="s">
        <v>72</v>
      </c>
      <c r="E227" s="185" t="s">
        <v>134</v>
      </c>
      <c r="F227" s="185" t="s">
        <v>261</v>
      </c>
      <c r="G227" s="172"/>
      <c r="H227" s="172"/>
      <c r="I227" s="175"/>
      <c r="J227" s="186">
        <f>BK227</f>
        <v>0</v>
      </c>
      <c r="K227" s="172"/>
      <c r="L227" s="177"/>
      <c r="M227" s="178"/>
      <c r="N227" s="179"/>
      <c r="O227" s="179"/>
      <c r="P227" s="180">
        <f>SUM(P228:P269)</f>
        <v>0</v>
      </c>
      <c r="Q227" s="179"/>
      <c r="R227" s="180">
        <f>SUM(R228:R269)</f>
        <v>5.6749999999999998</v>
      </c>
      <c r="S227" s="179"/>
      <c r="T227" s="181">
        <f>SUM(T228:T269)</f>
        <v>5.0992600000000001</v>
      </c>
      <c r="AR227" s="182" t="s">
        <v>81</v>
      </c>
      <c r="AT227" s="183" t="s">
        <v>72</v>
      </c>
      <c r="AU227" s="183" t="s">
        <v>81</v>
      </c>
      <c r="AY227" s="182" t="s">
        <v>128</v>
      </c>
      <c r="BK227" s="184">
        <f>SUM(BK228:BK269)</f>
        <v>0</v>
      </c>
    </row>
    <row r="228" spans="1:65" s="2" customFormat="1" ht="14.45" customHeight="1">
      <c r="A228" s="34"/>
      <c r="B228" s="35"/>
      <c r="C228" s="187" t="s">
        <v>262</v>
      </c>
      <c r="D228" s="187" t="s">
        <v>130</v>
      </c>
      <c r="E228" s="188" t="s">
        <v>263</v>
      </c>
      <c r="F228" s="189" t="s">
        <v>264</v>
      </c>
      <c r="G228" s="190" t="s">
        <v>133</v>
      </c>
      <c r="H228" s="191">
        <v>80</v>
      </c>
      <c r="I228" s="192"/>
      <c r="J228" s="193">
        <f>ROUND(I228*H228,2)</f>
        <v>0</v>
      </c>
      <c r="K228" s="194"/>
      <c r="L228" s="39"/>
      <c r="M228" s="195" t="s">
        <v>1</v>
      </c>
      <c r="N228" s="196" t="s">
        <v>38</v>
      </c>
      <c r="O228" s="71"/>
      <c r="P228" s="197">
        <f>O228*H228</f>
        <v>0</v>
      </c>
      <c r="Q228" s="197">
        <v>0</v>
      </c>
      <c r="R228" s="197">
        <f>Q228*H228</f>
        <v>0</v>
      </c>
      <c r="S228" s="197">
        <v>0</v>
      </c>
      <c r="T228" s="19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9" t="s">
        <v>134</v>
      </c>
      <c r="AT228" s="199" t="s">
        <v>130</v>
      </c>
      <c r="AU228" s="199" t="s">
        <v>83</v>
      </c>
      <c r="AY228" s="17" t="s">
        <v>128</v>
      </c>
      <c r="BE228" s="200">
        <f>IF(N228="základní",J228,0)</f>
        <v>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17" t="s">
        <v>81</v>
      </c>
      <c r="BK228" s="200">
        <f>ROUND(I228*H228,2)</f>
        <v>0</v>
      </c>
      <c r="BL228" s="17" t="s">
        <v>134</v>
      </c>
      <c r="BM228" s="199" t="s">
        <v>265</v>
      </c>
    </row>
    <row r="229" spans="1:65" s="13" customFormat="1" ht="22.5">
      <c r="B229" s="201"/>
      <c r="C229" s="202"/>
      <c r="D229" s="203" t="s">
        <v>135</v>
      </c>
      <c r="E229" s="204" t="s">
        <v>1</v>
      </c>
      <c r="F229" s="205" t="s">
        <v>266</v>
      </c>
      <c r="G229" s="202"/>
      <c r="H229" s="204" t="s">
        <v>1</v>
      </c>
      <c r="I229" s="206"/>
      <c r="J229" s="202"/>
      <c r="K229" s="202"/>
      <c r="L229" s="207"/>
      <c r="M229" s="208"/>
      <c r="N229" s="209"/>
      <c r="O229" s="209"/>
      <c r="P229" s="209"/>
      <c r="Q229" s="209"/>
      <c r="R229" s="209"/>
      <c r="S229" s="209"/>
      <c r="T229" s="210"/>
      <c r="AT229" s="211" t="s">
        <v>135</v>
      </c>
      <c r="AU229" s="211" t="s">
        <v>83</v>
      </c>
      <c r="AV229" s="13" t="s">
        <v>81</v>
      </c>
      <c r="AW229" s="13" t="s">
        <v>30</v>
      </c>
      <c r="AX229" s="13" t="s">
        <v>73</v>
      </c>
      <c r="AY229" s="211" t="s">
        <v>128</v>
      </c>
    </row>
    <row r="230" spans="1:65" s="14" customFormat="1" ht="22.5">
      <c r="B230" s="212"/>
      <c r="C230" s="213"/>
      <c r="D230" s="203" t="s">
        <v>135</v>
      </c>
      <c r="E230" s="214" t="s">
        <v>1</v>
      </c>
      <c r="F230" s="215" t="s">
        <v>267</v>
      </c>
      <c r="G230" s="213"/>
      <c r="H230" s="216">
        <v>80</v>
      </c>
      <c r="I230" s="217"/>
      <c r="J230" s="213"/>
      <c r="K230" s="213"/>
      <c r="L230" s="218"/>
      <c r="M230" s="219"/>
      <c r="N230" s="220"/>
      <c r="O230" s="220"/>
      <c r="P230" s="220"/>
      <c r="Q230" s="220"/>
      <c r="R230" s="220"/>
      <c r="S230" s="220"/>
      <c r="T230" s="221"/>
      <c r="AT230" s="222" t="s">
        <v>135</v>
      </c>
      <c r="AU230" s="222" t="s">
        <v>83</v>
      </c>
      <c r="AV230" s="14" t="s">
        <v>83</v>
      </c>
      <c r="AW230" s="14" t="s">
        <v>30</v>
      </c>
      <c r="AX230" s="14" t="s">
        <v>73</v>
      </c>
      <c r="AY230" s="222" t="s">
        <v>128</v>
      </c>
    </row>
    <row r="231" spans="1:65" s="15" customFormat="1" ht="11.25">
      <c r="B231" s="223"/>
      <c r="C231" s="224"/>
      <c r="D231" s="203" t="s">
        <v>135</v>
      </c>
      <c r="E231" s="225" t="s">
        <v>1</v>
      </c>
      <c r="F231" s="226" t="s">
        <v>138</v>
      </c>
      <c r="G231" s="224"/>
      <c r="H231" s="227">
        <v>80</v>
      </c>
      <c r="I231" s="228"/>
      <c r="J231" s="224"/>
      <c r="K231" s="224"/>
      <c r="L231" s="229"/>
      <c r="M231" s="230"/>
      <c r="N231" s="231"/>
      <c r="O231" s="231"/>
      <c r="P231" s="231"/>
      <c r="Q231" s="231"/>
      <c r="R231" s="231"/>
      <c r="S231" s="231"/>
      <c r="T231" s="232"/>
      <c r="AT231" s="233" t="s">
        <v>135</v>
      </c>
      <c r="AU231" s="233" t="s">
        <v>83</v>
      </c>
      <c r="AV231" s="15" t="s">
        <v>134</v>
      </c>
      <c r="AW231" s="15" t="s">
        <v>30</v>
      </c>
      <c r="AX231" s="15" t="s">
        <v>81</v>
      </c>
      <c r="AY231" s="233" t="s">
        <v>128</v>
      </c>
    </row>
    <row r="232" spans="1:65" s="2" customFormat="1" ht="14.45" customHeight="1">
      <c r="A232" s="34"/>
      <c r="B232" s="35"/>
      <c r="C232" s="187" t="s">
        <v>204</v>
      </c>
      <c r="D232" s="187" t="s">
        <v>130</v>
      </c>
      <c r="E232" s="188" t="s">
        <v>268</v>
      </c>
      <c r="F232" s="189" t="s">
        <v>269</v>
      </c>
      <c r="G232" s="190" t="s">
        <v>253</v>
      </c>
      <c r="H232" s="191">
        <v>2</v>
      </c>
      <c r="I232" s="192"/>
      <c r="J232" s="193">
        <f>ROUND(I232*H232,2)</f>
        <v>0</v>
      </c>
      <c r="K232" s="194"/>
      <c r="L232" s="39"/>
      <c r="M232" s="195" t="s">
        <v>1</v>
      </c>
      <c r="N232" s="196" t="s">
        <v>38</v>
      </c>
      <c r="O232" s="71"/>
      <c r="P232" s="197">
        <f>O232*H232</f>
        <v>0</v>
      </c>
      <c r="Q232" s="197">
        <v>0</v>
      </c>
      <c r="R232" s="197">
        <f>Q232*H232</f>
        <v>0</v>
      </c>
      <c r="S232" s="197">
        <v>0</v>
      </c>
      <c r="T232" s="19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9" t="s">
        <v>134</v>
      </c>
      <c r="AT232" s="199" t="s">
        <v>130</v>
      </c>
      <c r="AU232" s="199" t="s">
        <v>83</v>
      </c>
      <c r="AY232" s="17" t="s">
        <v>128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7" t="s">
        <v>81</v>
      </c>
      <c r="BK232" s="200">
        <f>ROUND(I232*H232,2)</f>
        <v>0</v>
      </c>
      <c r="BL232" s="17" t="s">
        <v>134</v>
      </c>
      <c r="BM232" s="199" t="s">
        <v>270</v>
      </c>
    </row>
    <row r="233" spans="1:65" s="14" customFormat="1" ht="11.25">
      <c r="B233" s="212"/>
      <c r="C233" s="213"/>
      <c r="D233" s="203" t="s">
        <v>135</v>
      </c>
      <c r="E233" s="214" t="s">
        <v>1</v>
      </c>
      <c r="F233" s="215" t="s">
        <v>271</v>
      </c>
      <c r="G233" s="213"/>
      <c r="H233" s="216">
        <v>2</v>
      </c>
      <c r="I233" s="217"/>
      <c r="J233" s="213"/>
      <c r="K233" s="213"/>
      <c r="L233" s="218"/>
      <c r="M233" s="219"/>
      <c r="N233" s="220"/>
      <c r="O233" s="220"/>
      <c r="P233" s="220"/>
      <c r="Q233" s="220"/>
      <c r="R233" s="220"/>
      <c r="S233" s="220"/>
      <c r="T233" s="221"/>
      <c r="AT233" s="222" t="s">
        <v>135</v>
      </c>
      <c r="AU233" s="222" t="s">
        <v>83</v>
      </c>
      <c r="AV233" s="14" t="s">
        <v>83</v>
      </c>
      <c r="AW233" s="14" t="s">
        <v>30</v>
      </c>
      <c r="AX233" s="14" t="s">
        <v>73</v>
      </c>
      <c r="AY233" s="222" t="s">
        <v>128</v>
      </c>
    </row>
    <row r="234" spans="1:65" s="15" customFormat="1" ht="11.25">
      <c r="B234" s="223"/>
      <c r="C234" s="224"/>
      <c r="D234" s="203" t="s">
        <v>135</v>
      </c>
      <c r="E234" s="225" t="s">
        <v>1</v>
      </c>
      <c r="F234" s="226" t="s">
        <v>138</v>
      </c>
      <c r="G234" s="224"/>
      <c r="H234" s="227">
        <v>2</v>
      </c>
      <c r="I234" s="228"/>
      <c r="J234" s="224"/>
      <c r="K234" s="224"/>
      <c r="L234" s="229"/>
      <c r="M234" s="230"/>
      <c r="N234" s="231"/>
      <c r="O234" s="231"/>
      <c r="P234" s="231"/>
      <c r="Q234" s="231"/>
      <c r="R234" s="231"/>
      <c r="S234" s="231"/>
      <c r="T234" s="232"/>
      <c r="AT234" s="233" t="s">
        <v>135</v>
      </c>
      <c r="AU234" s="233" t="s">
        <v>83</v>
      </c>
      <c r="AV234" s="15" t="s">
        <v>134</v>
      </c>
      <c r="AW234" s="15" t="s">
        <v>30</v>
      </c>
      <c r="AX234" s="15" t="s">
        <v>81</v>
      </c>
      <c r="AY234" s="233" t="s">
        <v>128</v>
      </c>
    </row>
    <row r="235" spans="1:65" s="2" customFormat="1" ht="24.2" customHeight="1">
      <c r="A235" s="34"/>
      <c r="B235" s="35"/>
      <c r="C235" s="187" t="s">
        <v>272</v>
      </c>
      <c r="D235" s="187" t="s">
        <v>130</v>
      </c>
      <c r="E235" s="188" t="s">
        <v>273</v>
      </c>
      <c r="F235" s="189" t="s">
        <v>274</v>
      </c>
      <c r="G235" s="190" t="s">
        <v>196</v>
      </c>
      <c r="H235" s="191">
        <v>5099.26</v>
      </c>
      <c r="I235" s="192"/>
      <c r="J235" s="193">
        <f>ROUND(I235*H235,2)</f>
        <v>0</v>
      </c>
      <c r="K235" s="194"/>
      <c r="L235" s="39"/>
      <c r="M235" s="195" t="s">
        <v>1</v>
      </c>
      <c r="N235" s="196" t="s">
        <v>38</v>
      </c>
      <c r="O235" s="71"/>
      <c r="P235" s="197">
        <f>O235*H235</f>
        <v>0</v>
      </c>
      <c r="Q235" s="197">
        <v>0</v>
      </c>
      <c r="R235" s="197">
        <f>Q235*H235</f>
        <v>0</v>
      </c>
      <c r="S235" s="197">
        <v>0</v>
      </c>
      <c r="T235" s="19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9" t="s">
        <v>134</v>
      </c>
      <c r="AT235" s="199" t="s">
        <v>130</v>
      </c>
      <c r="AU235" s="199" t="s">
        <v>83</v>
      </c>
      <c r="AY235" s="17" t="s">
        <v>128</v>
      </c>
      <c r="BE235" s="200">
        <f>IF(N235="základní",J235,0)</f>
        <v>0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17" t="s">
        <v>81</v>
      </c>
      <c r="BK235" s="200">
        <f>ROUND(I235*H235,2)</f>
        <v>0</v>
      </c>
      <c r="BL235" s="17" t="s">
        <v>134</v>
      </c>
      <c r="BM235" s="199" t="s">
        <v>275</v>
      </c>
    </row>
    <row r="236" spans="1:65" s="13" customFormat="1" ht="11.25">
      <c r="B236" s="201"/>
      <c r="C236" s="202"/>
      <c r="D236" s="203" t="s">
        <v>135</v>
      </c>
      <c r="E236" s="204" t="s">
        <v>1</v>
      </c>
      <c r="F236" s="205" t="s">
        <v>276</v>
      </c>
      <c r="G236" s="202"/>
      <c r="H236" s="204" t="s">
        <v>1</v>
      </c>
      <c r="I236" s="206"/>
      <c r="J236" s="202"/>
      <c r="K236" s="202"/>
      <c r="L236" s="207"/>
      <c r="M236" s="208"/>
      <c r="N236" s="209"/>
      <c r="O236" s="209"/>
      <c r="P236" s="209"/>
      <c r="Q236" s="209"/>
      <c r="R236" s="209"/>
      <c r="S236" s="209"/>
      <c r="T236" s="210"/>
      <c r="AT236" s="211" t="s">
        <v>135</v>
      </c>
      <c r="AU236" s="211" t="s">
        <v>83</v>
      </c>
      <c r="AV236" s="13" t="s">
        <v>81</v>
      </c>
      <c r="AW236" s="13" t="s">
        <v>30</v>
      </c>
      <c r="AX236" s="13" t="s">
        <v>73</v>
      </c>
      <c r="AY236" s="211" t="s">
        <v>128</v>
      </c>
    </row>
    <row r="237" spans="1:65" s="14" customFormat="1" ht="11.25">
      <c r="B237" s="212"/>
      <c r="C237" s="213"/>
      <c r="D237" s="203" t="s">
        <v>135</v>
      </c>
      <c r="E237" s="214" t="s">
        <v>1</v>
      </c>
      <c r="F237" s="215" t="s">
        <v>277</v>
      </c>
      <c r="G237" s="213"/>
      <c r="H237" s="216">
        <v>5099.26</v>
      </c>
      <c r="I237" s="217"/>
      <c r="J237" s="213"/>
      <c r="K237" s="213"/>
      <c r="L237" s="218"/>
      <c r="M237" s="219"/>
      <c r="N237" s="220"/>
      <c r="O237" s="220"/>
      <c r="P237" s="220"/>
      <c r="Q237" s="220"/>
      <c r="R237" s="220"/>
      <c r="S237" s="220"/>
      <c r="T237" s="221"/>
      <c r="AT237" s="222" t="s">
        <v>135</v>
      </c>
      <c r="AU237" s="222" t="s">
        <v>83</v>
      </c>
      <c r="AV237" s="14" t="s">
        <v>83</v>
      </c>
      <c r="AW237" s="14" t="s">
        <v>30</v>
      </c>
      <c r="AX237" s="14" t="s">
        <v>81</v>
      </c>
      <c r="AY237" s="222" t="s">
        <v>128</v>
      </c>
    </row>
    <row r="238" spans="1:65" s="2" customFormat="1" ht="24.2" customHeight="1">
      <c r="A238" s="34"/>
      <c r="B238" s="35"/>
      <c r="C238" s="187" t="s">
        <v>278</v>
      </c>
      <c r="D238" s="187" t="s">
        <v>130</v>
      </c>
      <c r="E238" s="188" t="s">
        <v>279</v>
      </c>
      <c r="F238" s="189" t="s">
        <v>280</v>
      </c>
      <c r="G238" s="190" t="s">
        <v>196</v>
      </c>
      <c r="H238" s="191">
        <v>5576.83</v>
      </c>
      <c r="I238" s="192"/>
      <c r="J238" s="193">
        <f>ROUND(I238*H238,2)</f>
        <v>0</v>
      </c>
      <c r="K238" s="194"/>
      <c r="L238" s="39"/>
      <c r="M238" s="195" t="s">
        <v>1</v>
      </c>
      <c r="N238" s="196" t="s">
        <v>38</v>
      </c>
      <c r="O238" s="71"/>
      <c r="P238" s="197">
        <f>O238*H238</f>
        <v>0</v>
      </c>
      <c r="Q238" s="197">
        <v>0</v>
      </c>
      <c r="R238" s="197">
        <f>Q238*H238</f>
        <v>0</v>
      </c>
      <c r="S238" s="197">
        <v>0</v>
      </c>
      <c r="T238" s="19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9" t="s">
        <v>134</v>
      </c>
      <c r="AT238" s="199" t="s">
        <v>130</v>
      </c>
      <c r="AU238" s="199" t="s">
        <v>83</v>
      </c>
      <c r="AY238" s="17" t="s">
        <v>128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7" t="s">
        <v>81</v>
      </c>
      <c r="BK238" s="200">
        <f>ROUND(I238*H238,2)</f>
        <v>0</v>
      </c>
      <c r="BL238" s="17" t="s">
        <v>134</v>
      </c>
      <c r="BM238" s="199" t="s">
        <v>281</v>
      </c>
    </row>
    <row r="239" spans="1:65" s="13" customFormat="1" ht="11.25">
      <c r="B239" s="201"/>
      <c r="C239" s="202"/>
      <c r="D239" s="203" t="s">
        <v>135</v>
      </c>
      <c r="E239" s="204" t="s">
        <v>1</v>
      </c>
      <c r="F239" s="205" t="s">
        <v>276</v>
      </c>
      <c r="G239" s="202"/>
      <c r="H239" s="204" t="s">
        <v>1</v>
      </c>
      <c r="I239" s="206"/>
      <c r="J239" s="202"/>
      <c r="K239" s="202"/>
      <c r="L239" s="207"/>
      <c r="M239" s="208"/>
      <c r="N239" s="209"/>
      <c r="O239" s="209"/>
      <c r="P239" s="209"/>
      <c r="Q239" s="209"/>
      <c r="R239" s="209"/>
      <c r="S239" s="209"/>
      <c r="T239" s="210"/>
      <c r="AT239" s="211" t="s">
        <v>135</v>
      </c>
      <c r="AU239" s="211" t="s">
        <v>83</v>
      </c>
      <c r="AV239" s="13" t="s">
        <v>81</v>
      </c>
      <c r="AW239" s="13" t="s">
        <v>30</v>
      </c>
      <c r="AX239" s="13" t="s">
        <v>73</v>
      </c>
      <c r="AY239" s="211" t="s">
        <v>128</v>
      </c>
    </row>
    <row r="240" spans="1:65" s="14" customFormat="1" ht="11.25">
      <c r="B240" s="212"/>
      <c r="C240" s="213"/>
      <c r="D240" s="203" t="s">
        <v>135</v>
      </c>
      <c r="E240" s="214" t="s">
        <v>1</v>
      </c>
      <c r="F240" s="215" t="s">
        <v>277</v>
      </c>
      <c r="G240" s="213"/>
      <c r="H240" s="216">
        <v>5099.26</v>
      </c>
      <c r="I240" s="217"/>
      <c r="J240" s="213"/>
      <c r="K240" s="213"/>
      <c r="L240" s="218"/>
      <c r="M240" s="219"/>
      <c r="N240" s="220"/>
      <c r="O240" s="220"/>
      <c r="P240" s="220"/>
      <c r="Q240" s="220"/>
      <c r="R240" s="220"/>
      <c r="S240" s="220"/>
      <c r="T240" s="221"/>
      <c r="AT240" s="222" t="s">
        <v>135</v>
      </c>
      <c r="AU240" s="222" t="s">
        <v>83</v>
      </c>
      <c r="AV240" s="14" t="s">
        <v>83</v>
      </c>
      <c r="AW240" s="14" t="s">
        <v>30</v>
      </c>
      <c r="AX240" s="14" t="s">
        <v>73</v>
      </c>
      <c r="AY240" s="222" t="s">
        <v>128</v>
      </c>
    </row>
    <row r="241" spans="1:65" s="14" customFormat="1" ht="11.25">
      <c r="B241" s="212"/>
      <c r="C241" s="213"/>
      <c r="D241" s="203" t="s">
        <v>135</v>
      </c>
      <c r="E241" s="214" t="s">
        <v>1</v>
      </c>
      <c r="F241" s="215" t="s">
        <v>282</v>
      </c>
      <c r="G241" s="213"/>
      <c r="H241" s="216">
        <v>477.57</v>
      </c>
      <c r="I241" s="217"/>
      <c r="J241" s="213"/>
      <c r="K241" s="213"/>
      <c r="L241" s="218"/>
      <c r="M241" s="219"/>
      <c r="N241" s="220"/>
      <c r="O241" s="220"/>
      <c r="P241" s="220"/>
      <c r="Q241" s="220"/>
      <c r="R241" s="220"/>
      <c r="S241" s="220"/>
      <c r="T241" s="221"/>
      <c r="AT241" s="222" t="s">
        <v>135</v>
      </c>
      <c r="AU241" s="222" t="s">
        <v>83</v>
      </c>
      <c r="AV241" s="14" t="s">
        <v>83</v>
      </c>
      <c r="AW241" s="14" t="s">
        <v>30</v>
      </c>
      <c r="AX241" s="14" t="s">
        <v>73</v>
      </c>
      <c r="AY241" s="222" t="s">
        <v>128</v>
      </c>
    </row>
    <row r="242" spans="1:65" s="15" customFormat="1" ht="11.25">
      <c r="B242" s="223"/>
      <c r="C242" s="224"/>
      <c r="D242" s="203" t="s">
        <v>135</v>
      </c>
      <c r="E242" s="225" t="s">
        <v>1</v>
      </c>
      <c r="F242" s="226" t="s">
        <v>138</v>
      </c>
      <c r="G242" s="224"/>
      <c r="H242" s="227">
        <v>5576.83</v>
      </c>
      <c r="I242" s="228"/>
      <c r="J242" s="224"/>
      <c r="K242" s="224"/>
      <c r="L242" s="229"/>
      <c r="M242" s="230"/>
      <c r="N242" s="231"/>
      <c r="O242" s="231"/>
      <c r="P242" s="231"/>
      <c r="Q242" s="231"/>
      <c r="R242" s="231"/>
      <c r="S242" s="231"/>
      <c r="T242" s="232"/>
      <c r="AT242" s="233" t="s">
        <v>135</v>
      </c>
      <c r="AU242" s="233" t="s">
        <v>83</v>
      </c>
      <c r="AV242" s="15" t="s">
        <v>134</v>
      </c>
      <c r="AW242" s="15" t="s">
        <v>30</v>
      </c>
      <c r="AX242" s="15" t="s">
        <v>81</v>
      </c>
      <c r="AY242" s="233" t="s">
        <v>128</v>
      </c>
    </row>
    <row r="243" spans="1:65" s="2" customFormat="1" ht="24.2" customHeight="1">
      <c r="A243" s="34"/>
      <c r="B243" s="35"/>
      <c r="C243" s="187" t="s">
        <v>283</v>
      </c>
      <c r="D243" s="187" t="s">
        <v>130</v>
      </c>
      <c r="E243" s="188" t="s">
        <v>284</v>
      </c>
      <c r="F243" s="189" t="s">
        <v>285</v>
      </c>
      <c r="G243" s="190" t="s">
        <v>196</v>
      </c>
      <c r="H243" s="191">
        <v>5099.26</v>
      </c>
      <c r="I243" s="192"/>
      <c r="J243" s="193">
        <f>ROUND(I243*H243,2)</f>
        <v>0</v>
      </c>
      <c r="K243" s="194"/>
      <c r="L243" s="39"/>
      <c r="M243" s="195" t="s">
        <v>1</v>
      </c>
      <c r="N243" s="196" t="s">
        <v>38</v>
      </c>
      <c r="O243" s="71"/>
      <c r="P243" s="197">
        <f>O243*H243</f>
        <v>0</v>
      </c>
      <c r="Q243" s="197">
        <v>0</v>
      </c>
      <c r="R243" s="197">
        <f>Q243*H243</f>
        <v>0</v>
      </c>
      <c r="S243" s="197">
        <v>1E-3</v>
      </c>
      <c r="T243" s="198">
        <f>S243*H243</f>
        <v>5.0992600000000001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9" t="s">
        <v>134</v>
      </c>
      <c r="AT243" s="199" t="s">
        <v>130</v>
      </c>
      <c r="AU243" s="199" t="s">
        <v>83</v>
      </c>
      <c r="AY243" s="17" t="s">
        <v>128</v>
      </c>
      <c r="BE243" s="200">
        <f>IF(N243="základní",J243,0)</f>
        <v>0</v>
      </c>
      <c r="BF243" s="200">
        <f>IF(N243="snížená",J243,0)</f>
        <v>0</v>
      </c>
      <c r="BG243" s="200">
        <f>IF(N243="zákl. přenesená",J243,0)</f>
        <v>0</v>
      </c>
      <c r="BH243" s="200">
        <f>IF(N243="sníž. přenesená",J243,0)</f>
        <v>0</v>
      </c>
      <c r="BI243" s="200">
        <f>IF(N243="nulová",J243,0)</f>
        <v>0</v>
      </c>
      <c r="BJ243" s="17" t="s">
        <v>81</v>
      </c>
      <c r="BK243" s="200">
        <f>ROUND(I243*H243,2)</f>
        <v>0</v>
      </c>
      <c r="BL243" s="17" t="s">
        <v>134</v>
      </c>
      <c r="BM243" s="199" t="s">
        <v>286</v>
      </c>
    </row>
    <row r="244" spans="1:65" s="2" customFormat="1" ht="24.2" customHeight="1">
      <c r="A244" s="34"/>
      <c r="B244" s="35"/>
      <c r="C244" s="234" t="s">
        <v>287</v>
      </c>
      <c r="D244" s="234" t="s">
        <v>193</v>
      </c>
      <c r="E244" s="235" t="s">
        <v>288</v>
      </c>
      <c r="F244" s="236" t="s">
        <v>289</v>
      </c>
      <c r="G244" s="237" t="s">
        <v>290</v>
      </c>
      <c r="H244" s="238">
        <v>25</v>
      </c>
      <c r="I244" s="239"/>
      <c r="J244" s="240">
        <f>ROUND(I244*H244,2)</f>
        <v>0</v>
      </c>
      <c r="K244" s="241"/>
      <c r="L244" s="242"/>
      <c r="M244" s="243" t="s">
        <v>1</v>
      </c>
      <c r="N244" s="244" t="s">
        <v>38</v>
      </c>
      <c r="O244" s="71"/>
      <c r="P244" s="197">
        <f>O244*H244</f>
        <v>0</v>
      </c>
      <c r="Q244" s="197">
        <v>2.3E-2</v>
      </c>
      <c r="R244" s="197">
        <f>Q244*H244</f>
        <v>0.57499999999999996</v>
      </c>
      <c r="S244" s="197">
        <v>0</v>
      </c>
      <c r="T244" s="19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9" t="s">
        <v>152</v>
      </c>
      <c r="AT244" s="199" t="s">
        <v>193</v>
      </c>
      <c r="AU244" s="199" t="s">
        <v>83</v>
      </c>
      <c r="AY244" s="17" t="s">
        <v>128</v>
      </c>
      <c r="BE244" s="200">
        <f>IF(N244="základní",J244,0)</f>
        <v>0</v>
      </c>
      <c r="BF244" s="200">
        <f>IF(N244="snížená",J244,0)</f>
        <v>0</v>
      </c>
      <c r="BG244" s="200">
        <f>IF(N244="zákl. přenesená",J244,0)</f>
        <v>0</v>
      </c>
      <c r="BH244" s="200">
        <f>IF(N244="sníž. přenesená",J244,0)</f>
        <v>0</v>
      </c>
      <c r="BI244" s="200">
        <f>IF(N244="nulová",J244,0)</f>
        <v>0</v>
      </c>
      <c r="BJ244" s="17" t="s">
        <v>81</v>
      </c>
      <c r="BK244" s="200">
        <f>ROUND(I244*H244,2)</f>
        <v>0</v>
      </c>
      <c r="BL244" s="17" t="s">
        <v>134</v>
      </c>
      <c r="BM244" s="199" t="s">
        <v>291</v>
      </c>
    </row>
    <row r="245" spans="1:65" s="2" customFormat="1" ht="14.45" customHeight="1">
      <c r="A245" s="34"/>
      <c r="B245" s="35"/>
      <c r="C245" s="234" t="s">
        <v>292</v>
      </c>
      <c r="D245" s="234" t="s">
        <v>193</v>
      </c>
      <c r="E245" s="235" t="s">
        <v>293</v>
      </c>
      <c r="F245" s="236" t="s">
        <v>294</v>
      </c>
      <c r="G245" s="237" t="s">
        <v>180</v>
      </c>
      <c r="H245" s="238">
        <v>5.0999999999999996</v>
      </c>
      <c r="I245" s="239"/>
      <c r="J245" s="240">
        <f>ROUND(I245*H245,2)</f>
        <v>0</v>
      </c>
      <c r="K245" s="241"/>
      <c r="L245" s="242"/>
      <c r="M245" s="243" t="s">
        <v>1</v>
      </c>
      <c r="N245" s="244" t="s">
        <v>38</v>
      </c>
      <c r="O245" s="71"/>
      <c r="P245" s="197">
        <f>O245*H245</f>
        <v>0</v>
      </c>
      <c r="Q245" s="197">
        <v>1</v>
      </c>
      <c r="R245" s="197">
        <f>Q245*H245</f>
        <v>5.0999999999999996</v>
      </c>
      <c r="S245" s="197">
        <v>0</v>
      </c>
      <c r="T245" s="19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9" t="s">
        <v>152</v>
      </c>
      <c r="AT245" s="199" t="s">
        <v>193</v>
      </c>
      <c r="AU245" s="199" t="s">
        <v>83</v>
      </c>
      <c r="AY245" s="17" t="s">
        <v>128</v>
      </c>
      <c r="BE245" s="200">
        <f>IF(N245="základní",J245,0)</f>
        <v>0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17" t="s">
        <v>81</v>
      </c>
      <c r="BK245" s="200">
        <f>ROUND(I245*H245,2)</f>
        <v>0</v>
      </c>
      <c r="BL245" s="17" t="s">
        <v>134</v>
      </c>
      <c r="BM245" s="199" t="s">
        <v>295</v>
      </c>
    </row>
    <row r="246" spans="1:65" s="14" customFormat="1" ht="11.25">
      <c r="B246" s="212"/>
      <c r="C246" s="213"/>
      <c r="D246" s="203" t="s">
        <v>135</v>
      </c>
      <c r="E246" s="214" t="s">
        <v>1</v>
      </c>
      <c r="F246" s="215" t="s">
        <v>296</v>
      </c>
      <c r="G246" s="213"/>
      <c r="H246" s="216">
        <v>5.0999999999999996</v>
      </c>
      <c r="I246" s="217"/>
      <c r="J246" s="213"/>
      <c r="K246" s="213"/>
      <c r="L246" s="218"/>
      <c r="M246" s="219"/>
      <c r="N246" s="220"/>
      <c r="O246" s="220"/>
      <c r="P246" s="220"/>
      <c r="Q246" s="220"/>
      <c r="R246" s="220"/>
      <c r="S246" s="220"/>
      <c r="T246" s="221"/>
      <c r="AT246" s="222" t="s">
        <v>135</v>
      </c>
      <c r="AU246" s="222" t="s">
        <v>83</v>
      </c>
      <c r="AV246" s="14" t="s">
        <v>83</v>
      </c>
      <c r="AW246" s="14" t="s">
        <v>30</v>
      </c>
      <c r="AX246" s="14" t="s">
        <v>81</v>
      </c>
      <c r="AY246" s="222" t="s">
        <v>128</v>
      </c>
    </row>
    <row r="247" spans="1:65" s="2" customFormat="1" ht="24.2" customHeight="1">
      <c r="A247" s="34"/>
      <c r="B247" s="35"/>
      <c r="C247" s="187" t="s">
        <v>297</v>
      </c>
      <c r="D247" s="187" t="s">
        <v>130</v>
      </c>
      <c r="E247" s="188" t="s">
        <v>298</v>
      </c>
      <c r="F247" s="189" t="s">
        <v>299</v>
      </c>
      <c r="G247" s="190" t="s">
        <v>133</v>
      </c>
      <c r="H247" s="191">
        <v>0.76200000000000001</v>
      </c>
      <c r="I247" s="192"/>
      <c r="J247" s="193">
        <f>ROUND(I247*H247,2)</f>
        <v>0</v>
      </c>
      <c r="K247" s="194"/>
      <c r="L247" s="39"/>
      <c r="M247" s="195" t="s">
        <v>1</v>
      </c>
      <c r="N247" s="196" t="s">
        <v>38</v>
      </c>
      <c r="O247" s="71"/>
      <c r="P247" s="197">
        <f>O247*H247</f>
        <v>0</v>
      </c>
      <c r="Q247" s="197">
        <v>0</v>
      </c>
      <c r="R247" s="197">
        <f>Q247*H247</f>
        <v>0</v>
      </c>
      <c r="S247" s="197">
        <v>0</v>
      </c>
      <c r="T247" s="19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9" t="s">
        <v>134</v>
      </c>
      <c r="AT247" s="199" t="s">
        <v>130</v>
      </c>
      <c r="AU247" s="199" t="s">
        <v>83</v>
      </c>
      <c r="AY247" s="17" t="s">
        <v>128</v>
      </c>
      <c r="BE247" s="200">
        <f>IF(N247="základní",J247,0)</f>
        <v>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7" t="s">
        <v>81</v>
      </c>
      <c r="BK247" s="200">
        <f>ROUND(I247*H247,2)</f>
        <v>0</v>
      </c>
      <c r="BL247" s="17" t="s">
        <v>134</v>
      </c>
      <c r="BM247" s="199" t="s">
        <v>300</v>
      </c>
    </row>
    <row r="248" spans="1:65" s="13" customFormat="1" ht="11.25">
      <c r="B248" s="201"/>
      <c r="C248" s="202"/>
      <c r="D248" s="203" t="s">
        <v>135</v>
      </c>
      <c r="E248" s="204" t="s">
        <v>1</v>
      </c>
      <c r="F248" s="205" t="s">
        <v>301</v>
      </c>
      <c r="G248" s="202"/>
      <c r="H248" s="204" t="s">
        <v>1</v>
      </c>
      <c r="I248" s="206"/>
      <c r="J248" s="202"/>
      <c r="K248" s="202"/>
      <c r="L248" s="207"/>
      <c r="M248" s="208"/>
      <c r="N248" s="209"/>
      <c r="O248" s="209"/>
      <c r="P248" s="209"/>
      <c r="Q248" s="209"/>
      <c r="R248" s="209"/>
      <c r="S248" s="209"/>
      <c r="T248" s="210"/>
      <c r="AT248" s="211" t="s">
        <v>135</v>
      </c>
      <c r="AU248" s="211" t="s">
        <v>83</v>
      </c>
      <c r="AV248" s="13" t="s">
        <v>81</v>
      </c>
      <c r="AW248" s="13" t="s">
        <v>30</v>
      </c>
      <c r="AX248" s="13" t="s">
        <v>73</v>
      </c>
      <c r="AY248" s="211" t="s">
        <v>128</v>
      </c>
    </row>
    <row r="249" spans="1:65" s="13" customFormat="1" ht="11.25">
      <c r="B249" s="201"/>
      <c r="C249" s="202"/>
      <c r="D249" s="203" t="s">
        <v>135</v>
      </c>
      <c r="E249" s="204" t="s">
        <v>1</v>
      </c>
      <c r="F249" s="205" t="s">
        <v>302</v>
      </c>
      <c r="G249" s="202"/>
      <c r="H249" s="204" t="s">
        <v>1</v>
      </c>
      <c r="I249" s="206"/>
      <c r="J249" s="202"/>
      <c r="K249" s="202"/>
      <c r="L249" s="207"/>
      <c r="M249" s="208"/>
      <c r="N249" s="209"/>
      <c r="O249" s="209"/>
      <c r="P249" s="209"/>
      <c r="Q249" s="209"/>
      <c r="R249" s="209"/>
      <c r="S249" s="209"/>
      <c r="T249" s="210"/>
      <c r="AT249" s="211" t="s">
        <v>135</v>
      </c>
      <c r="AU249" s="211" t="s">
        <v>83</v>
      </c>
      <c r="AV249" s="13" t="s">
        <v>81</v>
      </c>
      <c r="AW249" s="13" t="s">
        <v>30</v>
      </c>
      <c r="AX249" s="13" t="s">
        <v>73</v>
      </c>
      <c r="AY249" s="211" t="s">
        <v>128</v>
      </c>
    </row>
    <row r="250" spans="1:65" s="14" customFormat="1" ht="11.25">
      <c r="B250" s="212"/>
      <c r="C250" s="213"/>
      <c r="D250" s="203" t="s">
        <v>135</v>
      </c>
      <c r="E250" s="214" t="s">
        <v>1</v>
      </c>
      <c r="F250" s="215" t="s">
        <v>303</v>
      </c>
      <c r="G250" s="213"/>
      <c r="H250" s="216">
        <v>0.76200000000000001</v>
      </c>
      <c r="I250" s="217"/>
      <c r="J250" s="213"/>
      <c r="K250" s="213"/>
      <c r="L250" s="218"/>
      <c r="M250" s="219"/>
      <c r="N250" s="220"/>
      <c r="O250" s="220"/>
      <c r="P250" s="220"/>
      <c r="Q250" s="220"/>
      <c r="R250" s="220"/>
      <c r="S250" s="220"/>
      <c r="T250" s="221"/>
      <c r="AT250" s="222" t="s">
        <v>135</v>
      </c>
      <c r="AU250" s="222" t="s">
        <v>83</v>
      </c>
      <c r="AV250" s="14" t="s">
        <v>83</v>
      </c>
      <c r="AW250" s="14" t="s">
        <v>30</v>
      </c>
      <c r="AX250" s="14" t="s">
        <v>73</v>
      </c>
      <c r="AY250" s="222" t="s">
        <v>128</v>
      </c>
    </row>
    <row r="251" spans="1:65" s="15" customFormat="1" ht="11.25">
      <c r="B251" s="223"/>
      <c r="C251" s="224"/>
      <c r="D251" s="203" t="s">
        <v>135</v>
      </c>
      <c r="E251" s="225" t="s">
        <v>1</v>
      </c>
      <c r="F251" s="226" t="s">
        <v>138</v>
      </c>
      <c r="G251" s="224"/>
      <c r="H251" s="227">
        <v>0.76200000000000001</v>
      </c>
      <c r="I251" s="228"/>
      <c r="J251" s="224"/>
      <c r="K251" s="224"/>
      <c r="L251" s="229"/>
      <c r="M251" s="230"/>
      <c r="N251" s="231"/>
      <c r="O251" s="231"/>
      <c r="P251" s="231"/>
      <c r="Q251" s="231"/>
      <c r="R251" s="231"/>
      <c r="S251" s="231"/>
      <c r="T251" s="232"/>
      <c r="AT251" s="233" t="s">
        <v>135</v>
      </c>
      <c r="AU251" s="233" t="s">
        <v>83</v>
      </c>
      <c r="AV251" s="15" t="s">
        <v>134</v>
      </c>
      <c r="AW251" s="15" t="s">
        <v>30</v>
      </c>
      <c r="AX251" s="15" t="s">
        <v>81</v>
      </c>
      <c r="AY251" s="233" t="s">
        <v>128</v>
      </c>
    </row>
    <row r="252" spans="1:65" s="2" customFormat="1" ht="24.2" customHeight="1">
      <c r="A252" s="34"/>
      <c r="B252" s="35"/>
      <c r="C252" s="187" t="s">
        <v>209</v>
      </c>
      <c r="D252" s="187" t="s">
        <v>130</v>
      </c>
      <c r="E252" s="188" t="s">
        <v>304</v>
      </c>
      <c r="F252" s="189" t="s">
        <v>305</v>
      </c>
      <c r="G252" s="190" t="s">
        <v>133</v>
      </c>
      <c r="H252" s="191">
        <v>0.76200000000000001</v>
      </c>
      <c r="I252" s="192"/>
      <c r="J252" s="193">
        <f>ROUND(I252*H252,2)</f>
        <v>0</v>
      </c>
      <c r="K252" s="194"/>
      <c r="L252" s="39"/>
      <c r="M252" s="195" t="s">
        <v>1</v>
      </c>
      <c r="N252" s="196" t="s">
        <v>38</v>
      </c>
      <c r="O252" s="71"/>
      <c r="P252" s="197">
        <f>O252*H252</f>
        <v>0</v>
      </c>
      <c r="Q252" s="197">
        <v>0</v>
      </c>
      <c r="R252" s="197">
        <f>Q252*H252</f>
        <v>0</v>
      </c>
      <c r="S252" s="197">
        <v>0</v>
      </c>
      <c r="T252" s="19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9" t="s">
        <v>134</v>
      </c>
      <c r="AT252" s="199" t="s">
        <v>130</v>
      </c>
      <c r="AU252" s="199" t="s">
        <v>83</v>
      </c>
      <c r="AY252" s="17" t="s">
        <v>128</v>
      </c>
      <c r="BE252" s="200">
        <f>IF(N252="základní",J252,0)</f>
        <v>0</v>
      </c>
      <c r="BF252" s="200">
        <f>IF(N252="snížená",J252,0)</f>
        <v>0</v>
      </c>
      <c r="BG252" s="200">
        <f>IF(N252="zákl. přenesená",J252,0)</f>
        <v>0</v>
      </c>
      <c r="BH252" s="200">
        <f>IF(N252="sníž. přenesená",J252,0)</f>
        <v>0</v>
      </c>
      <c r="BI252" s="200">
        <f>IF(N252="nulová",J252,0)</f>
        <v>0</v>
      </c>
      <c r="BJ252" s="17" t="s">
        <v>81</v>
      </c>
      <c r="BK252" s="200">
        <f>ROUND(I252*H252,2)</f>
        <v>0</v>
      </c>
      <c r="BL252" s="17" t="s">
        <v>134</v>
      </c>
      <c r="BM252" s="199" t="s">
        <v>306</v>
      </c>
    </row>
    <row r="253" spans="1:65" s="13" customFormat="1" ht="11.25">
      <c r="B253" s="201"/>
      <c r="C253" s="202"/>
      <c r="D253" s="203" t="s">
        <v>135</v>
      </c>
      <c r="E253" s="204" t="s">
        <v>1</v>
      </c>
      <c r="F253" s="205" t="s">
        <v>301</v>
      </c>
      <c r="G253" s="202"/>
      <c r="H253" s="204" t="s">
        <v>1</v>
      </c>
      <c r="I253" s="206"/>
      <c r="J253" s="202"/>
      <c r="K253" s="202"/>
      <c r="L253" s="207"/>
      <c r="M253" s="208"/>
      <c r="N253" s="209"/>
      <c r="O253" s="209"/>
      <c r="P253" s="209"/>
      <c r="Q253" s="209"/>
      <c r="R253" s="209"/>
      <c r="S253" s="209"/>
      <c r="T253" s="210"/>
      <c r="AT253" s="211" t="s">
        <v>135</v>
      </c>
      <c r="AU253" s="211" t="s">
        <v>83</v>
      </c>
      <c r="AV253" s="13" t="s">
        <v>81</v>
      </c>
      <c r="AW253" s="13" t="s">
        <v>30</v>
      </c>
      <c r="AX253" s="13" t="s">
        <v>73</v>
      </c>
      <c r="AY253" s="211" t="s">
        <v>128</v>
      </c>
    </row>
    <row r="254" spans="1:65" s="13" customFormat="1" ht="11.25">
      <c r="B254" s="201"/>
      <c r="C254" s="202"/>
      <c r="D254" s="203" t="s">
        <v>135</v>
      </c>
      <c r="E254" s="204" t="s">
        <v>1</v>
      </c>
      <c r="F254" s="205" t="s">
        <v>302</v>
      </c>
      <c r="G254" s="202"/>
      <c r="H254" s="204" t="s">
        <v>1</v>
      </c>
      <c r="I254" s="206"/>
      <c r="J254" s="202"/>
      <c r="K254" s="202"/>
      <c r="L254" s="207"/>
      <c r="M254" s="208"/>
      <c r="N254" s="209"/>
      <c r="O254" s="209"/>
      <c r="P254" s="209"/>
      <c r="Q254" s="209"/>
      <c r="R254" s="209"/>
      <c r="S254" s="209"/>
      <c r="T254" s="210"/>
      <c r="AT254" s="211" t="s">
        <v>135</v>
      </c>
      <c r="AU254" s="211" t="s">
        <v>83</v>
      </c>
      <c r="AV254" s="13" t="s">
        <v>81</v>
      </c>
      <c r="AW254" s="13" t="s">
        <v>30</v>
      </c>
      <c r="AX254" s="13" t="s">
        <v>73</v>
      </c>
      <c r="AY254" s="211" t="s">
        <v>128</v>
      </c>
    </row>
    <row r="255" spans="1:65" s="14" customFormat="1" ht="11.25">
      <c r="B255" s="212"/>
      <c r="C255" s="213"/>
      <c r="D255" s="203" t="s">
        <v>135</v>
      </c>
      <c r="E255" s="214" t="s">
        <v>1</v>
      </c>
      <c r="F255" s="215" t="s">
        <v>303</v>
      </c>
      <c r="G255" s="213"/>
      <c r="H255" s="216">
        <v>0.76200000000000001</v>
      </c>
      <c r="I255" s="217"/>
      <c r="J255" s="213"/>
      <c r="K255" s="213"/>
      <c r="L255" s="218"/>
      <c r="M255" s="219"/>
      <c r="N255" s="220"/>
      <c r="O255" s="220"/>
      <c r="P255" s="220"/>
      <c r="Q255" s="220"/>
      <c r="R255" s="220"/>
      <c r="S255" s="220"/>
      <c r="T255" s="221"/>
      <c r="AT255" s="222" t="s">
        <v>135</v>
      </c>
      <c r="AU255" s="222" t="s">
        <v>83</v>
      </c>
      <c r="AV255" s="14" t="s">
        <v>83</v>
      </c>
      <c r="AW255" s="14" t="s">
        <v>30</v>
      </c>
      <c r="AX255" s="14" t="s">
        <v>73</v>
      </c>
      <c r="AY255" s="222" t="s">
        <v>128</v>
      </c>
    </row>
    <row r="256" spans="1:65" s="15" customFormat="1" ht="11.25">
      <c r="B256" s="223"/>
      <c r="C256" s="224"/>
      <c r="D256" s="203" t="s">
        <v>135</v>
      </c>
      <c r="E256" s="225" t="s">
        <v>1</v>
      </c>
      <c r="F256" s="226" t="s">
        <v>138</v>
      </c>
      <c r="G256" s="224"/>
      <c r="H256" s="227">
        <v>0.76200000000000001</v>
      </c>
      <c r="I256" s="228"/>
      <c r="J256" s="224"/>
      <c r="K256" s="224"/>
      <c r="L256" s="229"/>
      <c r="M256" s="230"/>
      <c r="N256" s="231"/>
      <c r="O256" s="231"/>
      <c r="P256" s="231"/>
      <c r="Q256" s="231"/>
      <c r="R256" s="231"/>
      <c r="S256" s="231"/>
      <c r="T256" s="232"/>
      <c r="AT256" s="233" t="s">
        <v>135</v>
      </c>
      <c r="AU256" s="233" t="s">
        <v>83</v>
      </c>
      <c r="AV256" s="15" t="s">
        <v>134</v>
      </c>
      <c r="AW256" s="15" t="s">
        <v>30</v>
      </c>
      <c r="AX256" s="15" t="s">
        <v>81</v>
      </c>
      <c r="AY256" s="233" t="s">
        <v>128</v>
      </c>
    </row>
    <row r="257" spans="1:65" s="2" customFormat="1" ht="24.2" customHeight="1">
      <c r="A257" s="34"/>
      <c r="B257" s="35"/>
      <c r="C257" s="187" t="s">
        <v>307</v>
      </c>
      <c r="D257" s="187" t="s">
        <v>130</v>
      </c>
      <c r="E257" s="188" t="s">
        <v>308</v>
      </c>
      <c r="F257" s="189" t="s">
        <v>309</v>
      </c>
      <c r="G257" s="190" t="s">
        <v>141</v>
      </c>
      <c r="H257" s="191">
        <v>1.3</v>
      </c>
      <c r="I257" s="192"/>
      <c r="J257" s="193">
        <f>ROUND(I257*H257,2)</f>
        <v>0</v>
      </c>
      <c r="K257" s="194"/>
      <c r="L257" s="39"/>
      <c r="M257" s="195" t="s">
        <v>1</v>
      </c>
      <c r="N257" s="196" t="s">
        <v>38</v>
      </c>
      <c r="O257" s="71"/>
      <c r="P257" s="197">
        <f>O257*H257</f>
        <v>0</v>
      </c>
      <c r="Q257" s="197">
        <v>0</v>
      </c>
      <c r="R257" s="197">
        <f>Q257*H257</f>
        <v>0</v>
      </c>
      <c r="S257" s="197">
        <v>0</v>
      </c>
      <c r="T257" s="19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9" t="s">
        <v>134</v>
      </c>
      <c r="AT257" s="199" t="s">
        <v>130</v>
      </c>
      <c r="AU257" s="199" t="s">
        <v>83</v>
      </c>
      <c r="AY257" s="17" t="s">
        <v>128</v>
      </c>
      <c r="BE257" s="200">
        <f>IF(N257="základní",J257,0)</f>
        <v>0</v>
      </c>
      <c r="BF257" s="200">
        <f>IF(N257="snížená",J257,0)</f>
        <v>0</v>
      </c>
      <c r="BG257" s="200">
        <f>IF(N257="zákl. přenesená",J257,0)</f>
        <v>0</v>
      </c>
      <c r="BH257" s="200">
        <f>IF(N257="sníž. přenesená",J257,0)</f>
        <v>0</v>
      </c>
      <c r="BI257" s="200">
        <f>IF(N257="nulová",J257,0)</f>
        <v>0</v>
      </c>
      <c r="BJ257" s="17" t="s">
        <v>81</v>
      </c>
      <c r="BK257" s="200">
        <f>ROUND(I257*H257,2)</f>
        <v>0</v>
      </c>
      <c r="BL257" s="17" t="s">
        <v>134</v>
      </c>
      <c r="BM257" s="199" t="s">
        <v>310</v>
      </c>
    </row>
    <row r="258" spans="1:65" s="13" customFormat="1" ht="11.25">
      <c r="B258" s="201"/>
      <c r="C258" s="202"/>
      <c r="D258" s="203" t="s">
        <v>135</v>
      </c>
      <c r="E258" s="204" t="s">
        <v>1</v>
      </c>
      <c r="F258" s="205" t="s">
        <v>311</v>
      </c>
      <c r="G258" s="202"/>
      <c r="H258" s="204" t="s">
        <v>1</v>
      </c>
      <c r="I258" s="206"/>
      <c r="J258" s="202"/>
      <c r="K258" s="202"/>
      <c r="L258" s="207"/>
      <c r="M258" s="208"/>
      <c r="N258" s="209"/>
      <c r="O258" s="209"/>
      <c r="P258" s="209"/>
      <c r="Q258" s="209"/>
      <c r="R258" s="209"/>
      <c r="S258" s="209"/>
      <c r="T258" s="210"/>
      <c r="AT258" s="211" t="s">
        <v>135</v>
      </c>
      <c r="AU258" s="211" t="s">
        <v>83</v>
      </c>
      <c r="AV258" s="13" t="s">
        <v>81</v>
      </c>
      <c r="AW258" s="13" t="s">
        <v>30</v>
      </c>
      <c r="AX258" s="13" t="s">
        <v>73</v>
      </c>
      <c r="AY258" s="211" t="s">
        <v>128</v>
      </c>
    </row>
    <row r="259" spans="1:65" s="14" customFormat="1" ht="11.25">
      <c r="B259" s="212"/>
      <c r="C259" s="213"/>
      <c r="D259" s="203" t="s">
        <v>135</v>
      </c>
      <c r="E259" s="214" t="s">
        <v>1</v>
      </c>
      <c r="F259" s="215" t="s">
        <v>312</v>
      </c>
      <c r="G259" s="213"/>
      <c r="H259" s="216">
        <v>1.3</v>
      </c>
      <c r="I259" s="217"/>
      <c r="J259" s="213"/>
      <c r="K259" s="213"/>
      <c r="L259" s="218"/>
      <c r="M259" s="219"/>
      <c r="N259" s="220"/>
      <c r="O259" s="220"/>
      <c r="P259" s="220"/>
      <c r="Q259" s="220"/>
      <c r="R259" s="220"/>
      <c r="S259" s="220"/>
      <c r="T259" s="221"/>
      <c r="AT259" s="222" t="s">
        <v>135</v>
      </c>
      <c r="AU259" s="222" t="s">
        <v>83</v>
      </c>
      <c r="AV259" s="14" t="s">
        <v>83</v>
      </c>
      <c r="AW259" s="14" t="s">
        <v>30</v>
      </c>
      <c r="AX259" s="14" t="s">
        <v>73</v>
      </c>
      <c r="AY259" s="222" t="s">
        <v>128</v>
      </c>
    </row>
    <row r="260" spans="1:65" s="15" customFormat="1" ht="11.25">
      <c r="B260" s="223"/>
      <c r="C260" s="224"/>
      <c r="D260" s="203" t="s">
        <v>135</v>
      </c>
      <c r="E260" s="225" t="s">
        <v>1</v>
      </c>
      <c r="F260" s="226" t="s">
        <v>138</v>
      </c>
      <c r="G260" s="224"/>
      <c r="H260" s="227">
        <v>1.3</v>
      </c>
      <c r="I260" s="228"/>
      <c r="J260" s="224"/>
      <c r="K260" s="224"/>
      <c r="L260" s="229"/>
      <c r="M260" s="230"/>
      <c r="N260" s="231"/>
      <c r="O260" s="231"/>
      <c r="P260" s="231"/>
      <c r="Q260" s="231"/>
      <c r="R260" s="231"/>
      <c r="S260" s="231"/>
      <c r="T260" s="232"/>
      <c r="AT260" s="233" t="s">
        <v>135</v>
      </c>
      <c r="AU260" s="233" t="s">
        <v>83</v>
      </c>
      <c r="AV260" s="15" t="s">
        <v>134</v>
      </c>
      <c r="AW260" s="15" t="s">
        <v>30</v>
      </c>
      <c r="AX260" s="15" t="s">
        <v>81</v>
      </c>
      <c r="AY260" s="233" t="s">
        <v>128</v>
      </c>
    </row>
    <row r="261" spans="1:65" s="2" customFormat="1" ht="24.2" customHeight="1">
      <c r="A261" s="34"/>
      <c r="B261" s="35"/>
      <c r="C261" s="187" t="s">
        <v>214</v>
      </c>
      <c r="D261" s="187" t="s">
        <v>130</v>
      </c>
      <c r="E261" s="188" t="s">
        <v>313</v>
      </c>
      <c r="F261" s="189" t="s">
        <v>314</v>
      </c>
      <c r="G261" s="190" t="s">
        <v>133</v>
      </c>
      <c r="H261" s="191">
        <v>100</v>
      </c>
      <c r="I261" s="192"/>
      <c r="J261" s="193">
        <f>ROUND(I261*H261,2)</f>
        <v>0</v>
      </c>
      <c r="K261" s="194"/>
      <c r="L261" s="39"/>
      <c r="M261" s="195" t="s">
        <v>1</v>
      </c>
      <c r="N261" s="196" t="s">
        <v>38</v>
      </c>
      <c r="O261" s="71"/>
      <c r="P261" s="197">
        <f>O261*H261</f>
        <v>0</v>
      </c>
      <c r="Q261" s="197">
        <v>0</v>
      </c>
      <c r="R261" s="197">
        <f>Q261*H261</f>
        <v>0</v>
      </c>
      <c r="S261" s="197">
        <v>0</v>
      </c>
      <c r="T261" s="19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9" t="s">
        <v>134</v>
      </c>
      <c r="AT261" s="199" t="s">
        <v>130</v>
      </c>
      <c r="AU261" s="199" t="s">
        <v>83</v>
      </c>
      <c r="AY261" s="17" t="s">
        <v>128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17" t="s">
        <v>81</v>
      </c>
      <c r="BK261" s="200">
        <f>ROUND(I261*H261,2)</f>
        <v>0</v>
      </c>
      <c r="BL261" s="17" t="s">
        <v>134</v>
      </c>
      <c r="BM261" s="199" t="s">
        <v>315</v>
      </c>
    </row>
    <row r="262" spans="1:65" s="13" customFormat="1" ht="11.25">
      <c r="B262" s="201"/>
      <c r="C262" s="202"/>
      <c r="D262" s="203" t="s">
        <v>135</v>
      </c>
      <c r="E262" s="204" t="s">
        <v>1</v>
      </c>
      <c r="F262" s="205" t="s">
        <v>316</v>
      </c>
      <c r="G262" s="202"/>
      <c r="H262" s="204" t="s">
        <v>1</v>
      </c>
      <c r="I262" s="206"/>
      <c r="J262" s="202"/>
      <c r="K262" s="202"/>
      <c r="L262" s="207"/>
      <c r="M262" s="208"/>
      <c r="N262" s="209"/>
      <c r="O262" s="209"/>
      <c r="P262" s="209"/>
      <c r="Q262" s="209"/>
      <c r="R262" s="209"/>
      <c r="S262" s="209"/>
      <c r="T262" s="210"/>
      <c r="AT262" s="211" t="s">
        <v>135</v>
      </c>
      <c r="AU262" s="211" t="s">
        <v>83</v>
      </c>
      <c r="AV262" s="13" t="s">
        <v>81</v>
      </c>
      <c r="AW262" s="13" t="s">
        <v>30</v>
      </c>
      <c r="AX262" s="13" t="s">
        <v>73</v>
      </c>
      <c r="AY262" s="211" t="s">
        <v>128</v>
      </c>
    </row>
    <row r="263" spans="1:65" s="13" customFormat="1" ht="22.5">
      <c r="B263" s="201"/>
      <c r="C263" s="202"/>
      <c r="D263" s="203" t="s">
        <v>135</v>
      </c>
      <c r="E263" s="204" t="s">
        <v>1</v>
      </c>
      <c r="F263" s="205" t="s">
        <v>317</v>
      </c>
      <c r="G263" s="202"/>
      <c r="H263" s="204" t="s">
        <v>1</v>
      </c>
      <c r="I263" s="206"/>
      <c r="J263" s="202"/>
      <c r="K263" s="202"/>
      <c r="L263" s="207"/>
      <c r="M263" s="208"/>
      <c r="N263" s="209"/>
      <c r="O263" s="209"/>
      <c r="P263" s="209"/>
      <c r="Q263" s="209"/>
      <c r="R263" s="209"/>
      <c r="S263" s="209"/>
      <c r="T263" s="210"/>
      <c r="AT263" s="211" t="s">
        <v>135</v>
      </c>
      <c r="AU263" s="211" t="s">
        <v>83</v>
      </c>
      <c r="AV263" s="13" t="s">
        <v>81</v>
      </c>
      <c r="AW263" s="13" t="s">
        <v>30</v>
      </c>
      <c r="AX263" s="13" t="s">
        <v>73</v>
      </c>
      <c r="AY263" s="211" t="s">
        <v>128</v>
      </c>
    </row>
    <row r="264" spans="1:65" s="14" customFormat="1" ht="22.5">
      <c r="B264" s="212"/>
      <c r="C264" s="213"/>
      <c r="D264" s="203" t="s">
        <v>135</v>
      </c>
      <c r="E264" s="214" t="s">
        <v>1</v>
      </c>
      <c r="F264" s="215" t="s">
        <v>318</v>
      </c>
      <c r="G264" s="213"/>
      <c r="H264" s="216">
        <v>100</v>
      </c>
      <c r="I264" s="217"/>
      <c r="J264" s="213"/>
      <c r="K264" s="213"/>
      <c r="L264" s="218"/>
      <c r="M264" s="219"/>
      <c r="N264" s="220"/>
      <c r="O264" s="220"/>
      <c r="P264" s="220"/>
      <c r="Q264" s="220"/>
      <c r="R264" s="220"/>
      <c r="S264" s="220"/>
      <c r="T264" s="221"/>
      <c r="AT264" s="222" t="s">
        <v>135</v>
      </c>
      <c r="AU264" s="222" t="s">
        <v>83</v>
      </c>
      <c r="AV264" s="14" t="s">
        <v>83</v>
      </c>
      <c r="AW264" s="14" t="s">
        <v>30</v>
      </c>
      <c r="AX264" s="14" t="s">
        <v>73</v>
      </c>
      <c r="AY264" s="222" t="s">
        <v>128</v>
      </c>
    </row>
    <row r="265" spans="1:65" s="15" customFormat="1" ht="11.25">
      <c r="B265" s="223"/>
      <c r="C265" s="224"/>
      <c r="D265" s="203" t="s">
        <v>135</v>
      </c>
      <c r="E265" s="225" t="s">
        <v>1</v>
      </c>
      <c r="F265" s="226" t="s">
        <v>138</v>
      </c>
      <c r="G265" s="224"/>
      <c r="H265" s="227">
        <v>100</v>
      </c>
      <c r="I265" s="228"/>
      <c r="J265" s="224"/>
      <c r="K265" s="224"/>
      <c r="L265" s="229"/>
      <c r="M265" s="230"/>
      <c r="N265" s="231"/>
      <c r="O265" s="231"/>
      <c r="P265" s="231"/>
      <c r="Q265" s="231"/>
      <c r="R265" s="231"/>
      <c r="S265" s="231"/>
      <c r="T265" s="232"/>
      <c r="AT265" s="233" t="s">
        <v>135</v>
      </c>
      <c r="AU265" s="233" t="s">
        <v>83</v>
      </c>
      <c r="AV265" s="15" t="s">
        <v>134</v>
      </c>
      <c r="AW265" s="15" t="s">
        <v>30</v>
      </c>
      <c r="AX265" s="15" t="s">
        <v>81</v>
      </c>
      <c r="AY265" s="233" t="s">
        <v>128</v>
      </c>
    </row>
    <row r="266" spans="1:65" s="2" customFormat="1" ht="24.2" customHeight="1">
      <c r="A266" s="34"/>
      <c r="B266" s="35"/>
      <c r="C266" s="187" t="s">
        <v>319</v>
      </c>
      <c r="D266" s="187" t="s">
        <v>130</v>
      </c>
      <c r="E266" s="188" t="s">
        <v>320</v>
      </c>
      <c r="F266" s="189" t="s">
        <v>321</v>
      </c>
      <c r="G266" s="190" t="s">
        <v>133</v>
      </c>
      <c r="H266" s="191">
        <v>1</v>
      </c>
      <c r="I266" s="192"/>
      <c r="J266" s="193">
        <f>ROUND(I266*H266,2)</f>
        <v>0</v>
      </c>
      <c r="K266" s="194"/>
      <c r="L266" s="39"/>
      <c r="M266" s="195" t="s">
        <v>1</v>
      </c>
      <c r="N266" s="196" t="s">
        <v>38</v>
      </c>
      <c r="O266" s="71"/>
      <c r="P266" s="197">
        <f>O266*H266</f>
        <v>0</v>
      </c>
      <c r="Q266" s="197">
        <v>0</v>
      </c>
      <c r="R266" s="197">
        <f>Q266*H266</f>
        <v>0</v>
      </c>
      <c r="S266" s="197">
        <v>0</v>
      </c>
      <c r="T266" s="19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9" t="s">
        <v>134</v>
      </c>
      <c r="AT266" s="199" t="s">
        <v>130</v>
      </c>
      <c r="AU266" s="199" t="s">
        <v>83</v>
      </c>
      <c r="AY266" s="17" t="s">
        <v>128</v>
      </c>
      <c r="BE266" s="200">
        <f>IF(N266="základní",J266,0)</f>
        <v>0</v>
      </c>
      <c r="BF266" s="200">
        <f>IF(N266="snížená",J266,0)</f>
        <v>0</v>
      </c>
      <c r="BG266" s="200">
        <f>IF(N266="zákl. přenesená",J266,0)</f>
        <v>0</v>
      </c>
      <c r="BH266" s="200">
        <f>IF(N266="sníž. přenesená",J266,0)</f>
        <v>0</v>
      </c>
      <c r="BI266" s="200">
        <f>IF(N266="nulová",J266,0)</f>
        <v>0</v>
      </c>
      <c r="BJ266" s="17" t="s">
        <v>81</v>
      </c>
      <c r="BK266" s="200">
        <f>ROUND(I266*H266,2)</f>
        <v>0</v>
      </c>
      <c r="BL266" s="17" t="s">
        <v>134</v>
      </c>
      <c r="BM266" s="199" t="s">
        <v>322</v>
      </c>
    </row>
    <row r="267" spans="1:65" s="13" customFormat="1" ht="11.25">
      <c r="B267" s="201"/>
      <c r="C267" s="202"/>
      <c r="D267" s="203" t="s">
        <v>135</v>
      </c>
      <c r="E267" s="204" t="s">
        <v>1</v>
      </c>
      <c r="F267" s="205" t="s">
        <v>323</v>
      </c>
      <c r="G267" s="202"/>
      <c r="H267" s="204" t="s">
        <v>1</v>
      </c>
      <c r="I267" s="206"/>
      <c r="J267" s="202"/>
      <c r="K267" s="202"/>
      <c r="L267" s="207"/>
      <c r="M267" s="208"/>
      <c r="N267" s="209"/>
      <c r="O267" s="209"/>
      <c r="P267" s="209"/>
      <c r="Q267" s="209"/>
      <c r="R267" s="209"/>
      <c r="S267" s="209"/>
      <c r="T267" s="210"/>
      <c r="AT267" s="211" t="s">
        <v>135</v>
      </c>
      <c r="AU267" s="211" t="s">
        <v>83</v>
      </c>
      <c r="AV267" s="13" t="s">
        <v>81</v>
      </c>
      <c r="AW267" s="13" t="s">
        <v>30</v>
      </c>
      <c r="AX267" s="13" t="s">
        <v>73</v>
      </c>
      <c r="AY267" s="211" t="s">
        <v>128</v>
      </c>
    </row>
    <row r="268" spans="1:65" s="14" customFormat="1" ht="11.25">
      <c r="B268" s="212"/>
      <c r="C268" s="213"/>
      <c r="D268" s="203" t="s">
        <v>135</v>
      </c>
      <c r="E268" s="214" t="s">
        <v>1</v>
      </c>
      <c r="F268" s="215" t="s">
        <v>324</v>
      </c>
      <c r="G268" s="213"/>
      <c r="H268" s="216">
        <v>1</v>
      </c>
      <c r="I268" s="217"/>
      <c r="J268" s="213"/>
      <c r="K268" s="213"/>
      <c r="L268" s="218"/>
      <c r="M268" s="219"/>
      <c r="N268" s="220"/>
      <c r="O268" s="220"/>
      <c r="P268" s="220"/>
      <c r="Q268" s="220"/>
      <c r="R268" s="220"/>
      <c r="S268" s="220"/>
      <c r="T268" s="221"/>
      <c r="AT268" s="222" t="s">
        <v>135</v>
      </c>
      <c r="AU268" s="222" t="s">
        <v>83</v>
      </c>
      <c r="AV268" s="14" t="s">
        <v>83</v>
      </c>
      <c r="AW268" s="14" t="s">
        <v>30</v>
      </c>
      <c r="AX268" s="14" t="s">
        <v>73</v>
      </c>
      <c r="AY268" s="222" t="s">
        <v>128</v>
      </c>
    </row>
    <row r="269" spans="1:65" s="15" customFormat="1" ht="11.25">
      <c r="B269" s="223"/>
      <c r="C269" s="224"/>
      <c r="D269" s="203" t="s">
        <v>135</v>
      </c>
      <c r="E269" s="225" t="s">
        <v>1</v>
      </c>
      <c r="F269" s="226" t="s">
        <v>138</v>
      </c>
      <c r="G269" s="224"/>
      <c r="H269" s="227">
        <v>1</v>
      </c>
      <c r="I269" s="228"/>
      <c r="J269" s="224"/>
      <c r="K269" s="224"/>
      <c r="L269" s="229"/>
      <c r="M269" s="230"/>
      <c r="N269" s="231"/>
      <c r="O269" s="231"/>
      <c r="P269" s="231"/>
      <c r="Q269" s="231"/>
      <c r="R269" s="231"/>
      <c r="S269" s="231"/>
      <c r="T269" s="232"/>
      <c r="AT269" s="233" t="s">
        <v>135</v>
      </c>
      <c r="AU269" s="233" t="s">
        <v>83</v>
      </c>
      <c r="AV269" s="15" t="s">
        <v>134</v>
      </c>
      <c r="AW269" s="15" t="s">
        <v>30</v>
      </c>
      <c r="AX269" s="15" t="s">
        <v>81</v>
      </c>
      <c r="AY269" s="233" t="s">
        <v>128</v>
      </c>
    </row>
    <row r="270" spans="1:65" s="12" customFormat="1" ht="22.9" customHeight="1">
      <c r="B270" s="171"/>
      <c r="C270" s="172"/>
      <c r="D270" s="173" t="s">
        <v>72</v>
      </c>
      <c r="E270" s="185" t="s">
        <v>157</v>
      </c>
      <c r="F270" s="185" t="s">
        <v>325</v>
      </c>
      <c r="G270" s="172"/>
      <c r="H270" s="172"/>
      <c r="I270" s="175"/>
      <c r="J270" s="186">
        <f>BK270</f>
        <v>0</v>
      </c>
      <c r="K270" s="172"/>
      <c r="L270" s="177"/>
      <c r="M270" s="178"/>
      <c r="N270" s="179"/>
      <c r="O270" s="179"/>
      <c r="P270" s="180">
        <f>SUM(P271:P282)</f>
        <v>0</v>
      </c>
      <c r="Q270" s="179"/>
      <c r="R270" s="180">
        <f>SUM(R271:R282)</f>
        <v>0</v>
      </c>
      <c r="S270" s="179"/>
      <c r="T270" s="181">
        <f>SUM(T271:T282)</f>
        <v>0</v>
      </c>
      <c r="AR270" s="182" t="s">
        <v>81</v>
      </c>
      <c r="AT270" s="183" t="s">
        <v>72</v>
      </c>
      <c r="AU270" s="183" t="s">
        <v>81</v>
      </c>
      <c r="AY270" s="182" t="s">
        <v>128</v>
      </c>
      <c r="BK270" s="184">
        <f>SUM(BK271:BK282)</f>
        <v>0</v>
      </c>
    </row>
    <row r="271" spans="1:65" s="2" customFormat="1" ht="14.45" customHeight="1">
      <c r="A271" s="34"/>
      <c r="B271" s="35"/>
      <c r="C271" s="187" t="s">
        <v>219</v>
      </c>
      <c r="D271" s="187" t="s">
        <v>130</v>
      </c>
      <c r="E271" s="188" t="s">
        <v>326</v>
      </c>
      <c r="F271" s="189" t="s">
        <v>327</v>
      </c>
      <c r="G271" s="190" t="s">
        <v>253</v>
      </c>
      <c r="H271" s="191">
        <v>68</v>
      </c>
      <c r="I271" s="192"/>
      <c r="J271" s="193">
        <f>ROUND(I271*H271,2)</f>
        <v>0</v>
      </c>
      <c r="K271" s="194"/>
      <c r="L271" s="39"/>
      <c r="M271" s="195" t="s">
        <v>1</v>
      </c>
      <c r="N271" s="196" t="s">
        <v>38</v>
      </c>
      <c r="O271" s="71"/>
      <c r="P271" s="197">
        <f>O271*H271</f>
        <v>0</v>
      </c>
      <c r="Q271" s="197">
        <v>0</v>
      </c>
      <c r="R271" s="197">
        <f>Q271*H271</f>
        <v>0</v>
      </c>
      <c r="S271" s="197">
        <v>0</v>
      </c>
      <c r="T271" s="19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9" t="s">
        <v>134</v>
      </c>
      <c r="AT271" s="199" t="s">
        <v>130</v>
      </c>
      <c r="AU271" s="199" t="s">
        <v>83</v>
      </c>
      <c r="AY271" s="17" t="s">
        <v>128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7" t="s">
        <v>81</v>
      </c>
      <c r="BK271" s="200">
        <f>ROUND(I271*H271,2)</f>
        <v>0</v>
      </c>
      <c r="BL271" s="17" t="s">
        <v>134</v>
      </c>
      <c r="BM271" s="199" t="s">
        <v>328</v>
      </c>
    </row>
    <row r="272" spans="1:65" s="13" customFormat="1" ht="11.25">
      <c r="B272" s="201"/>
      <c r="C272" s="202"/>
      <c r="D272" s="203" t="s">
        <v>135</v>
      </c>
      <c r="E272" s="204" t="s">
        <v>1</v>
      </c>
      <c r="F272" s="205" t="s">
        <v>329</v>
      </c>
      <c r="G272" s="202"/>
      <c r="H272" s="204" t="s">
        <v>1</v>
      </c>
      <c r="I272" s="206"/>
      <c r="J272" s="202"/>
      <c r="K272" s="202"/>
      <c r="L272" s="207"/>
      <c r="M272" s="208"/>
      <c r="N272" s="209"/>
      <c r="O272" s="209"/>
      <c r="P272" s="209"/>
      <c r="Q272" s="209"/>
      <c r="R272" s="209"/>
      <c r="S272" s="209"/>
      <c r="T272" s="210"/>
      <c r="AT272" s="211" t="s">
        <v>135</v>
      </c>
      <c r="AU272" s="211" t="s">
        <v>83</v>
      </c>
      <c r="AV272" s="13" t="s">
        <v>81</v>
      </c>
      <c r="AW272" s="13" t="s">
        <v>30</v>
      </c>
      <c r="AX272" s="13" t="s">
        <v>73</v>
      </c>
      <c r="AY272" s="211" t="s">
        <v>128</v>
      </c>
    </row>
    <row r="273" spans="1:65" s="14" customFormat="1" ht="11.25">
      <c r="B273" s="212"/>
      <c r="C273" s="213"/>
      <c r="D273" s="203" t="s">
        <v>135</v>
      </c>
      <c r="E273" s="214" t="s">
        <v>1</v>
      </c>
      <c r="F273" s="215" t="s">
        <v>330</v>
      </c>
      <c r="G273" s="213"/>
      <c r="H273" s="216">
        <v>68</v>
      </c>
      <c r="I273" s="217"/>
      <c r="J273" s="213"/>
      <c r="K273" s="213"/>
      <c r="L273" s="218"/>
      <c r="M273" s="219"/>
      <c r="N273" s="220"/>
      <c r="O273" s="220"/>
      <c r="P273" s="220"/>
      <c r="Q273" s="220"/>
      <c r="R273" s="220"/>
      <c r="S273" s="220"/>
      <c r="T273" s="221"/>
      <c r="AT273" s="222" t="s">
        <v>135</v>
      </c>
      <c r="AU273" s="222" t="s">
        <v>83</v>
      </c>
      <c r="AV273" s="14" t="s">
        <v>83</v>
      </c>
      <c r="AW273" s="14" t="s">
        <v>30</v>
      </c>
      <c r="AX273" s="14" t="s">
        <v>73</v>
      </c>
      <c r="AY273" s="222" t="s">
        <v>128</v>
      </c>
    </row>
    <row r="274" spans="1:65" s="15" customFormat="1" ht="11.25">
      <c r="B274" s="223"/>
      <c r="C274" s="224"/>
      <c r="D274" s="203" t="s">
        <v>135</v>
      </c>
      <c r="E274" s="225" t="s">
        <v>1</v>
      </c>
      <c r="F274" s="226" t="s">
        <v>138</v>
      </c>
      <c r="G274" s="224"/>
      <c r="H274" s="227">
        <v>68</v>
      </c>
      <c r="I274" s="228"/>
      <c r="J274" s="224"/>
      <c r="K274" s="224"/>
      <c r="L274" s="229"/>
      <c r="M274" s="230"/>
      <c r="N274" s="231"/>
      <c r="O274" s="231"/>
      <c r="P274" s="231"/>
      <c r="Q274" s="231"/>
      <c r="R274" s="231"/>
      <c r="S274" s="231"/>
      <c r="T274" s="232"/>
      <c r="AT274" s="233" t="s">
        <v>135</v>
      </c>
      <c r="AU274" s="233" t="s">
        <v>83</v>
      </c>
      <c r="AV274" s="15" t="s">
        <v>134</v>
      </c>
      <c r="AW274" s="15" t="s">
        <v>30</v>
      </c>
      <c r="AX274" s="15" t="s">
        <v>81</v>
      </c>
      <c r="AY274" s="233" t="s">
        <v>128</v>
      </c>
    </row>
    <row r="275" spans="1:65" s="2" customFormat="1" ht="14.45" customHeight="1">
      <c r="A275" s="34"/>
      <c r="B275" s="35"/>
      <c r="C275" s="187" t="s">
        <v>331</v>
      </c>
      <c r="D275" s="187" t="s">
        <v>130</v>
      </c>
      <c r="E275" s="188" t="s">
        <v>332</v>
      </c>
      <c r="F275" s="189" t="s">
        <v>333</v>
      </c>
      <c r="G275" s="190" t="s">
        <v>253</v>
      </c>
      <c r="H275" s="191">
        <v>2</v>
      </c>
      <c r="I275" s="192"/>
      <c r="J275" s="193">
        <f>ROUND(I275*H275,2)</f>
        <v>0</v>
      </c>
      <c r="K275" s="194"/>
      <c r="L275" s="39"/>
      <c r="M275" s="195" t="s">
        <v>1</v>
      </c>
      <c r="N275" s="196" t="s">
        <v>38</v>
      </c>
      <c r="O275" s="71"/>
      <c r="P275" s="197">
        <f>O275*H275</f>
        <v>0</v>
      </c>
      <c r="Q275" s="197">
        <v>0</v>
      </c>
      <c r="R275" s="197">
        <f>Q275*H275</f>
        <v>0</v>
      </c>
      <c r="S275" s="197">
        <v>0</v>
      </c>
      <c r="T275" s="19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9" t="s">
        <v>134</v>
      </c>
      <c r="AT275" s="199" t="s">
        <v>130</v>
      </c>
      <c r="AU275" s="199" t="s">
        <v>83</v>
      </c>
      <c r="AY275" s="17" t="s">
        <v>128</v>
      </c>
      <c r="BE275" s="200">
        <f>IF(N275="základní",J275,0)</f>
        <v>0</v>
      </c>
      <c r="BF275" s="200">
        <f>IF(N275="snížená",J275,0)</f>
        <v>0</v>
      </c>
      <c r="BG275" s="200">
        <f>IF(N275="zákl. přenesená",J275,0)</f>
        <v>0</v>
      </c>
      <c r="BH275" s="200">
        <f>IF(N275="sníž. přenesená",J275,0)</f>
        <v>0</v>
      </c>
      <c r="BI275" s="200">
        <f>IF(N275="nulová",J275,0)</f>
        <v>0</v>
      </c>
      <c r="BJ275" s="17" t="s">
        <v>81</v>
      </c>
      <c r="BK275" s="200">
        <f>ROUND(I275*H275,2)</f>
        <v>0</v>
      </c>
      <c r="BL275" s="17" t="s">
        <v>134</v>
      </c>
      <c r="BM275" s="199" t="s">
        <v>334</v>
      </c>
    </row>
    <row r="276" spans="1:65" s="13" customFormat="1" ht="11.25">
      <c r="B276" s="201"/>
      <c r="C276" s="202"/>
      <c r="D276" s="203" t="s">
        <v>135</v>
      </c>
      <c r="E276" s="204" t="s">
        <v>1</v>
      </c>
      <c r="F276" s="205" t="s">
        <v>335</v>
      </c>
      <c r="G276" s="202"/>
      <c r="H276" s="204" t="s">
        <v>1</v>
      </c>
      <c r="I276" s="206"/>
      <c r="J276" s="202"/>
      <c r="K276" s="202"/>
      <c r="L276" s="207"/>
      <c r="M276" s="208"/>
      <c r="N276" s="209"/>
      <c r="O276" s="209"/>
      <c r="P276" s="209"/>
      <c r="Q276" s="209"/>
      <c r="R276" s="209"/>
      <c r="S276" s="209"/>
      <c r="T276" s="210"/>
      <c r="AT276" s="211" t="s">
        <v>135</v>
      </c>
      <c r="AU276" s="211" t="s">
        <v>83</v>
      </c>
      <c r="AV276" s="13" t="s">
        <v>81</v>
      </c>
      <c r="AW276" s="13" t="s">
        <v>30</v>
      </c>
      <c r="AX276" s="13" t="s">
        <v>73</v>
      </c>
      <c r="AY276" s="211" t="s">
        <v>128</v>
      </c>
    </row>
    <row r="277" spans="1:65" s="14" customFormat="1" ht="11.25">
      <c r="B277" s="212"/>
      <c r="C277" s="213"/>
      <c r="D277" s="203" t="s">
        <v>135</v>
      </c>
      <c r="E277" s="214" t="s">
        <v>1</v>
      </c>
      <c r="F277" s="215" t="s">
        <v>336</v>
      </c>
      <c r="G277" s="213"/>
      <c r="H277" s="216">
        <v>2</v>
      </c>
      <c r="I277" s="217"/>
      <c r="J277" s="213"/>
      <c r="K277" s="213"/>
      <c r="L277" s="218"/>
      <c r="M277" s="219"/>
      <c r="N277" s="220"/>
      <c r="O277" s="220"/>
      <c r="P277" s="220"/>
      <c r="Q277" s="220"/>
      <c r="R277" s="220"/>
      <c r="S277" s="220"/>
      <c r="T277" s="221"/>
      <c r="AT277" s="222" t="s">
        <v>135</v>
      </c>
      <c r="AU277" s="222" t="s">
        <v>83</v>
      </c>
      <c r="AV277" s="14" t="s">
        <v>83</v>
      </c>
      <c r="AW277" s="14" t="s">
        <v>30</v>
      </c>
      <c r="AX277" s="14" t="s">
        <v>73</v>
      </c>
      <c r="AY277" s="222" t="s">
        <v>128</v>
      </c>
    </row>
    <row r="278" spans="1:65" s="15" customFormat="1" ht="11.25">
      <c r="B278" s="223"/>
      <c r="C278" s="224"/>
      <c r="D278" s="203" t="s">
        <v>135</v>
      </c>
      <c r="E278" s="225" t="s">
        <v>1</v>
      </c>
      <c r="F278" s="226" t="s">
        <v>138</v>
      </c>
      <c r="G278" s="224"/>
      <c r="H278" s="227">
        <v>2</v>
      </c>
      <c r="I278" s="228"/>
      <c r="J278" s="224"/>
      <c r="K278" s="224"/>
      <c r="L278" s="229"/>
      <c r="M278" s="230"/>
      <c r="N278" s="231"/>
      <c r="O278" s="231"/>
      <c r="P278" s="231"/>
      <c r="Q278" s="231"/>
      <c r="R278" s="231"/>
      <c r="S278" s="231"/>
      <c r="T278" s="232"/>
      <c r="AT278" s="233" t="s">
        <v>135</v>
      </c>
      <c r="AU278" s="233" t="s">
        <v>83</v>
      </c>
      <c r="AV278" s="15" t="s">
        <v>134</v>
      </c>
      <c r="AW278" s="15" t="s">
        <v>30</v>
      </c>
      <c r="AX278" s="15" t="s">
        <v>81</v>
      </c>
      <c r="AY278" s="233" t="s">
        <v>128</v>
      </c>
    </row>
    <row r="279" spans="1:65" s="2" customFormat="1" ht="24.2" customHeight="1">
      <c r="A279" s="34"/>
      <c r="B279" s="35"/>
      <c r="C279" s="234" t="s">
        <v>225</v>
      </c>
      <c r="D279" s="234" t="s">
        <v>193</v>
      </c>
      <c r="E279" s="235" t="s">
        <v>337</v>
      </c>
      <c r="F279" s="236" t="s">
        <v>338</v>
      </c>
      <c r="G279" s="237" t="s">
        <v>141</v>
      </c>
      <c r="H279" s="238">
        <v>13.103999999999999</v>
      </c>
      <c r="I279" s="239"/>
      <c r="J279" s="240">
        <f>ROUND(I279*H279,2)</f>
        <v>0</v>
      </c>
      <c r="K279" s="241"/>
      <c r="L279" s="242"/>
      <c r="M279" s="243" t="s">
        <v>1</v>
      </c>
      <c r="N279" s="244" t="s">
        <v>38</v>
      </c>
      <c r="O279" s="71"/>
      <c r="P279" s="197">
        <f>O279*H279</f>
        <v>0</v>
      </c>
      <c r="Q279" s="197">
        <v>0</v>
      </c>
      <c r="R279" s="197">
        <f>Q279*H279</f>
        <v>0</v>
      </c>
      <c r="S279" s="197">
        <v>0</v>
      </c>
      <c r="T279" s="19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9" t="s">
        <v>152</v>
      </c>
      <c r="AT279" s="199" t="s">
        <v>193</v>
      </c>
      <c r="AU279" s="199" t="s">
        <v>83</v>
      </c>
      <c r="AY279" s="17" t="s">
        <v>128</v>
      </c>
      <c r="BE279" s="200">
        <f>IF(N279="základní",J279,0)</f>
        <v>0</v>
      </c>
      <c r="BF279" s="200">
        <f>IF(N279="snížená",J279,0)</f>
        <v>0</v>
      </c>
      <c r="BG279" s="200">
        <f>IF(N279="zákl. přenesená",J279,0)</f>
        <v>0</v>
      </c>
      <c r="BH279" s="200">
        <f>IF(N279="sníž. přenesená",J279,0)</f>
        <v>0</v>
      </c>
      <c r="BI279" s="200">
        <f>IF(N279="nulová",J279,0)</f>
        <v>0</v>
      </c>
      <c r="BJ279" s="17" t="s">
        <v>81</v>
      </c>
      <c r="BK279" s="200">
        <f>ROUND(I279*H279,2)</f>
        <v>0</v>
      </c>
      <c r="BL279" s="17" t="s">
        <v>134</v>
      </c>
      <c r="BM279" s="199" t="s">
        <v>339</v>
      </c>
    </row>
    <row r="280" spans="1:65" s="13" customFormat="1" ht="11.25">
      <c r="B280" s="201"/>
      <c r="C280" s="202"/>
      <c r="D280" s="203" t="s">
        <v>135</v>
      </c>
      <c r="E280" s="204" t="s">
        <v>1</v>
      </c>
      <c r="F280" s="205" t="s">
        <v>340</v>
      </c>
      <c r="G280" s="202"/>
      <c r="H280" s="204" t="s">
        <v>1</v>
      </c>
      <c r="I280" s="206"/>
      <c r="J280" s="202"/>
      <c r="K280" s="202"/>
      <c r="L280" s="207"/>
      <c r="M280" s="208"/>
      <c r="N280" s="209"/>
      <c r="O280" s="209"/>
      <c r="P280" s="209"/>
      <c r="Q280" s="209"/>
      <c r="R280" s="209"/>
      <c r="S280" s="209"/>
      <c r="T280" s="210"/>
      <c r="AT280" s="211" t="s">
        <v>135</v>
      </c>
      <c r="AU280" s="211" t="s">
        <v>83</v>
      </c>
      <c r="AV280" s="13" t="s">
        <v>81</v>
      </c>
      <c r="AW280" s="13" t="s">
        <v>30</v>
      </c>
      <c r="AX280" s="13" t="s">
        <v>73</v>
      </c>
      <c r="AY280" s="211" t="s">
        <v>128</v>
      </c>
    </row>
    <row r="281" spans="1:65" s="14" customFormat="1" ht="11.25">
      <c r="B281" s="212"/>
      <c r="C281" s="213"/>
      <c r="D281" s="203" t="s">
        <v>135</v>
      </c>
      <c r="E281" s="214" t="s">
        <v>1</v>
      </c>
      <c r="F281" s="215" t="s">
        <v>341</v>
      </c>
      <c r="G281" s="213"/>
      <c r="H281" s="216">
        <v>13.103999999999999</v>
      </c>
      <c r="I281" s="217"/>
      <c r="J281" s="213"/>
      <c r="K281" s="213"/>
      <c r="L281" s="218"/>
      <c r="M281" s="219"/>
      <c r="N281" s="220"/>
      <c r="O281" s="220"/>
      <c r="P281" s="220"/>
      <c r="Q281" s="220"/>
      <c r="R281" s="220"/>
      <c r="S281" s="220"/>
      <c r="T281" s="221"/>
      <c r="AT281" s="222" t="s">
        <v>135</v>
      </c>
      <c r="AU281" s="222" t="s">
        <v>83</v>
      </c>
      <c r="AV281" s="14" t="s">
        <v>83</v>
      </c>
      <c r="AW281" s="14" t="s">
        <v>30</v>
      </c>
      <c r="AX281" s="14" t="s">
        <v>73</v>
      </c>
      <c r="AY281" s="222" t="s">
        <v>128</v>
      </c>
    </row>
    <row r="282" spans="1:65" s="15" customFormat="1" ht="11.25">
      <c r="B282" s="223"/>
      <c r="C282" s="224"/>
      <c r="D282" s="203" t="s">
        <v>135</v>
      </c>
      <c r="E282" s="225" t="s">
        <v>1</v>
      </c>
      <c r="F282" s="226" t="s">
        <v>138</v>
      </c>
      <c r="G282" s="224"/>
      <c r="H282" s="227">
        <v>13.103999999999999</v>
      </c>
      <c r="I282" s="228"/>
      <c r="J282" s="224"/>
      <c r="K282" s="224"/>
      <c r="L282" s="229"/>
      <c r="M282" s="230"/>
      <c r="N282" s="231"/>
      <c r="O282" s="231"/>
      <c r="P282" s="231"/>
      <c r="Q282" s="231"/>
      <c r="R282" s="231"/>
      <c r="S282" s="231"/>
      <c r="T282" s="232"/>
      <c r="AT282" s="233" t="s">
        <v>135</v>
      </c>
      <c r="AU282" s="233" t="s">
        <v>83</v>
      </c>
      <c r="AV282" s="15" t="s">
        <v>134</v>
      </c>
      <c r="AW282" s="15" t="s">
        <v>30</v>
      </c>
      <c r="AX282" s="15" t="s">
        <v>81</v>
      </c>
      <c r="AY282" s="233" t="s">
        <v>128</v>
      </c>
    </row>
    <row r="283" spans="1:65" s="12" customFormat="1" ht="22.9" customHeight="1">
      <c r="B283" s="171"/>
      <c r="C283" s="172"/>
      <c r="D283" s="173" t="s">
        <v>72</v>
      </c>
      <c r="E283" s="185" t="s">
        <v>147</v>
      </c>
      <c r="F283" s="185" t="s">
        <v>342</v>
      </c>
      <c r="G283" s="172"/>
      <c r="H283" s="172"/>
      <c r="I283" s="175"/>
      <c r="J283" s="186">
        <f>BK283</f>
        <v>0</v>
      </c>
      <c r="K283" s="172"/>
      <c r="L283" s="177"/>
      <c r="M283" s="178"/>
      <c r="N283" s="179"/>
      <c r="O283" s="179"/>
      <c r="P283" s="180">
        <f>SUM(P284:P288)</f>
        <v>0</v>
      </c>
      <c r="Q283" s="179"/>
      <c r="R283" s="180">
        <f>SUM(R284:R288)</f>
        <v>10.512184100000001</v>
      </c>
      <c r="S283" s="179"/>
      <c r="T283" s="181">
        <f>SUM(T284:T288)</f>
        <v>11.262180000000001</v>
      </c>
      <c r="AR283" s="182" t="s">
        <v>81</v>
      </c>
      <c r="AT283" s="183" t="s">
        <v>72</v>
      </c>
      <c r="AU283" s="183" t="s">
        <v>81</v>
      </c>
      <c r="AY283" s="182" t="s">
        <v>128</v>
      </c>
      <c r="BK283" s="184">
        <f>SUM(BK284:BK288)</f>
        <v>0</v>
      </c>
    </row>
    <row r="284" spans="1:65" s="2" customFormat="1" ht="24.2" customHeight="1">
      <c r="A284" s="34"/>
      <c r="B284" s="35"/>
      <c r="C284" s="187" t="s">
        <v>343</v>
      </c>
      <c r="D284" s="187" t="s">
        <v>130</v>
      </c>
      <c r="E284" s="188" t="s">
        <v>344</v>
      </c>
      <c r="F284" s="189" t="s">
        <v>345</v>
      </c>
      <c r="G284" s="190" t="s">
        <v>133</v>
      </c>
      <c r="H284" s="191">
        <v>81.61</v>
      </c>
      <c r="I284" s="192"/>
      <c r="J284" s="193">
        <f>ROUND(I284*H284,2)</f>
        <v>0</v>
      </c>
      <c r="K284" s="194"/>
      <c r="L284" s="39"/>
      <c r="M284" s="195" t="s">
        <v>1</v>
      </c>
      <c r="N284" s="196" t="s">
        <v>38</v>
      </c>
      <c r="O284" s="71"/>
      <c r="P284" s="197">
        <f>O284*H284</f>
        <v>0</v>
      </c>
      <c r="Q284" s="197">
        <v>0.12881000000000001</v>
      </c>
      <c r="R284" s="197">
        <f>Q284*H284</f>
        <v>10.512184100000001</v>
      </c>
      <c r="S284" s="197">
        <v>0.13800000000000001</v>
      </c>
      <c r="T284" s="198">
        <f>S284*H284</f>
        <v>11.262180000000001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9" t="s">
        <v>134</v>
      </c>
      <c r="AT284" s="199" t="s">
        <v>130</v>
      </c>
      <c r="AU284" s="199" t="s">
        <v>83</v>
      </c>
      <c r="AY284" s="17" t="s">
        <v>128</v>
      </c>
      <c r="BE284" s="200">
        <f>IF(N284="základní",J284,0)</f>
        <v>0</v>
      </c>
      <c r="BF284" s="200">
        <f>IF(N284="snížená",J284,0)</f>
        <v>0</v>
      </c>
      <c r="BG284" s="200">
        <f>IF(N284="zákl. přenesená",J284,0)</f>
        <v>0</v>
      </c>
      <c r="BH284" s="200">
        <f>IF(N284="sníž. přenesená",J284,0)</f>
        <v>0</v>
      </c>
      <c r="BI284" s="200">
        <f>IF(N284="nulová",J284,0)</f>
        <v>0</v>
      </c>
      <c r="BJ284" s="17" t="s">
        <v>81</v>
      </c>
      <c r="BK284" s="200">
        <f>ROUND(I284*H284,2)</f>
        <v>0</v>
      </c>
      <c r="BL284" s="17" t="s">
        <v>134</v>
      </c>
      <c r="BM284" s="199" t="s">
        <v>346</v>
      </c>
    </row>
    <row r="285" spans="1:65" s="14" customFormat="1" ht="11.25">
      <c r="B285" s="212"/>
      <c r="C285" s="213"/>
      <c r="D285" s="203" t="s">
        <v>135</v>
      </c>
      <c r="E285" s="214" t="s">
        <v>1</v>
      </c>
      <c r="F285" s="215" t="s">
        <v>347</v>
      </c>
      <c r="G285" s="213"/>
      <c r="H285" s="216">
        <v>81.61</v>
      </c>
      <c r="I285" s="217"/>
      <c r="J285" s="213"/>
      <c r="K285" s="213"/>
      <c r="L285" s="218"/>
      <c r="M285" s="219"/>
      <c r="N285" s="220"/>
      <c r="O285" s="220"/>
      <c r="P285" s="220"/>
      <c r="Q285" s="220"/>
      <c r="R285" s="220"/>
      <c r="S285" s="220"/>
      <c r="T285" s="221"/>
      <c r="AT285" s="222" t="s">
        <v>135</v>
      </c>
      <c r="AU285" s="222" t="s">
        <v>83</v>
      </c>
      <c r="AV285" s="14" t="s">
        <v>83</v>
      </c>
      <c r="AW285" s="14" t="s">
        <v>30</v>
      </c>
      <c r="AX285" s="14" t="s">
        <v>81</v>
      </c>
      <c r="AY285" s="222" t="s">
        <v>128</v>
      </c>
    </row>
    <row r="286" spans="1:65" s="2" customFormat="1" ht="24.2" customHeight="1">
      <c r="A286" s="34"/>
      <c r="B286" s="35"/>
      <c r="C286" s="187" t="s">
        <v>348</v>
      </c>
      <c r="D286" s="187" t="s">
        <v>130</v>
      </c>
      <c r="E286" s="188" t="s">
        <v>349</v>
      </c>
      <c r="F286" s="189" t="s">
        <v>350</v>
      </c>
      <c r="G286" s="190" t="s">
        <v>203</v>
      </c>
      <c r="H286" s="191">
        <v>80</v>
      </c>
      <c r="I286" s="192"/>
      <c r="J286" s="193">
        <f>ROUND(I286*H286,2)</f>
        <v>0</v>
      </c>
      <c r="K286" s="194"/>
      <c r="L286" s="39"/>
      <c r="M286" s="195" t="s">
        <v>1</v>
      </c>
      <c r="N286" s="196" t="s">
        <v>38</v>
      </c>
      <c r="O286" s="71"/>
      <c r="P286" s="197">
        <f>O286*H286</f>
        <v>0</v>
      </c>
      <c r="Q286" s="197">
        <v>0</v>
      </c>
      <c r="R286" s="197">
        <f>Q286*H286</f>
        <v>0</v>
      </c>
      <c r="S286" s="197">
        <v>0</v>
      </c>
      <c r="T286" s="19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9" t="s">
        <v>134</v>
      </c>
      <c r="AT286" s="199" t="s">
        <v>130</v>
      </c>
      <c r="AU286" s="199" t="s">
        <v>83</v>
      </c>
      <c r="AY286" s="17" t="s">
        <v>128</v>
      </c>
      <c r="BE286" s="200">
        <f>IF(N286="základní",J286,0)</f>
        <v>0</v>
      </c>
      <c r="BF286" s="200">
        <f>IF(N286="snížená",J286,0)</f>
        <v>0</v>
      </c>
      <c r="BG286" s="200">
        <f>IF(N286="zákl. přenesená",J286,0)</f>
        <v>0</v>
      </c>
      <c r="BH286" s="200">
        <f>IF(N286="sníž. přenesená",J286,0)</f>
        <v>0</v>
      </c>
      <c r="BI286" s="200">
        <f>IF(N286="nulová",J286,0)</f>
        <v>0</v>
      </c>
      <c r="BJ286" s="17" t="s">
        <v>81</v>
      </c>
      <c r="BK286" s="200">
        <f>ROUND(I286*H286,2)</f>
        <v>0</v>
      </c>
      <c r="BL286" s="17" t="s">
        <v>134</v>
      </c>
      <c r="BM286" s="199" t="s">
        <v>351</v>
      </c>
    </row>
    <row r="287" spans="1:65" s="14" customFormat="1" ht="22.5">
      <c r="B287" s="212"/>
      <c r="C287" s="213"/>
      <c r="D287" s="203" t="s">
        <v>135</v>
      </c>
      <c r="E287" s="214" t="s">
        <v>1</v>
      </c>
      <c r="F287" s="215" t="s">
        <v>352</v>
      </c>
      <c r="G287" s="213"/>
      <c r="H287" s="216">
        <v>80</v>
      </c>
      <c r="I287" s="217"/>
      <c r="J287" s="213"/>
      <c r="K287" s="213"/>
      <c r="L287" s="218"/>
      <c r="M287" s="219"/>
      <c r="N287" s="220"/>
      <c r="O287" s="220"/>
      <c r="P287" s="220"/>
      <c r="Q287" s="220"/>
      <c r="R287" s="220"/>
      <c r="S287" s="220"/>
      <c r="T287" s="221"/>
      <c r="AT287" s="222" t="s">
        <v>135</v>
      </c>
      <c r="AU287" s="222" t="s">
        <v>83</v>
      </c>
      <c r="AV287" s="14" t="s">
        <v>83</v>
      </c>
      <c r="AW287" s="14" t="s">
        <v>30</v>
      </c>
      <c r="AX287" s="14" t="s">
        <v>73</v>
      </c>
      <c r="AY287" s="222" t="s">
        <v>128</v>
      </c>
    </row>
    <row r="288" spans="1:65" s="15" customFormat="1" ht="11.25">
      <c r="B288" s="223"/>
      <c r="C288" s="224"/>
      <c r="D288" s="203" t="s">
        <v>135</v>
      </c>
      <c r="E288" s="225" t="s">
        <v>1</v>
      </c>
      <c r="F288" s="226" t="s">
        <v>138</v>
      </c>
      <c r="G288" s="224"/>
      <c r="H288" s="227">
        <v>80</v>
      </c>
      <c r="I288" s="228"/>
      <c r="J288" s="224"/>
      <c r="K288" s="224"/>
      <c r="L288" s="229"/>
      <c r="M288" s="230"/>
      <c r="N288" s="231"/>
      <c r="O288" s="231"/>
      <c r="P288" s="231"/>
      <c r="Q288" s="231"/>
      <c r="R288" s="231"/>
      <c r="S288" s="231"/>
      <c r="T288" s="232"/>
      <c r="AT288" s="233" t="s">
        <v>135</v>
      </c>
      <c r="AU288" s="233" t="s">
        <v>83</v>
      </c>
      <c r="AV288" s="15" t="s">
        <v>134</v>
      </c>
      <c r="AW288" s="15" t="s">
        <v>30</v>
      </c>
      <c r="AX288" s="15" t="s">
        <v>81</v>
      </c>
      <c r="AY288" s="233" t="s">
        <v>128</v>
      </c>
    </row>
    <row r="289" spans="1:65" s="12" customFormat="1" ht="22.9" customHeight="1">
      <c r="B289" s="171"/>
      <c r="C289" s="172"/>
      <c r="D289" s="173" t="s">
        <v>72</v>
      </c>
      <c r="E289" s="185" t="s">
        <v>177</v>
      </c>
      <c r="F289" s="185" t="s">
        <v>353</v>
      </c>
      <c r="G289" s="172"/>
      <c r="H289" s="172"/>
      <c r="I289" s="175"/>
      <c r="J289" s="186">
        <f>BK289</f>
        <v>0</v>
      </c>
      <c r="K289" s="172"/>
      <c r="L289" s="177"/>
      <c r="M289" s="178"/>
      <c r="N289" s="179"/>
      <c r="O289" s="179"/>
      <c r="P289" s="180">
        <f>SUM(P290:P373)</f>
        <v>0</v>
      </c>
      <c r="Q289" s="179"/>
      <c r="R289" s="180">
        <f>SUM(R290:R373)</f>
        <v>2.50285</v>
      </c>
      <c r="S289" s="179"/>
      <c r="T289" s="181">
        <f>SUM(T290:T373)</f>
        <v>7.4880000000000004</v>
      </c>
      <c r="AR289" s="182" t="s">
        <v>81</v>
      </c>
      <c r="AT289" s="183" t="s">
        <v>72</v>
      </c>
      <c r="AU289" s="183" t="s">
        <v>81</v>
      </c>
      <c r="AY289" s="182" t="s">
        <v>128</v>
      </c>
      <c r="BK289" s="184">
        <f>SUM(BK290:BK373)</f>
        <v>0</v>
      </c>
    </row>
    <row r="290" spans="1:65" s="2" customFormat="1" ht="24.2" customHeight="1">
      <c r="A290" s="34"/>
      <c r="B290" s="35"/>
      <c r="C290" s="187" t="s">
        <v>231</v>
      </c>
      <c r="D290" s="187" t="s">
        <v>130</v>
      </c>
      <c r="E290" s="188" t="s">
        <v>354</v>
      </c>
      <c r="F290" s="189" t="s">
        <v>355</v>
      </c>
      <c r="G290" s="190" t="s">
        <v>253</v>
      </c>
      <c r="H290" s="191">
        <v>2</v>
      </c>
      <c r="I290" s="192"/>
      <c r="J290" s="193">
        <f>ROUND(I290*H290,2)</f>
        <v>0</v>
      </c>
      <c r="K290" s="194"/>
      <c r="L290" s="39"/>
      <c r="M290" s="195" t="s">
        <v>1</v>
      </c>
      <c r="N290" s="196" t="s">
        <v>38</v>
      </c>
      <c r="O290" s="71"/>
      <c r="P290" s="197">
        <f>O290*H290</f>
        <v>0</v>
      </c>
      <c r="Q290" s="197">
        <v>0</v>
      </c>
      <c r="R290" s="197">
        <f>Q290*H290</f>
        <v>0</v>
      </c>
      <c r="S290" s="197">
        <v>0</v>
      </c>
      <c r="T290" s="19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9" t="s">
        <v>134</v>
      </c>
      <c r="AT290" s="199" t="s">
        <v>130</v>
      </c>
      <c r="AU290" s="199" t="s">
        <v>83</v>
      </c>
      <c r="AY290" s="17" t="s">
        <v>128</v>
      </c>
      <c r="BE290" s="200">
        <f>IF(N290="základní",J290,0)</f>
        <v>0</v>
      </c>
      <c r="BF290" s="200">
        <f>IF(N290="snížená",J290,0)</f>
        <v>0</v>
      </c>
      <c r="BG290" s="200">
        <f>IF(N290="zákl. přenesená",J290,0)</f>
        <v>0</v>
      </c>
      <c r="BH290" s="200">
        <f>IF(N290="sníž. přenesená",J290,0)</f>
        <v>0</v>
      </c>
      <c r="BI290" s="200">
        <f>IF(N290="nulová",J290,0)</f>
        <v>0</v>
      </c>
      <c r="BJ290" s="17" t="s">
        <v>81</v>
      </c>
      <c r="BK290" s="200">
        <f>ROUND(I290*H290,2)</f>
        <v>0</v>
      </c>
      <c r="BL290" s="17" t="s">
        <v>134</v>
      </c>
      <c r="BM290" s="199" t="s">
        <v>356</v>
      </c>
    </row>
    <row r="291" spans="1:65" s="13" customFormat="1" ht="11.25">
      <c r="B291" s="201"/>
      <c r="C291" s="202"/>
      <c r="D291" s="203" t="s">
        <v>135</v>
      </c>
      <c r="E291" s="204" t="s">
        <v>1</v>
      </c>
      <c r="F291" s="205" t="s">
        <v>329</v>
      </c>
      <c r="G291" s="202"/>
      <c r="H291" s="204" t="s">
        <v>1</v>
      </c>
      <c r="I291" s="206"/>
      <c r="J291" s="202"/>
      <c r="K291" s="202"/>
      <c r="L291" s="207"/>
      <c r="M291" s="208"/>
      <c r="N291" s="209"/>
      <c r="O291" s="209"/>
      <c r="P291" s="209"/>
      <c r="Q291" s="209"/>
      <c r="R291" s="209"/>
      <c r="S291" s="209"/>
      <c r="T291" s="210"/>
      <c r="AT291" s="211" t="s">
        <v>135</v>
      </c>
      <c r="AU291" s="211" t="s">
        <v>83</v>
      </c>
      <c r="AV291" s="13" t="s">
        <v>81</v>
      </c>
      <c r="AW291" s="13" t="s">
        <v>30</v>
      </c>
      <c r="AX291" s="13" t="s">
        <v>73</v>
      </c>
      <c r="AY291" s="211" t="s">
        <v>128</v>
      </c>
    </row>
    <row r="292" spans="1:65" s="14" customFormat="1" ht="11.25">
      <c r="B292" s="212"/>
      <c r="C292" s="213"/>
      <c r="D292" s="203" t="s">
        <v>135</v>
      </c>
      <c r="E292" s="214" t="s">
        <v>1</v>
      </c>
      <c r="F292" s="215" t="s">
        <v>357</v>
      </c>
      <c r="G292" s="213"/>
      <c r="H292" s="216">
        <v>2</v>
      </c>
      <c r="I292" s="217"/>
      <c r="J292" s="213"/>
      <c r="K292" s="213"/>
      <c r="L292" s="218"/>
      <c r="M292" s="219"/>
      <c r="N292" s="220"/>
      <c r="O292" s="220"/>
      <c r="P292" s="220"/>
      <c r="Q292" s="220"/>
      <c r="R292" s="220"/>
      <c r="S292" s="220"/>
      <c r="T292" s="221"/>
      <c r="AT292" s="222" t="s">
        <v>135</v>
      </c>
      <c r="AU292" s="222" t="s">
        <v>83</v>
      </c>
      <c r="AV292" s="14" t="s">
        <v>83</v>
      </c>
      <c r="AW292" s="14" t="s">
        <v>30</v>
      </c>
      <c r="AX292" s="14" t="s">
        <v>73</v>
      </c>
      <c r="AY292" s="222" t="s">
        <v>128</v>
      </c>
    </row>
    <row r="293" spans="1:65" s="15" customFormat="1" ht="11.25">
      <c r="B293" s="223"/>
      <c r="C293" s="224"/>
      <c r="D293" s="203" t="s">
        <v>135</v>
      </c>
      <c r="E293" s="225" t="s">
        <v>1</v>
      </c>
      <c r="F293" s="226" t="s">
        <v>138</v>
      </c>
      <c r="G293" s="224"/>
      <c r="H293" s="227">
        <v>2</v>
      </c>
      <c r="I293" s="228"/>
      <c r="J293" s="224"/>
      <c r="K293" s="224"/>
      <c r="L293" s="229"/>
      <c r="M293" s="230"/>
      <c r="N293" s="231"/>
      <c r="O293" s="231"/>
      <c r="P293" s="231"/>
      <c r="Q293" s="231"/>
      <c r="R293" s="231"/>
      <c r="S293" s="231"/>
      <c r="T293" s="232"/>
      <c r="AT293" s="233" t="s">
        <v>135</v>
      </c>
      <c r="AU293" s="233" t="s">
        <v>83</v>
      </c>
      <c r="AV293" s="15" t="s">
        <v>134</v>
      </c>
      <c r="AW293" s="15" t="s">
        <v>30</v>
      </c>
      <c r="AX293" s="15" t="s">
        <v>81</v>
      </c>
      <c r="AY293" s="233" t="s">
        <v>128</v>
      </c>
    </row>
    <row r="294" spans="1:65" s="2" customFormat="1" ht="14.45" customHeight="1">
      <c r="A294" s="34"/>
      <c r="B294" s="35"/>
      <c r="C294" s="234" t="s">
        <v>358</v>
      </c>
      <c r="D294" s="234" t="s">
        <v>193</v>
      </c>
      <c r="E294" s="235" t="s">
        <v>359</v>
      </c>
      <c r="F294" s="236" t="s">
        <v>360</v>
      </c>
      <c r="G294" s="237" t="s">
        <v>253</v>
      </c>
      <c r="H294" s="238">
        <v>2</v>
      </c>
      <c r="I294" s="239"/>
      <c r="J294" s="240">
        <f>ROUND(I294*H294,2)</f>
        <v>0</v>
      </c>
      <c r="K294" s="241"/>
      <c r="L294" s="242"/>
      <c r="M294" s="243" t="s">
        <v>1</v>
      </c>
      <c r="N294" s="244" t="s">
        <v>38</v>
      </c>
      <c r="O294" s="71"/>
      <c r="P294" s="197">
        <f>O294*H294</f>
        <v>0</v>
      </c>
      <c r="Q294" s="197">
        <v>0</v>
      </c>
      <c r="R294" s="197">
        <f>Q294*H294</f>
        <v>0</v>
      </c>
      <c r="S294" s="197">
        <v>0</v>
      </c>
      <c r="T294" s="19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9" t="s">
        <v>152</v>
      </c>
      <c r="AT294" s="199" t="s">
        <v>193</v>
      </c>
      <c r="AU294" s="199" t="s">
        <v>83</v>
      </c>
      <c r="AY294" s="17" t="s">
        <v>128</v>
      </c>
      <c r="BE294" s="200">
        <f>IF(N294="základní",J294,0)</f>
        <v>0</v>
      </c>
      <c r="BF294" s="200">
        <f>IF(N294="snížená",J294,0)</f>
        <v>0</v>
      </c>
      <c r="BG294" s="200">
        <f>IF(N294="zákl. přenesená",J294,0)</f>
        <v>0</v>
      </c>
      <c r="BH294" s="200">
        <f>IF(N294="sníž. přenesená",J294,0)</f>
        <v>0</v>
      </c>
      <c r="BI294" s="200">
        <f>IF(N294="nulová",J294,0)</f>
        <v>0</v>
      </c>
      <c r="BJ294" s="17" t="s">
        <v>81</v>
      </c>
      <c r="BK294" s="200">
        <f>ROUND(I294*H294,2)</f>
        <v>0</v>
      </c>
      <c r="BL294" s="17" t="s">
        <v>134</v>
      </c>
      <c r="BM294" s="199" t="s">
        <v>361</v>
      </c>
    </row>
    <row r="295" spans="1:65" s="2" customFormat="1" ht="24.2" customHeight="1">
      <c r="A295" s="34"/>
      <c r="B295" s="35"/>
      <c r="C295" s="187" t="s">
        <v>236</v>
      </c>
      <c r="D295" s="187" t="s">
        <v>130</v>
      </c>
      <c r="E295" s="188" t="s">
        <v>362</v>
      </c>
      <c r="F295" s="189" t="s">
        <v>363</v>
      </c>
      <c r="G295" s="190" t="s">
        <v>253</v>
      </c>
      <c r="H295" s="191">
        <v>2</v>
      </c>
      <c r="I295" s="192"/>
      <c r="J295" s="193">
        <f>ROUND(I295*H295,2)</f>
        <v>0</v>
      </c>
      <c r="K295" s="194"/>
      <c r="L295" s="39"/>
      <c r="M295" s="195" t="s">
        <v>1</v>
      </c>
      <c r="N295" s="196" t="s">
        <v>38</v>
      </c>
      <c r="O295" s="71"/>
      <c r="P295" s="197">
        <f>O295*H295</f>
        <v>0</v>
      </c>
      <c r="Q295" s="197">
        <v>0</v>
      </c>
      <c r="R295" s="197">
        <f>Q295*H295</f>
        <v>0</v>
      </c>
      <c r="S295" s="197">
        <v>0</v>
      </c>
      <c r="T295" s="19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9" t="s">
        <v>134</v>
      </c>
      <c r="AT295" s="199" t="s">
        <v>130</v>
      </c>
      <c r="AU295" s="199" t="s">
        <v>83</v>
      </c>
      <c r="AY295" s="17" t="s">
        <v>128</v>
      </c>
      <c r="BE295" s="200">
        <f>IF(N295="základní",J295,0)</f>
        <v>0</v>
      </c>
      <c r="BF295" s="200">
        <f>IF(N295="snížená",J295,0)</f>
        <v>0</v>
      </c>
      <c r="BG295" s="200">
        <f>IF(N295="zákl. přenesená",J295,0)</f>
        <v>0</v>
      </c>
      <c r="BH295" s="200">
        <f>IF(N295="sníž. přenesená",J295,0)</f>
        <v>0</v>
      </c>
      <c r="BI295" s="200">
        <f>IF(N295="nulová",J295,0)</f>
        <v>0</v>
      </c>
      <c r="BJ295" s="17" t="s">
        <v>81</v>
      </c>
      <c r="BK295" s="200">
        <f>ROUND(I295*H295,2)</f>
        <v>0</v>
      </c>
      <c r="BL295" s="17" t="s">
        <v>134</v>
      </c>
      <c r="BM295" s="199" t="s">
        <v>364</v>
      </c>
    </row>
    <row r="296" spans="1:65" s="2" customFormat="1" ht="14.45" customHeight="1">
      <c r="A296" s="34"/>
      <c r="B296" s="35"/>
      <c r="C296" s="234" t="s">
        <v>365</v>
      </c>
      <c r="D296" s="234" t="s">
        <v>193</v>
      </c>
      <c r="E296" s="235" t="s">
        <v>366</v>
      </c>
      <c r="F296" s="236" t="s">
        <v>367</v>
      </c>
      <c r="G296" s="237" t="s">
        <v>253</v>
      </c>
      <c r="H296" s="238">
        <v>2</v>
      </c>
      <c r="I296" s="239"/>
      <c r="J296" s="240">
        <f>ROUND(I296*H296,2)</f>
        <v>0</v>
      </c>
      <c r="K296" s="241"/>
      <c r="L296" s="242"/>
      <c r="M296" s="243" t="s">
        <v>1</v>
      </c>
      <c r="N296" s="244" t="s">
        <v>38</v>
      </c>
      <c r="O296" s="71"/>
      <c r="P296" s="197">
        <f>O296*H296</f>
        <v>0</v>
      </c>
      <c r="Q296" s="197">
        <v>0</v>
      </c>
      <c r="R296" s="197">
        <f>Q296*H296</f>
        <v>0</v>
      </c>
      <c r="S296" s="197">
        <v>0</v>
      </c>
      <c r="T296" s="19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9" t="s">
        <v>152</v>
      </c>
      <c r="AT296" s="199" t="s">
        <v>193</v>
      </c>
      <c r="AU296" s="199" t="s">
        <v>83</v>
      </c>
      <c r="AY296" s="17" t="s">
        <v>128</v>
      </c>
      <c r="BE296" s="200">
        <f>IF(N296="základní",J296,0)</f>
        <v>0</v>
      </c>
      <c r="BF296" s="200">
        <f>IF(N296="snížená",J296,0)</f>
        <v>0</v>
      </c>
      <c r="BG296" s="200">
        <f>IF(N296="zákl. přenesená",J296,0)</f>
        <v>0</v>
      </c>
      <c r="BH296" s="200">
        <f>IF(N296="sníž. přenesená",J296,0)</f>
        <v>0</v>
      </c>
      <c r="BI296" s="200">
        <f>IF(N296="nulová",J296,0)</f>
        <v>0</v>
      </c>
      <c r="BJ296" s="17" t="s">
        <v>81</v>
      </c>
      <c r="BK296" s="200">
        <f>ROUND(I296*H296,2)</f>
        <v>0</v>
      </c>
      <c r="BL296" s="17" t="s">
        <v>134</v>
      </c>
      <c r="BM296" s="199" t="s">
        <v>368</v>
      </c>
    </row>
    <row r="297" spans="1:65" s="2" customFormat="1" ht="24.2" customHeight="1">
      <c r="A297" s="34"/>
      <c r="B297" s="35"/>
      <c r="C297" s="187" t="s">
        <v>369</v>
      </c>
      <c r="D297" s="187" t="s">
        <v>130</v>
      </c>
      <c r="E297" s="188" t="s">
        <v>370</v>
      </c>
      <c r="F297" s="189" t="s">
        <v>371</v>
      </c>
      <c r="G297" s="190" t="s">
        <v>203</v>
      </c>
      <c r="H297" s="191">
        <v>117</v>
      </c>
      <c r="I297" s="192"/>
      <c r="J297" s="193">
        <f>ROUND(I297*H297,2)</f>
        <v>0</v>
      </c>
      <c r="K297" s="194"/>
      <c r="L297" s="39"/>
      <c r="M297" s="195" t="s">
        <v>1</v>
      </c>
      <c r="N297" s="196" t="s">
        <v>38</v>
      </c>
      <c r="O297" s="71"/>
      <c r="P297" s="197">
        <f>O297*H297</f>
        <v>0</v>
      </c>
      <c r="Q297" s="197">
        <v>0</v>
      </c>
      <c r="R297" s="197">
        <f>Q297*H297</f>
        <v>0</v>
      </c>
      <c r="S297" s="197">
        <v>6.4000000000000001E-2</v>
      </c>
      <c r="T297" s="198">
        <f>S297*H297</f>
        <v>7.4880000000000004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9" t="s">
        <v>134</v>
      </c>
      <c r="AT297" s="199" t="s">
        <v>130</v>
      </c>
      <c r="AU297" s="199" t="s">
        <v>83</v>
      </c>
      <c r="AY297" s="17" t="s">
        <v>128</v>
      </c>
      <c r="BE297" s="200">
        <f>IF(N297="základní",J297,0)</f>
        <v>0</v>
      </c>
      <c r="BF297" s="200">
        <f>IF(N297="snížená",J297,0)</f>
        <v>0</v>
      </c>
      <c r="BG297" s="200">
        <f>IF(N297="zákl. přenesená",J297,0)</f>
        <v>0</v>
      </c>
      <c r="BH297" s="200">
        <f>IF(N297="sníž. přenesená",J297,0)</f>
        <v>0</v>
      </c>
      <c r="BI297" s="200">
        <f>IF(N297="nulová",J297,0)</f>
        <v>0</v>
      </c>
      <c r="BJ297" s="17" t="s">
        <v>81</v>
      </c>
      <c r="BK297" s="200">
        <f>ROUND(I297*H297,2)</f>
        <v>0</v>
      </c>
      <c r="BL297" s="17" t="s">
        <v>134</v>
      </c>
      <c r="BM297" s="199" t="s">
        <v>372</v>
      </c>
    </row>
    <row r="298" spans="1:65" s="2" customFormat="1" ht="24.2" customHeight="1">
      <c r="A298" s="34"/>
      <c r="B298" s="35"/>
      <c r="C298" s="187" t="s">
        <v>373</v>
      </c>
      <c r="D298" s="187" t="s">
        <v>130</v>
      </c>
      <c r="E298" s="188" t="s">
        <v>374</v>
      </c>
      <c r="F298" s="189" t="s">
        <v>375</v>
      </c>
      <c r="G298" s="190" t="s">
        <v>203</v>
      </c>
      <c r="H298" s="191">
        <v>40</v>
      </c>
      <c r="I298" s="192"/>
      <c r="J298" s="193">
        <f>ROUND(I298*H298,2)</f>
        <v>0</v>
      </c>
      <c r="K298" s="194"/>
      <c r="L298" s="39"/>
      <c r="M298" s="195" t="s">
        <v>1</v>
      </c>
      <c r="N298" s="196" t="s">
        <v>38</v>
      </c>
      <c r="O298" s="71"/>
      <c r="P298" s="197">
        <f>O298*H298</f>
        <v>0</v>
      </c>
      <c r="Q298" s="197">
        <v>5.4239999999999997E-2</v>
      </c>
      <c r="R298" s="197">
        <f>Q298*H298</f>
        <v>2.1696</v>
      </c>
      <c r="S298" s="197">
        <v>0</v>
      </c>
      <c r="T298" s="19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9" t="s">
        <v>134</v>
      </c>
      <c r="AT298" s="199" t="s">
        <v>130</v>
      </c>
      <c r="AU298" s="199" t="s">
        <v>83</v>
      </c>
      <c r="AY298" s="17" t="s">
        <v>128</v>
      </c>
      <c r="BE298" s="200">
        <f>IF(N298="základní",J298,0)</f>
        <v>0</v>
      </c>
      <c r="BF298" s="200">
        <f>IF(N298="snížená",J298,0)</f>
        <v>0</v>
      </c>
      <c r="BG298" s="200">
        <f>IF(N298="zákl. přenesená",J298,0)</f>
        <v>0</v>
      </c>
      <c r="BH298" s="200">
        <f>IF(N298="sníž. přenesená",J298,0)</f>
        <v>0</v>
      </c>
      <c r="BI298" s="200">
        <f>IF(N298="nulová",J298,0)</f>
        <v>0</v>
      </c>
      <c r="BJ298" s="17" t="s">
        <v>81</v>
      </c>
      <c r="BK298" s="200">
        <f>ROUND(I298*H298,2)</f>
        <v>0</v>
      </c>
      <c r="BL298" s="17" t="s">
        <v>134</v>
      </c>
      <c r="BM298" s="199" t="s">
        <v>376</v>
      </c>
    </row>
    <row r="299" spans="1:65" s="14" customFormat="1" ht="11.25">
      <c r="B299" s="212"/>
      <c r="C299" s="213"/>
      <c r="D299" s="203" t="s">
        <v>135</v>
      </c>
      <c r="E299" s="214" t="s">
        <v>1</v>
      </c>
      <c r="F299" s="215" t="s">
        <v>377</v>
      </c>
      <c r="G299" s="213"/>
      <c r="H299" s="216">
        <v>40</v>
      </c>
      <c r="I299" s="217"/>
      <c r="J299" s="213"/>
      <c r="K299" s="213"/>
      <c r="L299" s="218"/>
      <c r="M299" s="219"/>
      <c r="N299" s="220"/>
      <c r="O299" s="220"/>
      <c r="P299" s="220"/>
      <c r="Q299" s="220"/>
      <c r="R299" s="220"/>
      <c r="S299" s="220"/>
      <c r="T299" s="221"/>
      <c r="AT299" s="222" t="s">
        <v>135</v>
      </c>
      <c r="AU299" s="222" t="s">
        <v>83</v>
      </c>
      <c r="AV299" s="14" t="s">
        <v>83</v>
      </c>
      <c r="AW299" s="14" t="s">
        <v>30</v>
      </c>
      <c r="AX299" s="14" t="s">
        <v>81</v>
      </c>
      <c r="AY299" s="222" t="s">
        <v>128</v>
      </c>
    </row>
    <row r="300" spans="1:65" s="2" customFormat="1" ht="24.2" customHeight="1">
      <c r="A300" s="34"/>
      <c r="B300" s="35"/>
      <c r="C300" s="187" t="s">
        <v>378</v>
      </c>
      <c r="D300" s="187" t="s">
        <v>130</v>
      </c>
      <c r="E300" s="188" t="s">
        <v>379</v>
      </c>
      <c r="F300" s="189" t="s">
        <v>380</v>
      </c>
      <c r="G300" s="190" t="s">
        <v>203</v>
      </c>
      <c r="H300" s="191">
        <v>117</v>
      </c>
      <c r="I300" s="192"/>
      <c r="J300" s="193">
        <f>ROUND(I300*H300,2)</f>
        <v>0</v>
      </c>
      <c r="K300" s="194"/>
      <c r="L300" s="39"/>
      <c r="M300" s="195" t="s">
        <v>1</v>
      </c>
      <c r="N300" s="196" t="s">
        <v>38</v>
      </c>
      <c r="O300" s="71"/>
      <c r="P300" s="197">
        <f>O300*H300</f>
        <v>0</v>
      </c>
      <c r="Q300" s="197">
        <v>2.2499999999999998E-3</v>
      </c>
      <c r="R300" s="197">
        <f>Q300*H300</f>
        <v>0.26324999999999998</v>
      </c>
      <c r="S300" s="197">
        <v>0</v>
      </c>
      <c r="T300" s="19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9" t="s">
        <v>134</v>
      </c>
      <c r="AT300" s="199" t="s">
        <v>130</v>
      </c>
      <c r="AU300" s="199" t="s">
        <v>83</v>
      </c>
      <c r="AY300" s="17" t="s">
        <v>128</v>
      </c>
      <c r="BE300" s="200">
        <f>IF(N300="základní",J300,0)</f>
        <v>0</v>
      </c>
      <c r="BF300" s="200">
        <f>IF(N300="snížená",J300,0)</f>
        <v>0</v>
      </c>
      <c r="BG300" s="200">
        <f>IF(N300="zákl. přenesená",J300,0)</f>
        <v>0</v>
      </c>
      <c r="BH300" s="200">
        <f>IF(N300="sníž. přenesená",J300,0)</f>
        <v>0</v>
      </c>
      <c r="BI300" s="200">
        <f>IF(N300="nulová",J300,0)</f>
        <v>0</v>
      </c>
      <c r="BJ300" s="17" t="s">
        <v>81</v>
      </c>
      <c r="BK300" s="200">
        <f>ROUND(I300*H300,2)</f>
        <v>0</v>
      </c>
      <c r="BL300" s="17" t="s">
        <v>134</v>
      </c>
      <c r="BM300" s="199" t="s">
        <v>381</v>
      </c>
    </row>
    <row r="301" spans="1:65" s="14" customFormat="1" ht="22.5">
      <c r="B301" s="212"/>
      <c r="C301" s="213"/>
      <c r="D301" s="203" t="s">
        <v>135</v>
      </c>
      <c r="E301" s="214" t="s">
        <v>1</v>
      </c>
      <c r="F301" s="215" t="s">
        <v>382</v>
      </c>
      <c r="G301" s="213"/>
      <c r="H301" s="216">
        <v>117</v>
      </c>
      <c r="I301" s="217"/>
      <c r="J301" s="213"/>
      <c r="K301" s="213"/>
      <c r="L301" s="218"/>
      <c r="M301" s="219"/>
      <c r="N301" s="220"/>
      <c r="O301" s="220"/>
      <c r="P301" s="220"/>
      <c r="Q301" s="220"/>
      <c r="R301" s="220"/>
      <c r="S301" s="220"/>
      <c r="T301" s="221"/>
      <c r="AT301" s="222" t="s">
        <v>135</v>
      </c>
      <c r="AU301" s="222" t="s">
        <v>83</v>
      </c>
      <c r="AV301" s="14" t="s">
        <v>83</v>
      </c>
      <c r="AW301" s="14" t="s">
        <v>30</v>
      </c>
      <c r="AX301" s="14" t="s">
        <v>81</v>
      </c>
      <c r="AY301" s="222" t="s">
        <v>128</v>
      </c>
    </row>
    <row r="302" spans="1:65" s="2" customFormat="1" ht="24.2" customHeight="1">
      <c r="A302" s="34"/>
      <c r="B302" s="35"/>
      <c r="C302" s="234" t="s">
        <v>383</v>
      </c>
      <c r="D302" s="234" t="s">
        <v>193</v>
      </c>
      <c r="E302" s="235" t="s">
        <v>384</v>
      </c>
      <c r="F302" s="236" t="s">
        <v>385</v>
      </c>
      <c r="G302" s="237" t="s">
        <v>180</v>
      </c>
      <c r="H302" s="238">
        <v>7.0000000000000007E-2</v>
      </c>
      <c r="I302" s="239"/>
      <c r="J302" s="240">
        <f>ROUND(I302*H302,2)</f>
        <v>0</v>
      </c>
      <c r="K302" s="241"/>
      <c r="L302" s="242"/>
      <c r="M302" s="243" t="s">
        <v>1</v>
      </c>
      <c r="N302" s="244" t="s">
        <v>38</v>
      </c>
      <c r="O302" s="71"/>
      <c r="P302" s="197">
        <f>O302*H302</f>
        <v>0</v>
      </c>
      <c r="Q302" s="197">
        <v>1</v>
      </c>
      <c r="R302" s="197">
        <f>Q302*H302</f>
        <v>7.0000000000000007E-2</v>
      </c>
      <c r="S302" s="197">
        <v>0</v>
      </c>
      <c r="T302" s="19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9" t="s">
        <v>152</v>
      </c>
      <c r="AT302" s="199" t="s">
        <v>193</v>
      </c>
      <c r="AU302" s="199" t="s">
        <v>83</v>
      </c>
      <c r="AY302" s="17" t="s">
        <v>128</v>
      </c>
      <c r="BE302" s="200">
        <f>IF(N302="základní",J302,0)</f>
        <v>0</v>
      </c>
      <c r="BF302" s="200">
        <f>IF(N302="snížená",J302,0)</f>
        <v>0</v>
      </c>
      <c r="BG302" s="200">
        <f>IF(N302="zákl. přenesená",J302,0)</f>
        <v>0</v>
      </c>
      <c r="BH302" s="200">
        <f>IF(N302="sníž. přenesená",J302,0)</f>
        <v>0</v>
      </c>
      <c r="BI302" s="200">
        <f>IF(N302="nulová",J302,0)</f>
        <v>0</v>
      </c>
      <c r="BJ302" s="17" t="s">
        <v>81</v>
      </c>
      <c r="BK302" s="200">
        <f>ROUND(I302*H302,2)</f>
        <v>0</v>
      </c>
      <c r="BL302" s="17" t="s">
        <v>134</v>
      </c>
      <c r="BM302" s="199" t="s">
        <v>386</v>
      </c>
    </row>
    <row r="303" spans="1:65" s="13" customFormat="1" ht="11.25">
      <c r="B303" s="201"/>
      <c r="C303" s="202"/>
      <c r="D303" s="203" t="s">
        <v>135</v>
      </c>
      <c r="E303" s="204" t="s">
        <v>1</v>
      </c>
      <c r="F303" s="205" t="s">
        <v>387</v>
      </c>
      <c r="G303" s="202"/>
      <c r="H303" s="204" t="s">
        <v>1</v>
      </c>
      <c r="I303" s="206"/>
      <c r="J303" s="202"/>
      <c r="K303" s="202"/>
      <c r="L303" s="207"/>
      <c r="M303" s="208"/>
      <c r="N303" s="209"/>
      <c r="O303" s="209"/>
      <c r="P303" s="209"/>
      <c r="Q303" s="209"/>
      <c r="R303" s="209"/>
      <c r="S303" s="209"/>
      <c r="T303" s="210"/>
      <c r="AT303" s="211" t="s">
        <v>135</v>
      </c>
      <c r="AU303" s="211" t="s">
        <v>83</v>
      </c>
      <c r="AV303" s="13" t="s">
        <v>81</v>
      </c>
      <c r="AW303" s="13" t="s">
        <v>30</v>
      </c>
      <c r="AX303" s="13" t="s">
        <v>73</v>
      </c>
      <c r="AY303" s="211" t="s">
        <v>128</v>
      </c>
    </row>
    <row r="304" spans="1:65" s="14" customFormat="1" ht="22.5">
      <c r="B304" s="212"/>
      <c r="C304" s="213"/>
      <c r="D304" s="203" t="s">
        <v>135</v>
      </c>
      <c r="E304" s="214" t="s">
        <v>1</v>
      </c>
      <c r="F304" s="215" t="s">
        <v>388</v>
      </c>
      <c r="G304" s="213"/>
      <c r="H304" s="216">
        <v>7.0000000000000007E-2</v>
      </c>
      <c r="I304" s="217"/>
      <c r="J304" s="213"/>
      <c r="K304" s="213"/>
      <c r="L304" s="218"/>
      <c r="M304" s="219"/>
      <c r="N304" s="220"/>
      <c r="O304" s="220"/>
      <c r="P304" s="220"/>
      <c r="Q304" s="220"/>
      <c r="R304" s="220"/>
      <c r="S304" s="220"/>
      <c r="T304" s="221"/>
      <c r="AT304" s="222" t="s">
        <v>135</v>
      </c>
      <c r="AU304" s="222" t="s">
        <v>83</v>
      </c>
      <c r="AV304" s="14" t="s">
        <v>83</v>
      </c>
      <c r="AW304" s="14" t="s">
        <v>30</v>
      </c>
      <c r="AX304" s="14" t="s">
        <v>81</v>
      </c>
      <c r="AY304" s="222" t="s">
        <v>128</v>
      </c>
    </row>
    <row r="305" spans="1:65" s="2" customFormat="1" ht="24.2" customHeight="1">
      <c r="A305" s="34"/>
      <c r="B305" s="35"/>
      <c r="C305" s="187" t="s">
        <v>240</v>
      </c>
      <c r="D305" s="187" t="s">
        <v>130</v>
      </c>
      <c r="E305" s="188" t="s">
        <v>389</v>
      </c>
      <c r="F305" s="189" t="s">
        <v>390</v>
      </c>
      <c r="G305" s="190" t="s">
        <v>253</v>
      </c>
      <c r="H305" s="191">
        <v>50</v>
      </c>
      <c r="I305" s="192"/>
      <c r="J305" s="193">
        <f>ROUND(I305*H305,2)</f>
        <v>0</v>
      </c>
      <c r="K305" s="194"/>
      <c r="L305" s="39"/>
      <c r="M305" s="195" t="s">
        <v>1</v>
      </c>
      <c r="N305" s="196" t="s">
        <v>38</v>
      </c>
      <c r="O305" s="71"/>
      <c r="P305" s="197">
        <f>O305*H305</f>
        <v>0</v>
      </c>
      <c r="Q305" s="197">
        <v>0</v>
      </c>
      <c r="R305" s="197">
        <f>Q305*H305</f>
        <v>0</v>
      </c>
      <c r="S305" s="197">
        <v>0</v>
      </c>
      <c r="T305" s="19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9" t="s">
        <v>134</v>
      </c>
      <c r="AT305" s="199" t="s">
        <v>130</v>
      </c>
      <c r="AU305" s="199" t="s">
        <v>83</v>
      </c>
      <c r="AY305" s="17" t="s">
        <v>128</v>
      </c>
      <c r="BE305" s="200">
        <f>IF(N305="základní",J305,0)</f>
        <v>0</v>
      </c>
      <c r="BF305" s="200">
        <f>IF(N305="snížená",J305,0)</f>
        <v>0</v>
      </c>
      <c r="BG305" s="200">
        <f>IF(N305="zákl. přenesená",J305,0)</f>
        <v>0</v>
      </c>
      <c r="BH305" s="200">
        <f>IF(N305="sníž. přenesená",J305,0)</f>
        <v>0</v>
      </c>
      <c r="BI305" s="200">
        <f>IF(N305="nulová",J305,0)</f>
        <v>0</v>
      </c>
      <c r="BJ305" s="17" t="s">
        <v>81</v>
      </c>
      <c r="BK305" s="200">
        <f>ROUND(I305*H305,2)</f>
        <v>0</v>
      </c>
      <c r="BL305" s="17" t="s">
        <v>134</v>
      </c>
      <c r="BM305" s="199" t="s">
        <v>391</v>
      </c>
    </row>
    <row r="306" spans="1:65" s="14" customFormat="1" ht="11.25">
      <c r="B306" s="212"/>
      <c r="C306" s="213"/>
      <c r="D306" s="203" t="s">
        <v>135</v>
      </c>
      <c r="E306" s="214" t="s">
        <v>1</v>
      </c>
      <c r="F306" s="215" t="s">
        <v>392</v>
      </c>
      <c r="G306" s="213"/>
      <c r="H306" s="216">
        <v>50</v>
      </c>
      <c r="I306" s="217"/>
      <c r="J306" s="213"/>
      <c r="K306" s="213"/>
      <c r="L306" s="218"/>
      <c r="M306" s="219"/>
      <c r="N306" s="220"/>
      <c r="O306" s="220"/>
      <c r="P306" s="220"/>
      <c r="Q306" s="220"/>
      <c r="R306" s="220"/>
      <c r="S306" s="220"/>
      <c r="T306" s="221"/>
      <c r="AT306" s="222" t="s">
        <v>135</v>
      </c>
      <c r="AU306" s="222" t="s">
        <v>83</v>
      </c>
      <c r="AV306" s="14" t="s">
        <v>83</v>
      </c>
      <c r="AW306" s="14" t="s">
        <v>30</v>
      </c>
      <c r="AX306" s="14" t="s">
        <v>73</v>
      </c>
      <c r="AY306" s="222" t="s">
        <v>128</v>
      </c>
    </row>
    <row r="307" spans="1:65" s="15" customFormat="1" ht="11.25">
      <c r="B307" s="223"/>
      <c r="C307" s="224"/>
      <c r="D307" s="203" t="s">
        <v>135</v>
      </c>
      <c r="E307" s="225" t="s">
        <v>1</v>
      </c>
      <c r="F307" s="226" t="s">
        <v>138</v>
      </c>
      <c r="G307" s="224"/>
      <c r="H307" s="227">
        <v>50</v>
      </c>
      <c r="I307" s="228"/>
      <c r="J307" s="224"/>
      <c r="K307" s="224"/>
      <c r="L307" s="229"/>
      <c r="M307" s="230"/>
      <c r="N307" s="231"/>
      <c r="O307" s="231"/>
      <c r="P307" s="231"/>
      <c r="Q307" s="231"/>
      <c r="R307" s="231"/>
      <c r="S307" s="231"/>
      <c r="T307" s="232"/>
      <c r="AT307" s="233" t="s">
        <v>135</v>
      </c>
      <c r="AU307" s="233" t="s">
        <v>83</v>
      </c>
      <c r="AV307" s="15" t="s">
        <v>134</v>
      </c>
      <c r="AW307" s="15" t="s">
        <v>30</v>
      </c>
      <c r="AX307" s="15" t="s">
        <v>81</v>
      </c>
      <c r="AY307" s="233" t="s">
        <v>128</v>
      </c>
    </row>
    <row r="308" spans="1:65" s="2" customFormat="1" ht="14.45" customHeight="1">
      <c r="A308" s="34"/>
      <c r="B308" s="35"/>
      <c r="C308" s="187" t="s">
        <v>393</v>
      </c>
      <c r="D308" s="187" t="s">
        <v>130</v>
      </c>
      <c r="E308" s="188" t="s">
        <v>394</v>
      </c>
      <c r="F308" s="189" t="s">
        <v>395</v>
      </c>
      <c r="G308" s="190" t="s">
        <v>253</v>
      </c>
      <c r="H308" s="191">
        <v>6</v>
      </c>
      <c r="I308" s="192"/>
      <c r="J308" s="193">
        <f>ROUND(I308*H308,2)</f>
        <v>0</v>
      </c>
      <c r="K308" s="194"/>
      <c r="L308" s="39"/>
      <c r="M308" s="195" t="s">
        <v>1</v>
      </c>
      <c r="N308" s="196" t="s">
        <v>38</v>
      </c>
      <c r="O308" s="71"/>
      <c r="P308" s="197">
        <f>O308*H308</f>
        <v>0</v>
      </c>
      <c r="Q308" s="197">
        <v>0</v>
      </c>
      <c r="R308" s="197">
        <f>Q308*H308</f>
        <v>0</v>
      </c>
      <c r="S308" s="197">
        <v>0</v>
      </c>
      <c r="T308" s="19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9" t="s">
        <v>134</v>
      </c>
      <c r="AT308" s="199" t="s">
        <v>130</v>
      </c>
      <c r="AU308" s="199" t="s">
        <v>83</v>
      </c>
      <c r="AY308" s="17" t="s">
        <v>128</v>
      </c>
      <c r="BE308" s="200">
        <f>IF(N308="základní",J308,0)</f>
        <v>0</v>
      </c>
      <c r="BF308" s="200">
        <f>IF(N308="snížená",J308,0)</f>
        <v>0</v>
      </c>
      <c r="BG308" s="200">
        <f>IF(N308="zákl. přenesená",J308,0)</f>
        <v>0</v>
      </c>
      <c r="BH308" s="200">
        <f>IF(N308="sníž. přenesená",J308,0)</f>
        <v>0</v>
      </c>
      <c r="BI308" s="200">
        <f>IF(N308="nulová",J308,0)</f>
        <v>0</v>
      </c>
      <c r="BJ308" s="17" t="s">
        <v>81</v>
      </c>
      <c r="BK308" s="200">
        <f>ROUND(I308*H308,2)</f>
        <v>0</v>
      </c>
      <c r="BL308" s="17" t="s">
        <v>134</v>
      </c>
      <c r="BM308" s="199" t="s">
        <v>396</v>
      </c>
    </row>
    <row r="309" spans="1:65" s="13" customFormat="1" ht="11.25">
      <c r="B309" s="201"/>
      <c r="C309" s="202"/>
      <c r="D309" s="203" t="s">
        <v>135</v>
      </c>
      <c r="E309" s="204" t="s">
        <v>1</v>
      </c>
      <c r="F309" s="205" t="s">
        <v>329</v>
      </c>
      <c r="G309" s="202"/>
      <c r="H309" s="204" t="s">
        <v>1</v>
      </c>
      <c r="I309" s="206"/>
      <c r="J309" s="202"/>
      <c r="K309" s="202"/>
      <c r="L309" s="207"/>
      <c r="M309" s="208"/>
      <c r="N309" s="209"/>
      <c r="O309" s="209"/>
      <c r="P309" s="209"/>
      <c r="Q309" s="209"/>
      <c r="R309" s="209"/>
      <c r="S309" s="209"/>
      <c r="T309" s="210"/>
      <c r="AT309" s="211" t="s">
        <v>135</v>
      </c>
      <c r="AU309" s="211" t="s">
        <v>83</v>
      </c>
      <c r="AV309" s="13" t="s">
        <v>81</v>
      </c>
      <c r="AW309" s="13" t="s">
        <v>30</v>
      </c>
      <c r="AX309" s="13" t="s">
        <v>73</v>
      </c>
      <c r="AY309" s="211" t="s">
        <v>128</v>
      </c>
    </row>
    <row r="310" spans="1:65" s="13" customFormat="1" ht="11.25">
      <c r="B310" s="201"/>
      <c r="C310" s="202"/>
      <c r="D310" s="203" t="s">
        <v>135</v>
      </c>
      <c r="E310" s="204" t="s">
        <v>1</v>
      </c>
      <c r="F310" s="205" t="s">
        <v>397</v>
      </c>
      <c r="G310" s="202"/>
      <c r="H310" s="204" t="s">
        <v>1</v>
      </c>
      <c r="I310" s="206"/>
      <c r="J310" s="202"/>
      <c r="K310" s="202"/>
      <c r="L310" s="207"/>
      <c r="M310" s="208"/>
      <c r="N310" s="209"/>
      <c r="O310" s="209"/>
      <c r="P310" s="209"/>
      <c r="Q310" s="209"/>
      <c r="R310" s="209"/>
      <c r="S310" s="209"/>
      <c r="T310" s="210"/>
      <c r="AT310" s="211" t="s">
        <v>135</v>
      </c>
      <c r="AU310" s="211" t="s">
        <v>83</v>
      </c>
      <c r="AV310" s="13" t="s">
        <v>81</v>
      </c>
      <c r="AW310" s="13" t="s">
        <v>30</v>
      </c>
      <c r="AX310" s="13" t="s">
        <v>73</v>
      </c>
      <c r="AY310" s="211" t="s">
        <v>128</v>
      </c>
    </row>
    <row r="311" spans="1:65" s="14" customFormat="1" ht="11.25">
      <c r="B311" s="212"/>
      <c r="C311" s="213"/>
      <c r="D311" s="203" t="s">
        <v>135</v>
      </c>
      <c r="E311" s="214" t="s">
        <v>1</v>
      </c>
      <c r="F311" s="215" t="s">
        <v>398</v>
      </c>
      <c r="G311" s="213"/>
      <c r="H311" s="216">
        <v>6</v>
      </c>
      <c r="I311" s="217"/>
      <c r="J311" s="213"/>
      <c r="K311" s="213"/>
      <c r="L311" s="218"/>
      <c r="M311" s="219"/>
      <c r="N311" s="220"/>
      <c r="O311" s="220"/>
      <c r="P311" s="220"/>
      <c r="Q311" s="220"/>
      <c r="R311" s="220"/>
      <c r="S311" s="220"/>
      <c r="T311" s="221"/>
      <c r="AT311" s="222" t="s">
        <v>135</v>
      </c>
      <c r="AU311" s="222" t="s">
        <v>83</v>
      </c>
      <c r="AV311" s="14" t="s">
        <v>83</v>
      </c>
      <c r="AW311" s="14" t="s">
        <v>30</v>
      </c>
      <c r="AX311" s="14" t="s">
        <v>73</v>
      </c>
      <c r="AY311" s="222" t="s">
        <v>128</v>
      </c>
    </row>
    <row r="312" spans="1:65" s="15" customFormat="1" ht="11.25">
      <c r="B312" s="223"/>
      <c r="C312" s="224"/>
      <c r="D312" s="203" t="s">
        <v>135</v>
      </c>
      <c r="E312" s="225" t="s">
        <v>1</v>
      </c>
      <c r="F312" s="226" t="s">
        <v>138</v>
      </c>
      <c r="G312" s="224"/>
      <c r="H312" s="227">
        <v>6</v>
      </c>
      <c r="I312" s="228"/>
      <c r="J312" s="224"/>
      <c r="K312" s="224"/>
      <c r="L312" s="229"/>
      <c r="M312" s="230"/>
      <c r="N312" s="231"/>
      <c r="O312" s="231"/>
      <c r="P312" s="231"/>
      <c r="Q312" s="231"/>
      <c r="R312" s="231"/>
      <c r="S312" s="231"/>
      <c r="T312" s="232"/>
      <c r="AT312" s="233" t="s">
        <v>135</v>
      </c>
      <c r="AU312" s="233" t="s">
        <v>83</v>
      </c>
      <c r="AV312" s="15" t="s">
        <v>134</v>
      </c>
      <c r="AW312" s="15" t="s">
        <v>30</v>
      </c>
      <c r="AX312" s="15" t="s">
        <v>81</v>
      </c>
      <c r="AY312" s="233" t="s">
        <v>128</v>
      </c>
    </row>
    <row r="313" spans="1:65" s="2" customFormat="1" ht="24.2" customHeight="1">
      <c r="A313" s="34"/>
      <c r="B313" s="35"/>
      <c r="C313" s="187" t="s">
        <v>244</v>
      </c>
      <c r="D313" s="187" t="s">
        <v>130</v>
      </c>
      <c r="E313" s="188" t="s">
        <v>399</v>
      </c>
      <c r="F313" s="189" t="s">
        <v>400</v>
      </c>
      <c r="G313" s="190" t="s">
        <v>253</v>
      </c>
      <c r="H313" s="191">
        <v>6</v>
      </c>
      <c r="I313" s="192"/>
      <c r="J313" s="193">
        <f>ROUND(I313*H313,2)</f>
        <v>0</v>
      </c>
      <c r="K313" s="194"/>
      <c r="L313" s="39"/>
      <c r="M313" s="195" t="s">
        <v>1</v>
      </c>
      <c r="N313" s="196" t="s">
        <v>38</v>
      </c>
      <c r="O313" s="71"/>
      <c r="P313" s="197">
        <f>O313*H313</f>
        <v>0</v>
      </c>
      <c r="Q313" s="197">
        <v>0</v>
      </c>
      <c r="R313" s="197">
        <f>Q313*H313</f>
        <v>0</v>
      </c>
      <c r="S313" s="197">
        <v>0</v>
      </c>
      <c r="T313" s="19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9" t="s">
        <v>134</v>
      </c>
      <c r="AT313" s="199" t="s">
        <v>130</v>
      </c>
      <c r="AU313" s="199" t="s">
        <v>83</v>
      </c>
      <c r="AY313" s="17" t="s">
        <v>128</v>
      </c>
      <c r="BE313" s="200">
        <f>IF(N313="základní",J313,0)</f>
        <v>0</v>
      </c>
      <c r="BF313" s="200">
        <f>IF(N313="snížená",J313,0)</f>
        <v>0</v>
      </c>
      <c r="BG313" s="200">
        <f>IF(N313="zákl. přenesená",J313,0)</f>
        <v>0</v>
      </c>
      <c r="BH313" s="200">
        <f>IF(N313="sníž. přenesená",J313,0)</f>
        <v>0</v>
      </c>
      <c r="BI313" s="200">
        <f>IF(N313="nulová",J313,0)</f>
        <v>0</v>
      </c>
      <c r="BJ313" s="17" t="s">
        <v>81</v>
      </c>
      <c r="BK313" s="200">
        <f>ROUND(I313*H313,2)</f>
        <v>0</v>
      </c>
      <c r="BL313" s="17" t="s">
        <v>134</v>
      </c>
      <c r="BM313" s="199" t="s">
        <v>401</v>
      </c>
    </row>
    <row r="314" spans="1:65" s="13" customFormat="1" ht="11.25">
      <c r="B314" s="201"/>
      <c r="C314" s="202"/>
      <c r="D314" s="203" t="s">
        <v>135</v>
      </c>
      <c r="E314" s="204" t="s">
        <v>1</v>
      </c>
      <c r="F314" s="205" t="s">
        <v>329</v>
      </c>
      <c r="G314" s="202"/>
      <c r="H314" s="204" t="s">
        <v>1</v>
      </c>
      <c r="I314" s="206"/>
      <c r="J314" s="202"/>
      <c r="K314" s="202"/>
      <c r="L314" s="207"/>
      <c r="M314" s="208"/>
      <c r="N314" s="209"/>
      <c r="O314" s="209"/>
      <c r="P314" s="209"/>
      <c r="Q314" s="209"/>
      <c r="R314" s="209"/>
      <c r="S314" s="209"/>
      <c r="T314" s="210"/>
      <c r="AT314" s="211" t="s">
        <v>135</v>
      </c>
      <c r="AU314" s="211" t="s">
        <v>83</v>
      </c>
      <c r="AV314" s="13" t="s">
        <v>81</v>
      </c>
      <c r="AW314" s="13" t="s">
        <v>30</v>
      </c>
      <c r="AX314" s="13" t="s">
        <v>73</v>
      </c>
      <c r="AY314" s="211" t="s">
        <v>128</v>
      </c>
    </row>
    <row r="315" spans="1:65" s="14" customFormat="1" ht="22.5">
      <c r="B315" s="212"/>
      <c r="C315" s="213"/>
      <c r="D315" s="203" t="s">
        <v>135</v>
      </c>
      <c r="E315" s="214" t="s">
        <v>1</v>
      </c>
      <c r="F315" s="215" t="s">
        <v>402</v>
      </c>
      <c r="G315" s="213"/>
      <c r="H315" s="216">
        <v>6</v>
      </c>
      <c r="I315" s="217"/>
      <c r="J315" s="213"/>
      <c r="K315" s="213"/>
      <c r="L315" s="218"/>
      <c r="M315" s="219"/>
      <c r="N315" s="220"/>
      <c r="O315" s="220"/>
      <c r="P315" s="220"/>
      <c r="Q315" s="220"/>
      <c r="R315" s="220"/>
      <c r="S315" s="220"/>
      <c r="T315" s="221"/>
      <c r="AT315" s="222" t="s">
        <v>135</v>
      </c>
      <c r="AU315" s="222" t="s">
        <v>83</v>
      </c>
      <c r="AV315" s="14" t="s">
        <v>83</v>
      </c>
      <c r="AW315" s="14" t="s">
        <v>30</v>
      </c>
      <c r="AX315" s="14" t="s">
        <v>73</v>
      </c>
      <c r="AY315" s="222" t="s">
        <v>128</v>
      </c>
    </row>
    <row r="316" spans="1:65" s="15" customFormat="1" ht="11.25">
      <c r="B316" s="223"/>
      <c r="C316" s="224"/>
      <c r="D316" s="203" t="s">
        <v>135</v>
      </c>
      <c r="E316" s="225" t="s">
        <v>1</v>
      </c>
      <c r="F316" s="226" t="s">
        <v>138</v>
      </c>
      <c r="G316" s="224"/>
      <c r="H316" s="227">
        <v>6</v>
      </c>
      <c r="I316" s="228"/>
      <c r="J316" s="224"/>
      <c r="K316" s="224"/>
      <c r="L316" s="229"/>
      <c r="M316" s="230"/>
      <c r="N316" s="231"/>
      <c r="O316" s="231"/>
      <c r="P316" s="231"/>
      <c r="Q316" s="231"/>
      <c r="R316" s="231"/>
      <c r="S316" s="231"/>
      <c r="T316" s="232"/>
      <c r="AT316" s="233" t="s">
        <v>135</v>
      </c>
      <c r="AU316" s="233" t="s">
        <v>83</v>
      </c>
      <c r="AV316" s="15" t="s">
        <v>134</v>
      </c>
      <c r="AW316" s="15" t="s">
        <v>30</v>
      </c>
      <c r="AX316" s="15" t="s">
        <v>81</v>
      </c>
      <c r="AY316" s="233" t="s">
        <v>128</v>
      </c>
    </row>
    <row r="317" spans="1:65" s="2" customFormat="1" ht="14.45" customHeight="1">
      <c r="A317" s="34"/>
      <c r="B317" s="35"/>
      <c r="C317" s="187" t="s">
        <v>254</v>
      </c>
      <c r="D317" s="187" t="s">
        <v>130</v>
      </c>
      <c r="E317" s="188" t="s">
        <v>403</v>
      </c>
      <c r="F317" s="189" t="s">
        <v>404</v>
      </c>
      <c r="G317" s="190" t="s">
        <v>133</v>
      </c>
      <c r="H317" s="191">
        <v>312</v>
      </c>
      <c r="I317" s="192"/>
      <c r="J317" s="193">
        <f>ROUND(I317*H317,2)</f>
        <v>0</v>
      </c>
      <c r="K317" s="194"/>
      <c r="L317" s="39"/>
      <c r="M317" s="195" t="s">
        <v>1</v>
      </c>
      <c r="N317" s="196" t="s">
        <v>38</v>
      </c>
      <c r="O317" s="71"/>
      <c r="P317" s="197">
        <f>O317*H317</f>
        <v>0</v>
      </c>
      <c r="Q317" s="197">
        <v>0</v>
      </c>
      <c r="R317" s="197">
        <f>Q317*H317</f>
        <v>0</v>
      </c>
      <c r="S317" s="197">
        <v>0</v>
      </c>
      <c r="T317" s="19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9" t="s">
        <v>134</v>
      </c>
      <c r="AT317" s="199" t="s">
        <v>130</v>
      </c>
      <c r="AU317" s="199" t="s">
        <v>83</v>
      </c>
      <c r="AY317" s="17" t="s">
        <v>128</v>
      </c>
      <c r="BE317" s="200">
        <f>IF(N317="základní",J317,0)</f>
        <v>0</v>
      </c>
      <c r="BF317" s="200">
        <f>IF(N317="snížená",J317,0)</f>
        <v>0</v>
      </c>
      <c r="BG317" s="200">
        <f>IF(N317="zákl. přenesená",J317,0)</f>
        <v>0</v>
      </c>
      <c r="BH317" s="200">
        <f>IF(N317="sníž. přenesená",J317,0)</f>
        <v>0</v>
      </c>
      <c r="BI317" s="200">
        <f>IF(N317="nulová",J317,0)</f>
        <v>0</v>
      </c>
      <c r="BJ317" s="17" t="s">
        <v>81</v>
      </c>
      <c r="BK317" s="200">
        <f>ROUND(I317*H317,2)</f>
        <v>0</v>
      </c>
      <c r="BL317" s="17" t="s">
        <v>134</v>
      </c>
      <c r="BM317" s="199" t="s">
        <v>272</v>
      </c>
    </row>
    <row r="318" spans="1:65" s="14" customFormat="1" ht="11.25">
      <c r="B318" s="212"/>
      <c r="C318" s="213"/>
      <c r="D318" s="203" t="s">
        <v>135</v>
      </c>
      <c r="E318" s="214" t="s">
        <v>1</v>
      </c>
      <c r="F318" s="215" t="s">
        <v>405</v>
      </c>
      <c r="G318" s="213"/>
      <c r="H318" s="216">
        <v>312</v>
      </c>
      <c r="I318" s="217"/>
      <c r="J318" s="213"/>
      <c r="K318" s="213"/>
      <c r="L318" s="218"/>
      <c r="M318" s="219"/>
      <c r="N318" s="220"/>
      <c r="O318" s="220"/>
      <c r="P318" s="220"/>
      <c r="Q318" s="220"/>
      <c r="R318" s="220"/>
      <c r="S318" s="220"/>
      <c r="T318" s="221"/>
      <c r="AT318" s="222" t="s">
        <v>135</v>
      </c>
      <c r="AU318" s="222" t="s">
        <v>83</v>
      </c>
      <c r="AV318" s="14" t="s">
        <v>83</v>
      </c>
      <c r="AW318" s="14" t="s">
        <v>30</v>
      </c>
      <c r="AX318" s="14" t="s">
        <v>73</v>
      </c>
      <c r="AY318" s="222" t="s">
        <v>128</v>
      </c>
    </row>
    <row r="319" spans="1:65" s="15" customFormat="1" ht="11.25">
      <c r="B319" s="223"/>
      <c r="C319" s="224"/>
      <c r="D319" s="203" t="s">
        <v>135</v>
      </c>
      <c r="E319" s="225" t="s">
        <v>1</v>
      </c>
      <c r="F319" s="226" t="s">
        <v>138</v>
      </c>
      <c r="G319" s="224"/>
      <c r="H319" s="227">
        <v>312</v>
      </c>
      <c r="I319" s="228"/>
      <c r="J319" s="224"/>
      <c r="K319" s="224"/>
      <c r="L319" s="229"/>
      <c r="M319" s="230"/>
      <c r="N319" s="231"/>
      <c r="O319" s="231"/>
      <c r="P319" s="231"/>
      <c r="Q319" s="231"/>
      <c r="R319" s="231"/>
      <c r="S319" s="231"/>
      <c r="T319" s="232"/>
      <c r="AT319" s="233" t="s">
        <v>135</v>
      </c>
      <c r="AU319" s="233" t="s">
        <v>83</v>
      </c>
      <c r="AV319" s="15" t="s">
        <v>134</v>
      </c>
      <c r="AW319" s="15" t="s">
        <v>30</v>
      </c>
      <c r="AX319" s="15" t="s">
        <v>81</v>
      </c>
      <c r="AY319" s="233" t="s">
        <v>128</v>
      </c>
    </row>
    <row r="320" spans="1:65" s="2" customFormat="1" ht="14.45" customHeight="1">
      <c r="A320" s="34"/>
      <c r="B320" s="35"/>
      <c r="C320" s="187" t="s">
        <v>406</v>
      </c>
      <c r="D320" s="187" t="s">
        <v>130</v>
      </c>
      <c r="E320" s="188" t="s">
        <v>407</v>
      </c>
      <c r="F320" s="189" t="s">
        <v>408</v>
      </c>
      <c r="G320" s="190" t="s">
        <v>133</v>
      </c>
      <c r="H320" s="191">
        <v>12168</v>
      </c>
      <c r="I320" s="192"/>
      <c r="J320" s="193">
        <f>ROUND(I320*H320,2)</f>
        <v>0</v>
      </c>
      <c r="K320" s="194"/>
      <c r="L320" s="39"/>
      <c r="M320" s="195" t="s">
        <v>1</v>
      </c>
      <c r="N320" s="196" t="s">
        <v>38</v>
      </c>
      <c r="O320" s="71"/>
      <c r="P320" s="197">
        <f>O320*H320</f>
        <v>0</v>
      </c>
      <c r="Q320" s="197">
        <v>0</v>
      </c>
      <c r="R320" s="197">
        <f>Q320*H320</f>
        <v>0</v>
      </c>
      <c r="S320" s="197">
        <v>0</v>
      </c>
      <c r="T320" s="19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9" t="s">
        <v>134</v>
      </c>
      <c r="AT320" s="199" t="s">
        <v>130</v>
      </c>
      <c r="AU320" s="199" t="s">
        <v>83</v>
      </c>
      <c r="AY320" s="17" t="s">
        <v>128</v>
      </c>
      <c r="BE320" s="200">
        <f>IF(N320="základní",J320,0)</f>
        <v>0</v>
      </c>
      <c r="BF320" s="200">
        <f>IF(N320="snížená",J320,0)</f>
        <v>0</v>
      </c>
      <c r="BG320" s="200">
        <f>IF(N320="zákl. přenesená",J320,0)</f>
        <v>0</v>
      </c>
      <c r="BH320" s="200">
        <f>IF(N320="sníž. přenesená",J320,0)</f>
        <v>0</v>
      </c>
      <c r="BI320" s="200">
        <f>IF(N320="nulová",J320,0)</f>
        <v>0</v>
      </c>
      <c r="BJ320" s="17" t="s">
        <v>81</v>
      </c>
      <c r="BK320" s="200">
        <f>ROUND(I320*H320,2)</f>
        <v>0</v>
      </c>
      <c r="BL320" s="17" t="s">
        <v>134</v>
      </c>
      <c r="BM320" s="199" t="s">
        <v>409</v>
      </c>
    </row>
    <row r="321" spans="1:65" s="14" customFormat="1" ht="11.25">
      <c r="B321" s="212"/>
      <c r="C321" s="213"/>
      <c r="D321" s="203" t="s">
        <v>135</v>
      </c>
      <c r="E321" s="214" t="s">
        <v>1</v>
      </c>
      <c r="F321" s="215" t="s">
        <v>410</v>
      </c>
      <c r="G321" s="213"/>
      <c r="H321" s="216">
        <v>12168</v>
      </c>
      <c r="I321" s="217"/>
      <c r="J321" s="213"/>
      <c r="K321" s="213"/>
      <c r="L321" s="218"/>
      <c r="M321" s="219"/>
      <c r="N321" s="220"/>
      <c r="O321" s="220"/>
      <c r="P321" s="220"/>
      <c r="Q321" s="220"/>
      <c r="R321" s="220"/>
      <c r="S321" s="220"/>
      <c r="T321" s="221"/>
      <c r="AT321" s="222" t="s">
        <v>135</v>
      </c>
      <c r="AU321" s="222" t="s">
        <v>83</v>
      </c>
      <c r="AV321" s="14" t="s">
        <v>83</v>
      </c>
      <c r="AW321" s="14" t="s">
        <v>30</v>
      </c>
      <c r="AX321" s="14" t="s">
        <v>73</v>
      </c>
      <c r="AY321" s="222" t="s">
        <v>128</v>
      </c>
    </row>
    <row r="322" spans="1:65" s="15" customFormat="1" ht="11.25">
      <c r="B322" s="223"/>
      <c r="C322" s="224"/>
      <c r="D322" s="203" t="s">
        <v>135</v>
      </c>
      <c r="E322" s="225" t="s">
        <v>1</v>
      </c>
      <c r="F322" s="226" t="s">
        <v>138</v>
      </c>
      <c r="G322" s="224"/>
      <c r="H322" s="227">
        <v>12168</v>
      </c>
      <c r="I322" s="228"/>
      <c r="J322" s="224"/>
      <c r="K322" s="224"/>
      <c r="L322" s="229"/>
      <c r="M322" s="230"/>
      <c r="N322" s="231"/>
      <c r="O322" s="231"/>
      <c r="P322" s="231"/>
      <c r="Q322" s="231"/>
      <c r="R322" s="231"/>
      <c r="S322" s="231"/>
      <c r="T322" s="232"/>
      <c r="AT322" s="233" t="s">
        <v>135</v>
      </c>
      <c r="AU322" s="233" t="s">
        <v>83</v>
      </c>
      <c r="AV322" s="15" t="s">
        <v>134</v>
      </c>
      <c r="AW322" s="15" t="s">
        <v>30</v>
      </c>
      <c r="AX322" s="15" t="s">
        <v>81</v>
      </c>
      <c r="AY322" s="233" t="s">
        <v>128</v>
      </c>
    </row>
    <row r="323" spans="1:65" s="2" customFormat="1" ht="14.45" customHeight="1">
      <c r="A323" s="34"/>
      <c r="B323" s="35"/>
      <c r="C323" s="187" t="s">
        <v>259</v>
      </c>
      <c r="D323" s="187" t="s">
        <v>130</v>
      </c>
      <c r="E323" s="188" t="s">
        <v>411</v>
      </c>
      <c r="F323" s="189" t="s">
        <v>412</v>
      </c>
      <c r="G323" s="190" t="s">
        <v>133</v>
      </c>
      <c r="H323" s="191">
        <v>312</v>
      </c>
      <c r="I323" s="192"/>
      <c r="J323" s="193">
        <f>ROUND(I323*H323,2)</f>
        <v>0</v>
      </c>
      <c r="K323" s="194"/>
      <c r="L323" s="39"/>
      <c r="M323" s="195" t="s">
        <v>1</v>
      </c>
      <c r="N323" s="196" t="s">
        <v>38</v>
      </c>
      <c r="O323" s="71"/>
      <c r="P323" s="197">
        <f>O323*H323</f>
        <v>0</v>
      </c>
      <c r="Q323" s="197">
        <v>0</v>
      </c>
      <c r="R323" s="197">
        <f>Q323*H323</f>
        <v>0</v>
      </c>
      <c r="S323" s="197">
        <v>0</v>
      </c>
      <c r="T323" s="198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9" t="s">
        <v>134</v>
      </c>
      <c r="AT323" s="199" t="s">
        <v>130</v>
      </c>
      <c r="AU323" s="199" t="s">
        <v>83</v>
      </c>
      <c r="AY323" s="17" t="s">
        <v>128</v>
      </c>
      <c r="BE323" s="200">
        <f>IF(N323="základní",J323,0)</f>
        <v>0</v>
      </c>
      <c r="BF323" s="200">
        <f>IF(N323="snížená",J323,0)</f>
        <v>0</v>
      </c>
      <c r="BG323" s="200">
        <f>IF(N323="zákl. přenesená",J323,0)</f>
        <v>0</v>
      </c>
      <c r="BH323" s="200">
        <f>IF(N323="sníž. přenesená",J323,0)</f>
        <v>0</v>
      </c>
      <c r="BI323" s="200">
        <f>IF(N323="nulová",J323,0)</f>
        <v>0</v>
      </c>
      <c r="BJ323" s="17" t="s">
        <v>81</v>
      </c>
      <c r="BK323" s="200">
        <f>ROUND(I323*H323,2)</f>
        <v>0</v>
      </c>
      <c r="BL323" s="17" t="s">
        <v>134</v>
      </c>
      <c r="BM323" s="199" t="s">
        <v>287</v>
      </c>
    </row>
    <row r="324" spans="1:65" s="14" customFormat="1" ht="11.25">
      <c r="B324" s="212"/>
      <c r="C324" s="213"/>
      <c r="D324" s="203" t="s">
        <v>135</v>
      </c>
      <c r="E324" s="214" t="s">
        <v>1</v>
      </c>
      <c r="F324" s="215" t="s">
        <v>405</v>
      </c>
      <c r="G324" s="213"/>
      <c r="H324" s="216">
        <v>312</v>
      </c>
      <c r="I324" s="217"/>
      <c r="J324" s="213"/>
      <c r="K324" s="213"/>
      <c r="L324" s="218"/>
      <c r="M324" s="219"/>
      <c r="N324" s="220"/>
      <c r="O324" s="220"/>
      <c r="P324" s="220"/>
      <c r="Q324" s="220"/>
      <c r="R324" s="220"/>
      <c r="S324" s="220"/>
      <c r="T324" s="221"/>
      <c r="AT324" s="222" t="s">
        <v>135</v>
      </c>
      <c r="AU324" s="222" t="s">
        <v>83</v>
      </c>
      <c r="AV324" s="14" t="s">
        <v>83</v>
      </c>
      <c r="AW324" s="14" t="s">
        <v>30</v>
      </c>
      <c r="AX324" s="14" t="s">
        <v>73</v>
      </c>
      <c r="AY324" s="222" t="s">
        <v>128</v>
      </c>
    </row>
    <row r="325" spans="1:65" s="15" customFormat="1" ht="11.25">
      <c r="B325" s="223"/>
      <c r="C325" s="224"/>
      <c r="D325" s="203" t="s">
        <v>135</v>
      </c>
      <c r="E325" s="225" t="s">
        <v>1</v>
      </c>
      <c r="F325" s="226" t="s">
        <v>138</v>
      </c>
      <c r="G325" s="224"/>
      <c r="H325" s="227">
        <v>312</v>
      </c>
      <c r="I325" s="228"/>
      <c r="J325" s="224"/>
      <c r="K325" s="224"/>
      <c r="L325" s="229"/>
      <c r="M325" s="230"/>
      <c r="N325" s="231"/>
      <c r="O325" s="231"/>
      <c r="P325" s="231"/>
      <c r="Q325" s="231"/>
      <c r="R325" s="231"/>
      <c r="S325" s="231"/>
      <c r="T325" s="232"/>
      <c r="AT325" s="233" t="s">
        <v>135</v>
      </c>
      <c r="AU325" s="233" t="s">
        <v>83</v>
      </c>
      <c r="AV325" s="15" t="s">
        <v>134</v>
      </c>
      <c r="AW325" s="15" t="s">
        <v>30</v>
      </c>
      <c r="AX325" s="15" t="s">
        <v>81</v>
      </c>
      <c r="AY325" s="233" t="s">
        <v>128</v>
      </c>
    </row>
    <row r="326" spans="1:65" s="2" customFormat="1" ht="24.2" customHeight="1">
      <c r="A326" s="34"/>
      <c r="B326" s="35"/>
      <c r="C326" s="187" t="s">
        <v>413</v>
      </c>
      <c r="D326" s="187" t="s">
        <v>130</v>
      </c>
      <c r="E326" s="188" t="s">
        <v>414</v>
      </c>
      <c r="F326" s="189" t="s">
        <v>415</v>
      </c>
      <c r="G326" s="190" t="s">
        <v>133</v>
      </c>
      <c r="H326" s="191">
        <v>312</v>
      </c>
      <c r="I326" s="192"/>
      <c r="J326" s="193">
        <f>ROUND(I326*H326,2)</f>
        <v>0</v>
      </c>
      <c r="K326" s="194"/>
      <c r="L326" s="39"/>
      <c r="M326" s="195" t="s">
        <v>1</v>
      </c>
      <c r="N326" s="196" t="s">
        <v>38</v>
      </c>
      <c r="O326" s="71"/>
      <c r="P326" s="197">
        <f>O326*H326</f>
        <v>0</v>
      </c>
      <c r="Q326" s="197">
        <v>0</v>
      </c>
      <c r="R326" s="197">
        <f>Q326*H326</f>
        <v>0</v>
      </c>
      <c r="S326" s="197">
        <v>0</v>
      </c>
      <c r="T326" s="198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9" t="s">
        <v>134</v>
      </c>
      <c r="AT326" s="199" t="s">
        <v>130</v>
      </c>
      <c r="AU326" s="199" t="s">
        <v>83</v>
      </c>
      <c r="AY326" s="17" t="s">
        <v>128</v>
      </c>
      <c r="BE326" s="200">
        <f>IF(N326="základní",J326,0)</f>
        <v>0</v>
      </c>
      <c r="BF326" s="200">
        <f>IF(N326="snížená",J326,0)</f>
        <v>0</v>
      </c>
      <c r="BG326" s="200">
        <f>IF(N326="zákl. přenesená",J326,0)</f>
        <v>0</v>
      </c>
      <c r="BH326" s="200">
        <f>IF(N326="sníž. přenesená",J326,0)</f>
        <v>0</v>
      </c>
      <c r="BI326" s="200">
        <f>IF(N326="nulová",J326,0)</f>
        <v>0</v>
      </c>
      <c r="BJ326" s="17" t="s">
        <v>81</v>
      </c>
      <c r="BK326" s="200">
        <f>ROUND(I326*H326,2)</f>
        <v>0</v>
      </c>
      <c r="BL326" s="17" t="s">
        <v>134</v>
      </c>
      <c r="BM326" s="199" t="s">
        <v>416</v>
      </c>
    </row>
    <row r="327" spans="1:65" s="14" customFormat="1" ht="11.25">
      <c r="B327" s="212"/>
      <c r="C327" s="213"/>
      <c r="D327" s="203" t="s">
        <v>135</v>
      </c>
      <c r="E327" s="214" t="s">
        <v>1</v>
      </c>
      <c r="F327" s="215" t="s">
        <v>417</v>
      </c>
      <c r="G327" s="213"/>
      <c r="H327" s="216">
        <v>312</v>
      </c>
      <c r="I327" s="217"/>
      <c r="J327" s="213"/>
      <c r="K327" s="213"/>
      <c r="L327" s="218"/>
      <c r="M327" s="219"/>
      <c r="N327" s="220"/>
      <c r="O327" s="220"/>
      <c r="P327" s="220"/>
      <c r="Q327" s="220"/>
      <c r="R327" s="220"/>
      <c r="S327" s="220"/>
      <c r="T327" s="221"/>
      <c r="AT327" s="222" t="s">
        <v>135</v>
      </c>
      <c r="AU327" s="222" t="s">
        <v>83</v>
      </c>
      <c r="AV327" s="14" t="s">
        <v>83</v>
      </c>
      <c r="AW327" s="14" t="s">
        <v>30</v>
      </c>
      <c r="AX327" s="14" t="s">
        <v>73</v>
      </c>
      <c r="AY327" s="222" t="s">
        <v>128</v>
      </c>
    </row>
    <row r="328" spans="1:65" s="15" customFormat="1" ht="11.25">
      <c r="B328" s="223"/>
      <c r="C328" s="224"/>
      <c r="D328" s="203" t="s">
        <v>135</v>
      </c>
      <c r="E328" s="225" t="s">
        <v>1</v>
      </c>
      <c r="F328" s="226" t="s">
        <v>138</v>
      </c>
      <c r="G328" s="224"/>
      <c r="H328" s="227">
        <v>312</v>
      </c>
      <c r="I328" s="228"/>
      <c r="J328" s="224"/>
      <c r="K328" s="224"/>
      <c r="L328" s="229"/>
      <c r="M328" s="230"/>
      <c r="N328" s="231"/>
      <c r="O328" s="231"/>
      <c r="P328" s="231"/>
      <c r="Q328" s="231"/>
      <c r="R328" s="231"/>
      <c r="S328" s="231"/>
      <c r="T328" s="232"/>
      <c r="AT328" s="233" t="s">
        <v>135</v>
      </c>
      <c r="AU328" s="233" t="s">
        <v>83</v>
      </c>
      <c r="AV328" s="15" t="s">
        <v>134</v>
      </c>
      <c r="AW328" s="15" t="s">
        <v>30</v>
      </c>
      <c r="AX328" s="15" t="s">
        <v>81</v>
      </c>
      <c r="AY328" s="233" t="s">
        <v>128</v>
      </c>
    </row>
    <row r="329" spans="1:65" s="2" customFormat="1" ht="24.2" customHeight="1">
      <c r="A329" s="34"/>
      <c r="B329" s="35"/>
      <c r="C329" s="187" t="s">
        <v>418</v>
      </c>
      <c r="D329" s="187" t="s">
        <v>130</v>
      </c>
      <c r="E329" s="188" t="s">
        <v>419</v>
      </c>
      <c r="F329" s="189" t="s">
        <v>420</v>
      </c>
      <c r="G329" s="190" t="s">
        <v>133</v>
      </c>
      <c r="H329" s="191">
        <v>12168</v>
      </c>
      <c r="I329" s="192"/>
      <c r="J329" s="193">
        <f>ROUND(I329*H329,2)</f>
        <v>0</v>
      </c>
      <c r="K329" s="194"/>
      <c r="L329" s="39"/>
      <c r="M329" s="195" t="s">
        <v>1</v>
      </c>
      <c r="N329" s="196" t="s">
        <v>38</v>
      </c>
      <c r="O329" s="71"/>
      <c r="P329" s="197">
        <f>O329*H329</f>
        <v>0</v>
      </c>
      <c r="Q329" s="197">
        <v>0</v>
      </c>
      <c r="R329" s="197">
        <f>Q329*H329</f>
        <v>0</v>
      </c>
      <c r="S329" s="197">
        <v>0</v>
      </c>
      <c r="T329" s="19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9" t="s">
        <v>134</v>
      </c>
      <c r="AT329" s="199" t="s">
        <v>130</v>
      </c>
      <c r="AU329" s="199" t="s">
        <v>83</v>
      </c>
      <c r="AY329" s="17" t="s">
        <v>128</v>
      </c>
      <c r="BE329" s="200">
        <f>IF(N329="základní",J329,0)</f>
        <v>0</v>
      </c>
      <c r="BF329" s="200">
        <f>IF(N329="snížená",J329,0)</f>
        <v>0</v>
      </c>
      <c r="BG329" s="200">
        <f>IF(N329="zákl. přenesená",J329,0)</f>
        <v>0</v>
      </c>
      <c r="BH329" s="200">
        <f>IF(N329="sníž. přenesená",J329,0)</f>
        <v>0</v>
      </c>
      <c r="BI329" s="200">
        <f>IF(N329="nulová",J329,0)</f>
        <v>0</v>
      </c>
      <c r="BJ329" s="17" t="s">
        <v>81</v>
      </c>
      <c r="BK329" s="200">
        <f>ROUND(I329*H329,2)</f>
        <v>0</v>
      </c>
      <c r="BL329" s="17" t="s">
        <v>134</v>
      </c>
      <c r="BM329" s="199" t="s">
        <v>421</v>
      </c>
    </row>
    <row r="330" spans="1:65" s="14" customFormat="1" ht="11.25">
      <c r="B330" s="212"/>
      <c r="C330" s="213"/>
      <c r="D330" s="203" t="s">
        <v>135</v>
      </c>
      <c r="E330" s="214" t="s">
        <v>1</v>
      </c>
      <c r="F330" s="215" t="s">
        <v>422</v>
      </c>
      <c r="G330" s="213"/>
      <c r="H330" s="216">
        <v>12168</v>
      </c>
      <c r="I330" s="217"/>
      <c r="J330" s="213"/>
      <c r="K330" s="213"/>
      <c r="L330" s="218"/>
      <c r="M330" s="219"/>
      <c r="N330" s="220"/>
      <c r="O330" s="220"/>
      <c r="P330" s="220"/>
      <c r="Q330" s="220"/>
      <c r="R330" s="220"/>
      <c r="S330" s="220"/>
      <c r="T330" s="221"/>
      <c r="AT330" s="222" t="s">
        <v>135</v>
      </c>
      <c r="AU330" s="222" t="s">
        <v>83</v>
      </c>
      <c r="AV330" s="14" t="s">
        <v>83</v>
      </c>
      <c r="AW330" s="14" t="s">
        <v>30</v>
      </c>
      <c r="AX330" s="14" t="s">
        <v>73</v>
      </c>
      <c r="AY330" s="222" t="s">
        <v>128</v>
      </c>
    </row>
    <row r="331" spans="1:65" s="15" customFormat="1" ht="11.25">
      <c r="B331" s="223"/>
      <c r="C331" s="224"/>
      <c r="D331" s="203" t="s">
        <v>135</v>
      </c>
      <c r="E331" s="225" t="s">
        <v>1</v>
      </c>
      <c r="F331" s="226" t="s">
        <v>138</v>
      </c>
      <c r="G331" s="224"/>
      <c r="H331" s="227">
        <v>12168</v>
      </c>
      <c r="I331" s="228"/>
      <c r="J331" s="224"/>
      <c r="K331" s="224"/>
      <c r="L331" s="229"/>
      <c r="M331" s="230"/>
      <c r="N331" s="231"/>
      <c r="O331" s="231"/>
      <c r="P331" s="231"/>
      <c r="Q331" s="231"/>
      <c r="R331" s="231"/>
      <c r="S331" s="231"/>
      <c r="T331" s="232"/>
      <c r="AT331" s="233" t="s">
        <v>135</v>
      </c>
      <c r="AU331" s="233" t="s">
        <v>83</v>
      </c>
      <c r="AV331" s="15" t="s">
        <v>134</v>
      </c>
      <c r="AW331" s="15" t="s">
        <v>30</v>
      </c>
      <c r="AX331" s="15" t="s">
        <v>81</v>
      </c>
      <c r="AY331" s="233" t="s">
        <v>128</v>
      </c>
    </row>
    <row r="332" spans="1:65" s="2" customFormat="1" ht="24.2" customHeight="1">
      <c r="A332" s="34"/>
      <c r="B332" s="35"/>
      <c r="C332" s="187" t="s">
        <v>423</v>
      </c>
      <c r="D332" s="187" t="s">
        <v>130</v>
      </c>
      <c r="E332" s="188" t="s">
        <v>424</v>
      </c>
      <c r="F332" s="189" t="s">
        <v>425</v>
      </c>
      <c r="G332" s="190" t="s">
        <v>133</v>
      </c>
      <c r="H332" s="191">
        <v>312</v>
      </c>
      <c r="I332" s="192"/>
      <c r="J332" s="193">
        <f>ROUND(I332*H332,2)</f>
        <v>0</v>
      </c>
      <c r="K332" s="194"/>
      <c r="L332" s="39"/>
      <c r="M332" s="195" t="s">
        <v>1</v>
      </c>
      <c r="N332" s="196" t="s">
        <v>38</v>
      </c>
      <c r="O332" s="71"/>
      <c r="P332" s="197">
        <f>O332*H332</f>
        <v>0</v>
      </c>
      <c r="Q332" s="197">
        <v>0</v>
      </c>
      <c r="R332" s="197">
        <f>Q332*H332</f>
        <v>0</v>
      </c>
      <c r="S332" s="197">
        <v>0</v>
      </c>
      <c r="T332" s="198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9" t="s">
        <v>134</v>
      </c>
      <c r="AT332" s="199" t="s">
        <v>130</v>
      </c>
      <c r="AU332" s="199" t="s">
        <v>83</v>
      </c>
      <c r="AY332" s="17" t="s">
        <v>128</v>
      </c>
      <c r="BE332" s="200">
        <f>IF(N332="základní",J332,0)</f>
        <v>0</v>
      </c>
      <c r="BF332" s="200">
        <f>IF(N332="snížená",J332,0)</f>
        <v>0</v>
      </c>
      <c r="BG332" s="200">
        <f>IF(N332="zákl. přenesená",J332,0)</f>
        <v>0</v>
      </c>
      <c r="BH332" s="200">
        <f>IF(N332="sníž. přenesená",J332,0)</f>
        <v>0</v>
      </c>
      <c r="BI332" s="200">
        <f>IF(N332="nulová",J332,0)</f>
        <v>0</v>
      </c>
      <c r="BJ332" s="17" t="s">
        <v>81</v>
      </c>
      <c r="BK332" s="200">
        <f>ROUND(I332*H332,2)</f>
        <v>0</v>
      </c>
      <c r="BL332" s="17" t="s">
        <v>134</v>
      </c>
      <c r="BM332" s="199" t="s">
        <v>426</v>
      </c>
    </row>
    <row r="333" spans="1:65" s="14" customFormat="1" ht="11.25">
      <c r="B333" s="212"/>
      <c r="C333" s="213"/>
      <c r="D333" s="203" t="s">
        <v>135</v>
      </c>
      <c r="E333" s="214" t="s">
        <v>1</v>
      </c>
      <c r="F333" s="215" t="s">
        <v>427</v>
      </c>
      <c r="G333" s="213"/>
      <c r="H333" s="216">
        <v>312</v>
      </c>
      <c r="I333" s="217"/>
      <c r="J333" s="213"/>
      <c r="K333" s="213"/>
      <c r="L333" s="218"/>
      <c r="M333" s="219"/>
      <c r="N333" s="220"/>
      <c r="O333" s="220"/>
      <c r="P333" s="220"/>
      <c r="Q333" s="220"/>
      <c r="R333" s="220"/>
      <c r="S333" s="220"/>
      <c r="T333" s="221"/>
      <c r="AT333" s="222" t="s">
        <v>135</v>
      </c>
      <c r="AU333" s="222" t="s">
        <v>83</v>
      </c>
      <c r="AV333" s="14" t="s">
        <v>83</v>
      </c>
      <c r="AW333" s="14" t="s">
        <v>30</v>
      </c>
      <c r="AX333" s="14" t="s">
        <v>73</v>
      </c>
      <c r="AY333" s="222" t="s">
        <v>128</v>
      </c>
    </row>
    <row r="334" spans="1:65" s="15" customFormat="1" ht="11.25">
      <c r="B334" s="223"/>
      <c r="C334" s="224"/>
      <c r="D334" s="203" t="s">
        <v>135</v>
      </c>
      <c r="E334" s="225" t="s">
        <v>1</v>
      </c>
      <c r="F334" s="226" t="s">
        <v>138</v>
      </c>
      <c r="G334" s="224"/>
      <c r="H334" s="227">
        <v>312</v>
      </c>
      <c r="I334" s="228"/>
      <c r="J334" s="224"/>
      <c r="K334" s="224"/>
      <c r="L334" s="229"/>
      <c r="M334" s="230"/>
      <c r="N334" s="231"/>
      <c r="O334" s="231"/>
      <c r="P334" s="231"/>
      <c r="Q334" s="231"/>
      <c r="R334" s="231"/>
      <c r="S334" s="231"/>
      <c r="T334" s="232"/>
      <c r="AT334" s="233" t="s">
        <v>135</v>
      </c>
      <c r="AU334" s="233" t="s">
        <v>83</v>
      </c>
      <c r="AV334" s="15" t="s">
        <v>134</v>
      </c>
      <c r="AW334" s="15" t="s">
        <v>30</v>
      </c>
      <c r="AX334" s="15" t="s">
        <v>81</v>
      </c>
      <c r="AY334" s="233" t="s">
        <v>128</v>
      </c>
    </row>
    <row r="335" spans="1:65" s="2" customFormat="1" ht="14.45" customHeight="1">
      <c r="A335" s="34"/>
      <c r="B335" s="35"/>
      <c r="C335" s="187" t="s">
        <v>265</v>
      </c>
      <c r="D335" s="187" t="s">
        <v>130</v>
      </c>
      <c r="E335" s="188" t="s">
        <v>428</v>
      </c>
      <c r="F335" s="189" t="s">
        <v>429</v>
      </c>
      <c r="G335" s="190" t="s">
        <v>141</v>
      </c>
      <c r="H335" s="191">
        <v>4.8239999999999998</v>
      </c>
      <c r="I335" s="192"/>
      <c r="J335" s="193">
        <f>ROUND(I335*H335,2)</f>
        <v>0</v>
      </c>
      <c r="K335" s="194"/>
      <c r="L335" s="39"/>
      <c r="M335" s="195" t="s">
        <v>1</v>
      </c>
      <c r="N335" s="196" t="s">
        <v>38</v>
      </c>
      <c r="O335" s="71"/>
      <c r="P335" s="197">
        <f>O335*H335</f>
        <v>0</v>
      </c>
      <c r="Q335" s="197">
        <v>0</v>
      </c>
      <c r="R335" s="197">
        <f>Q335*H335</f>
        <v>0</v>
      </c>
      <c r="S335" s="197">
        <v>0</v>
      </c>
      <c r="T335" s="19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9" t="s">
        <v>134</v>
      </c>
      <c r="AT335" s="199" t="s">
        <v>130</v>
      </c>
      <c r="AU335" s="199" t="s">
        <v>83</v>
      </c>
      <c r="AY335" s="17" t="s">
        <v>128</v>
      </c>
      <c r="BE335" s="200">
        <f>IF(N335="základní",J335,0)</f>
        <v>0</v>
      </c>
      <c r="BF335" s="200">
        <f>IF(N335="snížená",J335,0)</f>
        <v>0</v>
      </c>
      <c r="BG335" s="200">
        <f>IF(N335="zákl. přenesená",J335,0)</f>
        <v>0</v>
      </c>
      <c r="BH335" s="200">
        <f>IF(N335="sníž. přenesená",J335,0)</f>
        <v>0</v>
      </c>
      <c r="BI335" s="200">
        <f>IF(N335="nulová",J335,0)</f>
        <v>0</v>
      </c>
      <c r="BJ335" s="17" t="s">
        <v>81</v>
      </c>
      <c r="BK335" s="200">
        <f>ROUND(I335*H335,2)</f>
        <v>0</v>
      </c>
      <c r="BL335" s="17" t="s">
        <v>134</v>
      </c>
      <c r="BM335" s="199" t="s">
        <v>373</v>
      </c>
    </row>
    <row r="336" spans="1:65" s="13" customFormat="1" ht="11.25">
      <c r="B336" s="201"/>
      <c r="C336" s="202"/>
      <c r="D336" s="203" t="s">
        <v>135</v>
      </c>
      <c r="E336" s="204" t="s">
        <v>1</v>
      </c>
      <c r="F336" s="205" t="s">
        <v>430</v>
      </c>
      <c r="G336" s="202"/>
      <c r="H336" s="204" t="s">
        <v>1</v>
      </c>
      <c r="I336" s="206"/>
      <c r="J336" s="202"/>
      <c r="K336" s="202"/>
      <c r="L336" s="207"/>
      <c r="M336" s="208"/>
      <c r="N336" s="209"/>
      <c r="O336" s="209"/>
      <c r="P336" s="209"/>
      <c r="Q336" s="209"/>
      <c r="R336" s="209"/>
      <c r="S336" s="209"/>
      <c r="T336" s="210"/>
      <c r="AT336" s="211" t="s">
        <v>135</v>
      </c>
      <c r="AU336" s="211" t="s">
        <v>83</v>
      </c>
      <c r="AV336" s="13" t="s">
        <v>81</v>
      </c>
      <c r="AW336" s="13" t="s">
        <v>30</v>
      </c>
      <c r="AX336" s="13" t="s">
        <v>73</v>
      </c>
      <c r="AY336" s="211" t="s">
        <v>128</v>
      </c>
    </row>
    <row r="337" spans="1:65" s="13" customFormat="1" ht="11.25">
      <c r="B337" s="201"/>
      <c r="C337" s="202"/>
      <c r="D337" s="203" t="s">
        <v>135</v>
      </c>
      <c r="E337" s="204" t="s">
        <v>1</v>
      </c>
      <c r="F337" s="205" t="s">
        <v>220</v>
      </c>
      <c r="G337" s="202"/>
      <c r="H337" s="204" t="s">
        <v>1</v>
      </c>
      <c r="I337" s="206"/>
      <c r="J337" s="202"/>
      <c r="K337" s="202"/>
      <c r="L337" s="207"/>
      <c r="M337" s="208"/>
      <c r="N337" s="209"/>
      <c r="O337" s="209"/>
      <c r="P337" s="209"/>
      <c r="Q337" s="209"/>
      <c r="R337" s="209"/>
      <c r="S337" s="209"/>
      <c r="T337" s="210"/>
      <c r="AT337" s="211" t="s">
        <v>135</v>
      </c>
      <c r="AU337" s="211" t="s">
        <v>83</v>
      </c>
      <c r="AV337" s="13" t="s">
        <v>81</v>
      </c>
      <c r="AW337" s="13" t="s">
        <v>30</v>
      </c>
      <c r="AX337" s="13" t="s">
        <v>73</v>
      </c>
      <c r="AY337" s="211" t="s">
        <v>128</v>
      </c>
    </row>
    <row r="338" spans="1:65" s="14" customFormat="1" ht="11.25">
      <c r="B338" s="212"/>
      <c r="C338" s="213"/>
      <c r="D338" s="203" t="s">
        <v>135</v>
      </c>
      <c r="E338" s="214" t="s">
        <v>1</v>
      </c>
      <c r="F338" s="215" t="s">
        <v>431</v>
      </c>
      <c r="G338" s="213"/>
      <c r="H338" s="216">
        <v>1.764</v>
      </c>
      <c r="I338" s="217"/>
      <c r="J338" s="213"/>
      <c r="K338" s="213"/>
      <c r="L338" s="218"/>
      <c r="M338" s="219"/>
      <c r="N338" s="220"/>
      <c r="O338" s="220"/>
      <c r="P338" s="220"/>
      <c r="Q338" s="220"/>
      <c r="R338" s="220"/>
      <c r="S338" s="220"/>
      <c r="T338" s="221"/>
      <c r="AT338" s="222" t="s">
        <v>135</v>
      </c>
      <c r="AU338" s="222" t="s">
        <v>83</v>
      </c>
      <c r="AV338" s="14" t="s">
        <v>83</v>
      </c>
      <c r="AW338" s="14" t="s">
        <v>30</v>
      </c>
      <c r="AX338" s="14" t="s">
        <v>73</v>
      </c>
      <c r="AY338" s="222" t="s">
        <v>128</v>
      </c>
    </row>
    <row r="339" spans="1:65" s="14" customFormat="1" ht="11.25">
      <c r="B339" s="212"/>
      <c r="C339" s="213"/>
      <c r="D339" s="203" t="s">
        <v>135</v>
      </c>
      <c r="E339" s="214" t="s">
        <v>1</v>
      </c>
      <c r="F339" s="215" t="s">
        <v>432</v>
      </c>
      <c r="G339" s="213"/>
      <c r="H339" s="216">
        <v>3.06</v>
      </c>
      <c r="I339" s="217"/>
      <c r="J339" s="213"/>
      <c r="K339" s="213"/>
      <c r="L339" s="218"/>
      <c r="M339" s="219"/>
      <c r="N339" s="220"/>
      <c r="O339" s="220"/>
      <c r="P339" s="220"/>
      <c r="Q339" s="220"/>
      <c r="R339" s="220"/>
      <c r="S339" s="220"/>
      <c r="T339" s="221"/>
      <c r="AT339" s="222" t="s">
        <v>135</v>
      </c>
      <c r="AU339" s="222" t="s">
        <v>83</v>
      </c>
      <c r="AV339" s="14" t="s">
        <v>83</v>
      </c>
      <c r="AW339" s="14" t="s">
        <v>30</v>
      </c>
      <c r="AX339" s="14" t="s">
        <v>73</v>
      </c>
      <c r="AY339" s="222" t="s">
        <v>128</v>
      </c>
    </row>
    <row r="340" spans="1:65" s="15" customFormat="1" ht="11.25">
      <c r="B340" s="223"/>
      <c r="C340" s="224"/>
      <c r="D340" s="203" t="s">
        <v>135</v>
      </c>
      <c r="E340" s="225" t="s">
        <v>1</v>
      </c>
      <c r="F340" s="226" t="s">
        <v>138</v>
      </c>
      <c r="G340" s="224"/>
      <c r="H340" s="227">
        <v>4.8239999999999998</v>
      </c>
      <c r="I340" s="228"/>
      <c r="J340" s="224"/>
      <c r="K340" s="224"/>
      <c r="L340" s="229"/>
      <c r="M340" s="230"/>
      <c r="N340" s="231"/>
      <c r="O340" s="231"/>
      <c r="P340" s="231"/>
      <c r="Q340" s="231"/>
      <c r="R340" s="231"/>
      <c r="S340" s="231"/>
      <c r="T340" s="232"/>
      <c r="AT340" s="233" t="s">
        <v>135</v>
      </c>
      <c r="AU340" s="233" t="s">
        <v>83</v>
      </c>
      <c r="AV340" s="15" t="s">
        <v>134</v>
      </c>
      <c r="AW340" s="15" t="s">
        <v>30</v>
      </c>
      <c r="AX340" s="15" t="s">
        <v>81</v>
      </c>
      <c r="AY340" s="233" t="s">
        <v>128</v>
      </c>
    </row>
    <row r="341" spans="1:65" s="2" customFormat="1" ht="14.45" customHeight="1">
      <c r="A341" s="34"/>
      <c r="B341" s="35"/>
      <c r="C341" s="187" t="s">
        <v>433</v>
      </c>
      <c r="D341" s="187" t="s">
        <v>130</v>
      </c>
      <c r="E341" s="188" t="s">
        <v>434</v>
      </c>
      <c r="F341" s="189" t="s">
        <v>435</v>
      </c>
      <c r="G341" s="190" t="s">
        <v>203</v>
      </c>
      <c r="H341" s="191">
        <v>9.4</v>
      </c>
      <c r="I341" s="192"/>
      <c r="J341" s="193">
        <f>ROUND(I341*H341,2)</f>
        <v>0</v>
      </c>
      <c r="K341" s="194"/>
      <c r="L341" s="39"/>
      <c r="M341" s="195" t="s">
        <v>1</v>
      </c>
      <c r="N341" s="196" t="s">
        <v>38</v>
      </c>
      <c r="O341" s="71"/>
      <c r="P341" s="197">
        <f>O341*H341</f>
        <v>0</v>
      </c>
      <c r="Q341" s="197">
        <v>0</v>
      </c>
      <c r="R341" s="197">
        <f>Q341*H341</f>
        <v>0</v>
      </c>
      <c r="S341" s="197">
        <v>0</v>
      </c>
      <c r="T341" s="19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9" t="s">
        <v>134</v>
      </c>
      <c r="AT341" s="199" t="s">
        <v>130</v>
      </c>
      <c r="AU341" s="199" t="s">
        <v>83</v>
      </c>
      <c r="AY341" s="17" t="s">
        <v>128</v>
      </c>
      <c r="BE341" s="200">
        <f>IF(N341="základní",J341,0)</f>
        <v>0</v>
      </c>
      <c r="BF341" s="200">
        <f>IF(N341="snížená",J341,0)</f>
        <v>0</v>
      </c>
      <c r="BG341" s="200">
        <f>IF(N341="zákl. přenesená",J341,0)</f>
        <v>0</v>
      </c>
      <c r="BH341" s="200">
        <f>IF(N341="sníž. přenesená",J341,0)</f>
        <v>0</v>
      </c>
      <c r="BI341" s="200">
        <f>IF(N341="nulová",J341,0)</f>
        <v>0</v>
      </c>
      <c r="BJ341" s="17" t="s">
        <v>81</v>
      </c>
      <c r="BK341" s="200">
        <f>ROUND(I341*H341,2)</f>
        <v>0</v>
      </c>
      <c r="BL341" s="17" t="s">
        <v>134</v>
      </c>
      <c r="BM341" s="199" t="s">
        <v>383</v>
      </c>
    </row>
    <row r="342" spans="1:65" s="13" customFormat="1" ht="11.25">
      <c r="B342" s="201"/>
      <c r="C342" s="202"/>
      <c r="D342" s="203" t="s">
        <v>135</v>
      </c>
      <c r="E342" s="204" t="s">
        <v>1</v>
      </c>
      <c r="F342" s="205" t="s">
        <v>436</v>
      </c>
      <c r="G342" s="202"/>
      <c r="H342" s="204" t="s">
        <v>1</v>
      </c>
      <c r="I342" s="206"/>
      <c r="J342" s="202"/>
      <c r="K342" s="202"/>
      <c r="L342" s="207"/>
      <c r="M342" s="208"/>
      <c r="N342" s="209"/>
      <c r="O342" s="209"/>
      <c r="P342" s="209"/>
      <c r="Q342" s="209"/>
      <c r="R342" s="209"/>
      <c r="S342" s="209"/>
      <c r="T342" s="210"/>
      <c r="AT342" s="211" t="s">
        <v>135</v>
      </c>
      <c r="AU342" s="211" t="s">
        <v>83</v>
      </c>
      <c r="AV342" s="13" t="s">
        <v>81</v>
      </c>
      <c r="AW342" s="13" t="s">
        <v>30</v>
      </c>
      <c r="AX342" s="13" t="s">
        <v>73</v>
      </c>
      <c r="AY342" s="211" t="s">
        <v>128</v>
      </c>
    </row>
    <row r="343" spans="1:65" s="14" customFormat="1" ht="22.5">
      <c r="B343" s="212"/>
      <c r="C343" s="213"/>
      <c r="D343" s="203" t="s">
        <v>135</v>
      </c>
      <c r="E343" s="214" t="s">
        <v>1</v>
      </c>
      <c r="F343" s="215" t="s">
        <v>437</v>
      </c>
      <c r="G343" s="213"/>
      <c r="H343" s="216">
        <v>9.4</v>
      </c>
      <c r="I343" s="217"/>
      <c r="J343" s="213"/>
      <c r="K343" s="213"/>
      <c r="L343" s="218"/>
      <c r="M343" s="219"/>
      <c r="N343" s="220"/>
      <c r="O343" s="220"/>
      <c r="P343" s="220"/>
      <c r="Q343" s="220"/>
      <c r="R343" s="220"/>
      <c r="S343" s="220"/>
      <c r="T343" s="221"/>
      <c r="AT343" s="222" t="s">
        <v>135</v>
      </c>
      <c r="AU343" s="222" t="s">
        <v>83</v>
      </c>
      <c r="AV343" s="14" t="s">
        <v>83</v>
      </c>
      <c r="AW343" s="14" t="s">
        <v>30</v>
      </c>
      <c r="AX343" s="14" t="s">
        <v>73</v>
      </c>
      <c r="AY343" s="222" t="s">
        <v>128</v>
      </c>
    </row>
    <row r="344" spans="1:65" s="15" customFormat="1" ht="11.25">
      <c r="B344" s="223"/>
      <c r="C344" s="224"/>
      <c r="D344" s="203" t="s">
        <v>135</v>
      </c>
      <c r="E344" s="225" t="s">
        <v>1</v>
      </c>
      <c r="F344" s="226" t="s">
        <v>138</v>
      </c>
      <c r="G344" s="224"/>
      <c r="H344" s="227">
        <v>9.4</v>
      </c>
      <c r="I344" s="228"/>
      <c r="J344" s="224"/>
      <c r="K344" s="224"/>
      <c r="L344" s="229"/>
      <c r="M344" s="230"/>
      <c r="N344" s="231"/>
      <c r="O344" s="231"/>
      <c r="P344" s="231"/>
      <c r="Q344" s="231"/>
      <c r="R344" s="231"/>
      <c r="S344" s="231"/>
      <c r="T344" s="232"/>
      <c r="AT344" s="233" t="s">
        <v>135</v>
      </c>
      <c r="AU344" s="233" t="s">
        <v>83</v>
      </c>
      <c r="AV344" s="15" t="s">
        <v>134</v>
      </c>
      <c r="AW344" s="15" t="s">
        <v>30</v>
      </c>
      <c r="AX344" s="15" t="s">
        <v>81</v>
      </c>
      <c r="AY344" s="233" t="s">
        <v>128</v>
      </c>
    </row>
    <row r="345" spans="1:65" s="2" customFormat="1" ht="24.2" customHeight="1">
      <c r="A345" s="34"/>
      <c r="B345" s="35"/>
      <c r="C345" s="187" t="s">
        <v>270</v>
      </c>
      <c r="D345" s="187" t="s">
        <v>130</v>
      </c>
      <c r="E345" s="188" t="s">
        <v>438</v>
      </c>
      <c r="F345" s="189" t="s">
        <v>439</v>
      </c>
      <c r="G345" s="190" t="s">
        <v>133</v>
      </c>
      <c r="H345" s="191">
        <v>219.4</v>
      </c>
      <c r="I345" s="192"/>
      <c r="J345" s="193">
        <f>ROUND(I345*H345,2)</f>
        <v>0</v>
      </c>
      <c r="K345" s="194"/>
      <c r="L345" s="39"/>
      <c r="M345" s="195" t="s">
        <v>1</v>
      </c>
      <c r="N345" s="196" t="s">
        <v>38</v>
      </c>
      <c r="O345" s="71"/>
      <c r="P345" s="197">
        <f>O345*H345</f>
        <v>0</v>
      </c>
      <c r="Q345" s="197">
        <v>0</v>
      </c>
      <c r="R345" s="197">
        <f>Q345*H345</f>
        <v>0</v>
      </c>
      <c r="S345" s="197">
        <v>0</v>
      </c>
      <c r="T345" s="198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9" t="s">
        <v>134</v>
      </c>
      <c r="AT345" s="199" t="s">
        <v>130</v>
      </c>
      <c r="AU345" s="199" t="s">
        <v>83</v>
      </c>
      <c r="AY345" s="17" t="s">
        <v>128</v>
      </c>
      <c r="BE345" s="200">
        <f>IF(N345="základní",J345,0)</f>
        <v>0</v>
      </c>
      <c r="BF345" s="200">
        <f>IF(N345="snížená",J345,0)</f>
        <v>0</v>
      </c>
      <c r="BG345" s="200">
        <f>IF(N345="zákl. přenesená",J345,0)</f>
        <v>0</v>
      </c>
      <c r="BH345" s="200">
        <f>IF(N345="sníž. přenesená",J345,0)</f>
        <v>0</v>
      </c>
      <c r="BI345" s="200">
        <f>IF(N345="nulová",J345,0)</f>
        <v>0</v>
      </c>
      <c r="BJ345" s="17" t="s">
        <v>81</v>
      </c>
      <c r="BK345" s="200">
        <f>ROUND(I345*H345,2)</f>
        <v>0</v>
      </c>
      <c r="BL345" s="17" t="s">
        <v>134</v>
      </c>
      <c r="BM345" s="199" t="s">
        <v>440</v>
      </c>
    </row>
    <row r="346" spans="1:65" s="13" customFormat="1" ht="11.25">
      <c r="B346" s="201"/>
      <c r="C346" s="202"/>
      <c r="D346" s="203" t="s">
        <v>135</v>
      </c>
      <c r="E346" s="204" t="s">
        <v>1</v>
      </c>
      <c r="F346" s="205" t="s">
        <v>441</v>
      </c>
      <c r="G346" s="202"/>
      <c r="H346" s="204" t="s">
        <v>1</v>
      </c>
      <c r="I346" s="206"/>
      <c r="J346" s="202"/>
      <c r="K346" s="202"/>
      <c r="L346" s="207"/>
      <c r="M346" s="208"/>
      <c r="N346" s="209"/>
      <c r="O346" s="209"/>
      <c r="P346" s="209"/>
      <c r="Q346" s="209"/>
      <c r="R346" s="209"/>
      <c r="S346" s="209"/>
      <c r="T346" s="210"/>
      <c r="AT346" s="211" t="s">
        <v>135</v>
      </c>
      <c r="AU346" s="211" t="s">
        <v>83</v>
      </c>
      <c r="AV346" s="13" t="s">
        <v>81</v>
      </c>
      <c r="AW346" s="13" t="s">
        <v>30</v>
      </c>
      <c r="AX346" s="13" t="s">
        <v>73</v>
      </c>
      <c r="AY346" s="211" t="s">
        <v>128</v>
      </c>
    </row>
    <row r="347" spans="1:65" s="13" customFormat="1" ht="11.25">
      <c r="B347" s="201"/>
      <c r="C347" s="202"/>
      <c r="D347" s="203" t="s">
        <v>135</v>
      </c>
      <c r="E347" s="204" t="s">
        <v>1</v>
      </c>
      <c r="F347" s="205" t="s">
        <v>442</v>
      </c>
      <c r="G347" s="202"/>
      <c r="H347" s="204" t="s">
        <v>1</v>
      </c>
      <c r="I347" s="206"/>
      <c r="J347" s="202"/>
      <c r="K347" s="202"/>
      <c r="L347" s="207"/>
      <c r="M347" s="208"/>
      <c r="N347" s="209"/>
      <c r="O347" s="209"/>
      <c r="P347" s="209"/>
      <c r="Q347" s="209"/>
      <c r="R347" s="209"/>
      <c r="S347" s="209"/>
      <c r="T347" s="210"/>
      <c r="AT347" s="211" t="s">
        <v>135</v>
      </c>
      <c r="AU347" s="211" t="s">
        <v>83</v>
      </c>
      <c r="AV347" s="13" t="s">
        <v>81</v>
      </c>
      <c r="AW347" s="13" t="s">
        <v>30</v>
      </c>
      <c r="AX347" s="13" t="s">
        <v>73</v>
      </c>
      <c r="AY347" s="211" t="s">
        <v>128</v>
      </c>
    </row>
    <row r="348" spans="1:65" s="14" customFormat="1" ht="11.25">
      <c r="B348" s="212"/>
      <c r="C348" s="213"/>
      <c r="D348" s="203" t="s">
        <v>135</v>
      </c>
      <c r="E348" s="214" t="s">
        <v>1</v>
      </c>
      <c r="F348" s="215" t="s">
        <v>443</v>
      </c>
      <c r="G348" s="213"/>
      <c r="H348" s="216">
        <v>86.4</v>
      </c>
      <c r="I348" s="217"/>
      <c r="J348" s="213"/>
      <c r="K348" s="213"/>
      <c r="L348" s="218"/>
      <c r="M348" s="219"/>
      <c r="N348" s="220"/>
      <c r="O348" s="220"/>
      <c r="P348" s="220"/>
      <c r="Q348" s="220"/>
      <c r="R348" s="220"/>
      <c r="S348" s="220"/>
      <c r="T348" s="221"/>
      <c r="AT348" s="222" t="s">
        <v>135</v>
      </c>
      <c r="AU348" s="222" t="s">
        <v>83</v>
      </c>
      <c r="AV348" s="14" t="s">
        <v>83</v>
      </c>
      <c r="AW348" s="14" t="s">
        <v>30</v>
      </c>
      <c r="AX348" s="14" t="s">
        <v>73</v>
      </c>
      <c r="AY348" s="222" t="s">
        <v>128</v>
      </c>
    </row>
    <row r="349" spans="1:65" s="14" customFormat="1" ht="11.25">
      <c r="B349" s="212"/>
      <c r="C349" s="213"/>
      <c r="D349" s="203" t="s">
        <v>135</v>
      </c>
      <c r="E349" s="214" t="s">
        <v>1</v>
      </c>
      <c r="F349" s="215" t="s">
        <v>444</v>
      </c>
      <c r="G349" s="213"/>
      <c r="H349" s="216">
        <v>13</v>
      </c>
      <c r="I349" s="217"/>
      <c r="J349" s="213"/>
      <c r="K349" s="213"/>
      <c r="L349" s="218"/>
      <c r="M349" s="219"/>
      <c r="N349" s="220"/>
      <c r="O349" s="220"/>
      <c r="P349" s="220"/>
      <c r="Q349" s="220"/>
      <c r="R349" s="220"/>
      <c r="S349" s="220"/>
      <c r="T349" s="221"/>
      <c r="AT349" s="222" t="s">
        <v>135</v>
      </c>
      <c r="AU349" s="222" t="s">
        <v>83</v>
      </c>
      <c r="AV349" s="14" t="s">
        <v>83</v>
      </c>
      <c r="AW349" s="14" t="s">
        <v>30</v>
      </c>
      <c r="AX349" s="14" t="s">
        <v>73</v>
      </c>
      <c r="AY349" s="222" t="s">
        <v>128</v>
      </c>
    </row>
    <row r="350" spans="1:65" s="14" customFormat="1" ht="11.25">
      <c r="B350" s="212"/>
      <c r="C350" s="213"/>
      <c r="D350" s="203" t="s">
        <v>135</v>
      </c>
      <c r="E350" s="214" t="s">
        <v>1</v>
      </c>
      <c r="F350" s="215" t="s">
        <v>445</v>
      </c>
      <c r="G350" s="213"/>
      <c r="H350" s="216">
        <v>4</v>
      </c>
      <c r="I350" s="217"/>
      <c r="J350" s="213"/>
      <c r="K350" s="213"/>
      <c r="L350" s="218"/>
      <c r="M350" s="219"/>
      <c r="N350" s="220"/>
      <c r="O350" s="220"/>
      <c r="P350" s="220"/>
      <c r="Q350" s="220"/>
      <c r="R350" s="220"/>
      <c r="S350" s="220"/>
      <c r="T350" s="221"/>
      <c r="AT350" s="222" t="s">
        <v>135</v>
      </c>
      <c r="AU350" s="222" t="s">
        <v>83</v>
      </c>
      <c r="AV350" s="14" t="s">
        <v>83</v>
      </c>
      <c r="AW350" s="14" t="s">
        <v>30</v>
      </c>
      <c r="AX350" s="14" t="s">
        <v>73</v>
      </c>
      <c r="AY350" s="222" t="s">
        <v>128</v>
      </c>
    </row>
    <row r="351" spans="1:65" s="14" customFormat="1" ht="11.25">
      <c r="B351" s="212"/>
      <c r="C351" s="213"/>
      <c r="D351" s="203" t="s">
        <v>135</v>
      </c>
      <c r="E351" s="214" t="s">
        <v>1</v>
      </c>
      <c r="F351" s="215" t="s">
        <v>446</v>
      </c>
      <c r="G351" s="213"/>
      <c r="H351" s="216">
        <v>86</v>
      </c>
      <c r="I351" s="217"/>
      <c r="J351" s="213"/>
      <c r="K351" s="213"/>
      <c r="L351" s="218"/>
      <c r="M351" s="219"/>
      <c r="N351" s="220"/>
      <c r="O351" s="220"/>
      <c r="P351" s="220"/>
      <c r="Q351" s="220"/>
      <c r="R351" s="220"/>
      <c r="S351" s="220"/>
      <c r="T351" s="221"/>
      <c r="AT351" s="222" t="s">
        <v>135</v>
      </c>
      <c r="AU351" s="222" t="s">
        <v>83</v>
      </c>
      <c r="AV351" s="14" t="s">
        <v>83</v>
      </c>
      <c r="AW351" s="14" t="s">
        <v>30</v>
      </c>
      <c r="AX351" s="14" t="s">
        <v>73</v>
      </c>
      <c r="AY351" s="222" t="s">
        <v>128</v>
      </c>
    </row>
    <row r="352" spans="1:65" s="14" customFormat="1" ht="11.25">
      <c r="B352" s="212"/>
      <c r="C352" s="213"/>
      <c r="D352" s="203" t="s">
        <v>135</v>
      </c>
      <c r="E352" s="214" t="s">
        <v>1</v>
      </c>
      <c r="F352" s="215" t="s">
        <v>447</v>
      </c>
      <c r="G352" s="213"/>
      <c r="H352" s="216">
        <v>10</v>
      </c>
      <c r="I352" s="217"/>
      <c r="J352" s="213"/>
      <c r="K352" s="213"/>
      <c r="L352" s="218"/>
      <c r="M352" s="219"/>
      <c r="N352" s="220"/>
      <c r="O352" s="220"/>
      <c r="P352" s="220"/>
      <c r="Q352" s="220"/>
      <c r="R352" s="220"/>
      <c r="S352" s="220"/>
      <c r="T352" s="221"/>
      <c r="AT352" s="222" t="s">
        <v>135</v>
      </c>
      <c r="AU352" s="222" t="s">
        <v>83</v>
      </c>
      <c r="AV352" s="14" t="s">
        <v>83</v>
      </c>
      <c r="AW352" s="14" t="s">
        <v>30</v>
      </c>
      <c r="AX352" s="14" t="s">
        <v>73</v>
      </c>
      <c r="AY352" s="222" t="s">
        <v>128</v>
      </c>
    </row>
    <row r="353" spans="1:65" s="14" customFormat="1" ht="11.25">
      <c r="B353" s="212"/>
      <c r="C353" s="213"/>
      <c r="D353" s="203" t="s">
        <v>135</v>
      </c>
      <c r="E353" s="214" t="s">
        <v>1</v>
      </c>
      <c r="F353" s="215" t="s">
        <v>448</v>
      </c>
      <c r="G353" s="213"/>
      <c r="H353" s="216">
        <v>20</v>
      </c>
      <c r="I353" s="217"/>
      <c r="J353" s="213"/>
      <c r="K353" s="213"/>
      <c r="L353" s="218"/>
      <c r="M353" s="219"/>
      <c r="N353" s="220"/>
      <c r="O353" s="220"/>
      <c r="P353" s="220"/>
      <c r="Q353" s="220"/>
      <c r="R353" s="220"/>
      <c r="S353" s="220"/>
      <c r="T353" s="221"/>
      <c r="AT353" s="222" t="s">
        <v>135</v>
      </c>
      <c r="AU353" s="222" t="s">
        <v>83</v>
      </c>
      <c r="AV353" s="14" t="s">
        <v>83</v>
      </c>
      <c r="AW353" s="14" t="s">
        <v>30</v>
      </c>
      <c r="AX353" s="14" t="s">
        <v>73</v>
      </c>
      <c r="AY353" s="222" t="s">
        <v>128</v>
      </c>
    </row>
    <row r="354" spans="1:65" s="15" customFormat="1" ht="11.25">
      <c r="B354" s="223"/>
      <c r="C354" s="224"/>
      <c r="D354" s="203" t="s">
        <v>135</v>
      </c>
      <c r="E354" s="225" t="s">
        <v>1</v>
      </c>
      <c r="F354" s="226" t="s">
        <v>138</v>
      </c>
      <c r="G354" s="224"/>
      <c r="H354" s="227">
        <v>219.4</v>
      </c>
      <c r="I354" s="228"/>
      <c r="J354" s="224"/>
      <c r="K354" s="224"/>
      <c r="L354" s="229"/>
      <c r="M354" s="230"/>
      <c r="N354" s="231"/>
      <c r="O354" s="231"/>
      <c r="P354" s="231"/>
      <c r="Q354" s="231"/>
      <c r="R354" s="231"/>
      <c r="S354" s="231"/>
      <c r="T354" s="232"/>
      <c r="AT354" s="233" t="s">
        <v>135</v>
      </c>
      <c r="AU354" s="233" t="s">
        <v>83</v>
      </c>
      <c r="AV354" s="15" t="s">
        <v>134</v>
      </c>
      <c r="AW354" s="15" t="s">
        <v>30</v>
      </c>
      <c r="AX354" s="15" t="s">
        <v>81</v>
      </c>
      <c r="AY354" s="233" t="s">
        <v>128</v>
      </c>
    </row>
    <row r="355" spans="1:65" s="2" customFormat="1" ht="24.2" customHeight="1">
      <c r="A355" s="34"/>
      <c r="B355" s="35"/>
      <c r="C355" s="187" t="s">
        <v>449</v>
      </c>
      <c r="D355" s="187" t="s">
        <v>130</v>
      </c>
      <c r="E355" s="188" t="s">
        <v>450</v>
      </c>
      <c r="F355" s="189" t="s">
        <v>451</v>
      </c>
      <c r="G355" s="190" t="s">
        <v>133</v>
      </c>
      <c r="H355" s="191">
        <v>109.7</v>
      </c>
      <c r="I355" s="192"/>
      <c r="J355" s="193">
        <f>ROUND(I355*H355,2)</f>
        <v>0</v>
      </c>
      <c r="K355" s="194"/>
      <c r="L355" s="39"/>
      <c r="M355" s="195" t="s">
        <v>1</v>
      </c>
      <c r="N355" s="196" t="s">
        <v>38</v>
      </c>
      <c r="O355" s="71"/>
      <c r="P355" s="197">
        <f>O355*H355</f>
        <v>0</v>
      </c>
      <c r="Q355" s="197">
        <v>0</v>
      </c>
      <c r="R355" s="197">
        <f>Q355*H355</f>
        <v>0</v>
      </c>
      <c r="S355" s="197">
        <v>0</v>
      </c>
      <c r="T355" s="19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99" t="s">
        <v>134</v>
      </c>
      <c r="AT355" s="199" t="s">
        <v>130</v>
      </c>
      <c r="AU355" s="199" t="s">
        <v>83</v>
      </c>
      <c r="AY355" s="17" t="s">
        <v>128</v>
      </c>
      <c r="BE355" s="200">
        <f>IF(N355="základní",J355,0)</f>
        <v>0</v>
      </c>
      <c r="BF355" s="200">
        <f>IF(N355="snížená",J355,0)</f>
        <v>0</v>
      </c>
      <c r="BG355" s="200">
        <f>IF(N355="zákl. přenesená",J355,0)</f>
        <v>0</v>
      </c>
      <c r="BH355" s="200">
        <f>IF(N355="sníž. přenesená",J355,0)</f>
        <v>0</v>
      </c>
      <c r="BI355" s="200">
        <f>IF(N355="nulová",J355,0)</f>
        <v>0</v>
      </c>
      <c r="BJ355" s="17" t="s">
        <v>81</v>
      </c>
      <c r="BK355" s="200">
        <f>ROUND(I355*H355,2)</f>
        <v>0</v>
      </c>
      <c r="BL355" s="17" t="s">
        <v>134</v>
      </c>
      <c r="BM355" s="199" t="s">
        <v>283</v>
      </c>
    </row>
    <row r="356" spans="1:65" s="13" customFormat="1" ht="11.25">
      <c r="B356" s="201"/>
      <c r="C356" s="202"/>
      <c r="D356" s="203" t="s">
        <v>135</v>
      </c>
      <c r="E356" s="204" t="s">
        <v>1</v>
      </c>
      <c r="F356" s="205" t="s">
        <v>205</v>
      </c>
      <c r="G356" s="202"/>
      <c r="H356" s="204" t="s">
        <v>1</v>
      </c>
      <c r="I356" s="206"/>
      <c r="J356" s="202"/>
      <c r="K356" s="202"/>
      <c r="L356" s="207"/>
      <c r="M356" s="208"/>
      <c r="N356" s="209"/>
      <c r="O356" s="209"/>
      <c r="P356" s="209"/>
      <c r="Q356" s="209"/>
      <c r="R356" s="209"/>
      <c r="S356" s="209"/>
      <c r="T356" s="210"/>
      <c r="AT356" s="211" t="s">
        <v>135</v>
      </c>
      <c r="AU356" s="211" t="s">
        <v>83</v>
      </c>
      <c r="AV356" s="13" t="s">
        <v>81</v>
      </c>
      <c r="AW356" s="13" t="s">
        <v>30</v>
      </c>
      <c r="AX356" s="13" t="s">
        <v>73</v>
      </c>
      <c r="AY356" s="211" t="s">
        <v>128</v>
      </c>
    </row>
    <row r="357" spans="1:65" s="14" customFormat="1" ht="22.5">
      <c r="B357" s="212"/>
      <c r="C357" s="213"/>
      <c r="D357" s="203" t="s">
        <v>135</v>
      </c>
      <c r="E357" s="214" t="s">
        <v>1</v>
      </c>
      <c r="F357" s="215" t="s">
        <v>452</v>
      </c>
      <c r="G357" s="213"/>
      <c r="H357" s="216">
        <v>109.7</v>
      </c>
      <c r="I357" s="217"/>
      <c r="J357" s="213"/>
      <c r="K357" s="213"/>
      <c r="L357" s="218"/>
      <c r="M357" s="219"/>
      <c r="N357" s="220"/>
      <c r="O357" s="220"/>
      <c r="P357" s="220"/>
      <c r="Q357" s="220"/>
      <c r="R357" s="220"/>
      <c r="S357" s="220"/>
      <c r="T357" s="221"/>
      <c r="AT357" s="222" t="s">
        <v>135</v>
      </c>
      <c r="AU357" s="222" t="s">
        <v>83</v>
      </c>
      <c r="AV357" s="14" t="s">
        <v>83</v>
      </c>
      <c r="AW357" s="14" t="s">
        <v>30</v>
      </c>
      <c r="AX357" s="14" t="s">
        <v>73</v>
      </c>
      <c r="AY357" s="222" t="s">
        <v>128</v>
      </c>
    </row>
    <row r="358" spans="1:65" s="15" customFormat="1" ht="11.25">
      <c r="B358" s="223"/>
      <c r="C358" s="224"/>
      <c r="D358" s="203" t="s">
        <v>135</v>
      </c>
      <c r="E358" s="225" t="s">
        <v>1</v>
      </c>
      <c r="F358" s="226" t="s">
        <v>138</v>
      </c>
      <c r="G358" s="224"/>
      <c r="H358" s="227">
        <v>109.7</v>
      </c>
      <c r="I358" s="228"/>
      <c r="J358" s="224"/>
      <c r="K358" s="224"/>
      <c r="L358" s="229"/>
      <c r="M358" s="230"/>
      <c r="N358" s="231"/>
      <c r="O358" s="231"/>
      <c r="P358" s="231"/>
      <c r="Q358" s="231"/>
      <c r="R358" s="231"/>
      <c r="S358" s="231"/>
      <c r="T358" s="232"/>
      <c r="AT358" s="233" t="s">
        <v>135</v>
      </c>
      <c r="AU358" s="233" t="s">
        <v>83</v>
      </c>
      <c r="AV358" s="15" t="s">
        <v>134</v>
      </c>
      <c r="AW358" s="15" t="s">
        <v>30</v>
      </c>
      <c r="AX358" s="15" t="s">
        <v>81</v>
      </c>
      <c r="AY358" s="233" t="s">
        <v>128</v>
      </c>
    </row>
    <row r="359" spans="1:65" s="2" customFormat="1" ht="24.2" customHeight="1">
      <c r="A359" s="34"/>
      <c r="B359" s="35"/>
      <c r="C359" s="187" t="s">
        <v>300</v>
      </c>
      <c r="D359" s="187" t="s">
        <v>130</v>
      </c>
      <c r="E359" s="188" t="s">
        <v>453</v>
      </c>
      <c r="F359" s="189" t="s">
        <v>454</v>
      </c>
      <c r="G359" s="190" t="s">
        <v>133</v>
      </c>
      <c r="H359" s="191">
        <v>109.7</v>
      </c>
      <c r="I359" s="192"/>
      <c r="J359" s="193">
        <f>ROUND(I359*H359,2)</f>
        <v>0</v>
      </c>
      <c r="K359" s="194"/>
      <c r="L359" s="39"/>
      <c r="M359" s="195" t="s">
        <v>1</v>
      </c>
      <c r="N359" s="196" t="s">
        <v>38</v>
      </c>
      <c r="O359" s="71"/>
      <c r="P359" s="197">
        <f>O359*H359</f>
        <v>0</v>
      </c>
      <c r="Q359" s="197">
        <v>0</v>
      </c>
      <c r="R359" s="197">
        <f>Q359*H359</f>
        <v>0</v>
      </c>
      <c r="S359" s="197">
        <v>0</v>
      </c>
      <c r="T359" s="198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99" t="s">
        <v>134</v>
      </c>
      <c r="AT359" s="199" t="s">
        <v>130</v>
      </c>
      <c r="AU359" s="199" t="s">
        <v>83</v>
      </c>
      <c r="AY359" s="17" t="s">
        <v>128</v>
      </c>
      <c r="BE359" s="200">
        <f>IF(N359="základní",J359,0)</f>
        <v>0</v>
      </c>
      <c r="BF359" s="200">
        <f>IF(N359="snížená",J359,0)</f>
        <v>0</v>
      </c>
      <c r="BG359" s="200">
        <f>IF(N359="zákl. přenesená",J359,0)</f>
        <v>0</v>
      </c>
      <c r="BH359" s="200">
        <f>IF(N359="sníž. přenesená",J359,0)</f>
        <v>0</v>
      </c>
      <c r="BI359" s="200">
        <f>IF(N359="nulová",J359,0)</f>
        <v>0</v>
      </c>
      <c r="BJ359" s="17" t="s">
        <v>81</v>
      </c>
      <c r="BK359" s="200">
        <f>ROUND(I359*H359,2)</f>
        <v>0</v>
      </c>
      <c r="BL359" s="17" t="s">
        <v>134</v>
      </c>
      <c r="BM359" s="199" t="s">
        <v>455</v>
      </c>
    </row>
    <row r="360" spans="1:65" s="14" customFormat="1" ht="11.25">
      <c r="B360" s="212"/>
      <c r="C360" s="213"/>
      <c r="D360" s="203" t="s">
        <v>135</v>
      </c>
      <c r="E360" s="214" t="s">
        <v>1</v>
      </c>
      <c r="F360" s="215" t="s">
        <v>456</v>
      </c>
      <c r="G360" s="213"/>
      <c r="H360" s="216">
        <v>109.7</v>
      </c>
      <c r="I360" s="217"/>
      <c r="J360" s="213"/>
      <c r="K360" s="213"/>
      <c r="L360" s="218"/>
      <c r="M360" s="219"/>
      <c r="N360" s="220"/>
      <c r="O360" s="220"/>
      <c r="P360" s="220"/>
      <c r="Q360" s="220"/>
      <c r="R360" s="220"/>
      <c r="S360" s="220"/>
      <c r="T360" s="221"/>
      <c r="AT360" s="222" t="s">
        <v>135</v>
      </c>
      <c r="AU360" s="222" t="s">
        <v>83</v>
      </c>
      <c r="AV360" s="14" t="s">
        <v>83</v>
      </c>
      <c r="AW360" s="14" t="s">
        <v>30</v>
      </c>
      <c r="AX360" s="14" t="s">
        <v>73</v>
      </c>
      <c r="AY360" s="222" t="s">
        <v>128</v>
      </c>
    </row>
    <row r="361" spans="1:65" s="15" customFormat="1" ht="11.25">
      <c r="B361" s="223"/>
      <c r="C361" s="224"/>
      <c r="D361" s="203" t="s">
        <v>135</v>
      </c>
      <c r="E361" s="225" t="s">
        <v>1</v>
      </c>
      <c r="F361" s="226" t="s">
        <v>138</v>
      </c>
      <c r="G361" s="224"/>
      <c r="H361" s="227">
        <v>109.7</v>
      </c>
      <c r="I361" s="228"/>
      <c r="J361" s="224"/>
      <c r="K361" s="224"/>
      <c r="L361" s="229"/>
      <c r="M361" s="230"/>
      <c r="N361" s="231"/>
      <c r="O361" s="231"/>
      <c r="P361" s="231"/>
      <c r="Q361" s="231"/>
      <c r="R361" s="231"/>
      <c r="S361" s="231"/>
      <c r="T361" s="232"/>
      <c r="AT361" s="233" t="s">
        <v>135</v>
      </c>
      <c r="AU361" s="233" t="s">
        <v>83</v>
      </c>
      <c r="AV361" s="15" t="s">
        <v>134</v>
      </c>
      <c r="AW361" s="15" t="s">
        <v>30</v>
      </c>
      <c r="AX361" s="15" t="s">
        <v>81</v>
      </c>
      <c r="AY361" s="233" t="s">
        <v>128</v>
      </c>
    </row>
    <row r="362" spans="1:65" s="2" customFormat="1" ht="24.2" customHeight="1">
      <c r="A362" s="34"/>
      <c r="B362" s="35"/>
      <c r="C362" s="187" t="s">
        <v>457</v>
      </c>
      <c r="D362" s="187" t="s">
        <v>130</v>
      </c>
      <c r="E362" s="188" t="s">
        <v>458</v>
      </c>
      <c r="F362" s="189" t="s">
        <v>459</v>
      </c>
      <c r="G362" s="190" t="s">
        <v>141</v>
      </c>
      <c r="H362" s="191">
        <v>0.09</v>
      </c>
      <c r="I362" s="192"/>
      <c r="J362" s="193">
        <f>ROUND(I362*H362,2)</f>
        <v>0</v>
      </c>
      <c r="K362" s="194"/>
      <c r="L362" s="39"/>
      <c r="M362" s="195" t="s">
        <v>1</v>
      </c>
      <c r="N362" s="196" t="s">
        <v>38</v>
      </c>
      <c r="O362" s="71"/>
      <c r="P362" s="197">
        <f>O362*H362</f>
        <v>0</v>
      </c>
      <c r="Q362" s="197">
        <v>0</v>
      </c>
      <c r="R362" s="197">
        <f>Q362*H362</f>
        <v>0</v>
      </c>
      <c r="S362" s="197">
        <v>0</v>
      </c>
      <c r="T362" s="198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9" t="s">
        <v>134</v>
      </c>
      <c r="AT362" s="199" t="s">
        <v>130</v>
      </c>
      <c r="AU362" s="199" t="s">
        <v>83</v>
      </c>
      <c r="AY362" s="17" t="s">
        <v>128</v>
      </c>
      <c r="BE362" s="200">
        <f>IF(N362="základní",J362,0)</f>
        <v>0</v>
      </c>
      <c r="BF362" s="200">
        <f>IF(N362="snížená",J362,0)</f>
        <v>0</v>
      </c>
      <c r="BG362" s="200">
        <f>IF(N362="zákl. přenesená",J362,0)</f>
        <v>0</v>
      </c>
      <c r="BH362" s="200">
        <f>IF(N362="sníž. přenesená",J362,0)</f>
        <v>0</v>
      </c>
      <c r="BI362" s="200">
        <f>IF(N362="nulová",J362,0)</f>
        <v>0</v>
      </c>
      <c r="BJ362" s="17" t="s">
        <v>81</v>
      </c>
      <c r="BK362" s="200">
        <f>ROUND(I362*H362,2)</f>
        <v>0</v>
      </c>
      <c r="BL362" s="17" t="s">
        <v>134</v>
      </c>
      <c r="BM362" s="199" t="s">
        <v>460</v>
      </c>
    </row>
    <row r="363" spans="1:65" s="13" customFormat="1" ht="11.25">
      <c r="B363" s="201"/>
      <c r="C363" s="202"/>
      <c r="D363" s="203" t="s">
        <v>135</v>
      </c>
      <c r="E363" s="204" t="s">
        <v>1</v>
      </c>
      <c r="F363" s="205" t="s">
        <v>205</v>
      </c>
      <c r="G363" s="202"/>
      <c r="H363" s="204" t="s">
        <v>1</v>
      </c>
      <c r="I363" s="206"/>
      <c r="J363" s="202"/>
      <c r="K363" s="202"/>
      <c r="L363" s="207"/>
      <c r="M363" s="208"/>
      <c r="N363" s="209"/>
      <c r="O363" s="209"/>
      <c r="P363" s="209"/>
      <c r="Q363" s="209"/>
      <c r="R363" s="209"/>
      <c r="S363" s="209"/>
      <c r="T363" s="210"/>
      <c r="AT363" s="211" t="s">
        <v>135</v>
      </c>
      <c r="AU363" s="211" t="s">
        <v>83</v>
      </c>
      <c r="AV363" s="13" t="s">
        <v>81</v>
      </c>
      <c r="AW363" s="13" t="s">
        <v>30</v>
      </c>
      <c r="AX363" s="13" t="s">
        <v>73</v>
      </c>
      <c r="AY363" s="211" t="s">
        <v>128</v>
      </c>
    </row>
    <row r="364" spans="1:65" s="13" customFormat="1" ht="22.5">
      <c r="B364" s="201"/>
      <c r="C364" s="202"/>
      <c r="D364" s="203" t="s">
        <v>135</v>
      </c>
      <c r="E364" s="204" t="s">
        <v>1</v>
      </c>
      <c r="F364" s="205" t="s">
        <v>461</v>
      </c>
      <c r="G364" s="202"/>
      <c r="H364" s="204" t="s">
        <v>1</v>
      </c>
      <c r="I364" s="206"/>
      <c r="J364" s="202"/>
      <c r="K364" s="202"/>
      <c r="L364" s="207"/>
      <c r="M364" s="208"/>
      <c r="N364" s="209"/>
      <c r="O364" s="209"/>
      <c r="P364" s="209"/>
      <c r="Q364" s="209"/>
      <c r="R364" s="209"/>
      <c r="S364" s="209"/>
      <c r="T364" s="210"/>
      <c r="AT364" s="211" t="s">
        <v>135</v>
      </c>
      <c r="AU364" s="211" t="s">
        <v>83</v>
      </c>
      <c r="AV364" s="13" t="s">
        <v>81</v>
      </c>
      <c r="AW364" s="13" t="s">
        <v>30</v>
      </c>
      <c r="AX364" s="13" t="s">
        <v>73</v>
      </c>
      <c r="AY364" s="211" t="s">
        <v>128</v>
      </c>
    </row>
    <row r="365" spans="1:65" s="14" customFormat="1" ht="11.25">
      <c r="B365" s="212"/>
      <c r="C365" s="213"/>
      <c r="D365" s="203" t="s">
        <v>135</v>
      </c>
      <c r="E365" s="214" t="s">
        <v>1</v>
      </c>
      <c r="F365" s="215" t="s">
        <v>462</v>
      </c>
      <c r="G365" s="213"/>
      <c r="H365" s="216">
        <v>0.09</v>
      </c>
      <c r="I365" s="217"/>
      <c r="J365" s="213"/>
      <c r="K365" s="213"/>
      <c r="L365" s="218"/>
      <c r="M365" s="219"/>
      <c r="N365" s="220"/>
      <c r="O365" s="220"/>
      <c r="P365" s="220"/>
      <c r="Q365" s="220"/>
      <c r="R365" s="220"/>
      <c r="S365" s="220"/>
      <c r="T365" s="221"/>
      <c r="AT365" s="222" t="s">
        <v>135</v>
      </c>
      <c r="AU365" s="222" t="s">
        <v>83</v>
      </c>
      <c r="AV365" s="14" t="s">
        <v>83</v>
      </c>
      <c r="AW365" s="14" t="s">
        <v>30</v>
      </c>
      <c r="AX365" s="14" t="s">
        <v>73</v>
      </c>
      <c r="AY365" s="222" t="s">
        <v>128</v>
      </c>
    </row>
    <row r="366" spans="1:65" s="15" customFormat="1" ht="11.25">
      <c r="B366" s="223"/>
      <c r="C366" s="224"/>
      <c r="D366" s="203" t="s">
        <v>135</v>
      </c>
      <c r="E366" s="225" t="s">
        <v>1</v>
      </c>
      <c r="F366" s="226" t="s">
        <v>138</v>
      </c>
      <c r="G366" s="224"/>
      <c r="H366" s="227">
        <v>0.09</v>
      </c>
      <c r="I366" s="228"/>
      <c r="J366" s="224"/>
      <c r="K366" s="224"/>
      <c r="L366" s="229"/>
      <c r="M366" s="230"/>
      <c r="N366" s="231"/>
      <c r="O366" s="231"/>
      <c r="P366" s="231"/>
      <c r="Q366" s="231"/>
      <c r="R366" s="231"/>
      <c r="S366" s="231"/>
      <c r="T366" s="232"/>
      <c r="AT366" s="233" t="s">
        <v>135</v>
      </c>
      <c r="AU366" s="233" t="s">
        <v>83</v>
      </c>
      <c r="AV366" s="15" t="s">
        <v>134</v>
      </c>
      <c r="AW366" s="15" t="s">
        <v>30</v>
      </c>
      <c r="AX366" s="15" t="s">
        <v>81</v>
      </c>
      <c r="AY366" s="233" t="s">
        <v>128</v>
      </c>
    </row>
    <row r="367" spans="1:65" s="2" customFormat="1" ht="24.2" customHeight="1">
      <c r="A367" s="34"/>
      <c r="B367" s="35"/>
      <c r="C367" s="187" t="s">
        <v>306</v>
      </c>
      <c r="D367" s="187" t="s">
        <v>130</v>
      </c>
      <c r="E367" s="188" t="s">
        <v>463</v>
      </c>
      <c r="F367" s="189" t="s">
        <v>464</v>
      </c>
      <c r="G367" s="190" t="s">
        <v>133</v>
      </c>
      <c r="H367" s="191">
        <v>109.7</v>
      </c>
      <c r="I367" s="192"/>
      <c r="J367" s="193">
        <f>ROUND(I367*H367,2)</f>
        <v>0</v>
      </c>
      <c r="K367" s="194"/>
      <c r="L367" s="39"/>
      <c r="M367" s="195" t="s">
        <v>1</v>
      </c>
      <c r="N367" s="196" t="s">
        <v>38</v>
      </c>
      <c r="O367" s="71"/>
      <c r="P367" s="197">
        <f>O367*H367</f>
        <v>0</v>
      </c>
      <c r="Q367" s="197">
        <v>0</v>
      </c>
      <c r="R367" s="197">
        <f>Q367*H367</f>
        <v>0</v>
      </c>
      <c r="S367" s="197">
        <v>0</v>
      </c>
      <c r="T367" s="198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99" t="s">
        <v>134</v>
      </c>
      <c r="AT367" s="199" t="s">
        <v>130</v>
      </c>
      <c r="AU367" s="199" t="s">
        <v>83</v>
      </c>
      <c r="AY367" s="17" t="s">
        <v>128</v>
      </c>
      <c r="BE367" s="200">
        <f>IF(N367="základní",J367,0)</f>
        <v>0</v>
      </c>
      <c r="BF367" s="200">
        <f>IF(N367="snížená",J367,0)</f>
        <v>0</v>
      </c>
      <c r="BG367" s="200">
        <f>IF(N367="zákl. přenesená",J367,0)</f>
        <v>0</v>
      </c>
      <c r="BH367" s="200">
        <f>IF(N367="sníž. přenesená",J367,0)</f>
        <v>0</v>
      </c>
      <c r="BI367" s="200">
        <f>IF(N367="nulová",J367,0)</f>
        <v>0</v>
      </c>
      <c r="BJ367" s="17" t="s">
        <v>81</v>
      </c>
      <c r="BK367" s="200">
        <f>ROUND(I367*H367,2)</f>
        <v>0</v>
      </c>
      <c r="BL367" s="17" t="s">
        <v>134</v>
      </c>
      <c r="BM367" s="199" t="s">
        <v>465</v>
      </c>
    </row>
    <row r="368" spans="1:65" s="14" customFormat="1" ht="11.25">
      <c r="B368" s="212"/>
      <c r="C368" s="213"/>
      <c r="D368" s="203" t="s">
        <v>135</v>
      </c>
      <c r="E368" s="214" t="s">
        <v>1</v>
      </c>
      <c r="F368" s="215" t="s">
        <v>456</v>
      </c>
      <c r="G368" s="213"/>
      <c r="H368" s="216">
        <v>109.7</v>
      </c>
      <c r="I368" s="217"/>
      <c r="J368" s="213"/>
      <c r="K368" s="213"/>
      <c r="L368" s="218"/>
      <c r="M368" s="219"/>
      <c r="N368" s="220"/>
      <c r="O368" s="220"/>
      <c r="P368" s="220"/>
      <c r="Q368" s="220"/>
      <c r="R368" s="220"/>
      <c r="S368" s="220"/>
      <c r="T368" s="221"/>
      <c r="AT368" s="222" t="s">
        <v>135</v>
      </c>
      <c r="AU368" s="222" t="s">
        <v>83</v>
      </c>
      <c r="AV368" s="14" t="s">
        <v>83</v>
      </c>
      <c r="AW368" s="14" t="s">
        <v>30</v>
      </c>
      <c r="AX368" s="14" t="s">
        <v>73</v>
      </c>
      <c r="AY368" s="222" t="s">
        <v>128</v>
      </c>
    </row>
    <row r="369" spans="1:65" s="15" customFormat="1" ht="11.25">
      <c r="B369" s="223"/>
      <c r="C369" s="224"/>
      <c r="D369" s="203" t="s">
        <v>135</v>
      </c>
      <c r="E369" s="225" t="s">
        <v>1</v>
      </c>
      <c r="F369" s="226" t="s">
        <v>138</v>
      </c>
      <c r="G369" s="224"/>
      <c r="H369" s="227">
        <v>109.7</v>
      </c>
      <c r="I369" s="228"/>
      <c r="J369" s="224"/>
      <c r="K369" s="224"/>
      <c r="L369" s="229"/>
      <c r="M369" s="230"/>
      <c r="N369" s="231"/>
      <c r="O369" s="231"/>
      <c r="P369" s="231"/>
      <c r="Q369" s="231"/>
      <c r="R369" s="231"/>
      <c r="S369" s="231"/>
      <c r="T369" s="232"/>
      <c r="AT369" s="233" t="s">
        <v>135</v>
      </c>
      <c r="AU369" s="233" t="s">
        <v>83</v>
      </c>
      <c r="AV369" s="15" t="s">
        <v>134</v>
      </c>
      <c r="AW369" s="15" t="s">
        <v>30</v>
      </c>
      <c r="AX369" s="15" t="s">
        <v>81</v>
      </c>
      <c r="AY369" s="233" t="s">
        <v>128</v>
      </c>
    </row>
    <row r="370" spans="1:65" s="2" customFormat="1" ht="24.2" customHeight="1">
      <c r="A370" s="34"/>
      <c r="B370" s="35"/>
      <c r="C370" s="187" t="s">
        <v>466</v>
      </c>
      <c r="D370" s="187" t="s">
        <v>130</v>
      </c>
      <c r="E370" s="188" t="s">
        <v>467</v>
      </c>
      <c r="F370" s="189" t="s">
        <v>468</v>
      </c>
      <c r="G370" s="190" t="s">
        <v>196</v>
      </c>
      <c r="H370" s="191">
        <v>346.27</v>
      </c>
      <c r="I370" s="192"/>
      <c r="J370" s="193">
        <f>ROUND(I370*H370,2)</f>
        <v>0</v>
      </c>
      <c r="K370" s="194"/>
      <c r="L370" s="39"/>
      <c r="M370" s="195" t="s">
        <v>1</v>
      </c>
      <c r="N370" s="196" t="s">
        <v>38</v>
      </c>
      <c r="O370" s="71"/>
      <c r="P370" s="197">
        <f>O370*H370</f>
        <v>0</v>
      </c>
      <c r="Q370" s="197">
        <v>0</v>
      </c>
      <c r="R370" s="197">
        <f>Q370*H370</f>
        <v>0</v>
      </c>
      <c r="S370" s="197">
        <v>0</v>
      </c>
      <c r="T370" s="198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99" t="s">
        <v>134</v>
      </c>
      <c r="AT370" s="199" t="s">
        <v>130</v>
      </c>
      <c r="AU370" s="199" t="s">
        <v>83</v>
      </c>
      <c r="AY370" s="17" t="s">
        <v>128</v>
      </c>
      <c r="BE370" s="200">
        <f>IF(N370="základní",J370,0)</f>
        <v>0</v>
      </c>
      <c r="BF370" s="200">
        <f>IF(N370="snížená",J370,0)</f>
        <v>0</v>
      </c>
      <c r="BG370" s="200">
        <f>IF(N370="zákl. přenesená",J370,0)</f>
        <v>0</v>
      </c>
      <c r="BH370" s="200">
        <f>IF(N370="sníž. přenesená",J370,0)</f>
        <v>0</v>
      </c>
      <c r="BI370" s="200">
        <f>IF(N370="nulová",J370,0)</f>
        <v>0</v>
      </c>
      <c r="BJ370" s="17" t="s">
        <v>81</v>
      </c>
      <c r="BK370" s="200">
        <f>ROUND(I370*H370,2)</f>
        <v>0</v>
      </c>
      <c r="BL370" s="17" t="s">
        <v>134</v>
      </c>
      <c r="BM370" s="199" t="s">
        <v>469</v>
      </c>
    </row>
    <row r="371" spans="1:65" s="13" customFormat="1" ht="11.25">
      <c r="B371" s="201"/>
      <c r="C371" s="202"/>
      <c r="D371" s="203" t="s">
        <v>135</v>
      </c>
      <c r="E371" s="204" t="s">
        <v>1</v>
      </c>
      <c r="F371" s="205" t="s">
        <v>470</v>
      </c>
      <c r="G371" s="202"/>
      <c r="H371" s="204" t="s">
        <v>1</v>
      </c>
      <c r="I371" s="206"/>
      <c r="J371" s="202"/>
      <c r="K371" s="202"/>
      <c r="L371" s="207"/>
      <c r="M371" s="208"/>
      <c r="N371" s="209"/>
      <c r="O371" s="209"/>
      <c r="P371" s="209"/>
      <c r="Q371" s="209"/>
      <c r="R371" s="209"/>
      <c r="S371" s="209"/>
      <c r="T371" s="210"/>
      <c r="AT371" s="211" t="s">
        <v>135</v>
      </c>
      <c r="AU371" s="211" t="s">
        <v>83</v>
      </c>
      <c r="AV371" s="13" t="s">
        <v>81</v>
      </c>
      <c r="AW371" s="13" t="s">
        <v>30</v>
      </c>
      <c r="AX371" s="13" t="s">
        <v>73</v>
      </c>
      <c r="AY371" s="211" t="s">
        <v>128</v>
      </c>
    </row>
    <row r="372" spans="1:65" s="14" customFormat="1" ht="11.25">
      <c r="B372" s="212"/>
      <c r="C372" s="213"/>
      <c r="D372" s="203" t="s">
        <v>135</v>
      </c>
      <c r="E372" s="214" t="s">
        <v>1</v>
      </c>
      <c r="F372" s="215" t="s">
        <v>471</v>
      </c>
      <c r="G372" s="213"/>
      <c r="H372" s="216">
        <v>346.27</v>
      </c>
      <c r="I372" s="217"/>
      <c r="J372" s="213"/>
      <c r="K372" s="213"/>
      <c r="L372" s="218"/>
      <c r="M372" s="219"/>
      <c r="N372" s="220"/>
      <c r="O372" s="220"/>
      <c r="P372" s="220"/>
      <c r="Q372" s="220"/>
      <c r="R372" s="220"/>
      <c r="S372" s="220"/>
      <c r="T372" s="221"/>
      <c r="AT372" s="222" t="s">
        <v>135</v>
      </c>
      <c r="AU372" s="222" t="s">
        <v>83</v>
      </c>
      <c r="AV372" s="14" t="s">
        <v>83</v>
      </c>
      <c r="AW372" s="14" t="s">
        <v>30</v>
      </c>
      <c r="AX372" s="14" t="s">
        <v>73</v>
      </c>
      <c r="AY372" s="222" t="s">
        <v>128</v>
      </c>
    </row>
    <row r="373" spans="1:65" s="15" customFormat="1" ht="11.25">
      <c r="B373" s="223"/>
      <c r="C373" s="224"/>
      <c r="D373" s="203" t="s">
        <v>135</v>
      </c>
      <c r="E373" s="225" t="s">
        <v>1</v>
      </c>
      <c r="F373" s="226" t="s">
        <v>138</v>
      </c>
      <c r="G373" s="224"/>
      <c r="H373" s="227">
        <v>346.27</v>
      </c>
      <c r="I373" s="228"/>
      <c r="J373" s="224"/>
      <c r="K373" s="224"/>
      <c r="L373" s="229"/>
      <c r="M373" s="230"/>
      <c r="N373" s="231"/>
      <c r="O373" s="231"/>
      <c r="P373" s="231"/>
      <c r="Q373" s="231"/>
      <c r="R373" s="231"/>
      <c r="S373" s="231"/>
      <c r="T373" s="232"/>
      <c r="AT373" s="233" t="s">
        <v>135</v>
      </c>
      <c r="AU373" s="233" t="s">
        <v>83</v>
      </c>
      <c r="AV373" s="15" t="s">
        <v>134</v>
      </c>
      <c r="AW373" s="15" t="s">
        <v>30</v>
      </c>
      <c r="AX373" s="15" t="s">
        <v>81</v>
      </c>
      <c r="AY373" s="233" t="s">
        <v>128</v>
      </c>
    </row>
    <row r="374" spans="1:65" s="12" customFormat="1" ht="22.9" customHeight="1">
      <c r="B374" s="171"/>
      <c r="C374" s="172"/>
      <c r="D374" s="173" t="s">
        <v>72</v>
      </c>
      <c r="E374" s="185" t="s">
        <v>472</v>
      </c>
      <c r="F374" s="185" t="s">
        <v>473</v>
      </c>
      <c r="G374" s="172"/>
      <c r="H374" s="172"/>
      <c r="I374" s="175"/>
      <c r="J374" s="186">
        <f>BK374</f>
        <v>0</v>
      </c>
      <c r="K374" s="172"/>
      <c r="L374" s="177"/>
      <c r="M374" s="178"/>
      <c r="N374" s="179"/>
      <c r="O374" s="179"/>
      <c r="P374" s="180">
        <f>SUM(P375:P391)</f>
        <v>0</v>
      </c>
      <c r="Q374" s="179"/>
      <c r="R374" s="180">
        <f>SUM(R375:R391)</f>
        <v>0</v>
      </c>
      <c r="S374" s="179"/>
      <c r="T374" s="181">
        <f>SUM(T375:T391)</f>
        <v>0</v>
      </c>
      <c r="AR374" s="182" t="s">
        <v>81</v>
      </c>
      <c r="AT374" s="183" t="s">
        <v>72</v>
      </c>
      <c r="AU374" s="183" t="s">
        <v>81</v>
      </c>
      <c r="AY374" s="182" t="s">
        <v>128</v>
      </c>
      <c r="BK374" s="184">
        <f>SUM(BK375:BK391)</f>
        <v>0</v>
      </c>
    </row>
    <row r="375" spans="1:65" s="2" customFormat="1" ht="24.2" customHeight="1">
      <c r="A375" s="34"/>
      <c r="B375" s="35"/>
      <c r="C375" s="187" t="s">
        <v>315</v>
      </c>
      <c r="D375" s="187" t="s">
        <v>130</v>
      </c>
      <c r="E375" s="188" t="s">
        <v>474</v>
      </c>
      <c r="F375" s="189" t="s">
        <v>475</v>
      </c>
      <c r="G375" s="190" t="s">
        <v>180</v>
      </c>
      <c r="H375" s="191">
        <v>40.649000000000001</v>
      </c>
      <c r="I375" s="192"/>
      <c r="J375" s="193">
        <f>ROUND(I375*H375,2)</f>
        <v>0</v>
      </c>
      <c r="K375" s="194"/>
      <c r="L375" s="39"/>
      <c r="M375" s="195" t="s">
        <v>1</v>
      </c>
      <c r="N375" s="196" t="s">
        <v>38</v>
      </c>
      <c r="O375" s="71"/>
      <c r="P375" s="197">
        <f>O375*H375</f>
        <v>0</v>
      </c>
      <c r="Q375" s="197">
        <v>0</v>
      </c>
      <c r="R375" s="197">
        <f>Q375*H375</f>
        <v>0</v>
      </c>
      <c r="S375" s="197">
        <v>0</v>
      </c>
      <c r="T375" s="198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99" t="s">
        <v>134</v>
      </c>
      <c r="AT375" s="199" t="s">
        <v>130</v>
      </c>
      <c r="AU375" s="199" t="s">
        <v>83</v>
      </c>
      <c r="AY375" s="17" t="s">
        <v>128</v>
      </c>
      <c r="BE375" s="200">
        <f>IF(N375="základní",J375,0)</f>
        <v>0</v>
      </c>
      <c r="BF375" s="200">
        <f>IF(N375="snížená",J375,0)</f>
        <v>0</v>
      </c>
      <c r="BG375" s="200">
        <f>IF(N375="zákl. přenesená",J375,0)</f>
        <v>0</v>
      </c>
      <c r="BH375" s="200">
        <f>IF(N375="sníž. přenesená",J375,0)</f>
        <v>0</v>
      </c>
      <c r="BI375" s="200">
        <f>IF(N375="nulová",J375,0)</f>
        <v>0</v>
      </c>
      <c r="BJ375" s="17" t="s">
        <v>81</v>
      </c>
      <c r="BK375" s="200">
        <f>ROUND(I375*H375,2)</f>
        <v>0</v>
      </c>
      <c r="BL375" s="17" t="s">
        <v>134</v>
      </c>
      <c r="BM375" s="199" t="s">
        <v>476</v>
      </c>
    </row>
    <row r="376" spans="1:65" s="2" customFormat="1" ht="24.2" customHeight="1">
      <c r="A376" s="34"/>
      <c r="B376" s="35"/>
      <c r="C376" s="187" t="s">
        <v>477</v>
      </c>
      <c r="D376" s="187" t="s">
        <v>130</v>
      </c>
      <c r="E376" s="188" t="s">
        <v>478</v>
      </c>
      <c r="F376" s="189" t="s">
        <v>479</v>
      </c>
      <c r="G376" s="190" t="s">
        <v>180</v>
      </c>
      <c r="H376" s="191">
        <v>772.33100000000002</v>
      </c>
      <c r="I376" s="192"/>
      <c r="J376" s="193">
        <f>ROUND(I376*H376,2)</f>
        <v>0</v>
      </c>
      <c r="K376" s="194"/>
      <c r="L376" s="39"/>
      <c r="M376" s="195" t="s">
        <v>1</v>
      </c>
      <c r="N376" s="196" t="s">
        <v>38</v>
      </c>
      <c r="O376" s="71"/>
      <c r="P376" s="197">
        <f>O376*H376</f>
        <v>0</v>
      </c>
      <c r="Q376" s="197">
        <v>0</v>
      </c>
      <c r="R376" s="197">
        <f>Q376*H376</f>
        <v>0</v>
      </c>
      <c r="S376" s="197">
        <v>0</v>
      </c>
      <c r="T376" s="198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9" t="s">
        <v>134</v>
      </c>
      <c r="AT376" s="199" t="s">
        <v>130</v>
      </c>
      <c r="AU376" s="199" t="s">
        <v>83</v>
      </c>
      <c r="AY376" s="17" t="s">
        <v>128</v>
      </c>
      <c r="BE376" s="200">
        <f>IF(N376="základní",J376,0)</f>
        <v>0</v>
      </c>
      <c r="BF376" s="200">
        <f>IF(N376="snížená",J376,0)</f>
        <v>0</v>
      </c>
      <c r="BG376" s="200">
        <f>IF(N376="zákl. přenesená",J376,0)</f>
        <v>0</v>
      </c>
      <c r="BH376" s="200">
        <f>IF(N376="sníž. přenesená",J376,0)</f>
        <v>0</v>
      </c>
      <c r="BI376" s="200">
        <f>IF(N376="nulová",J376,0)</f>
        <v>0</v>
      </c>
      <c r="BJ376" s="17" t="s">
        <v>81</v>
      </c>
      <c r="BK376" s="200">
        <f>ROUND(I376*H376,2)</f>
        <v>0</v>
      </c>
      <c r="BL376" s="17" t="s">
        <v>134</v>
      </c>
      <c r="BM376" s="199" t="s">
        <v>480</v>
      </c>
    </row>
    <row r="377" spans="1:65" s="13" customFormat="1" ht="11.25">
      <c r="B377" s="201"/>
      <c r="C377" s="202"/>
      <c r="D377" s="203" t="s">
        <v>135</v>
      </c>
      <c r="E377" s="204" t="s">
        <v>1</v>
      </c>
      <c r="F377" s="205" t="s">
        <v>481</v>
      </c>
      <c r="G377" s="202"/>
      <c r="H377" s="204" t="s">
        <v>1</v>
      </c>
      <c r="I377" s="206"/>
      <c r="J377" s="202"/>
      <c r="K377" s="202"/>
      <c r="L377" s="207"/>
      <c r="M377" s="208"/>
      <c r="N377" s="209"/>
      <c r="O377" s="209"/>
      <c r="P377" s="209"/>
      <c r="Q377" s="209"/>
      <c r="R377" s="209"/>
      <c r="S377" s="209"/>
      <c r="T377" s="210"/>
      <c r="AT377" s="211" t="s">
        <v>135</v>
      </c>
      <c r="AU377" s="211" t="s">
        <v>83</v>
      </c>
      <c r="AV377" s="13" t="s">
        <v>81</v>
      </c>
      <c r="AW377" s="13" t="s">
        <v>30</v>
      </c>
      <c r="AX377" s="13" t="s">
        <v>73</v>
      </c>
      <c r="AY377" s="211" t="s">
        <v>128</v>
      </c>
    </row>
    <row r="378" spans="1:65" s="14" customFormat="1" ht="11.25">
      <c r="B378" s="212"/>
      <c r="C378" s="213"/>
      <c r="D378" s="203" t="s">
        <v>135</v>
      </c>
      <c r="E378" s="214" t="s">
        <v>1</v>
      </c>
      <c r="F378" s="215" t="s">
        <v>482</v>
      </c>
      <c r="G378" s="213"/>
      <c r="H378" s="216">
        <v>772.33100000000002</v>
      </c>
      <c r="I378" s="217"/>
      <c r="J378" s="213"/>
      <c r="K378" s="213"/>
      <c r="L378" s="218"/>
      <c r="M378" s="219"/>
      <c r="N378" s="220"/>
      <c r="O378" s="220"/>
      <c r="P378" s="220"/>
      <c r="Q378" s="220"/>
      <c r="R378" s="220"/>
      <c r="S378" s="220"/>
      <c r="T378" s="221"/>
      <c r="AT378" s="222" t="s">
        <v>135</v>
      </c>
      <c r="AU378" s="222" t="s">
        <v>83</v>
      </c>
      <c r="AV378" s="14" t="s">
        <v>83</v>
      </c>
      <c r="AW378" s="14" t="s">
        <v>30</v>
      </c>
      <c r="AX378" s="14" t="s">
        <v>73</v>
      </c>
      <c r="AY378" s="222" t="s">
        <v>128</v>
      </c>
    </row>
    <row r="379" spans="1:65" s="15" customFormat="1" ht="11.25">
      <c r="B379" s="223"/>
      <c r="C379" s="224"/>
      <c r="D379" s="203" t="s">
        <v>135</v>
      </c>
      <c r="E379" s="225" t="s">
        <v>1</v>
      </c>
      <c r="F379" s="226" t="s">
        <v>138</v>
      </c>
      <c r="G379" s="224"/>
      <c r="H379" s="227">
        <v>772.33100000000002</v>
      </c>
      <c r="I379" s="228"/>
      <c r="J379" s="224"/>
      <c r="K379" s="224"/>
      <c r="L379" s="229"/>
      <c r="M379" s="230"/>
      <c r="N379" s="231"/>
      <c r="O379" s="231"/>
      <c r="P379" s="231"/>
      <c r="Q379" s="231"/>
      <c r="R379" s="231"/>
      <c r="S379" s="231"/>
      <c r="T379" s="232"/>
      <c r="AT379" s="233" t="s">
        <v>135</v>
      </c>
      <c r="AU379" s="233" t="s">
        <v>83</v>
      </c>
      <c r="AV379" s="15" t="s">
        <v>134</v>
      </c>
      <c r="AW379" s="15" t="s">
        <v>30</v>
      </c>
      <c r="AX379" s="15" t="s">
        <v>81</v>
      </c>
      <c r="AY379" s="233" t="s">
        <v>128</v>
      </c>
    </row>
    <row r="380" spans="1:65" s="2" customFormat="1" ht="24.2" customHeight="1">
      <c r="A380" s="34"/>
      <c r="B380" s="35"/>
      <c r="C380" s="187" t="s">
        <v>322</v>
      </c>
      <c r="D380" s="187" t="s">
        <v>130</v>
      </c>
      <c r="E380" s="188" t="s">
        <v>483</v>
      </c>
      <c r="F380" s="189" t="s">
        <v>179</v>
      </c>
      <c r="G380" s="190" t="s">
        <v>180</v>
      </c>
      <c r="H380" s="191">
        <v>12.012</v>
      </c>
      <c r="I380" s="192"/>
      <c r="J380" s="193">
        <f>ROUND(I380*H380,2)</f>
        <v>0</v>
      </c>
      <c r="K380" s="194"/>
      <c r="L380" s="39"/>
      <c r="M380" s="195" t="s">
        <v>1</v>
      </c>
      <c r="N380" s="196" t="s">
        <v>38</v>
      </c>
      <c r="O380" s="71"/>
      <c r="P380" s="197">
        <f>O380*H380</f>
        <v>0</v>
      </c>
      <c r="Q380" s="197">
        <v>0</v>
      </c>
      <c r="R380" s="197">
        <f>Q380*H380</f>
        <v>0</v>
      </c>
      <c r="S380" s="197">
        <v>0</v>
      </c>
      <c r="T380" s="198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99" t="s">
        <v>134</v>
      </c>
      <c r="AT380" s="199" t="s">
        <v>130</v>
      </c>
      <c r="AU380" s="199" t="s">
        <v>83</v>
      </c>
      <c r="AY380" s="17" t="s">
        <v>128</v>
      </c>
      <c r="BE380" s="200">
        <f>IF(N380="základní",J380,0)</f>
        <v>0</v>
      </c>
      <c r="BF380" s="200">
        <f>IF(N380="snížená",J380,0)</f>
        <v>0</v>
      </c>
      <c r="BG380" s="200">
        <f>IF(N380="zákl. přenesená",J380,0)</f>
        <v>0</v>
      </c>
      <c r="BH380" s="200">
        <f>IF(N380="sníž. přenesená",J380,0)</f>
        <v>0</v>
      </c>
      <c r="BI380" s="200">
        <f>IF(N380="nulová",J380,0)</f>
        <v>0</v>
      </c>
      <c r="BJ380" s="17" t="s">
        <v>81</v>
      </c>
      <c r="BK380" s="200">
        <f>ROUND(I380*H380,2)</f>
        <v>0</v>
      </c>
      <c r="BL380" s="17" t="s">
        <v>134</v>
      </c>
      <c r="BM380" s="199" t="s">
        <v>484</v>
      </c>
    </row>
    <row r="381" spans="1:65" s="14" customFormat="1" ht="11.25">
      <c r="B381" s="212"/>
      <c r="C381" s="213"/>
      <c r="D381" s="203" t="s">
        <v>135</v>
      </c>
      <c r="E381" s="214" t="s">
        <v>1</v>
      </c>
      <c r="F381" s="215" t="s">
        <v>485</v>
      </c>
      <c r="G381" s="213"/>
      <c r="H381" s="216">
        <v>12.012</v>
      </c>
      <c r="I381" s="217"/>
      <c r="J381" s="213"/>
      <c r="K381" s="213"/>
      <c r="L381" s="218"/>
      <c r="M381" s="219"/>
      <c r="N381" s="220"/>
      <c r="O381" s="220"/>
      <c r="P381" s="220"/>
      <c r="Q381" s="220"/>
      <c r="R381" s="220"/>
      <c r="S381" s="220"/>
      <c r="T381" s="221"/>
      <c r="AT381" s="222" t="s">
        <v>135</v>
      </c>
      <c r="AU381" s="222" t="s">
        <v>83</v>
      </c>
      <c r="AV381" s="14" t="s">
        <v>83</v>
      </c>
      <c r="AW381" s="14" t="s">
        <v>30</v>
      </c>
      <c r="AX381" s="14" t="s">
        <v>73</v>
      </c>
      <c r="AY381" s="222" t="s">
        <v>128</v>
      </c>
    </row>
    <row r="382" spans="1:65" s="15" customFormat="1" ht="11.25">
      <c r="B382" s="223"/>
      <c r="C382" s="224"/>
      <c r="D382" s="203" t="s">
        <v>135</v>
      </c>
      <c r="E382" s="225" t="s">
        <v>1</v>
      </c>
      <c r="F382" s="226" t="s">
        <v>138</v>
      </c>
      <c r="G382" s="224"/>
      <c r="H382" s="227">
        <v>12.012</v>
      </c>
      <c r="I382" s="228"/>
      <c r="J382" s="224"/>
      <c r="K382" s="224"/>
      <c r="L382" s="229"/>
      <c r="M382" s="230"/>
      <c r="N382" s="231"/>
      <c r="O382" s="231"/>
      <c r="P382" s="231"/>
      <c r="Q382" s="231"/>
      <c r="R382" s="231"/>
      <c r="S382" s="231"/>
      <c r="T382" s="232"/>
      <c r="AT382" s="233" t="s">
        <v>135</v>
      </c>
      <c r="AU382" s="233" t="s">
        <v>83</v>
      </c>
      <c r="AV382" s="15" t="s">
        <v>134</v>
      </c>
      <c r="AW382" s="15" t="s">
        <v>30</v>
      </c>
      <c r="AX382" s="15" t="s">
        <v>81</v>
      </c>
      <c r="AY382" s="233" t="s">
        <v>128</v>
      </c>
    </row>
    <row r="383" spans="1:65" s="2" customFormat="1" ht="37.9" customHeight="1">
      <c r="A383" s="34"/>
      <c r="B383" s="35"/>
      <c r="C383" s="187" t="s">
        <v>486</v>
      </c>
      <c r="D383" s="187" t="s">
        <v>130</v>
      </c>
      <c r="E383" s="188" t="s">
        <v>487</v>
      </c>
      <c r="F383" s="189" t="s">
        <v>488</v>
      </c>
      <c r="G383" s="190" t="s">
        <v>180</v>
      </c>
      <c r="H383" s="191">
        <v>2.194</v>
      </c>
      <c r="I383" s="192"/>
      <c r="J383" s="193">
        <f>ROUND(I383*H383,2)</f>
        <v>0</v>
      </c>
      <c r="K383" s="194"/>
      <c r="L383" s="39"/>
      <c r="M383" s="195" t="s">
        <v>1</v>
      </c>
      <c r="N383" s="196" t="s">
        <v>38</v>
      </c>
      <c r="O383" s="71"/>
      <c r="P383" s="197">
        <f>O383*H383</f>
        <v>0</v>
      </c>
      <c r="Q383" s="197">
        <v>0</v>
      </c>
      <c r="R383" s="197">
        <f>Q383*H383</f>
        <v>0</v>
      </c>
      <c r="S383" s="197">
        <v>0</v>
      </c>
      <c r="T383" s="198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99" t="s">
        <v>134</v>
      </c>
      <c r="AT383" s="199" t="s">
        <v>130</v>
      </c>
      <c r="AU383" s="199" t="s">
        <v>83</v>
      </c>
      <c r="AY383" s="17" t="s">
        <v>128</v>
      </c>
      <c r="BE383" s="200">
        <f>IF(N383="základní",J383,0)</f>
        <v>0</v>
      </c>
      <c r="BF383" s="200">
        <f>IF(N383="snížená",J383,0)</f>
        <v>0</v>
      </c>
      <c r="BG383" s="200">
        <f>IF(N383="zákl. přenesená",J383,0)</f>
        <v>0</v>
      </c>
      <c r="BH383" s="200">
        <f>IF(N383="sníž. přenesená",J383,0)</f>
        <v>0</v>
      </c>
      <c r="BI383" s="200">
        <f>IF(N383="nulová",J383,0)</f>
        <v>0</v>
      </c>
      <c r="BJ383" s="17" t="s">
        <v>81</v>
      </c>
      <c r="BK383" s="200">
        <f>ROUND(I383*H383,2)</f>
        <v>0</v>
      </c>
      <c r="BL383" s="17" t="s">
        <v>134</v>
      </c>
      <c r="BM383" s="199" t="s">
        <v>489</v>
      </c>
    </row>
    <row r="384" spans="1:65" s="14" customFormat="1" ht="11.25">
      <c r="B384" s="212"/>
      <c r="C384" s="213"/>
      <c r="D384" s="203" t="s">
        <v>135</v>
      </c>
      <c r="E384" s="214" t="s">
        <v>1</v>
      </c>
      <c r="F384" s="215" t="s">
        <v>490</v>
      </c>
      <c r="G384" s="213"/>
      <c r="H384" s="216">
        <v>2.194</v>
      </c>
      <c r="I384" s="217"/>
      <c r="J384" s="213"/>
      <c r="K384" s="213"/>
      <c r="L384" s="218"/>
      <c r="M384" s="219"/>
      <c r="N384" s="220"/>
      <c r="O384" s="220"/>
      <c r="P384" s="220"/>
      <c r="Q384" s="220"/>
      <c r="R384" s="220"/>
      <c r="S384" s="220"/>
      <c r="T384" s="221"/>
      <c r="AT384" s="222" t="s">
        <v>135</v>
      </c>
      <c r="AU384" s="222" t="s">
        <v>83</v>
      </c>
      <c r="AV384" s="14" t="s">
        <v>83</v>
      </c>
      <c r="AW384" s="14" t="s">
        <v>30</v>
      </c>
      <c r="AX384" s="14" t="s">
        <v>73</v>
      </c>
      <c r="AY384" s="222" t="s">
        <v>128</v>
      </c>
    </row>
    <row r="385" spans="1:65" s="15" customFormat="1" ht="11.25">
      <c r="B385" s="223"/>
      <c r="C385" s="224"/>
      <c r="D385" s="203" t="s">
        <v>135</v>
      </c>
      <c r="E385" s="225" t="s">
        <v>1</v>
      </c>
      <c r="F385" s="226" t="s">
        <v>138</v>
      </c>
      <c r="G385" s="224"/>
      <c r="H385" s="227">
        <v>2.194</v>
      </c>
      <c r="I385" s="228"/>
      <c r="J385" s="224"/>
      <c r="K385" s="224"/>
      <c r="L385" s="229"/>
      <c r="M385" s="230"/>
      <c r="N385" s="231"/>
      <c r="O385" s="231"/>
      <c r="P385" s="231"/>
      <c r="Q385" s="231"/>
      <c r="R385" s="231"/>
      <c r="S385" s="231"/>
      <c r="T385" s="232"/>
      <c r="AT385" s="233" t="s">
        <v>135</v>
      </c>
      <c r="AU385" s="233" t="s">
        <v>83</v>
      </c>
      <c r="AV385" s="15" t="s">
        <v>134</v>
      </c>
      <c r="AW385" s="15" t="s">
        <v>30</v>
      </c>
      <c r="AX385" s="15" t="s">
        <v>81</v>
      </c>
      <c r="AY385" s="233" t="s">
        <v>128</v>
      </c>
    </row>
    <row r="386" spans="1:65" s="2" customFormat="1" ht="37.9" customHeight="1">
      <c r="A386" s="34"/>
      <c r="B386" s="35"/>
      <c r="C386" s="187" t="s">
        <v>328</v>
      </c>
      <c r="D386" s="187" t="s">
        <v>130</v>
      </c>
      <c r="E386" s="188" t="s">
        <v>491</v>
      </c>
      <c r="F386" s="189" t="s">
        <v>492</v>
      </c>
      <c r="G386" s="190" t="s">
        <v>180</v>
      </c>
      <c r="H386" s="191">
        <v>0.2</v>
      </c>
      <c r="I386" s="192"/>
      <c r="J386" s="193">
        <f>ROUND(I386*H386,2)</f>
        <v>0</v>
      </c>
      <c r="K386" s="194"/>
      <c r="L386" s="39"/>
      <c r="M386" s="195" t="s">
        <v>1</v>
      </c>
      <c r="N386" s="196" t="s">
        <v>38</v>
      </c>
      <c r="O386" s="71"/>
      <c r="P386" s="197">
        <f>O386*H386</f>
        <v>0</v>
      </c>
      <c r="Q386" s="197">
        <v>0</v>
      </c>
      <c r="R386" s="197">
        <f>Q386*H386</f>
        <v>0</v>
      </c>
      <c r="S386" s="197">
        <v>0</v>
      </c>
      <c r="T386" s="198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99" t="s">
        <v>134</v>
      </c>
      <c r="AT386" s="199" t="s">
        <v>130</v>
      </c>
      <c r="AU386" s="199" t="s">
        <v>83</v>
      </c>
      <c r="AY386" s="17" t="s">
        <v>128</v>
      </c>
      <c r="BE386" s="200">
        <f>IF(N386="základní",J386,0)</f>
        <v>0</v>
      </c>
      <c r="BF386" s="200">
        <f>IF(N386="snížená",J386,0)</f>
        <v>0</v>
      </c>
      <c r="BG386" s="200">
        <f>IF(N386="zákl. přenesená",J386,0)</f>
        <v>0</v>
      </c>
      <c r="BH386" s="200">
        <f>IF(N386="sníž. přenesená",J386,0)</f>
        <v>0</v>
      </c>
      <c r="BI386" s="200">
        <f>IF(N386="nulová",J386,0)</f>
        <v>0</v>
      </c>
      <c r="BJ386" s="17" t="s">
        <v>81</v>
      </c>
      <c r="BK386" s="200">
        <f>ROUND(I386*H386,2)</f>
        <v>0</v>
      </c>
      <c r="BL386" s="17" t="s">
        <v>134</v>
      </c>
      <c r="BM386" s="199" t="s">
        <v>493</v>
      </c>
    </row>
    <row r="387" spans="1:65" s="14" customFormat="1" ht="11.25">
      <c r="B387" s="212"/>
      <c r="C387" s="213"/>
      <c r="D387" s="203" t="s">
        <v>135</v>
      </c>
      <c r="E387" s="214" t="s">
        <v>1</v>
      </c>
      <c r="F387" s="215" t="s">
        <v>494</v>
      </c>
      <c r="G387" s="213"/>
      <c r="H387" s="216">
        <v>0.2</v>
      </c>
      <c r="I387" s="217"/>
      <c r="J387" s="213"/>
      <c r="K387" s="213"/>
      <c r="L387" s="218"/>
      <c r="M387" s="219"/>
      <c r="N387" s="220"/>
      <c r="O387" s="220"/>
      <c r="P387" s="220"/>
      <c r="Q387" s="220"/>
      <c r="R387" s="220"/>
      <c r="S387" s="220"/>
      <c r="T387" s="221"/>
      <c r="AT387" s="222" t="s">
        <v>135</v>
      </c>
      <c r="AU387" s="222" t="s">
        <v>83</v>
      </c>
      <c r="AV387" s="14" t="s">
        <v>83</v>
      </c>
      <c r="AW387" s="14" t="s">
        <v>30</v>
      </c>
      <c r="AX387" s="14" t="s">
        <v>73</v>
      </c>
      <c r="AY387" s="222" t="s">
        <v>128</v>
      </c>
    </row>
    <row r="388" spans="1:65" s="15" customFormat="1" ht="11.25">
      <c r="B388" s="223"/>
      <c r="C388" s="224"/>
      <c r="D388" s="203" t="s">
        <v>135</v>
      </c>
      <c r="E388" s="225" t="s">
        <v>1</v>
      </c>
      <c r="F388" s="226" t="s">
        <v>138</v>
      </c>
      <c r="G388" s="224"/>
      <c r="H388" s="227">
        <v>0.2</v>
      </c>
      <c r="I388" s="228"/>
      <c r="J388" s="224"/>
      <c r="K388" s="224"/>
      <c r="L388" s="229"/>
      <c r="M388" s="230"/>
      <c r="N388" s="231"/>
      <c r="O388" s="231"/>
      <c r="P388" s="231"/>
      <c r="Q388" s="231"/>
      <c r="R388" s="231"/>
      <c r="S388" s="231"/>
      <c r="T388" s="232"/>
      <c r="AT388" s="233" t="s">
        <v>135</v>
      </c>
      <c r="AU388" s="233" t="s">
        <v>83</v>
      </c>
      <c r="AV388" s="15" t="s">
        <v>134</v>
      </c>
      <c r="AW388" s="15" t="s">
        <v>30</v>
      </c>
      <c r="AX388" s="15" t="s">
        <v>81</v>
      </c>
      <c r="AY388" s="233" t="s">
        <v>128</v>
      </c>
    </row>
    <row r="389" spans="1:65" s="2" customFormat="1" ht="14.45" customHeight="1">
      <c r="A389" s="34"/>
      <c r="B389" s="35"/>
      <c r="C389" s="187" t="s">
        <v>495</v>
      </c>
      <c r="D389" s="187" t="s">
        <v>130</v>
      </c>
      <c r="E389" s="188" t="s">
        <v>496</v>
      </c>
      <c r="F389" s="189" t="s">
        <v>497</v>
      </c>
      <c r="G389" s="190" t="s">
        <v>253</v>
      </c>
      <c r="H389" s="191">
        <v>70</v>
      </c>
      <c r="I389" s="192"/>
      <c r="J389" s="193">
        <f>ROUND(I389*H389,2)</f>
        <v>0</v>
      </c>
      <c r="K389" s="194"/>
      <c r="L389" s="39"/>
      <c r="M389" s="195" t="s">
        <v>1</v>
      </c>
      <c r="N389" s="196" t="s">
        <v>38</v>
      </c>
      <c r="O389" s="71"/>
      <c r="P389" s="197">
        <f>O389*H389</f>
        <v>0</v>
      </c>
      <c r="Q389" s="197">
        <v>0</v>
      </c>
      <c r="R389" s="197">
        <f>Q389*H389</f>
        <v>0</v>
      </c>
      <c r="S389" s="197">
        <v>0</v>
      </c>
      <c r="T389" s="198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99" t="s">
        <v>134</v>
      </c>
      <c r="AT389" s="199" t="s">
        <v>130</v>
      </c>
      <c r="AU389" s="199" t="s">
        <v>83</v>
      </c>
      <c r="AY389" s="17" t="s">
        <v>128</v>
      </c>
      <c r="BE389" s="200">
        <f>IF(N389="základní",J389,0)</f>
        <v>0</v>
      </c>
      <c r="BF389" s="200">
        <f>IF(N389="snížená",J389,0)</f>
        <v>0</v>
      </c>
      <c r="BG389" s="200">
        <f>IF(N389="zákl. přenesená",J389,0)</f>
        <v>0</v>
      </c>
      <c r="BH389" s="200">
        <f>IF(N389="sníž. přenesená",J389,0)</f>
        <v>0</v>
      </c>
      <c r="BI389" s="200">
        <f>IF(N389="nulová",J389,0)</f>
        <v>0</v>
      </c>
      <c r="BJ389" s="17" t="s">
        <v>81</v>
      </c>
      <c r="BK389" s="200">
        <f>ROUND(I389*H389,2)</f>
        <v>0</v>
      </c>
      <c r="BL389" s="17" t="s">
        <v>134</v>
      </c>
      <c r="BM389" s="199" t="s">
        <v>498</v>
      </c>
    </row>
    <row r="390" spans="1:65" s="14" customFormat="1" ht="11.25">
      <c r="B390" s="212"/>
      <c r="C390" s="213"/>
      <c r="D390" s="203" t="s">
        <v>135</v>
      </c>
      <c r="E390" s="214" t="s">
        <v>1</v>
      </c>
      <c r="F390" s="215" t="s">
        <v>499</v>
      </c>
      <c r="G390" s="213"/>
      <c r="H390" s="216">
        <v>70</v>
      </c>
      <c r="I390" s="217"/>
      <c r="J390" s="213"/>
      <c r="K390" s="213"/>
      <c r="L390" s="218"/>
      <c r="M390" s="219"/>
      <c r="N390" s="220"/>
      <c r="O390" s="220"/>
      <c r="P390" s="220"/>
      <c r="Q390" s="220"/>
      <c r="R390" s="220"/>
      <c r="S390" s="220"/>
      <c r="T390" s="221"/>
      <c r="AT390" s="222" t="s">
        <v>135</v>
      </c>
      <c r="AU390" s="222" t="s">
        <v>83</v>
      </c>
      <c r="AV390" s="14" t="s">
        <v>83</v>
      </c>
      <c r="AW390" s="14" t="s">
        <v>30</v>
      </c>
      <c r="AX390" s="14" t="s">
        <v>73</v>
      </c>
      <c r="AY390" s="222" t="s">
        <v>128</v>
      </c>
    </row>
    <row r="391" spans="1:65" s="15" customFormat="1" ht="11.25">
      <c r="B391" s="223"/>
      <c r="C391" s="224"/>
      <c r="D391" s="203" t="s">
        <v>135</v>
      </c>
      <c r="E391" s="225" t="s">
        <v>1</v>
      </c>
      <c r="F391" s="226" t="s">
        <v>138</v>
      </c>
      <c r="G391" s="224"/>
      <c r="H391" s="227">
        <v>70</v>
      </c>
      <c r="I391" s="228"/>
      <c r="J391" s="224"/>
      <c r="K391" s="224"/>
      <c r="L391" s="229"/>
      <c r="M391" s="230"/>
      <c r="N391" s="231"/>
      <c r="O391" s="231"/>
      <c r="P391" s="231"/>
      <c r="Q391" s="231"/>
      <c r="R391" s="231"/>
      <c r="S391" s="231"/>
      <c r="T391" s="232"/>
      <c r="AT391" s="233" t="s">
        <v>135</v>
      </c>
      <c r="AU391" s="233" t="s">
        <v>83</v>
      </c>
      <c r="AV391" s="15" t="s">
        <v>134</v>
      </c>
      <c r="AW391" s="15" t="s">
        <v>30</v>
      </c>
      <c r="AX391" s="15" t="s">
        <v>81</v>
      </c>
      <c r="AY391" s="233" t="s">
        <v>128</v>
      </c>
    </row>
    <row r="392" spans="1:65" s="12" customFormat="1" ht="22.9" customHeight="1">
      <c r="B392" s="171"/>
      <c r="C392" s="172"/>
      <c r="D392" s="173" t="s">
        <v>72</v>
      </c>
      <c r="E392" s="185" t="s">
        <v>500</v>
      </c>
      <c r="F392" s="185" t="s">
        <v>501</v>
      </c>
      <c r="G392" s="172"/>
      <c r="H392" s="172"/>
      <c r="I392" s="175"/>
      <c r="J392" s="186">
        <f>BK392</f>
        <v>0</v>
      </c>
      <c r="K392" s="172"/>
      <c r="L392" s="177"/>
      <c r="M392" s="178"/>
      <c r="N392" s="179"/>
      <c r="O392" s="179"/>
      <c r="P392" s="180">
        <f>P393</f>
        <v>0</v>
      </c>
      <c r="Q392" s="179"/>
      <c r="R392" s="180">
        <f>R393</f>
        <v>0</v>
      </c>
      <c r="S392" s="179"/>
      <c r="T392" s="181">
        <f>T393</f>
        <v>0</v>
      </c>
      <c r="AR392" s="182" t="s">
        <v>81</v>
      </c>
      <c r="AT392" s="183" t="s">
        <v>72</v>
      </c>
      <c r="AU392" s="183" t="s">
        <v>81</v>
      </c>
      <c r="AY392" s="182" t="s">
        <v>128</v>
      </c>
      <c r="BK392" s="184">
        <f>BK393</f>
        <v>0</v>
      </c>
    </row>
    <row r="393" spans="1:65" s="2" customFormat="1" ht="24.2" customHeight="1">
      <c r="A393" s="34"/>
      <c r="B393" s="35"/>
      <c r="C393" s="187" t="s">
        <v>334</v>
      </c>
      <c r="D393" s="187" t="s">
        <v>130</v>
      </c>
      <c r="E393" s="188" t="s">
        <v>502</v>
      </c>
      <c r="F393" s="189" t="s">
        <v>503</v>
      </c>
      <c r="G393" s="190" t="s">
        <v>180</v>
      </c>
      <c r="H393" s="191">
        <v>35.567</v>
      </c>
      <c r="I393" s="192"/>
      <c r="J393" s="193">
        <f>ROUND(I393*H393,2)</f>
        <v>0</v>
      </c>
      <c r="K393" s="194"/>
      <c r="L393" s="39"/>
      <c r="M393" s="195" t="s">
        <v>1</v>
      </c>
      <c r="N393" s="196" t="s">
        <v>38</v>
      </c>
      <c r="O393" s="71"/>
      <c r="P393" s="197">
        <f>O393*H393</f>
        <v>0</v>
      </c>
      <c r="Q393" s="197">
        <v>0</v>
      </c>
      <c r="R393" s="197">
        <f>Q393*H393</f>
        <v>0</v>
      </c>
      <c r="S393" s="197">
        <v>0</v>
      </c>
      <c r="T393" s="198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99" t="s">
        <v>134</v>
      </c>
      <c r="AT393" s="199" t="s">
        <v>130</v>
      </c>
      <c r="AU393" s="199" t="s">
        <v>83</v>
      </c>
      <c r="AY393" s="17" t="s">
        <v>128</v>
      </c>
      <c r="BE393" s="200">
        <f>IF(N393="základní",J393,0)</f>
        <v>0</v>
      </c>
      <c r="BF393" s="200">
        <f>IF(N393="snížená",J393,0)</f>
        <v>0</v>
      </c>
      <c r="BG393" s="200">
        <f>IF(N393="zákl. přenesená",J393,0)</f>
        <v>0</v>
      </c>
      <c r="BH393" s="200">
        <f>IF(N393="sníž. přenesená",J393,0)</f>
        <v>0</v>
      </c>
      <c r="BI393" s="200">
        <f>IF(N393="nulová",J393,0)</f>
        <v>0</v>
      </c>
      <c r="BJ393" s="17" t="s">
        <v>81</v>
      </c>
      <c r="BK393" s="200">
        <f>ROUND(I393*H393,2)</f>
        <v>0</v>
      </c>
      <c r="BL393" s="17" t="s">
        <v>134</v>
      </c>
      <c r="BM393" s="199" t="s">
        <v>504</v>
      </c>
    </row>
    <row r="394" spans="1:65" s="12" customFormat="1" ht="25.9" customHeight="1">
      <c r="B394" s="171"/>
      <c r="C394" s="172"/>
      <c r="D394" s="173" t="s">
        <v>72</v>
      </c>
      <c r="E394" s="174" t="s">
        <v>505</v>
      </c>
      <c r="F394" s="174" t="s">
        <v>506</v>
      </c>
      <c r="G394" s="172"/>
      <c r="H394" s="172"/>
      <c r="I394" s="175"/>
      <c r="J394" s="176">
        <f>BK394</f>
        <v>0</v>
      </c>
      <c r="K394" s="172"/>
      <c r="L394" s="177"/>
      <c r="M394" s="178"/>
      <c r="N394" s="179"/>
      <c r="O394" s="179"/>
      <c r="P394" s="180">
        <f>P395+P432+P438</f>
        <v>0</v>
      </c>
      <c r="Q394" s="179"/>
      <c r="R394" s="180">
        <f>R395+R432+R438</f>
        <v>2.1999999999999999E-2</v>
      </c>
      <c r="S394" s="179"/>
      <c r="T394" s="181">
        <f>T395+T432+T438</f>
        <v>0</v>
      </c>
      <c r="AR394" s="182" t="s">
        <v>83</v>
      </c>
      <c r="AT394" s="183" t="s">
        <v>72</v>
      </c>
      <c r="AU394" s="183" t="s">
        <v>73</v>
      </c>
      <c r="AY394" s="182" t="s">
        <v>128</v>
      </c>
      <c r="BK394" s="184">
        <f>BK395+BK432+BK438</f>
        <v>0</v>
      </c>
    </row>
    <row r="395" spans="1:65" s="12" customFormat="1" ht="22.9" customHeight="1">
      <c r="B395" s="171"/>
      <c r="C395" s="172"/>
      <c r="D395" s="173" t="s">
        <v>72</v>
      </c>
      <c r="E395" s="185" t="s">
        <v>507</v>
      </c>
      <c r="F395" s="185" t="s">
        <v>508</v>
      </c>
      <c r="G395" s="172"/>
      <c r="H395" s="172"/>
      <c r="I395" s="175"/>
      <c r="J395" s="186">
        <f>BK395</f>
        <v>0</v>
      </c>
      <c r="K395" s="172"/>
      <c r="L395" s="177"/>
      <c r="M395" s="178"/>
      <c r="N395" s="179"/>
      <c r="O395" s="179"/>
      <c r="P395" s="180">
        <f>SUM(P396:P431)</f>
        <v>0</v>
      </c>
      <c r="Q395" s="179"/>
      <c r="R395" s="180">
        <f>SUM(R396:R431)</f>
        <v>0</v>
      </c>
      <c r="S395" s="179"/>
      <c r="T395" s="181">
        <f>SUM(T396:T431)</f>
        <v>0</v>
      </c>
      <c r="AR395" s="182" t="s">
        <v>83</v>
      </c>
      <c r="AT395" s="183" t="s">
        <v>72</v>
      </c>
      <c r="AU395" s="183" t="s">
        <v>81</v>
      </c>
      <c r="AY395" s="182" t="s">
        <v>128</v>
      </c>
      <c r="BK395" s="184">
        <f>SUM(BK396:BK431)</f>
        <v>0</v>
      </c>
    </row>
    <row r="396" spans="1:65" s="2" customFormat="1" ht="24.2" customHeight="1">
      <c r="A396" s="34"/>
      <c r="B396" s="35"/>
      <c r="C396" s="187" t="s">
        <v>509</v>
      </c>
      <c r="D396" s="187" t="s">
        <v>130</v>
      </c>
      <c r="E396" s="188" t="s">
        <v>510</v>
      </c>
      <c r="F396" s="189" t="s">
        <v>511</v>
      </c>
      <c r="G396" s="190" t="s">
        <v>133</v>
      </c>
      <c r="H396" s="191">
        <v>11.76</v>
      </c>
      <c r="I396" s="192"/>
      <c r="J396" s="193">
        <f>ROUND(I396*H396,2)</f>
        <v>0</v>
      </c>
      <c r="K396" s="194"/>
      <c r="L396" s="39"/>
      <c r="M396" s="195" t="s">
        <v>1</v>
      </c>
      <c r="N396" s="196" t="s">
        <v>38</v>
      </c>
      <c r="O396" s="71"/>
      <c r="P396" s="197">
        <f>O396*H396</f>
        <v>0</v>
      </c>
      <c r="Q396" s="197">
        <v>0</v>
      </c>
      <c r="R396" s="197">
        <f>Q396*H396</f>
        <v>0</v>
      </c>
      <c r="S396" s="197">
        <v>0</v>
      </c>
      <c r="T396" s="198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9" t="s">
        <v>174</v>
      </c>
      <c r="AT396" s="199" t="s">
        <v>130</v>
      </c>
      <c r="AU396" s="199" t="s">
        <v>83</v>
      </c>
      <c r="AY396" s="17" t="s">
        <v>128</v>
      </c>
      <c r="BE396" s="200">
        <f>IF(N396="základní",J396,0)</f>
        <v>0</v>
      </c>
      <c r="BF396" s="200">
        <f>IF(N396="snížená",J396,0)</f>
        <v>0</v>
      </c>
      <c r="BG396" s="200">
        <f>IF(N396="zákl. přenesená",J396,0)</f>
        <v>0</v>
      </c>
      <c r="BH396" s="200">
        <f>IF(N396="sníž. přenesená",J396,0)</f>
        <v>0</v>
      </c>
      <c r="BI396" s="200">
        <f>IF(N396="nulová",J396,0)</f>
        <v>0</v>
      </c>
      <c r="BJ396" s="17" t="s">
        <v>81</v>
      </c>
      <c r="BK396" s="200">
        <f>ROUND(I396*H396,2)</f>
        <v>0</v>
      </c>
      <c r="BL396" s="17" t="s">
        <v>174</v>
      </c>
      <c r="BM396" s="199" t="s">
        <v>512</v>
      </c>
    </row>
    <row r="397" spans="1:65" s="13" customFormat="1" ht="11.25">
      <c r="B397" s="201"/>
      <c r="C397" s="202"/>
      <c r="D397" s="203" t="s">
        <v>135</v>
      </c>
      <c r="E397" s="204" t="s">
        <v>1</v>
      </c>
      <c r="F397" s="205" t="s">
        <v>220</v>
      </c>
      <c r="G397" s="202"/>
      <c r="H397" s="204" t="s">
        <v>1</v>
      </c>
      <c r="I397" s="206"/>
      <c r="J397" s="202"/>
      <c r="K397" s="202"/>
      <c r="L397" s="207"/>
      <c r="M397" s="208"/>
      <c r="N397" s="209"/>
      <c r="O397" s="209"/>
      <c r="P397" s="209"/>
      <c r="Q397" s="209"/>
      <c r="R397" s="209"/>
      <c r="S397" s="209"/>
      <c r="T397" s="210"/>
      <c r="AT397" s="211" t="s">
        <v>135</v>
      </c>
      <c r="AU397" s="211" t="s">
        <v>83</v>
      </c>
      <c r="AV397" s="13" t="s">
        <v>81</v>
      </c>
      <c r="AW397" s="13" t="s">
        <v>30</v>
      </c>
      <c r="AX397" s="13" t="s">
        <v>73</v>
      </c>
      <c r="AY397" s="211" t="s">
        <v>128</v>
      </c>
    </row>
    <row r="398" spans="1:65" s="14" customFormat="1" ht="11.25">
      <c r="B398" s="212"/>
      <c r="C398" s="213"/>
      <c r="D398" s="203" t="s">
        <v>135</v>
      </c>
      <c r="E398" s="214" t="s">
        <v>1</v>
      </c>
      <c r="F398" s="215" t="s">
        <v>513</v>
      </c>
      <c r="G398" s="213"/>
      <c r="H398" s="216">
        <v>11.76</v>
      </c>
      <c r="I398" s="217"/>
      <c r="J398" s="213"/>
      <c r="K398" s="213"/>
      <c r="L398" s="218"/>
      <c r="M398" s="219"/>
      <c r="N398" s="220"/>
      <c r="O398" s="220"/>
      <c r="P398" s="220"/>
      <c r="Q398" s="220"/>
      <c r="R398" s="220"/>
      <c r="S398" s="220"/>
      <c r="T398" s="221"/>
      <c r="AT398" s="222" t="s">
        <v>135</v>
      </c>
      <c r="AU398" s="222" t="s">
        <v>83</v>
      </c>
      <c r="AV398" s="14" t="s">
        <v>83</v>
      </c>
      <c r="AW398" s="14" t="s">
        <v>30</v>
      </c>
      <c r="AX398" s="14" t="s">
        <v>73</v>
      </c>
      <c r="AY398" s="222" t="s">
        <v>128</v>
      </c>
    </row>
    <row r="399" spans="1:65" s="15" customFormat="1" ht="11.25">
      <c r="B399" s="223"/>
      <c r="C399" s="224"/>
      <c r="D399" s="203" t="s">
        <v>135</v>
      </c>
      <c r="E399" s="225" t="s">
        <v>1</v>
      </c>
      <c r="F399" s="226" t="s">
        <v>138</v>
      </c>
      <c r="G399" s="224"/>
      <c r="H399" s="227">
        <v>11.76</v>
      </c>
      <c r="I399" s="228"/>
      <c r="J399" s="224"/>
      <c r="K399" s="224"/>
      <c r="L399" s="229"/>
      <c r="M399" s="230"/>
      <c r="N399" s="231"/>
      <c r="O399" s="231"/>
      <c r="P399" s="231"/>
      <c r="Q399" s="231"/>
      <c r="R399" s="231"/>
      <c r="S399" s="231"/>
      <c r="T399" s="232"/>
      <c r="AT399" s="233" t="s">
        <v>135</v>
      </c>
      <c r="AU399" s="233" t="s">
        <v>83</v>
      </c>
      <c r="AV399" s="15" t="s">
        <v>134</v>
      </c>
      <c r="AW399" s="15" t="s">
        <v>30</v>
      </c>
      <c r="AX399" s="15" t="s">
        <v>81</v>
      </c>
      <c r="AY399" s="233" t="s">
        <v>128</v>
      </c>
    </row>
    <row r="400" spans="1:65" s="2" customFormat="1" ht="14.45" customHeight="1">
      <c r="A400" s="34"/>
      <c r="B400" s="35"/>
      <c r="C400" s="234" t="s">
        <v>339</v>
      </c>
      <c r="D400" s="234" t="s">
        <v>193</v>
      </c>
      <c r="E400" s="235" t="s">
        <v>514</v>
      </c>
      <c r="F400" s="236" t="s">
        <v>515</v>
      </c>
      <c r="G400" s="237" t="s">
        <v>180</v>
      </c>
      <c r="H400" s="238">
        <v>4.0000000000000001E-3</v>
      </c>
      <c r="I400" s="239"/>
      <c r="J400" s="240">
        <f>ROUND(I400*H400,2)</f>
        <v>0</v>
      </c>
      <c r="K400" s="241"/>
      <c r="L400" s="242"/>
      <c r="M400" s="243" t="s">
        <v>1</v>
      </c>
      <c r="N400" s="244" t="s">
        <v>38</v>
      </c>
      <c r="O400" s="71"/>
      <c r="P400" s="197">
        <f>O400*H400</f>
        <v>0</v>
      </c>
      <c r="Q400" s="197">
        <v>0</v>
      </c>
      <c r="R400" s="197">
        <f>Q400*H400</f>
        <v>0</v>
      </c>
      <c r="S400" s="197">
        <v>0</v>
      </c>
      <c r="T400" s="198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99" t="s">
        <v>219</v>
      </c>
      <c r="AT400" s="199" t="s">
        <v>193</v>
      </c>
      <c r="AU400" s="199" t="s">
        <v>83</v>
      </c>
      <c r="AY400" s="17" t="s">
        <v>128</v>
      </c>
      <c r="BE400" s="200">
        <f>IF(N400="základní",J400,0)</f>
        <v>0</v>
      </c>
      <c r="BF400" s="200">
        <f>IF(N400="snížená",J400,0)</f>
        <v>0</v>
      </c>
      <c r="BG400" s="200">
        <f>IF(N400="zákl. přenesená",J400,0)</f>
        <v>0</v>
      </c>
      <c r="BH400" s="200">
        <f>IF(N400="sníž. přenesená",J400,0)</f>
        <v>0</v>
      </c>
      <c r="BI400" s="200">
        <f>IF(N400="nulová",J400,0)</f>
        <v>0</v>
      </c>
      <c r="BJ400" s="17" t="s">
        <v>81</v>
      </c>
      <c r="BK400" s="200">
        <f>ROUND(I400*H400,2)</f>
        <v>0</v>
      </c>
      <c r="BL400" s="17" t="s">
        <v>174</v>
      </c>
      <c r="BM400" s="199" t="s">
        <v>516</v>
      </c>
    </row>
    <row r="401" spans="1:65" s="14" customFormat="1" ht="11.25">
      <c r="B401" s="212"/>
      <c r="C401" s="213"/>
      <c r="D401" s="203" t="s">
        <v>135</v>
      </c>
      <c r="E401" s="214" t="s">
        <v>1</v>
      </c>
      <c r="F401" s="215" t="s">
        <v>517</v>
      </c>
      <c r="G401" s="213"/>
      <c r="H401" s="216">
        <v>4.0000000000000001E-3</v>
      </c>
      <c r="I401" s="217"/>
      <c r="J401" s="213"/>
      <c r="K401" s="213"/>
      <c r="L401" s="218"/>
      <c r="M401" s="219"/>
      <c r="N401" s="220"/>
      <c r="O401" s="220"/>
      <c r="P401" s="220"/>
      <c r="Q401" s="220"/>
      <c r="R401" s="220"/>
      <c r="S401" s="220"/>
      <c r="T401" s="221"/>
      <c r="AT401" s="222" t="s">
        <v>135</v>
      </c>
      <c r="AU401" s="222" t="s">
        <v>83</v>
      </c>
      <c r="AV401" s="14" t="s">
        <v>83</v>
      </c>
      <c r="AW401" s="14" t="s">
        <v>30</v>
      </c>
      <c r="AX401" s="14" t="s">
        <v>73</v>
      </c>
      <c r="AY401" s="222" t="s">
        <v>128</v>
      </c>
    </row>
    <row r="402" spans="1:65" s="15" customFormat="1" ht="11.25">
      <c r="B402" s="223"/>
      <c r="C402" s="224"/>
      <c r="D402" s="203" t="s">
        <v>135</v>
      </c>
      <c r="E402" s="225" t="s">
        <v>1</v>
      </c>
      <c r="F402" s="226" t="s">
        <v>138</v>
      </c>
      <c r="G402" s="224"/>
      <c r="H402" s="227">
        <v>4.0000000000000001E-3</v>
      </c>
      <c r="I402" s="228"/>
      <c r="J402" s="224"/>
      <c r="K402" s="224"/>
      <c r="L402" s="229"/>
      <c r="M402" s="230"/>
      <c r="N402" s="231"/>
      <c r="O402" s="231"/>
      <c r="P402" s="231"/>
      <c r="Q402" s="231"/>
      <c r="R402" s="231"/>
      <c r="S402" s="231"/>
      <c r="T402" s="232"/>
      <c r="AT402" s="233" t="s">
        <v>135</v>
      </c>
      <c r="AU402" s="233" t="s">
        <v>83</v>
      </c>
      <c r="AV402" s="15" t="s">
        <v>134</v>
      </c>
      <c r="AW402" s="15" t="s">
        <v>30</v>
      </c>
      <c r="AX402" s="15" t="s">
        <v>81</v>
      </c>
      <c r="AY402" s="233" t="s">
        <v>128</v>
      </c>
    </row>
    <row r="403" spans="1:65" s="2" customFormat="1" ht="24.2" customHeight="1">
      <c r="A403" s="34"/>
      <c r="B403" s="35"/>
      <c r="C403" s="187" t="s">
        <v>518</v>
      </c>
      <c r="D403" s="187" t="s">
        <v>130</v>
      </c>
      <c r="E403" s="188" t="s">
        <v>519</v>
      </c>
      <c r="F403" s="189" t="s">
        <v>520</v>
      </c>
      <c r="G403" s="190" t="s">
        <v>133</v>
      </c>
      <c r="H403" s="191">
        <v>11.76</v>
      </c>
      <c r="I403" s="192"/>
      <c r="J403" s="193">
        <f>ROUND(I403*H403,2)</f>
        <v>0</v>
      </c>
      <c r="K403" s="194"/>
      <c r="L403" s="39"/>
      <c r="M403" s="195" t="s">
        <v>1</v>
      </c>
      <c r="N403" s="196" t="s">
        <v>38</v>
      </c>
      <c r="O403" s="71"/>
      <c r="P403" s="197">
        <f>O403*H403</f>
        <v>0</v>
      </c>
      <c r="Q403" s="197">
        <v>0</v>
      </c>
      <c r="R403" s="197">
        <f>Q403*H403</f>
        <v>0</v>
      </c>
      <c r="S403" s="197">
        <v>0</v>
      </c>
      <c r="T403" s="198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99" t="s">
        <v>174</v>
      </c>
      <c r="AT403" s="199" t="s">
        <v>130</v>
      </c>
      <c r="AU403" s="199" t="s">
        <v>83</v>
      </c>
      <c r="AY403" s="17" t="s">
        <v>128</v>
      </c>
      <c r="BE403" s="200">
        <f>IF(N403="základní",J403,0)</f>
        <v>0</v>
      </c>
      <c r="BF403" s="200">
        <f>IF(N403="snížená",J403,0)</f>
        <v>0</v>
      </c>
      <c r="BG403" s="200">
        <f>IF(N403="zákl. přenesená",J403,0)</f>
        <v>0</v>
      </c>
      <c r="BH403" s="200">
        <f>IF(N403="sníž. přenesená",J403,0)</f>
        <v>0</v>
      </c>
      <c r="BI403" s="200">
        <f>IF(N403="nulová",J403,0)</f>
        <v>0</v>
      </c>
      <c r="BJ403" s="17" t="s">
        <v>81</v>
      </c>
      <c r="BK403" s="200">
        <f>ROUND(I403*H403,2)</f>
        <v>0</v>
      </c>
      <c r="BL403" s="17" t="s">
        <v>174</v>
      </c>
      <c r="BM403" s="199" t="s">
        <v>521</v>
      </c>
    </row>
    <row r="404" spans="1:65" s="13" customFormat="1" ht="11.25">
      <c r="B404" s="201"/>
      <c r="C404" s="202"/>
      <c r="D404" s="203" t="s">
        <v>135</v>
      </c>
      <c r="E404" s="204" t="s">
        <v>1</v>
      </c>
      <c r="F404" s="205" t="s">
        <v>220</v>
      </c>
      <c r="G404" s="202"/>
      <c r="H404" s="204" t="s">
        <v>1</v>
      </c>
      <c r="I404" s="206"/>
      <c r="J404" s="202"/>
      <c r="K404" s="202"/>
      <c r="L404" s="207"/>
      <c r="M404" s="208"/>
      <c r="N404" s="209"/>
      <c r="O404" s="209"/>
      <c r="P404" s="209"/>
      <c r="Q404" s="209"/>
      <c r="R404" s="209"/>
      <c r="S404" s="209"/>
      <c r="T404" s="210"/>
      <c r="AT404" s="211" t="s">
        <v>135</v>
      </c>
      <c r="AU404" s="211" t="s">
        <v>83</v>
      </c>
      <c r="AV404" s="13" t="s">
        <v>81</v>
      </c>
      <c r="AW404" s="13" t="s">
        <v>30</v>
      </c>
      <c r="AX404" s="13" t="s">
        <v>73</v>
      </c>
      <c r="AY404" s="211" t="s">
        <v>128</v>
      </c>
    </row>
    <row r="405" spans="1:65" s="14" customFormat="1" ht="11.25">
      <c r="B405" s="212"/>
      <c r="C405" s="213"/>
      <c r="D405" s="203" t="s">
        <v>135</v>
      </c>
      <c r="E405" s="214" t="s">
        <v>1</v>
      </c>
      <c r="F405" s="215" t="s">
        <v>522</v>
      </c>
      <c r="G405" s="213"/>
      <c r="H405" s="216">
        <v>11.76</v>
      </c>
      <c r="I405" s="217"/>
      <c r="J405" s="213"/>
      <c r="K405" s="213"/>
      <c r="L405" s="218"/>
      <c r="M405" s="219"/>
      <c r="N405" s="220"/>
      <c r="O405" s="220"/>
      <c r="P405" s="220"/>
      <c r="Q405" s="220"/>
      <c r="R405" s="220"/>
      <c r="S405" s="220"/>
      <c r="T405" s="221"/>
      <c r="AT405" s="222" t="s">
        <v>135</v>
      </c>
      <c r="AU405" s="222" t="s">
        <v>83</v>
      </c>
      <c r="AV405" s="14" t="s">
        <v>83</v>
      </c>
      <c r="AW405" s="14" t="s">
        <v>30</v>
      </c>
      <c r="AX405" s="14" t="s">
        <v>73</v>
      </c>
      <c r="AY405" s="222" t="s">
        <v>128</v>
      </c>
    </row>
    <row r="406" spans="1:65" s="15" customFormat="1" ht="11.25">
      <c r="B406" s="223"/>
      <c r="C406" s="224"/>
      <c r="D406" s="203" t="s">
        <v>135</v>
      </c>
      <c r="E406" s="225" t="s">
        <v>1</v>
      </c>
      <c r="F406" s="226" t="s">
        <v>138</v>
      </c>
      <c r="G406" s="224"/>
      <c r="H406" s="227">
        <v>11.76</v>
      </c>
      <c r="I406" s="228"/>
      <c r="J406" s="224"/>
      <c r="K406" s="224"/>
      <c r="L406" s="229"/>
      <c r="M406" s="230"/>
      <c r="N406" s="231"/>
      <c r="O406" s="231"/>
      <c r="P406" s="231"/>
      <c r="Q406" s="231"/>
      <c r="R406" s="231"/>
      <c r="S406" s="231"/>
      <c r="T406" s="232"/>
      <c r="AT406" s="233" t="s">
        <v>135</v>
      </c>
      <c r="AU406" s="233" t="s">
        <v>83</v>
      </c>
      <c r="AV406" s="15" t="s">
        <v>134</v>
      </c>
      <c r="AW406" s="15" t="s">
        <v>30</v>
      </c>
      <c r="AX406" s="15" t="s">
        <v>81</v>
      </c>
      <c r="AY406" s="233" t="s">
        <v>128</v>
      </c>
    </row>
    <row r="407" spans="1:65" s="2" customFormat="1" ht="37.9" customHeight="1">
      <c r="A407" s="34"/>
      <c r="B407" s="35"/>
      <c r="C407" s="234" t="s">
        <v>351</v>
      </c>
      <c r="D407" s="234" t="s">
        <v>193</v>
      </c>
      <c r="E407" s="235" t="s">
        <v>523</v>
      </c>
      <c r="F407" s="236" t="s">
        <v>524</v>
      </c>
      <c r="G407" s="237" t="s">
        <v>133</v>
      </c>
      <c r="H407" s="238">
        <v>14.112</v>
      </c>
      <c r="I407" s="239"/>
      <c r="J407" s="240">
        <f>ROUND(I407*H407,2)</f>
        <v>0</v>
      </c>
      <c r="K407" s="241"/>
      <c r="L407" s="242"/>
      <c r="M407" s="243" t="s">
        <v>1</v>
      </c>
      <c r="N407" s="244" t="s">
        <v>38</v>
      </c>
      <c r="O407" s="71"/>
      <c r="P407" s="197">
        <f>O407*H407</f>
        <v>0</v>
      </c>
      <c r="Q407" s="197">
        <v>0</v>
      </c>
      <c r="R407" s="197">
        <f>Q407*H407</f>
        <v>0</v>
      </c>
      <c r="S407" s="197">
        <v>0</v>
      </c>
      <c r="T407" s="198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99" t="s">
        <v>219</v>
      </c>
      <c r="AT407" s="199" t="s">
        <v>193</v>
      </c>
      <c r="AU407" s="199" t="s">
        <v>83</v>
      </c>
      <c r="AY407" s="17" t="s">
        <v>128</v>
      </c>
      <c r="BE407" s="200">
        <f>IF(N407="základní",J407,0)</f>
        <v>0</v>
      </c>
      <c r="BF407" s="200">
        <f>IF(N407="snížená",J407,0)</f>
        <v>0</v>
      </c>
      <c r="BG407" s="200">
        <f>IF(N407="zákl. přenesená",J407,0)</f>
        <v>0</v>
      </c>
      <c r="BH407" s="200">
        <f>IF(N407="sníž. přenesená",J407,0)</f>
        <v>0</v>
      </c>
      <c r="BI407" s="200">
        <f>IF(N407="nulová",J407,0)</f>
        <v>0</v>
      </c>
      <c r="BJ407" s="17" t="s">
        <v>81</v>
      </c>
      <c r="BK407" s="200">
        <f>ROUND(I407*H407,2)</f>
        <v>0</v>
      </c>
      <c r="BL407" s="17" t="s">
        <v>174</v>
      </c>
      <c r="BM407" s="199" t="s">
        <v>525</v>
      </c>
    </row>
    <row r="408" spans="1:65" s="14" customFormat="1" ht="11.25">
      <c r="B408" s="212"/>
      <c r="C408" s="213"/>
      <c r="D408" s="203" t="s">
        <v>135</v>
      </c>
      <c r="E408" s="214" t="s">
        <v>1</v>
      </c>
      <c r="F408" s="215" t="s">
        <v>526</v>
      </c>
      <c r="G408" s="213"/>
      <c r="H408" s="216">
        <v>14.112</v>
      </c>
      <c r="I408" s="217"/>
      <c r="J408" s="213"/>
      <c r="K408" s="213"/>
      <c r="L408" s="218"/>
      <c r="M408" s="219"/>
      <c r="N408" s="220"/>
      <c r="O408" s="220"/>
      <c r="P408" s="220"/>
      <c r="Q408" s="220"/>
      <c r="R408" s="220"/>
      <c r="S408" s="220"/>
      <c r="T408" s="221"/>
      <c r="AT408" s="222" t="s">
        <v>135</v>
      </c>
      <c r="AU408" s="222" t="s">
        <v>83</v>
      </c>
      <c r="AV408" s="14" t="s">
        <v>83</v>
      </c>
      <c r="AW408" s="14" t="s">
        <v>30</v>
      </c>
      <c r="AX408" s="14" t="s">
        <v>73</v>
      </c>
      <c r="AY408" s="222" t="s">
        <v>128</v>
      </c>
    </row>
    <row r="409" spans="1:65" s="15" customFormat="1" ht="11.25">
      <c r="B409" s="223"/>
      <c r="C409" s="224"/>
      <c r="D409" s="203" t="s">
        <v>135</v>
      </c>
      <c r="E409" s="225" t="s">
        <v>1</v>
      </c>
      <c r="F409" s="226" t="s">
        <v>138</v>
      </c>
      <c r="G409" s="224"/>
      <c r="H409" s="227">
        <v>14.112</v>
      </c>
      <c r="I409" s="228"/>
      <c r="J409" s="224"/>
      <c r="K409" s="224"/>
      <c r="L409" s="229"/>
      <c r="M409" s="230"/>
      <c r="N409" s="231"/>
      <c r="O409" s="231"/>
      <c r="P409" s="231"/>
      <c r="Q409" s="231"/>
      <c r="R409" s="231"/>
      <c r="S409" s="231"/>
      <c r="T409" s="232"/>
      <c r="AT409" s="233" t="s">
        <v>135</v>
      </c>
      <c r="AU409" s="233" t="s">
        <v>83</v>
      </c>
      <c r="AV409" s="15" t="s">
        <v>134</v>
      </c>
      <c r="AW409" s="15" t="s">
        <v>30</v>
      </c>
      <c r="AX409" s="15" t="s">
        <v>81</v>
      </c>
      <c r="AY409" s="233" t="s">
        <v>128</v>
      </c>
    </row>
    <row r="410" spans="1:65" s="2" customFormat="1" ht="14.45" customHeight="1">
      <c r="A410" s="34"/>
      <c r="B410" s="35"/>
      <c r="C410" s="187" t="s">
        <v>527</v>
      </c>
      <c r="D410" s="187" t="s">
        <v>130</v>
      </c>
      <c r="E410" s="188" t="s">
        <v>528</v>
      </c>
      <c r="F410" s="189" t="s">
        <v>529</v>
      </c>
      <c r="G410" s="190" t="s">
        <v>133</v>
      </c>
      <c r="H410" s="191">
        <v>20.399999999999999</v>
      </c>
      <c r="I410" s="192"/>
      <c r="J410" s="193">
        <f>ROUND(I410*H410,2)</f>
        <v>0</v>
      </c>
      <c r="K410" s="194"/>
      <c r="L410" s="39"/>
      <c r="M410" s="195" t="s">
        <v>1</v>
      </c>
      <c r="N410" s="196" t="s">
        <v>38</v>
      </c>
      <c r="O410" s="71"/>
      <c r="P410" s="197">
        <f>O410*H410</f>
        <v>0</v>
      </c>
      <c r="Q410" s="197">
        <v>0</v>
      </c>
      <c r="R410" s="197">
        <f>Q410*H410</f>
        <v>0</v>
      </c>
      <c r="S410" s="197">
        <v>0</v>
      </c>
      <c r="T410" s="198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99" t="s">
        <v>174</v>
      </c>
      <c r="AT410" s="199" t="s">
        <v>130</v>
      </c>
      <c r="AU410" s="199" t="s">
        <v>83</v>
      </c>
      <c r="AY410" s="17" t="s">
        <v>128</v>
      </c>
      <c r="BE410" s="200">
        <f>IF(N410="základní",J410,0)</f>
        <v>0</v>
      </c>
      <c r="BF410" s="200">
        <f>IF(N410="snížená",J410,0)</f>
        <v>0</v>
      </c>
      <c r="BG410" s="200">
        <f>IF(N410="zákl. přenesená",J410,0)</f>
        <v>0</v>
      </c>
      <c r="BH410" s="200">
        <f>IF(N410="sníž. přenesená",J410,0)</f>
        <v>0</v>
      </c>
      <c r="BI410" s="200">
        <f>IF(N410="nulová",J410,0)</f>
        <v>0</v>
      </c>
      <c r="BJ410" s="17" t="s">
        <v>81</v>
      </c>
      <c r="BK410" s="200">
        <f>ROUND(I410*H410,2)</f>
        <v>0</v>
      </c>
      <c r="BL410" s="17" t="s">
        <v>174</v>
      </c>
      <c r="BM410" s="199" t="s">
        <v>530</v>
      </c>
    </row>
    <row r="411" spans="1:65" s="13" customFormat="1" ht="11.25">
      <c r="B411" s="201"/>
      <c r="C411" s="202"/>
      <c r="D411" s="203" t="s">
        <v>135</v>
      </c>
      <c r="E411" s="204" t="s">
        <v>1</v>
      </c>
      <c r="F411" s="205" t="s">
        <v>531</v>
      </c>
      <c r="G411" s="202"/>
      <c r="H411" s="204" t="s">
        <v>1</v>
      </c>
      <c r="I411" s="206"/>
      <c r="J411" s="202"/>
      <c r="K411" s="202"/>
      <c r="L411" s="207"/>
      <c r="M411" s="208"/>
      <c r="N411" s="209"/>
      <c r="O411" s="209"/>
      <c r="P411" s="209"/>
      <c r="Q411" s="209"/>
      <c r="R411" s="209"/>
      <c r="S411" s="209"/>
      <c r="T411" s="210"/>
      <c r="AT411" s="211" t="s">
        <v>135</v>
      </c>
      <c r="AU411" s="211" t="s">
        <v>83</v>
      </c>
      <c r="AV411" s="13" t="s">
        <v>81</v>
      </c>
      <c r="AW411" s="13" t="s">
        <v>30</v>
      </c>
      <c r="AX411" s="13" t="s">
        <v>73</v>
      </c>
      <c r="AY411" s="211" t="s">
        <v>128</v>
      </c>
    </row>
    <row r="412" spans="1:65" s="14" customFormat="1" ht="11.25">
      <c r="B412" s="212"/>
      <c r="C412" s="213"/>
      <c r="D412" s="203" t="s">
        <v>135</v>
      </c>
      <c r="E412" s="214" t="s">
        <v>1</v>
      </c>
      <c r="F412" s="215" t="s">
        <v>532</v>
      </c>
      <c r="G412" s="213"/>
      <c r="H412" s="216">
        <v>20.399999999999999</v>
      </c>
      <c r="I412" s="217"/>
      <c r="J412" s="213"/>
      <c r="K412" s="213"/>
      <c r="L412" s="218"/>
      <c r="M412" s="219"/>
      <c r="N412" s="220"/>
      <c r="O412" s="220"/>
      <c r="P412" s="220"/>
      <c r="Q412" s="220"/>
      <c r="R412" s="220"/>
      <c r="S412" s="220"/>
      <c r="T412" s="221"/>
      <c r="AT412" s="222" t="s">
        <v>135</v>
      </c>
      <c r="AU412" s="222" t="s">
        <v>83</v>
      </c>
      <c r="AV412" s="14" t="s">
        <v>83</v>
      </c>
      <c r="AW412" s="14" t="s">
        <v>30</v>
      </c>
      <c r="AX412" s="14" t="s">
        <v>73</v>
      </c>
      <c r="AY412" s="222" t="s">
        <v>128</v>
      </c>
    </row>
    <row r="413" spans="1:65" s="15" customFormat="1" ht="11.25">
      <c r="B413" s="223"/>
      <c r="C413" s="224"/>
      <c r="D413" s="203" t="s">
        <v>135</v>
      </c>
      <c r="E413" s="225" t="s">
        <v>1</v>
      </c>
      <c r="F413" s="226" t="s">
        <v>138</v>
      </c>
      <c r="G413" s="224"/>
      <c r="H413" s="227">
        <v>20.399999999999999</v>
      </c>
      <c r="I413" s="228"/>
      <c r="J413" s="224"/>
      <c r="K413" s="224"/>
      <c r="L413" s="229"/>
      <c r="M413" s="230"/>
      <c r="N413" s="231"/>
      <c r="O413" s="231"/>
      <c r="P413" s="231"/>
      <c r="Q413" s="231"/>
      <c r="R413" s="231"/>
      <c r="S413" s="231"/>
      <c r="T413" s="232"/>
      <c r="AT413" s="233" t="s">
        <v>135</v>
      </c>
      <c r="AU413" s="233" t="s">
        <v>83</v>
      </c>
      <c r="AV413" s="15" t="s">
        <v>134</v>
      </c>
      <c r="AW413" s="15" t="s">
        <v>30</v>
      </c>
      <c r="AX413" s="15" t="s">
        <v>81</v>
      </c>
      <c r="AY413" s="233" t="s">
        <v>128</v>
      </c>
    </row>
    <row r="414" spans="1:65" s="2" customFormat="1" ht="14.45" customHeight="1">
      <c r="A414" s="34"/>
      <c r="B414" s="35"/>
      <c r="C414" s="234" t="s">
        <v>356</v>
      </c>
      <c r="D414" s="234" t="s">
        <v>193</v>
      </c>
      <c r="E414" s="235" t="s">
        <v>533</v>
      </c>
      <c r="F414" s="236" t="s">
        <v>534</v>
      </c>
      <c r="G414" s="237" t="s">
        <v>196</v>
      </c>
      <c r="H414" s="238">
        <v>2.407</v>
      </c>
      <c r="I414" s="239"/>
      <c r="J414" s="240">
        <f>ROUND(I414*H414,2)</f>
        <v>0</v>
      </c>
      <c r="K414" s="241"/>
      <c r="L414" s="242"/>
      <c r="M414" s="243" t="s">
        <v>1</v>
      </c>
      <c r="N414" s="244" t="s">
        <v>38</v>
      </c>
      <c r="O414" s="71"/>
      <c r="P414" s="197">
        <f>O414*H414</f>
        <v>0</v>
      </c>
      <c r="Q414" s="197">
        <v>0</v>
      </c>
      <c r="R414" s="197">
        <f>Q414*H414</f>
        <v>0</v>
      </c>
      <c r="S414" s="197">
        <v>0</v>
      </c>
      <c r="T414" s="198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99" t="s">
        <v>219</v>
      </c>
      <c r="AT414" s="199" t="s">
        <v>193</v>
      </c>
      <c r="AU414" s="199" t="s">
        <v>83</v>
      </c>
      <c r="AY414" s="17" t="s">
        <v>128</v>
      </c>
      <c r="BE414" s="200">
        <f>IF(N414="základní",J414,0)</f>
        <v>0</v>
      </c>
      <c r="BF414" s="200">
        <f>IF(N414="snížená",J414,0)</f>
        <v>0</v>
      </c>
      <c r="BG414" s="200">
        <f>IF(N414="zákl. přenesená",J414,0)</f>
        <v>0</v>
      </c>
      <c r="BH414" s="200">
        <f>IF(N414="sníž. přenesená",J414,0)</f>
        <v>0</v>
      </c>
      <c r="BI414" s="200">
        <f>IF(N414="nulová",J414,0)</f>
        <v>0</v>
      </c>
      <c r="BJ414" s="17" t="s">
        <v>81</v>
      </c>
      <c r="BK414" s="200">
        <f>ROUND(I414*H414,2)</f>
        <v>0</v>
      </c>
      <c r="BL414" s="17" t="s">
        <v>174</v>
      </c>
      <c r="BM414" s="199" t="s">
        <v>535</v>
      </c>
    </row>
    <row r="415" spans="1:65" s="14" customFormat="1" ht="11.25">
      <c r="B415" s="212"/>
      <c r="C415" s="213"/>
      <c r="D415" s="203" t="s">
        <v>135</v>
      </c>
      <c r="E415" s="214" t="s">
        <v>1</v>
      </c>
      <c r="F415" s="215" t="s">
        <v>536</v>
      </c>
      <c r="G415" s="213"/>
      <c r="H415" s="216">
        <v>2.407</v>
      </c>
      <c r="I415" s="217"/>
      <c r="J415" s="213"/>
      <c r="K415" s="213"/>
      <c r="L415" s="218"/>
      <c r="M415" s="219"/>
      <c r="N415" s="220"/>
      <c r="O415" s="220"/>
      <c r="P415" s="220"/>
      <c r="Q415" s="220"/>
      <c r="R415" s="220"/>
      <c r="S415" s="220"/>
      <c r="T415" s="221"/>
      <c r="AT415" s="222" t="s">
        <v>135</v>
      </c>
      <c r="AU415" s="222" t="s">
        <v>83</v>
      </c>
      <c r="AV415" s="14" t="s">
        <v>83</v>
      </c>
      <c r="AW415" s="14" t="s">
        <v>30</v>
      </c>
      <c r="AX415" s="14" t="s">
        <v>73</v>
      </c>
      <c r="AY415" s="222" t="s">
        <v>128</v>
      </c>
    </row>
    <row r="416" spans="1:65" s="15" customFormat="1" ht="11.25">
      <c r="B416" s="223"/>
      <c r="C416" s="224"/>
      <c r="D416" s="203" t="s">
        <v>135</v>
      </c>
      <c r="E416" s="225" t="s">
        <v>1</v>
      </c>
      <c r="F416" s="226" t="s">
        <v>138</v>
      </c>
      <c r="G416" s="224"/>
      <c r="H416" s="227">
        <v>2.407</v>
      </c>
      <c r="I416" s="228"/>
      <c r="J416" s="224"/>
      <c r="K416" s="224"/>
      <c r="L416" s="229"/>
      <c r="M416" s="230"/>
      <c r="N416" s="231"/>
      <c r="O416" s="231"/>
      <c r="P416" s="231"/>
      <c r="Q416" s="231"/>
      <c r="R416" s="231"/>
      <c r="S416" s="231"/>
      <c r="T416" s="232"/>
      <c r="AT416" s="233" t="s">
        <v>135</v>
      </c>
      <c r="AU416" s="233" t="s">
        <v>83</v>
      </c>
      <c r="AV416" s="15" t="s">
        <v>134</v>
      </c>
      <c r="AW416" s="15" t="s">
        <v>30</v>
      </c>
      <c r="AX416" s="15" t="s">
        <v>81</v>
      </c>
      <c r="AY416" s="233" t="s">
        <v>128</v>
      </c>
    </row>
    <row r="417" spans="1:65" s="2" customFormat="1" ht="24.2" customHeight="1">
      <c r="A417" s="34"/>
      <c r="B417" s="35"/>
      <c r="C417" s="187" t="s">
        <v>537</v>
      </c>
      <c r="D417" s="187" t="s">
        <v>130</v>
      </c>
      <c r="E417" s="188" t="s">
        <v>538</v>
      </c>
      <c r="F417" s="189" t="s">
        <v>539</v>
      </c>
      <c r="G417" s="190" t="s">
        <v>133</v>
      </c>
      <c r="H417" s="191">
        <v>11.76</v>
      </c>
      <c r="I417" s="192"/>
      <c r="J417" s="193">
        <f>ROUND(I417*H417,2)</f>
        <v>0</v>
      </c>
      <c r="K417" s="194"/>
      <c r="L417" s="39"/>
      <c r="M417" s="195" t="s">
        <v>1</v>
      </c>
      <c r="N417" s="196" t="s">
        <v>38</v>
      </c>
      <c r="O417" s="71"/>
      <c r="P417" s="197">
        <f>O417*H417</f>
        <v>0</v>
      </c>
      <c r="Q417" s="197">
        <v>0</v>
      </c>
      <c r="R417" s="197">
        <f>Q417*H417</f>
        <v>0</v>
      </c>
      <c r="S417" s="197">
        <v>0</v>
      </c>
      <c r="T417" s="198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99" t="s">
        <v>174</v>
      </c>
      <c r="AT417" s="199" t="s">
        <v>130</v>
      </c>
      <c r="AU417" s="199" t="s">
        <v>83</v>
      </c>
      <c r="AY417" s="17" t="s">
        <v>128</v>
      </c>
      <c r="BE417" s="200">
        <f>IF(N417="základní",J417,0)</f>
        <v>0</v>
      </c>
      <c r="BF417" s="200">
        <f>IF(N417="snížená",J417,0)</f>
        <v>0</v>
      </c>
      <c r="BG417" s="200">
        <f>IF(N417="zákl. přenesená",J417,0)</f>
        <v>0</v>
      </c>
      <c r="BH417" s="200">
        <f>IF(N417="sníž. přenesená",J417,0)</f>
        <v>0</v>
      </c>
      <c r="BI417" s="200">
        <f>IF(N417="nulová",J417,0)</f>
        <v>0</v>
      </c>
      <c r="BJ417" s="17" t="s">
        <v>81</v>
      </c>
      <c r="BK417" s="200">
        <f>ROUND(I417*H417,2)</f>
        <v>0</v>
      </c>
      <c r="BL417" s="17" t="s">
        <v>174</v>
      </c>
      <c r="BM417" s="199" t="s">
        <v>540</v>
      </c>
    </row>
    <row r="418" spans="1:65" s="13" customFormat="1" ht="11.25">
      <c r="B418" s="201"/>
      <c r="C418" s="202"/>
      <c r="D418" s="203" t="s">
        <v>135</v>
      </c>
      <c r="E418" s="204" t="s">
        <v>1</v>
      </c>
      <c r="F418" s="205" t="s">
        <v>220</v>
      </c>
      <c r="G418" s="202"/>
      <c r="H418" s="204" t="s">
        <v>1</v>
      </c>
      <c r="I418" s="206"/>
      <c r="J418" s="202"/>
      <c r="K418" s="202"/>
      <c r="L418" s="207"/>
      <c r="M418" s="208"/>
      <c r="N418" s="209"/>
      <c r="O418" s="209"/>
      <c r="P418" s="209"/>
      <c r="Q418" s="209"/>
      <c r="R418" s="209"/>
      <c r="S418" s="209"/>
      <c r="T418" s="210"/>
      <c r="AT418" s="211" t="s">
        <v>135</v>
      </c>
      <c r="AU418" s="211" t="s">
        <v>83</v>
      </c>
      <c r="AV418" s="13" t="s">
        <v>81</v>
      </c>
      <c r="AW418" s="13" t="s">
        <v>30</v>
      </c>
      <c r="AX418" s="13" t="s">
        <v>73</v>
      </c>
      <c r="AY418" s="211" t="s">
        <v>128</v>
      </c>
    </row>
    <row r="419" spans="1:65" s="14" customFormat="1" ht="22.5">
      <c r="B419" s="212"/>
      <c r="C419" s="213"/>
      <c r="D419" s="203" t="s">
        <v>135</v>
      </c>
      <c r="E419" s="214" t="s">
        <v>1</v>
      </c>
      <c r="F419" s="215" t="s">
        <v>541</v>
      </c>
      <c r="G419" s="213"/>
      <c r="H419" s="216">
        <v>11.76</v>
      </c>
      <c r="I419" s="217"/>
      <c r="J419" s="213"/>
      <c r="K419" s="213"/>
      <c r="L419" s="218"/>
      <c r="M419" s="219"/>
      <c r="N419" s="220"/>
      <c r="O419" s="220"/>
      <c r="P419" s="220"/>
      <c r="Q419" s="220"/>
      <c r="R419" s="220"/>
      <c r="S419" s="220"/>
      <c r="T419" s="221"/>
      <c r="AT419" s="222" t="s">
        <v>135</v>
      </c>
      <c r="AU419" s="222" t="s">
        <v>83</v>
      </c>
      <c r="AV419" s="14" t="s">
        <v>83</v>
      </c>
      <c r="AW419" s="14" t="s">
        <v>30</v>
      </c>
      <c r="AX419" s="14" t="s">
        <v>73</v>
      </c>
      <c r="AY419" s="222" t="s">
        <v>128</v>
      </c>
    </row>
    <row r="420" spans="1:65" s="15" customFormat="1" ht="11.25">
      <c r="B420" s="223"/>
      <c r="C420" s="224"/>
      <c r="D420" s="203" t="s">
        <v>135</v>
      </c>
      <c r="E420" s="225" t="s">
        <v>1</v>
      </c>
      <c r="F420" s="226" t="s">
        <v>138</v>
      </c>
      <c r="G420" s="224"/>
      <c r="H420" s="227">
        <v>11.76</v>
      </c>
      <c r="I420" s="228"/>
      <c r="J420" s="224"/>
      <c r="K420" s="224"/>
      <c r="L420" s="229"/>
      <c r="M420" s="230"/>
      <c r="N420" s="231"/>
      <c r="O420" s="231"/>
      <c r="P420" s="231"/>
      <c r="Q420" s="231"/>
      <c r="R420" s="231"/>
      <c r="S420" s="231"/>
      <c r="T420" s="232"/>
      <c r="AT420" s="233" t="s">
        <v>135</v>
      </c>
      <c r="AU420" s="233" t="s">
        <v>83</v>
      </c>
      <c r="AV420" s="15" t="s">
        <v>134</v>
      </c>
      <c r="AW420" s="15" t="s">
        <v>30</v>
      </c>
      <c r="AX420" s="15" t="s">
        <v>81</v>
      </c>
      <c r="AY420" s="233" t="s">
        <v>128</v>
      </c>
    </row>
    <row r="421" spans="1:65" s="2" customFormat="1" ht="24.2" customHeight="1">
      <c r="A421" s="34"/>
      <c r="B421" s="35"/>
      <c r="C421" s="234" t="s">
        <v>361</v>
      </c>
      <c r="D421" s="234" t="s">
        <v>193</v>
      </c>
      <c r="E421" s="235" t="s">
        <v>542</v>
      </c>
      <c r="F421" s="236" t="s">
        <v>543</v>
      </c>
      <c r="G421" s="237" t="s">
        <v>133</v>
      </c>
      <c r="H421" s="238">
        <v>12.348000000000001</v>
      </c>
      <c r="I421" s="239"/>
      <c r="J421" s="240">
        <f>ROUND(I421*H421,2)</f>
        <v>0</v>
      </c>
      <c r="K421" s="241"/>
      <c r="L421" s="242"/>
      <c r="M421" s="243" t="s">
        <v>1</v>
      </c>
      <c r="N421" s="244" t="s">
        <v>38</v>
      </c>
      <c r="O421" s="71"/>
      <c r="P421" s="197">
        <f>O421*H421</f>
        <v>0</v>
      </c>
      <c r="Q421" s="197">
        <v>0</v>
      </c>
      <c r="R421" s="197">
        <f>Q421*H421</f>
        <v>0</v>
      </c>
      <c r="S421" s="197">
        <v>0</v>
      </c>
      <c r="T421" s="198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99" t="s">
        <v>219</v>
      </c>
      <c r="AT421" s="199" t="s">
        <v>193</v>
      </c>
      <c r="AU421" s="199" t="s">
        <v>83</v>
      </c>
      <c r="AY421" s="17" t="s">
        <v>128</v>
      </c>
      <c r="BE421" s="200">
        <f>IF(N421="základní",J421,0)</f>
        <v>0</v>
      </c>
      <c r="BF421" s="200">
        <f>IF(N421="snížená",J421,0)</f>
        <v>0</v>
      </c>
      <c r="BG421" s="200">
        <f>IF(N421="zákl. přenesená",J421,0)</f>
        <v>0</v>
      </c>
      <c r="BH421" s="200">
        <f>IF(N421="sníž. přenesená",J421,0)</f>
        <v>0</v>
      </c>
      <c r="BI421" s="200">
        <f>IF(N421="nulová",J421,0)</f>
        <v>0</v>
      </c>
      <c r="BJ421" s="17" t="s">
        <v>81</v>
      </c>
      <c r="BK421" s="200">
        <f>ROUND(I421*H421,2)</f>
        <v>0</v>
      </c>
      <c r="BL421" s="17" t="s">
        <v>174</v>
      </c>
      <c r="BM421" s="199" t="s">
        <v>544</v>
      </c>
    </row>
    <row r="422" spans="1:65" s="14" customFormat="1" ht="11.25">
      <c r="B422" s="212"/>
      <c r="C422" s="213"/>
      <c r="D422" s="203" t="s">
        <v>135</v>
      </c>
      <c r="E422" s="214" t="s">
        <v>1</v>
      </c>
      <c r="F422" s="215" t="s">
        <v>545</v>
      </c>
      <c r="G422" s="213"/>
      <c r="H422" s="216">
        <v>12.348000000000001</v>
      </c>
      <c r="I422" s="217"/>
      <c r="J422" s="213"/>
      <c r="K422" s="213"/>
      <c r="L422" s="218"/>
      <c r="M422" s="219"/>
      <c r="N422" s="220"/>
      <c r="O422" s="220"/>
      <c r="P422" s="220"/>
      <c r="Q422" s="220"/>
      <c r="R422" s="220"/>
      <c r="S422" s="220"/>
      <c r="T422" s="221"/>
      <c r="AT422" s="222" t="s">
        <v>135</v>
      </c>
      <c r="AU422" s="222" t="s">
        <v>83</v>
      </c>
      <c r="AV422" s="14" t="s">
        <v>83</v>
      </c>
      <c r="AW422" s="14" t="s">
        <v>30</v>
      </c>
      <c r="AX422" s="14" t="s">
        <v>73</v>
      </c>
      <c r="AY422" s="222" t="s">
        <v>128</v>
      </c>
    </row>
    <row r="423" spans="1:65" s="15" customFormat="1" ht="11.25">
      <c r="B423" s="223"/>
      <c r="C423" s="224"/>
      <c r="D423" s="203" t="s">
        <v>135</v>
      </c>
      <c r="E423" s="225" t="s">
        <v>1</v>
      </c>
      <c r="F423" s="226" t="s">
        <v>138</v>
      </c>
      <c r="G423" s="224"/>
      <c r="H423" s="227">
        <v>12.348000000000001</v>
      </c>
      <c r="I423" s="228"/>
      <c r="J423" s="224"/>
      <c r="K423" s="224"/>
      <c r="L423" s="229"/>
      <c r="M423" s="230"/>
      <c r="N423" s="231"/>
      <c r="O423" s="231"/>
      <c r="P423" s="231"/>
      <c r="Q423" s="231"/>
      <c r="R423" s="231"/>
      <c r="S423" s="231"/>
      <c r="T423" s="232"/>
      <c r="AT423" s="233" t="s">
        <v>135</v>
      </c>
      <c r="AU423" s="233" t="s">
        <v>83</v>
      </c>
      <c r="AV423" s="15" t="s">
        <v>134</v>
      </c>
      <c r="AW423" s="15" t="s">
        <v>30</v>
      </c>
      <c r="AX423" s="15" t="s">
        <v>81</v>
      </c>
      <c r="AY423" s="233" t="s">
        <v>128</v>
      </c>
    </row>
    <row r="424" spans="1:65" s="2" customFormat="1" ht="24.2" customHeight="1">
      <c r="A424" s="34"/>
      <c r="B424" s="35"/>
      <c r="C424" s="187" t="s">
        <v>546</v>
      </c>
      <c r="D424" s="187" t="s">
        <v>130</v>
      </c>
      <c r="E424" s="188" t="s">
        <v>547</v>
      </c>
      <c r="F424" s="189" t="s">
        <v>548</v>
      </c>
      <c r="G424" s="190" t="s">
        <v>180</v>
      </c>
      <c r="H424" s="191">
        <v>7.3999999999999996E-2</v>
      </c>
      <c r="I424" s="192"/>
      <c r="J424" s="193">
        <f>ROUND(I424*H424,2)</f>
        <v>0</v>
      </c>
      <c r="K424" s="194"/>
      <c r="L424" s="39"/>
      <c r="M424" s="195" t="s">
        <v>1</v>
      </c>
      <c r="N424" s="196" t="s">
        <v>38</v>
      </c>
      <c r="O424" s="71"/>
      <c r="P424" s="197">
        <f>O424*H424</f>
        <v>0</v>
      </c>
      <c r="Q424" s="197">
        <v>0</v>
      </c>
      <c r="R424" s="197">
        <f>Q424*H424</f>
        <v>0</v>
      </c>
      <c r="S424" s="197">
        <v>0</v>
      </c>
      <c r="T424" s="198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99" t="s">
        <v>174</v>
      </c>
      <c r="AT424" s="199" t="s">
        <v>130</v>
      </c>
      <c r="AU424" s="199" t="s">
        <v>83</v>
      </c>
      <c r="AY424" s="17" t="s">
        <v>128</v>
      </c>
      <c r="BE424" s="200">
        <f>IF(N424="základní",J424,0)</f>
        <v>0</v>
      </c>
      <c r="BF424" s="200">
        <f>IF(N424="snížená",J424,0)</f>
        <v>0</v>
      </c>
      <c r="BG424" s="200">
        <f>IF(N424="zákl. přenesená",J424,0)</f>
        <v>0</v>
      </c>
      <c r="BH424" s="200">
        <f>IF(N424="sníž. přenesená",J424,0)</f>
        <v>0</v>
      </c>
      <c r="BI424" s="200">
        <f>IF(N424="nulová",J424,0)</f>
        <v>0</v>
      </c>
      <c r="BJ424" s="17" t="s">
        <v>81</v>
      </c>
      <c r="BK424" s="200">
        <f>ROUND(I424*H424,2)</f>
        <v>0</v>
      </c>
      <c r="BL424" s="17" t="s">
        <v>174</v>
      </c>
      <c r="BM424" s="199" t="s">
        <v>549</v>
      </c>
    </row>
    <row r="425" spans="1:65" s="2" customFormat="1" ht="14.45" customHeight="1">
      <c r="A425" s="34"/>
      <c r="B425" s="35"/>
      <c r="C425" s="187" t="s">
        <v>364</v>
      </c>
      <c r="D425" s="187" t="s">
        <v>130</v>
      </c>
      <c r="E425" s="188" t="s">
        <v>550</v>
      </c>
      <c r="F425" s="189" t="s">
        <v>551</v>
      </c>
      <c r="G425" s="190" t="s">
        <v>203</v>
      </c>
      <c r="H425" s="191">
        <v>7.5</v>
      </c>
      <c r="I425" s="192"/>
      <c r="J425" s="193">
        <f>ROUND(I425*H425,2)</f>
        <v>0</v>
      </c>
      <c r="K425" s="194"/>
      <c r="L425" s="39"/>
      <c r="M425" s="195" t="s">
        <v>1</v>
      </c>
      <c r="N425" s="196" t="s">
        <v>38</v>
      </c>
      <c r="O425" s="71"/>
      <c r="P425" s="197">
        <f>O425*H425</f>
        <v>0</v>
      </c>
      <c r="Q425" s="197">
        <v>0</v>
      </c>
      <c r="R425" s="197">
        <f>Q425*H425</f>
        <v>0</v>
      </c>
      <c r="S425" s="197">
        <v>0</v>
      </c>
      <c r="T425" s="198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99" t="s">
        <v>174</v>
      </c>
      <c r="AT425" s="199" t="s">
        <v>130</v>
      </c>
      <c r="AU425" s="199" t="s">
        <v>83</v>
      </c>
      <c r="AY425" s="17" t="s">
        <v>128</v>
      </c>
      <c r="BE425" s="200">
        <f>IF(N425="základní",J425,0)</f>
        <v>0</v>
      </c>
      <c r="BF425" s="200">
        <f>IF(N425="snížená",J425,0)</f>
        <v>0</v>
      </c>
      <c r="BG425" s="200">
        <f>IF(N425="zákl. přenesená",J425,0)</f>
        <v>0</v>
      </c>
      <c r="BH425" s="200">
        <f>IF(N425="sníž. přenesená",J425,0)</f>
        <v>0</v>
      </c>
      <c r="BI425" s="200">
        <f>IF(N425="nulová",J425,0)</f>
        <v>0</v>
      </c>
      <c r="BJ425" s="17" t="s">
        <v>81</v>
      </c>
      <c r="BK425" s="200">
        <f>ROUND(I425*H425,2)</f>
        <v>0</v>
      </c>
      <c r="BL425" s="17" t="s">
        <v>174</v>
      </c>
      <c r="BM425" s="199" t="s">
        <v>552</v>
      </c>
    </row>
    <row r="426" spans="1:65" s="13" customFormat="1" ht="11.25">
      <c r="B426" s="201"/>
      <c r="C426" s="202"/>
      <c r="D426" s="203" t="s">
        <v>135</v>
      </c>
      <c r="E426" s="204" t="s">
        <v>1</v>
      </c>
      <c r="F426" s="205" t="s">
        <v>220</v>
      </c>
      <c r="G426" s="202"/>
      <c r="H426" s="204" t="s">
        <v>1</v>
      </c>
      <c r="I426" s="206"/>
      <c r="J426" s="202"/>
      <c r="K426" s="202"/>
      <c r="L426" s="207"/>
      <c r="M426" s="208"/>
      <c r="N426" s="209"/>
      <c r="O426" s="209"/>
      <c r="P426" s="209"/>
      <c r="Q426" s="209"/>
      <c r="R426" s="209"/>
      <c r="S426" s="209"/>
      <c r="T426" s="210"/>
      <c r="AT426" s="211" t="s">
        <v>135</v>
      </c>
      <c r="AU426" s="211" t="s">
        <v>83</v>
      </c>
      <c r="AV426" s="13" t="s">
        <v>81</v>
      </c>
      <c r="AW426" s="13" t="s">
        <v>30</v>
      </c>
      <c r="AX426" s="13" t="s">
        <v>73</v>
      </c>
      <c r="AY426" s="211" t="s">
        <v>128</v>
      </c>
    </row>
    <row r="427" spans="1:65" s="14" customFormat="1" ht="11.25">
      <c r="B427" s="212"/>
      <c r="C427" s="213"/>
      <c r="D427" s="203" t="s">
        <v>135</v>
      </c>
      <c r="E427" s="214" t="s">
        <v>1</v>
      </c>
      <c r="F427" s="215" t="s">
        <v>553</v>
      </c>
      <c r="G427" s="213"/>
      <c r="H427" s="216">
        <v>7.5</v>
      </c>
      <c r="I427" s="217"/>
      <c r="J427" s="213"/>
      <c r="K427" s="213"/>
      <c r="L427" s="218"/>
      <c r="M427" s="219"/>
      <c r="N427" s="220"/>
      <c r="O427" s="220"/>
      <c r="P427" s="220"/>
      <c r="Q427" s="220"/>
      <c r="R427" s="220"/>
      <c r="S427" s="220"/>
      <c r="T427" s="221"/>
      <c r="AT427" s="222" t="s">
        <v>135</v>
      </c>
      <c r="AU427" s="222" t="s">
        <v>83</v>
      </c>
      <c r="AV427" s="14" t="s">
        <v>83</v>
      </c>
      <c r="AW427" s="14" t="s">
        <v>30</v>
      </c>
      <c r="AX427" s="14" t="s">
        <v>73</v>
      </c>
      <c r="AY427" s="222" t="s">
        <v>128</v>
      </c>
    </row>
    <row r="428" spans="1:65" s="15" customFormat="1" ht="11.25">
      <c r="B428" s="223"/>
      <c r="C428" s="224"/>
      <c r="D428" s="203" t="s">
        <v>135</v>
      </c>
      <c r="E428" s="225" t="s">
        <v>1</v>
      </c>
      <c r="F428" s="226" t="s">
        <v>138</v>
      </c>
      <c r="G428" s="224"/>
      <c r="H428" s="227">
        <v>7.5</v>
      </c>
      <c r="I428" s="228"/>
      <c r="J428" s="224"/>
      <c r="K428" s="224"/>
      <c r="L428" s="229"/>
      <c r="M428" s="230"/>
      <c r="N428" s="231"/>
      <c r="O428" s="231"/>
      <c r="P428" s="231"/>
      <c r="Q428" s="231"/>
      <c r="R428" s="231"/>
      <c r="S428" s="231"/>
      <c r="T428" s="232"/>
      <c r="AT428" s="233" t="s">
        <v>135</v>
      </c>
      <c r="AU428" s="233" t="s">
        <v>83</v>
      </c>
      <c r="AV428" s="15" t="s">
        <v>134</v>
      </c>
      <c r="AW428" s="15" t="s">
        <v>30</v>
      </c>
      <c r="AX428" s="15" t="s">
        <v>81</v>
      </c>
      <c r="AY428" s="233" t="s">
        <v>128</v>
      </c>
    </row>
    <row r="429" spans="1:65" s="2" customFormat="1" ht="14.45" customHeight="1">
      <c r="A429" s="34"/>
      <c r="B429" s="35"/>
      <c r="C429" s="187" t="s">
        <v>554</v>
      </c>
      <c r="D429" s="187" t="s">
        <v>130</v>
      </c>
      <c r="E429" s="188" t="s">
        <v>555</v>
      </c>
      <c r="F429" s="189" t="s">
        <v>556</v>
      </c>
      <c r="G429" s="190" t="s">
        <v>133</v>
      </c>
      <c r="H429" s="191">
        <v>4</v>
      </c>
      <c r="I429" s="192"/>
      <c r="J429" s="193">
        <f>ROUND(I429*H429,2)</f>
        <v>0</v>
      </c>
      <c r="K429" s="194"/>
      <c r="L429" s="39"/>
      <c r="M429" s="195" t="s">
        <v>1</v>
      </c>
      <c r="N429" s="196" t="s">
        <v>38</v>
      </c>
      <c r="O429" s="71"/>
      <c r="P429" s="197">
        <f>O429*H429</f>
        <v>0</v>
      </c>
      <c r="Q429" s="197">
        <v>0</v>
      </c>
      <c r="R429" s="197">
        <f>Q429*H429</f>
        <v>0</v>
      </c>
      <c r="S429" s="197">
        <v>0</v>
      </c>
      <c r="T429" s="198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99" t="s">
        <v>174</v>
      </c>
      <c r="AT429" s="199" t="s">
        <v>130</v>
      </c>
      <c r="AU429" s="199" t="s">
        <v>83</v>
      </c>
      <c r="AY429" s="17" t="s">
        <v>128</v>
      </c>
      <c r="BE429" s="200">
        <f>IF(N429="základní",J429,0)</f>
        <v>0</v>
      </c>
      <c r="BF429" s="200">
        <f>IF(N429="snížená",J429,0)</f>
        <v>0</v>
      </c>
      <c r="BG429" s="200">
        <f>IF(N429="zákl. přenesená",J429,0)</f>
        <v>0</v>
      </c>
      <c r="BH429" s="200">
        <f>IF(N429="sníž. přenesená",J429,0)</f>
        <v>0</v>
      </c>
      <c r="BI429" s="200">
        <f>IF(N429="nulová",J429,0)</f>
        <v>0</v>
      </c>
      <c r="BJ429" s="17" t="s">
        <v>81</v>
      </c>
      <c r="BK429" s="200">
        <f>ROUND(I429*H429,2)</f>
        <v>0</v>
      </c>
      <c r="BL429" s="17" t="s">
        <v>174</v>
      </c>
      <c r="BM429" s="199" t="s">
        <v>557</v>
      </c>
    </row>
    <row r="430" spans="1:65" s="14" customFormat="1" ht="11.25">
      <c r="B430" s="212"/>
      <c r="C430" s="213"/>
      <c r="D430" s="203" t="s">
        <v>135</v>
      </c>
      <c r="E430" s="214" t="s">
        <v>1</v>
      </c>
      <c r="F430" s="215" t="s">
        <v>558</v>
      </c>
      <c r="G430" s="213"/>
      <c r="H430" s="216">
        <v>4</v>
      </c>
      <c r="I430" s="217"/>
      <c r="J430" s="213"/>
      <c r="K430" s="213"/>
      <c r="L430" s="218"/>
      <c r="M430" s="219"/>
      <c r="N430" s="220"/>
      <c r="O430" s="220"/>
      <c r="P430" s="220"/>
      <c r="Q430" s="220"/>
      <c r="R430" s="220"/>
      <c r="S430" s="220"/>
      <c r="T430" s="221"/>
      <c r="AT430" s="222" t="s">
        <v>135</v>
      </c>
      <c r="AU430" s="222" t="s">
        <v>83</v>
      </c>
      <c r="AV430" s="14" t="s">
        <v>83</v>
      </c>
      <c r="AW430" s="14" t="s">
        <v>30</v>
      </c>
      <c r="AX430" s="14" t="s">
        <v>73</v>
      </c>
      <c r="AY430" s="222" t="s">
        <v>128</v>
      </c>
    </row>
    <row r="431" spans="1:65" s="15" customFormat="1" ht="11.25">
      <c r="B431" s="223"/>
      <c r="C431" s="224"/>
      <c r="D431" s="203" t="s">
        <v>135</v>
      </c>
      <c r="E431" s="225" t="s">
        <v>1</v>
      </c>
      <c r="F431" s="226" t="s">
        <v>138</v>
      </c>
      <c r="G431" s="224"/>
      <c r="H431" s="227">
        <v>4</v>
      </c>
      <c r="I431" s="228"/>
      <c r="J431" s="224"/>
      <c r="K431" s="224"/>
      <c r="L431" s="229"/>
      <c r="M431" s="230"/>
      <c r="N431" s="231"/>
      <c r="O431" s="231"/>
      <c r="P431" s="231"/>
      <c r="Q431" s="231"/>
      <c r="R431" s="231"/>
      <c r="S431" s="231"/>
      <c r="T431" s="232"/>
      <c r="AT431" s="233" t="s">
        <v>135</v>
      </c>
      <c r="AU431" s="233" t="s">
        <v>83</v>
      </c>
      <c r="AV431" s="15" t="s">
        <v>134</v>
      </c>
      <c r="AW431" s="15" t="s">
        <v>30</v>
      </c>
      <c r="AX431" s="15" t="s">
        <v>81</v>
      </c>
      <c r="AY431" s="233" t="s">
        <v>128</v>
      </c>
    </row>
    <row r="432" spans="1:65" s="12" customFormat="1" ht="22.9" customHeight="1">
      <c r="B432" s="171"/>
      <c r="C432" s="172"/>
      <c r="D432" s="173" t="s">
        <v>72</v>
      </c>
      <c r="E432" s="185" t="s">
        <v>559</v>
      </c>
      <c r="F432" s="185" t="s">
        <v>560</v>
      </c>
      <c r="G432" s="172"/>
      <c r="H432" s="172"/>
      <c r="I432" s="175"/>
      <c r="J432" s="186">
        <f>BK432</f>
        <v>0</v>
      </c>
      <c r="K432" s="172"/>
      <c r="L432" s="177"/>
      <c r="M432" s="178"/>
      <c r="N432" s="179"/>
      <c r="O432" s="179"/>
      <c r="P432" s="180">
        <f>SUM(P433:P437)</f>
        <v>0</v>
      </c>
      <c r="Q432" s="179"/>
      <c r="R432" s="180">
        <f>SUM(R433:R437)</f>
        <v>2.1999999999999999E-2</v>
      </c>
      <c r="S432" s="179"/>
      <c r="T432" s="181">
        <f>SUM(T433:T437)</f>
        <v>0</v>
      </c>
      <c r="AR432" s="182" t="s">
        <v>83</v>
      </c>
      <c r="AT432" s="183" t="s">
        <v>72</v>
      </c>
      <c r="AU432" s="183" t="s">
        <v>81</v>
      </c>
      <c r="AY432" s="182" t="s">
        <v>128</v>
      </c>
      <c r="BK432" s="184">
        <f>SUM(BK433:BK437)</f>
        <v>0</v>
      </c>
    </row>
    <row r="433" spans="1:65" s="2" customFormat="1" ht="14.45" customHeight="1">
      <c r="A433" s="34"/>
      <c r="B433" s="35"/>
      <c r="C433" s="187" t="s">
        <v>368</v>
      </c>
      <c r="D433" s="187" t="s">
        <v>130</v>
      </c>
      <c r="E433" s="188" t="s">
        <v>561</v>
      </c>
      <c r="F433" s="189" t="s">
        <v>562</v>
      </c>
      <c r="G433" s="190" t="s">
        <v>203</v>
      </c>
      <c r="H433" s="191">
        <v>42</v>
      </c>
      <c r="I433" s="192"/>
      <c r="J433" s="193">
        <f>ROUND(I433*H433,2)</f>
        <v>0</v>
      </c>
      <c r="K433" s="194"/>
      <c r="L433" s="39"/>
      <c r="M433" s="195" t="s">
        <v>1</v>
      </c>
      <c r="N433" s="196" t="s">
        <v>38</v>
      </c>
      <c r="O433" s="71"/>
      <c r="P433" s="197">
        <f>O433*H433</f>
        <v>0</v>
      </c>
      <c r="Q433" s="197">
        <v>0</v>
      </c>
      <c r="R433" s="197">
        <f>Q433*H433</f>
        <v>0</v>
      </c>
      <c r="S433" s="197">
        <v>0</v>
      </c>
      <c r="T433" s="198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99" t="s">
        <v>174</v>
      </c>
      <c r="AT433" s="199" t="s">
        <v>130</v>
      </c>
      <c r="AU433" s="199" t="s">
        <v>83</v>
      </c>
      <c r="AY433" s="17" t="s">
        <v>128</v>
      </c>
      <c r="BE433" s="200">
        <f>IF(N433="základní",J433,0)</f>
        <v>0</v>
      </c>
      <c r="BF433" s="200">
        <f>IF(N433="snížená",J433,0)</f>
        <v>0</v>
      </c>
      <c r="BG433" s="200">
        <f>IF(N433="zákl. přenesená",J433,0)</f>
        <v>0</v>
      </c>
      <c r="BH433" s="200">
        <f>IF(N433="sníž. přenesená",J433,0)</f>
        <v>0</v>
      </c>
      <c r="BI433" s="200">
        <f>IF(N433="nulová",J433,0)</f>
        <v>0</v>
      </c>
      <c r="BJ433" s="17" t="s">
        <v>81</v>
      </c>
      <c r="BK433" s="200">
        <f>ROUND(I433*H433,2)</f>
        <v>0</v>
      </c>
      <c r="BL433" s="17" t="s">
        <v>174</v>
      </c>
      <c r="BM433" s="199" t="s">
        <v>563</v>
      </c>
    </row>
    <row r="434" spans="1:65" s="14" customFormat="1" ht="33.75">
      <c r="B434" s="212"/>
      <c r="C434" s="213"/>
      <c r="D434" s="203" t="s">
        <v>135</v>
      </c>
      <c r="E434" s="214" t="s">
        <v>1</v>
      </c>
      <c r="F434" s="215" t="s">
        <v>564</v>
      </c>
      <c r="G434" s="213"/>
      <c r="H434" s="216">
        <v>42</v>
      </c>
      <c r="I434" s="217"/>
      <c r="J434" s="213"/>
      <c r="K434" s="213"/>
      <c r="L434" s="218"/>
      <c r="M434" s="219"/>
      <c r="N434" s="220"/>
      <c r="O434" s="220"/>
      <c r="P434" s="220"/>
      <c r="Q434" s="220"/>
      <c r="R434" s="220"/>
      <c r="S434" s="220"/>
      <c r="T434" s="221"/>
      <c r="AT434" s="222" t="s">
        <v>135</v>
      </c>
      <c r="AU434" s="222" t="s">
        <v>83</v>
      </c>
      <c r="AV434" s="14" t="s">
        <v>83</v>
      </c>
      <c r="AW434" s="14" t="s">
        <v>30</v>
      </c>
      <c r="AX434" s="14" t="s">
        <v>81</v>
      </c>
      <c r="AY434" s="222" t="s">
        <v>128</v>
      </c>
    </row>
    <row r="435" spans="1:65" s="2" customFormat="1" ht="14.45" customHeight="1">
      <c r="A435" s="34"/>
      <c r="B435" s="35"/>
      <c r="C435" s="234" t="s">
        <v>440</v>
      </c>
      <c r="D435" s="234" t="s">
        <v>193</v>
      </c>
      <c r="E435" s="235" t="s">
        <v>565</v>
      </c>
      <c r="F435" s="236" t="s">
        <v>566</v>
      </c>
      <c r="G435" s="237" t="s">
        <v>203</v>
      </c>
      <c r="H435" s="238">
        <v>4</v>
      </c>
      <c r="I435" s="239"/>
      <c r="J435" s="240">
        <f>ROUND(I435*H435,2)</f>
        <v>0</v>
      </c>
      <c r="K435" s="241"/>
      <c r="L435" s="242"/>
      <c r="M435" s="243" t="s">
        <v>1</v>
      </c>
      <c r="N435" s="244" t="s">
        <v>38</v>
      </c>
      <c r="O435" s="71"/>
      <c r="P435" s="197">
        <f>O435*H435</f>
        <v>0</v>
      </c>
      <c r="Q435" s="197">
        <v>5.4999999999999997E-3</v>
      </c>
      <c r="R435" s="197">
        <f>Q435*H435</f>
        <v>2.1999999999999999E-2</v>
      </c>
      <c r="S435" s="197">
        <v>0</v>
      </c>
      <c r="T435" s="198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99" t="s">
        <v>219</v>
      </c>
      <c r="AT435" s="199" t="s">
        <v>193</v>
      </c>
      <c r="AU435" s="199" t="s">
        <v>83</v>
      </c>
      <c r="AY435" s="17" t="s">
        <v>128</v>
      </c>
      <c r="BE435" s="200">
        <f>IF(N435="základní",J435,0)</f>
        <v>0</v>
      </c>
      <c r="BF435" s="200">
        <f>IF(N435="snížená",J435,0)</f>
        <v>0</v>
      </c>
      <c r="BG435" s="200">
        <f>IF(N435="zákl. přenesená",J435,0)</f>
        <v>0</v>
      </c>
      <c r="BH435" s="200">
        <f>IF(N435="sníž. přenesená",J435,0)</f>
        <v>0</v>
      </c>
      <c r="BI435" s="200">
        <f>IF(N435="nulová",J435,0)</f>
        <v>0</v>
      </c>
      <c r="BJ435" s="17" t="s">
        <v>81</v>
      </c>
      <c r="BK435" s="200">
        <f>ROUND(I435*H435,2)</f>
        <v>0</v>
      </c>
      <c r="BL435" s="17" t="s">
        <v>174</v>
      </c>
      <c r="BM435" s="199" t="s">
        <v>567</v>
      </c>
    </row>
    <row r="436" spans="1:65" s="13" customFormat="1" ht="11.25">
      <c r="B436" s="201"/>
      <c r="C436" s="202"/>
      <c r="D436" s="203" t="s">
        <v>135</v>
      </c>
      <c r="E436" s="204" t="s">
        <v>1</v>
      </c>
      <c r="F436" s="205" t="s">
        <v>568</v>
      </c>
      <c r="G436" s="202"/>
      <c r="H436" s="204" t="s">
        <v>1</v>
      </c>
      <c r="I436" s="206"/>
      <c r="J436" s="202"/>
      <c r="K436" s="202"/>
      <c r="L436" s="207"/>
      <c r="M436" s="208"/>
      <c r="N436" s="209"/>
      <c r="O436" s="209"/>
      <c r="P436" s="209"/>
      <c r="Q436" s="209"/>
      <c r="R436" s="209"/>
      <c r="S436" s="209"/>
      <c r="T436" s="210"/>
      <c r="AT436" s="211" t="s">
        <v>135</v>
      </c>
      <c r="AU436" s="211" t="s">
        <v>83</v>
      </c>
      <c r="AV436" s="13" t="s">
        <v>81</v>
      </c>
      <c r="AW436" s="13" t="s">
        <v>30</v>
      </c>
      <c r="AX436" s="13" t="s">
        <v>73</v>
      </c>
      <c r="AY436" s="211" t="s">
        <v>128</v>
      </c>
    </row>
    <row r="437" spans="1:65" s="14" customFormat="1" ht="22.5">
      <c r="B437" s="212"/>
      <c r="C437" s="213"/>
      <c r="D437" s="203" t="s">
        <v>135</v>
      </c>
      <c r="E437" s="214" t="s">
        <v>1</v>
      </c>
      <c r="F437" s="215" t="s">
        <v>569</v>
      </c>
      <c r="G437" s="213"/>
      <c r="H437" s="216">
        <v>4</v>
      </c>
      <c r="I437" s="217"/>
      <c r="J437" s="213"/>
      <c r="K437" s="213"/>
      <c r="L437" s="218"/>
      <c r="M437" s="219"/>
      <c r="N437" s="220"/>
      <c r="O437" s="220"/>
      <c r="P437" s="220"/>
      <c r="Q437" s="220"/>
      <c r="R437" s="220"/>
      <c r="S437" s="220"/>
      <c r="T437" s="221"/>
      <c r="AT437" s="222" t="s">
        <v>135</v>
      </c>
      <c r="AU437" s="222" t="s">
        <v>83</v>
      </c>
      <c r="AV437" s="14" t="s">
        <v>83</v>
      </c>
      <c r="AW437" s="14" t="s">
        <v>30</v>
      </c>
      <c r="AX437" s="14" t="s">
        <v>81</v>
      </c>
      <c r="AY437" s="222" t="s">
        <v>128</v>
      </c>
    </row>
    <row r="438" spans="1:65" s="12" customFormat="1" ht="22.9" customHeight="1">
      <c r="B438" s="171"/>
      <c r="C438" s="172"/>
      <c r="D438" s="173" t="s">
        <v>72</v>
      </c>
      <c r="E438" s="185" t="s">
        <v>570</v>
      </c>
      <c r="F438" s="185" t="s">
        <v>571</v>
      </c>
      <c r="G438" s="172"/>
      <c r="H438" s="172"/>
      <c r="I438" s="175"/>
      <c r="J438" s="186">
        <f>BK438</f>
        <v>0</v>
      </c>
      <c r="K438" s="172"/>
      <c r="L438" s="177"/>
      <c r="M438" s="178"/>
      <c r="N438" s="179"/>
      <c r="O438" s="179"/>
      <c r="P438" s="180">
        <f>SUM(P439:P480)</f>
        <v>0</v>
      </c>
      <c r="Q438" s="179"/>
      <c r="R438" s="180">
        <f>SUM(R439:R480)</f>
        <v>0</v>
      </c>
      <c r="S438" s="179"/>
      <c r="T438" s="181">
        <f>SUM(T439:T480)</f>
        <v>0</v>
      </c>
      <c r="AR438" s="182" t="s">
        <v>83</v>
      </c>
      <c r="AT438" s="183" t="s">
        <v>72</v>
      </c>
      <c r="AU438" s="183" t="s">
        <v>81</v>
      </c>
      <c r="AY438" s="182" t="s">
        <v>128</v>
      </c>
      <c r="BK438" s="184">
        <f>SUM(BK439:BK480)</f>
        <v>0</v>
      </c>
    </row>
    <row r="439" spans="1:65" s="2" customFormat="1" ht="24.2" customHeight="1">
      <c r="A439" s="34"/>
      <c r="B439" s="35"/>
      <c r="C439" s="187" t="s">
        <v>391</v>
      </c>
      <c r="D439" s="187" t="s">
        <v>130</v>
      </c>
      <c r="E439" s="188" t="s">
        <v>572</v>
      </c>
      <c r="F439" s="189" t="s">
        <v>573</v>
      </c>
      <c r="G439" s="190" t="s">
        <v>133</v>
      </c>
      <c r="H439" s="191">
        <v>116.5</v>
      </c>
      <c r="I439" s="192"/>
      <c r="J439" s="193">
        <f>ROUND(I439*H439,2)</f>
        <v>0</v>
      </c>
      <c r="K439" s="194"/>
      <c r="L439" s="39"/>
      <c r="M439" s="195" t="s">
        <v>1</v>
      </c>
      <c r="N439" s="196" t="s">
        <v>38</v>
      </c>
      <c r="O439" s="71"/>
      <c r="P439" s="197">
        <f>O439*H439</f>
        <v>0</v>
      </c>
      <c r="Q439" s="197">
        <v>0</v>
      </c>
      <c r="R439" s="197">
        <f>Q439*H439</f>
        <v>0</v>
      </c>
      <c r="S439" s="197">
        <v>0</v>
      </c>
      <c r="T439" s="198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99" t="s">
        <v>174</v>
      </c>
      <c r="AT439" s="199" t="s">
        <v>130</v>
      </c>
      <c r="AU439" s="199" t="s">
        <v>83</v>
      </c>
      <c r="AY439" s="17" t="s">
        <v>128</v>
      </c>
      <c r="BE439" s="200">
        <f>IF(N439="základní",J439,0)</f>
        <v>0</v>
      </c>
      <c r="BF439" s="200">
        <f>IF(N439="snížená",J439,0)</f>
        <v>0</v>
      </c>
      <c r="BG439" s="200">
        <f>IF(N439="zákl. přenesená",J439,0)</f>
        <v>0</v>
      </c>
      <c r="BH439" s="200">
        <f>IF(N439="sníž. přenesená",J439,0)</f>
        <v>0</v>
      </c>
      <c r="BI439" s="200">
        <f>IF(N439="nulová",J439,0)</f>
        <v>0</v>
      </c>
      <c r="BJ439" s="17" t="s">
        <v>81</v>
      </c>
      <c r="BK439" s="200">
        <f>ROUND(I439*H439,2)</f>
        <v>0</v>
      </c>
      <c r="BL439" s="17" t="s">
        <v>174</v>
      </c>
      <c r="BM439" s="199" t="s">
        <v>574</v>
      </c>
    </row>
    <row r="440" spans="1:65" s="13" customFormat="1" ht="11.25">
      <c r="B440" s="201"/>
      <c r="C440" s="202"/>
      <c r="D440" s="203" t="s">
        <v>135</v>
      </c>
      <c r="E440" s="204" t="s">
        <v>1</v>
      </c>
      <c r="F440" s="205" t="s">
        <v>575</v>
      </c>
      <c r="G440" s="202"/>
      <c r="H440" s="204" t="s">
        <v>1</v>
      </c>
      <c r="I440" s="206"/>
      <c r="J440" s="202"/>
      <c r="K440" s="202"/>
      <c r="L440" s="207"/>
      <c r="M440" s="208"/>
      <c r="N440" s="209"/>
      <c r="O440" s="209"/>
      <c r="P440" s="209"/>
      <c r="Q440" s="209"/>
      <c r="R440" s="209"/>
      <c r="S440" s="209"/>
      <c r="T440" s="210"/>
      <c r="AT440" s="211" t="s">
        <v>135</v>
      </c>
      <c r="AU440" s="211" t="s">
        <v>83</v>
      </c>
      <c r="AV440" s="13" t="s">
        <v>81</v>
      </c>
      <c r="AW440" s="13" t="s">
        <v>30</v>
      </c>
      <c r="AX440" s="13" t="s">
        <v>73</v>
      </c>
      <c r="AY440" s="211" t="s">
        <v>128</v>
      </c>
    </row>
    <row r="441" spans="1:65" s="13" customFormat="1" ht="11.25">
      <c r="B441" s="201"/>
      <c r="C441" s="202"/>
      <c r="D441" s="203" t="s">
        <v>135</v>
      </c>
      <c r="E441" s="204" t="s">
        <v>1</v>
      </c>
      <c r="F441" s="205" t="s">
        <v>576</v>
      </c>
      <c r="G441" s="202"/>
      <c r="H441" s="204" t="s">
        <v>1</v>
      </c>
      <c r="I441" s="206"/>
      <c r="J441" s="202"/>
      <c r="K441" s="202"/>
      <c r="L441" s="207"/>
      <c r="M441" s="208"/>
      <c r="N441" s="209"/>
      <c r="O441" s="209"/>
      <c r="P441" s="209"/>
      <c r="Q441" s="209"/>
      <c r="R441" s="209"/>
      <c r="S441" s="209"/>
      <c r="T441" s="210"/>
      <c r="AT441" s="211" t="s">
        <v>135</v>
      </c>
      <c r="AU441" s="211" t="s">
        <v>83</v>
      </c>
      <c r="AV441" s="13" t="s">
        <v>81</v>
      </c>
      <c r="AW441" s="13" t="s">
        <v>30</v>
      </c>
      <c r="AX441" s="13" t="s">
        <v>73</v>
      </c>
      <c r="AY441" s="211" t="s">
        <v>128</v>
      </c>
    </row>
    <row r="442" spans="1:65" s="14" customFormat="1" ht="11.25">
      <c r="B442" s="212"/>
      <c r="C442" s="213"/>
      <c r="D442" s="203" t="s">
        <v>135</v>
      </c>
      <c r="E442" s="214" t="s">
        <v>1</v>
      </c>
      <c r="F442" s="215" t="s">
        <v>577</v>
      </c>
      <c r="G442" s="213"/>
      <c r="H442" s="216">
        <v>6.5</v>
      </c>
      <c r="I442" s="217"/>
      <c r="J442" s="213"/>
      <c r="K442" s="213"/>
      <c r="L442" s="218"/>
      <c r="M442" s="219"/>
      <c r="N442" s="220"/>
      <c r="O442" s="220"/>
      <c r="P442" s="220"/>
      <c r="Q442" s="220"/>
      <c r="R442" s="220"/>
      <c r="S442" s="220"/>
      <c r="T442" s="221"/>
      <c r="AT442" s="222" t="s">
        <v>135</v>
      </c>
      <c r="AU442" s="222" t="s">
        <v>83</v>
      </c>
      <c r="AV442" s="14" t="s">
        <v>83</v>
      </c>
      <c r="AW442" s="14" t="s">
        <v>30</v>
      </c>
      <c r="AX442" s="14" t="s">
        <v>73</v>
      </c>
      <c r="AY442" s="222" t="s">
        <v>128</v>
      </c>
    </row>
    <row r="443" spans="1:65" s="14" customFormat="1" ht="11.25">
      <c r="B443" s="212"/>
      <c r="C443" s="213"/>
      <c r="D443" s="203" t="s">
        <v>135</v>
      </c>
      <c r="E443" s="214" t="s">
        <v>1</v>
      </c>
      <c r="F443" s="215" t="s">
        <v>578</v>
      </c>
      <c r="G443" s="213"/>
      <c r="H443" s="216">
        <v>110</v>
      </c>
      <c r="I443" s="217"/>
      <c r="J443" s="213"/>
      <c r="K443" s="213"/>
      <c r="L443" s="218"/>
      <c r="M443" s="219"/>
      <c r="N443" s="220"/>
      <c r="O443" s="220"/>
      <c r="P443" s="220"/>
      <c r="Q443" s="220"/>
      <c r="R443" s="220"/>
      <c r="S443" s="220"/>
      <c r="T443" s="221"/>
      <c r="AT443" s="222" t="s">
        <v>135</v>
      </c>
      <c r="AU443" s="222" t="s">
        <v>83</v>
      </c>
      <c r="AV443" s="14" t="s">
        <v>83</v>
      </c>
      <c r="AW443" s="14" t="s">
        <v>30</v>
      </c>
      <c r="AX443" s="14" t="s">
        <v>73</v>
      </c>
      <c r="AY443" s="222" t="s">
        <v>128</v>
      </c>
    </row>
    <row r="444" spans="1:65" s="15" customFormat="1" ht="11.25">
      <c r="B444" s="223"/>
      <c r="C444" s="224"/>
      <c r="D444" s="203" t="s">
        <v>135</v>
      </c>
      <c r="E444" s="225" t="s">
        <v>1</v>
      </c>
      <c r="F444" s="226" t="s">
        <v>138</v>
      </c>
      <c r="G444" s="224"/>
      <c r="H444" s="227">
        <v>116.5</v>
      </c>
      <c r="I444" s="228"/>
      <c r="J444" s="224"/>
      <c r="K444" s="224"/>
      <c r="L444" s="229"/>
      <c r="M444" s="230"/>
      <c r="N444" s="231"/>
      <c r="O444" s="231"/>
      <c r="P444" s="231"/>
      <c r="Q444" s="231"/>
      <c r="R444" s="231"/>
      <c r="S444" s="231"/>
      <c r="T444" s="232"/>
      <c r="AT444" s="233" t="s">
        <v>135</v>
      </c>
      <c r="AU444" s="233" t="s">
        <v>83</v>
      </c>
      <c r="AV444" s="15" t="s">
        <v>134</v>
      </c>
      <c r="AW444" s="15" t="s">
        <v>30</v>
      </c>
      <c r="AX444" s="15" t="s">
        <v>81</v>
      </c>
      <c r="AY444" s="233" t="s">
        <v>128</v>
      </c>
    </row>
    <row r="445" spans="1:65" s="2" customFormat="1" ht="14.45" customHeight="1">
      <c r="A445" s="34"/>
      <c r="B445" s="35"/>
      <c r="C445" s="187" t="s">
        <v>579</v>
      </c>
      <c r="D445" s="187" t="s">
        <v>130</v>
      </c>
      <c r="E445" s="188" t="s">
        <v>580</v>
      </c>
      <c r="F445" s="189" t="s">
        <v>581</v>
      </c>
      <c r="G445" s="190" t="s">
        <v>133</v>
      </c>
      <c r="H445" s="191">
        <v>1104.3</v>
      </c>
      <c r="I445" s="192"/>
      <c r="J445" s="193">
        <f>ROUND(I445*H445,2)</f>
        <v>0</v>
      </c>
      <c r="K445" s="194"/>
      <c r="L445" s="39"/>
      <c r="M445" s="195" t="s">
        <v>1</v>
      </c>
      <c r="N445" s="196" t="s">
        <v>38</v>
      </c>
      <c r="O445" s="71"/>
      <c r="P445" s="197">
        <f>O445*H445</f>
        <v>0</v>
      </c>
      <c r="Q445" s="197">
        <v>0</v>
      </c>
      <c r="R445" s="197">
        <f>Q445*H445</f>
        <v>0</v>
      </c>
      <c r="S445" s="197">
        <v>0</v>
      </c>
      <c r="T445" s="198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99" t="s">
        <v>174</v>
      </c>
      <c r="AT445" s="199" t="s">
        <v>130</v>
      </c>
      <c r="AU445" s="199" t="s">
        <v>83</v>
      </c>
      <c r="AY445" s="17" t="s">
        <v>128</v>
      </c>
      <c r="BE445" s="200">
        <f>IF(N445="základní",J445,0)</f>
        <v>0</v>
      </c>
      <c r="BF445" s="200">
        <f>IF(N445="snížená",J445,0)</f>
        <v>0</v>
      </c>
      <c r="BG445" s="200">
        <f>IF(N445="zákl. přenesená",J445,0)</f>
        <v>0</v>
      </c>
      <c r="BH445" s="200">
        <f>IF(N445="sníž. přenesená",J445,0)</f>
        <v>0</v>
      </c>
      <c r="BI445" s="200">
        <f>IF(N445="nulová",J445,0)</f>
        <v>0</v>
      </c>
      <c r="BJ445" s="17" t="s">
        <v>81</v>
      </c>
      <c r="BK445" s="200">
        <f>ROUND(I445*H445,2)</f>
        <v>0</v>
      </c>
      <c r="BL445" s="17" t="s">
        <v>174</v>
      </c>
      <c r="BM445" s="199" t="s">
        <v>582</v>
      </c>
    </row>
    <row r="446" spans="1:65" s="13" customFormat="1" ht="11.25">
      <c r="B446" s="201"/>
      <c r="C446" s="202"/>
      <c r="D446" s="203" t="s">
        <v>135</v>
      </c>
      <c r="E446" s="204" t="s">
        <v>1</v>
      </c>
      <c r="F446" s="205" t="s">
        <v>205</v>
      </c>
      <c r="G446" s="202"/>
      <c r="H446" s="204" t="s">
        <v>1</v>
      </c>
      <c r="I446" s="206"/>
      <c r="J446" s="202"/>
      <c r="K446" s="202"/>
      <c r="L446" s="207"/>
      <c r="M446" s="208"/>
      <c r="N446" s="209"/>
      <c r="O446" s="209"/>
      <c r="P446" s="209"/>
      <c r="Q446" s="209"/>
      <c r="R446" s="209"/>
      <c r="S446" s="209"/>
      <c r="T446" s="210"/>
      <c r="AT446" s="211" t="s">
        <v>135</v>
      </c>
      <c r="AU446" s="211" t="s">
        <v>83</v>
      </c>
      <c r="AV446" s="13" t="s">
        <v>81</v>
      </c>
      <c r="AW446" s="13" t="s">
        <v>30</v>
      </c>
      <c r="AX446" s="13" t="s">
        <v>73</v>
      </c>
      <c r="AY446" s="211" t="s">
        <v>128</v>
      </c>
    </row>
    <row r="447" spans="1:65" s="14" customFormat="1" ht="11.25">
      <c r="B447" s="212"/>
      <c r="C447" s="213"/>
      <c r="D447" s="203" t="s">
        <v>135</v>
      </c>
      <c r="E447" s="214" t="s">
        <v>1</v>
      </c>
      <c r="F447" s="215" t="s">
        <v>583</v>
      </c>
      <c r="G447" s="213"/>
      <c r="H447" s="216">
        <v>56.7</v>
      </c>
      <c r="I447" s="217"/>
      <c r="J447" s="213"/>
      <c r="K447" s="213"/>
      <c r="L447" s="218"/>
      <c r="M447" s="219"/>
      <c r="N447" s="220"/>
      <c r="O447" s="220"/>
      <c r="P447" s="220"/>
      <c r="Q447" s="220"/>
      <c r="R447" s="220"/>
      <c r="S447" s="220"/>
      <c r="T447" s="221"/>
      <c r="AT447" s="222" t="s">
        <v>135</v>
      </c>
      <c r="AU447" s="222" t="s">
        <v>83</v>
      </c>
      <c r="AV447" s="14" t="s">
        <v>83</v>
      </c>
      <c r="AW447" s="14" t="s">
        <v>30</v>
      </c>
      <c r="AX447" s="14" t="s">
        <v>73</v>
      </c>
      <c r="AY447" s="222" t="s">
        <v>128</v>
      </c>
    </row>
    <row r="448" spans="1:65" s="14" customFormat="1" ht="11.25">
      <c r="B448" s="212"/>
      <c r="C448" s="213"/>
      <c r="D448" s="203" t="s">
        <v>135</v>
      </c>
      <c r="E448" s="214" t="s">
        <v>1</v>
      </c>
      <c r="F448" s="215" t="s">
        <v>584</v>
      </c>
      <c r="G448" s="213"/>
      <c r="H448" s="216">
        <v>30.6</v>
      </c>
      <c r="I448" s="217"/>
      <c r="J448" s="213"/>
      <c r="K448" s="213"/>
      <c r="L448" s="218"/>
      <c r="M448" s="219"/>
      <c r="N448" s="220"/>
      <c r="O448" s="220"/>
      <c r="P448" s="220"/>
      <c r="Q448" s="220"/>
      <c r="R448" s="220"/>
      <c r="S448" s="220"/>
      <c r="T448" s="221"/>
      <c r="AT448" s="222" t="s">
        <v>135</v>
      </c>
      <c r="AU448" s="222" t="s">
        <v>83</v>
      </c>
      <c r="AV448" s="14" t="s">
        <v>83</v>
      </c>
      <c r="AW448" s="14" t="s">
        <v>30</v>
      </c>
      <c r="AX448" s="14" t="s">
        <v>73</v>
      </c>
      <c r="AY448" s="222" t="s">
        <v>128</v>
      </c>
    </row>
    <row r="449" spans="1:65" s="14" customFormat="1" ht="11.25">
      <c r="B449" s="212"/>
      <c r="C449" s="213"/>
      <c r="D449" s="203" t="s">
        <v>135</v>
      </c>
      <c r="E449" s="214" t="s">
        <v>1</v>
      </c>
      <c r="F449" s="215" t="s">
        <v>585</v>
      </c>
      <c r="G449" s="213"/>
      <c r="H449" s="216">
        <v>183.6</v>
      </c>
      <c r="I449" s="217"/>
      <c r="J449" s="213"/>
      <c r="K449" s="213"/>
      <c r="L449" s="218"/>
      <c r="M449" s="219"/>
      <c r="N449" s="220"/>
      <c r="O449" s="220"/>
      <c r="P449" s="220"/>
      <c r="Q449" s="220"/>
      <c r="R449" s="220"/>
      <c r="S449" s="220"/>
      <c r="T449" s="221"/>
      <c r="AT449" s="222" t="s">
        <v>135</v>
      </c>
      <c r="AU449" s="222" t="s">
        <v>83</v>
      </c>
      <c r="AV449" s="14" t="s">
        <v>83</v>
      </c>
      <c r="AW449" s="14" t="s">
        <v>30</v>
      </c>
      <c r="AX449" s="14" t="s">
        <v>73</v>
      </c>
      <c r="AY449" s="222" t="s">
        <v>128</v>
      </c>
    </row>
    <row r="450" spans="1:65" s="14" customFormat="1" ht="11.25">
      <c r="B450" s="212"/>
      <c r="C450" s="213"/>
      <c r="D450" s="203" t="s">
        <v>135</v>
      </c>
      <c r="E450" s="214" t="s">
        <v>1</v>
      </c>
      <c r="F450" s="215" t="s">
        <v>586</v>
      </c>
      <c r="G450" s="213"/>
      <c r="H450" s="216">
        <v>774</v>
      </c>
      <c r="I450" s="217"/>
      <c r="J450" s="213"/>
      <c r="K450" s="213"/>
      <c r="L450" s="218"/>
      <c r="M450" s="219"/>
      <c r="N450" s="220"/>
      <c r="O450" s="220"/>
      <c r="P450" s="220"/>
      <c r="Q450" s="220"/>
      <c r="R450" s="220"/>
      <c r="S450" s="220"/>
      <c r="T450" s="221"/>
      <c r="AT450" s="222" t="s">
        <v>135</v>
      </c>
      <c r="AU450" s="222" t="s">
        <v>83</v>
      </c>
      <c r="AV450" s="14" t="s">
        <v>83</v>
      </c>
      <c r="AW450" s="14" t="s">
        <v>30</v>
      </c>
      <c r="AX450" s="14" t="s">
        <v>73</v>
      </c>
      <c r="AY450" s="222" t="s">
        <v>128</v>
      </c>
    </row>
    <row r="451" spans="1:65" s="14" customFormat="1" ht="11.25">
      <c r="B451" s="212"/>
      <c r="C451" s="213"/>
      <c r="D451" s="203" t="s">
        <v>135</v>
      </c>
      <c r="E451" s="214" t="s">
        <v>1</v>
      </c>
      <c r="F451" s="215" t="s">
        <v>587</v>
      </c>
      <c r="G451" s="213"/>
      <c r="H451" s="216">
        <v>59.4</v>
      </c>
      <c r="I451" s="217"/>
      <c r="J451" s="213"/>
      <c r="K451" s="213"/>
      <c r="L451" s="218"/>
      <c r="M451" s="219"/>
      <c r="N451" s="220"/>
      <c r="O451" s="220"/>
      <c r="P451" s="220"/>
      <c r="Q451" s="220"/>
      <c r="R451" s="220"/>
      <c r="S451" s="220"/>
      <c r="T451" s="221"/>
      <c r="AT451" s="222" t="s">
        <v>135</v>
      </c>
      <c r="AU451" s="222" t="s">
        <v>83</v>
      </c>
      <c r="AV451" s="14" t="s">
        <v>83</v>
      </c>
      <c r="AW451" s="14" t="s">
        <v>30</v>
      </c>
      <c r="AX451" s="14" t="s">
        <v>73</v>
      </c>
      <c r="AY451" s="222" t="s">
        <v>128</v>
      </c>
    </row>
    <row r="452" spans="1:65" s="15" customFormat="1" ht="11.25">
      <c r="B452" s="223"/>
      <c r="C452" s="224"/>
      <c r="D452" s="203" t="s">
        <v>135</v>
      </c>
      <c r="E452" s="225" t="s">
        <v>1</v>
      </c>
      <c r="F452" s="226" t="s">
        <v>138</v>
      </c>
      <c r="G452" s="224"/>
      <c r="H452" s="227">
        <v>1104.3</v>
      </c>
      <c r="I452" s="228"/>
      <c r="J452" s="224"/>
      <c r="K452" s="224"/>
      <c r="L452" s="229"/>
      <c r="M452" s="230"/>
      <c r="N452" s="231"/>
      <c r="O452" s="231"/>
      <c r="P452" s="231"/>
      <c r="Q452" s="231"/>
      <c r="R452" s="231"/>
      <c r="S452" s="231"/>
      <c r="T452" s="232"/>
      <c r="AT452" s="233" t="s">
        <v>135</v>
      </c>
      <c r="AU452" s="233" t="s">
        <v>83</v>
      </c>
      <c r="AV452" s="15" t="s">
        <v>134</v>
      </c>
      <c r="AW452" s="15" t="s">
        <v>30</v>
      </c>
      <c r="AX452" s="15" t="s">
        <v>81</v>
      </c>
      <c r="AY452" s="233" t="s">
        <v>128</v>
      </c>
    </row>
    <row r="453" spans="1:65" s="2" customFormat="1" ht="14.45" customHeight="1">
      <c r="A453" s="34"/>
      <c r="B453" s="35"/>
      <c r="C453" s="187" t="s">
        <v>396</v>
      </c>
      <c r="D453" s="187" t="s">
        <v>130</v>
      </c>
      <c r="E453" s="188" t="s">
        <v>588</v>
      </c>
      <c r="F453" s="189" t="s">
        <v>589</v>
      </c>
      <c r="G453" s="190" t="s">
        <v>133</v>
      </c>
      <c r="H453" s="191">
        <v>1104.3</v>
      </c>
      <c r="I453" s="192"/>
      <c r="J453" s="193">
        <f>ROUND(I453*H453,2)</f>
        <v>0</v>
      </c>
      <c r="K453" s="194"/>
      <c r="L453" s="39"/>
      <c r="M453" s="195" t="s">
        <v>1</v>
      </c>
      <c r="N453" s="196" t="s">
        <v>38</v>
      </c>
      <c r="O453" s="71"/>
      <c r="P453" s="197">
        <f>O453*H453</f>
        <v>0</v>
      </c>
      <c r="Q453" s="197">
        <v>0</v>
      </c>
      <c r="R453" s="197">
        <f>Q453*H453</f>
        <v>0</v>
      </c>
      <c r="S453" s="197">
        <v>0</v>
      </c>
      <c r="T453" s="198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99" t="s">
        <v>174</v>
      </c>
      <c r="AT453" s="199" t="s">
        <v>130</v>
      </c>
      <c r="AU453" s="199" t="s">
        <v>83</v>
      </c>
      <c r="AY453" s="17" t="s">
        <v>128</v>
      </c>
      <c r="BE453" s="200">
        <f>IF(N453="základní",J453,0)</f>
        <v>0</v>
      </c>
      <c r="BF453" s="200">
        <f>IF(N453="snížená",J453,0)</f>
        <v>0</v>
      </c>
      <c r="BG453" s="200">
        <f>IF(N453="zákl. přenesená",J453,0)</f>
        <v>0</v>
      </c>
      <c r="BH453" s="200">
        <f>IF(N453="sníž. přenesená",J453,0)</f>
        <v>0</v>
      </c>
      <c r="BI453" s="200">
        <f>IF(N453="nulová",J453,0)</f>
        <v>0</v>
      </c>
      <c r="BJ453" s="17" t="s">
        <v>81</v>
      </c>
      <c r="BK453" s="200">
        <f>ROUND(I453*H453,2)</f>
        <v>0</v>
      </c>
      <c r="BL453" s="17" t="s">
        <v>174</v>
      </c>
      <c r="BM453" s="199" t="s">
        <v>590</v>
      </c>
    </row>
    <row r="454" spans="1:65" s="13" customFormat="1" ht="11.25">
      <c r="B454" s="201"/>
      <c r="C454" s="202"/>
      <c r="D454" s="203" t="s">
        <v>135</v>
      </c>
      <c r="E454" s="204" t="s">
        <v>1</v>
      </c>
      <c r="F454" s="205" t="s">
        <v>205</v>
      </c>
      <c r="G454" s="202"/>
      <c r="H454" s="204" t="s">
        <v>1</v>
      </c>
      <c r="I454" s="206"/>
      <c r="J454" s="202"/>
      <c r="K454" s="202"/>
      <c r="L454" s="207"/>
      <c r="M454" s="208"/>
      <c r="N454" s="209"/>
      <c r="O454" s="209"/>
      <c r="P454" s="209"/>
      <c r="Q454" s="209"/>
      <c r="R454" s="209"/>
      <c r="S454" s="209"/>
      <c r="T454" s="210"/>
      <c r="AT454" s="211" t="s">
        <v>135</v>
      </c>
      <c r="AU454" s="211" t="s">
        <v>83</v>
      </c>
      <c r="AV454" s="13" t="s">
        <v>81</v>
      </c>
      <c r="AW454" s="13" t="s">
        <v>30</v>
      </c>
      <c r="AX454" s="13" t="s">
        <v>73</v>
      </c>
      <c r="AY454" s="211" t="s">
        <v>128</v>
      </c>
    </row>
    <row r="455" spans="1:65" s="14" customFormat="1" ht="11.25">
      <c r="B455" s="212"/>
      <c r="C455" s="213"/>
      <c r="D455" s="203" t="s">
        <v>135</v>
      </c>
      <c r="E455" s="214" t="s">
        <v>1</v>
      </c>
      <c r="F455" s="215" t="s">
        <v>583</v>
      </c>
      <c r="G455" s="213"/>
      <c r="H455" s="216">
        <v>56.7</v>
      </c>
      <c r="I455" s="217"/>
      <c r="J455" s="213"/>
      <c r="K455" s="213"/>
      <c r="L455" s="218"/>
      <c r="M455" s="219"/>
      <c r="N455" s="220"/>
      <c r="O455" s="220"/>
      <c r="P455" s="220"/>
      <c r="Q455" s="220"/>
      <c r="R455" s="220"/>
      <c r="S455" s="220"/>
      <c r="T455" s="221"/>
      <c r="AT455" s="222" t="s">
        <v>135</v>
      </c>
      <c r="AU455" s="222" t="s">
        <v>83</v>
      </c>
      <c r="AV455" s="14" t="s">
        <v>83</v>
      </c>
      <c r="AW455" s="14" t="s">
        <v>30</v>
      </c>
      <c r="AX455" s="14" t="s">
        <v>73</v>
      </c>
      <c r="AY455" s="222" t="s">
        <v>128</v>
      </c>
    </row>
    <row r="456" spans="1:65" s="14" customFormat="1" ht="11.25">
      <c r="B456" s="212"/>
      <c r="C456" s="213"/>
      <c r="D456" s="203" t="s">
        <v>135</v>
      </c>
      <c r="E456" s="214" t="s">
        <v>1</v>
      </c>
      <c r="F456" s="215" t="s">
        <v>584</v>
      </c>
      <c r="G456" s="213"/>
      <c r="H456" s="216">
        <v>30.6</v>
      </c>
      <c r="I456" s="217"/>
      <c r="J456" s="213"/>
      <c r="K456" s="213"/>
      <c r="L456" s="218"/>
      <c r="M456" s="219"/>
      <c r="N456" s="220"/>
      <c r="O456" s="220"/>
      <c r="P456" s="220"/>
      <c r="Q456" s="220"/>
      <c r="R456" s="220"/>
      <c r="S456" s="220"/>
      <c r="T456" s="221"/>
      <c r="AT456" s="222" t="s">
        <v>135</v>
      </c>
      <c r="AU456" s="222" t="s">
        <v>83</v>
      </c>
      <c r="AV456" s="14" t="s">
        <v>83</v>
      </c>
      <c r="AW456" s="14" t="s">
        <v>30</v>
      </c>
      <c r="AX456" s="14" t="s">
        <v>73</v>
      </c>
      <c r="AY456" s="222" t="s">
        <v>128</v>
      </c>
    </row>
    <row r="457" spans="1:65" s="14" customFormat="1" ht="11.25">
      <c r="B457" s="212"/>
      <c r="C457" s="213"/>
      <c r="D457" s="203" t="s">
        <v>135</v>
      </c>
      <c r="E457" s="214" t="s">
        <v>1</v>
      </c>
      <c r="F457" s="215" t="s">
        <v>585</v>
      </c>
      <c r="G457" s="213"/>
      <c r="H457" s="216">
        <v>183.6</v>
      </c>
      <c r="I457" s="217"/>
      <c r="J457" s="213"/>
      <c r="K457" s="213"/>
      <c r="L457" s="218"/>
      <c r="M457" s="219"/>
      <c r="N457" s="220"/>
      <c r="O457" s="220"/>
      <c r="P457" s="220"/>
      <c r="Q457" s="220"/>
      <c r="R457" s="220"/>
      <c r="S457" s="220"/>
      <c r="T457" s="221"/>
      <c r="AT457" s="222" t="s">
        <v>135</v>
      </c>
      <c r="AU457" s="222" t="s">
        <v>83</v>
      </c>
      <c r="AV457" s="14" t="s">
        <v>83</v>
      </c>
      <c r="AW457" s="14" t="s">
        <v>30</v>
      </c>
      <c r="AX457" s="14" t="s">
        <v>73</v>
      </c>
      <c r="AY457" s="222" t="s">
        <v>128</v>
      </c>
    </row>
    <row r="458" spans="1:65" s="14" customFormat="1" ht="11.25">
      <c r="B458" s="212"/>
      <c r="C458" s="213"/>
      <c r="D458" s="203" t="s">
        <v>135</v>
      </c>
      <c r="E458" s="214" t="s">
        <v>1</v>
      </c>
      <c r="F458" s="215" t="s">
        <v>586</v>
      </c>
      <c r="G458" s="213"/>
      <c r="H458" s="216">
        <v>774</v>
      </c>
      <c r="I458" s="217"/>
      <c r="J458" s="213"/>
      <c r="K458" s="213"/>
      <c r="L458" s="218"/>
      <c r="M458" s="219"/>
      <c r="N458" s="220"/>
      <c r="O458" s="220"/>
      <c r="P458" s="220"/>
      <c r="Q458" s="220"/>
      <c r="R458" s="220"/>
      <c r="S458" s="220"/>
      <c r="T458" s="221"/>
      <c r="AT458" s="222" t="s">
        <v>135</v>
      </c>
      <c r="AU458" s="222" t="s">
        <v>83</v>
      </c>
      <c r="AV458" s="14" t="s">
        <v>83</v>
      </c>
      <c r="AW458" s="14" t="s">
        <v>30</v>
      </c>
      <c r="AX458" s="14" t="s">
        <v>73</v>
      </c>
      <c r="AY458" s="222" t="s">
        <v>128</v>
      </c>
    </row>
    <row r="459" spans="1:65" s="14" customFormat="1" ht="11.25">
      <c r="B459" s="212"/>
      <c r="C459" s="213"/>
      <c r="D459" s="203" t="s">
        <v>135</v>
      </c>
      <c r="E459" s="214" t="s">
        <v>1</v>
      </c>
      <c r="F459" s="215" t="s">
        <v>587</v>
      </c>
      <c r="G459" s="213"/>
      <c r="H459" s="216">
        <v>59.4</v>
      </c>
      <c r="I459" s="217"/>
      <c r="J459" s="213"/>
      <c r="K459" s="213"/>
      <c r="L459" s="218"/>
      <c r="M459" s="219"/>
      <c r="N459" s="220"/>
      <c r="O459" s="220"/>
      <c r="P459" s="220"/>
      <c r="Q459" s="220"/>
      <c r="R459" s="220"/>
      <c r="S459" s="220"/>
      <c r="T459" s="221"/>
      <c r="AT459" s="222" t="s">
        <v>135</v>
      </c>
      <c r="AU459" s="222" t="s">
        <v>83</v>
      </c>
      <c r="AV459" s="14" t="s">
        <v>83</v>
      </c>
      <c r="AW459" s="14" t="s">
        <v>30</v>
      </c>
      <c r="AX459" s="14" t="s">
        <v>73</v>
      </c>
      <c r="AY459" s="222" t="s">
        <v>128</v>
      </c>
    </row>
    <row r="460" spans="1:65" s="15" customFormat="1" ht="11.25">
      <c r="B460" s="223"/>
      <c r="C460" s="224"/>
      <c r="D460" s="203" t="s">
        <v>135</v>
      </c>
      <c r="E460" s="225" t="s">
        <v>1</v>
      </c>
      <c r="F460" s="226" t="s">
        <v>138</v>
      </c>
      <c r="G460" s="224"/>
      <c r="H460" s="227">
        <v>1104.3</v>
      </c>
      <c r="I460" s="228"/>
      <c r="J460" s="224"/>
      <c r="K460" s="224"/>
      <c r="L460" s="229"/>
      <c r="M460" s="230"/>
      <c r="N460" s="231"/>
      <c r="O460" s="231"/>
      <c r="P460" s="231"/>
      <c r="Q460" s="231"/>
      <c r="R460" s="231"/>
      <c r="S460" s="231"/>
      <c r="T460" s="232"/>
      <c r="AT460" s="233" t="s">
        <v>135</v>
      </c>
      <c r="AU460" s="233" t="s">
        <v>83</v>
      </c>
      <c r="AV460" s="15" t="s">
        <v>134</v>
      </c>
      <c r="AW460" s="15" t="s">
        <v>30</v>
      </c>
      <c r="AX460" s="15" t="s">
        <v>81</v>
      </c>
      <c r="AY460" s="233" t="s">
        <v>128</v>
      </c>
    </row>
    <row r="461" spans="1:65" s="2" customFormat="1" ht="24.2" customHeight="1">
      <c r="A461" s="34"/>
      <c r="B461" s="35"/>
      <c r="C461" s="187" t="s">
        <v>591</v>
      </c>
      <c r="D461" s="187" t="s">
        <v>130</v>
      </c>
      <c r="E461" s="188" t="s">
        <v>592</v>
      </c>
      <c r="F461" s="189" t="s">
        <v>593</v>
      </c>
      <c r="G461" s="190" t="s">
        <v>133</v>
      </c>
      <c r="H461" s="191">
        <v>116.5</v>
      </c>
      <c r="I461" s="192"/>
      <c r="J461" s="193">
        <f>ROUND(I461*H461,2)</f>
        <v>0</v>
      </c>
      <c r="K461" s="194"/>
      <c r="L461" s="39"/>
      <c r="M461" s="195" t="s">
        <v>1</v>
      </c>
      <c r="N461" s="196" t="s">
        <v>38</v>
      </c>
      <c r="O461" s="71"/>
      <c r="P461" s="197">
        <f>O461*H461</f>
        <v>0</v>
      </c>
      <c r="Q461" s="197">
        <v>0</v>
      </c>
      <c r="R461" s="197">
        <f>Q461*H461</f>
        <v>0</v>
      </c>
      <c r="S461" s="197">
        <v>0</v>
      </c>
      <c r="T461" s="198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99" t="s">
        <v>174</v>
      </c>
      <c r="AT461" s="199" t="s">
        <v>130</v>
      </c>
      <c r="AU461" s="199" t="s">
        <v>83</v>
      </c>
      <c r="AY461" s="17" t="s">
        <v>128</v>
      </c>
      <c r="BE461" s="200">
        <f>IF(N461="základní",J461,0)</f>
        <v>0</v>
      </c>
      <c r="BF461" s="200">
        <f>IF(N461="snížená",J461,0)</f>
        <v>0</v>
      </c>
      <c r="BG461" s="200">
        <f>IF(N461="zákl. přenesená",J461,0)</f>
        <v>0</v>
      </c>
      <c r="BH461" s="200">
        <f>IF(N461="sníž. přenesená",J461,0)</f>
        <v>0</v>
      </c>
      <c r="BI461" s="200">
        <f>IF(N461="nulová",J461,0)</f>
        <v>0</v>
      </c>
      <c r="BJ461" s="17" t="s">
        <v>81</v>
      </c>
      <c r="BK461" s="200">
        <f>ROUND(I461*H461,2)</f>
        <v>0</v>
      </c>
      <c r="BL461" s="17" t="s">
        <v>174</v>
      </c>
      <c r="BM461" s="199" t="s">
        <v>594</v>
      </c>
    </row>
    <row r="462" spans="1:65" s="13" customFormat="1" ht="11.25">
      <c r="B462" s="201"/>
      <c r="C462" s="202"/>
      <c r="D462" s="203" t="s">
        <v>135</v>
      </c>
      <c r="E462" s="204" t="s">
        <v>1</v>
      </c>
      <c r="F462" s="205" t="s">
        <v>575</v>
      </c>
      <c r="G462" s="202"/>
      <c r="H462" s="204" t="s">
        <v>1</v>
      </c>
      <c r="I462" s="206"/>
      <c r="J462" s="202"/>
      <c r="K462" s="202"/>
      <c r="L462" s="207"/>
      <c r="M462" s="208"/>
      <c r="N462" s="209"/>
      <c r="O462" s="209"/>
      <c r="P462" s="209"/>
      <c r="Q462" s="209"/>
      <c r="R462" s="209"/>
      <c r="S462" s="209"/>
      <c r="T462" s="210"/>
      <c r="AT462" s="211" t="s">
        <v>135</v>
      </c>
      <c r="AU462" s="211" t="s">
        <v>83</v>
      </c>
      <c r="AV462" s="13" t="s">
        <v>81</v>
      </c>
      <c r="AW462" s="13" t="s">
        <v>30</v>
      </c>
      <c r="AX462" s="13" t="s">
        <v>73</v>
      </c>
      <c r="AY462" s="211" t="s">
        <v>128</v>
      </c>
    </row>
    <row r="463" spans="1:65" s="14" customFormat="1" ht="11.25">
      <c r="B463" s="212"/>
      <c r="C463" s="213"/>
      <c r="D463" s="203" t="s">
        <v>135</v>
      </c>
      <c r="E463" s="214" t="s">
        <v>1</v>
      </c>
      <c r="F463" s="215" t="s">
        <v>577</v>
      </c>
      <c r="G463" s="213"/>
      <c r="H463" s="216">
        <v>6.5</v>
      </c>
      <c r="I463" s="217"/>
      <c r="J463" s="213"/>
      <c r="K463" s="213"/>
      <c r="L463" s="218"/>
      <c r="M463" s="219"/>
      <c r="N463" s="220"/>
      <c r="O463" s="220"/>
      <c r="P463" s="220"/>
      <c r="Q463" s="220"/>
      <c r="R463" s="220"/>
      <c r="S463" s="220"/>
      <c r="T463" s="221"/>
      <c r="AT463" s="222" t="s">
        <v>135</v>
      </c>
      <c r="AU463" s="222" t="s">
        <v>83</v>
      </c>
      <c r="AV463" s="14" t="s">
        <v>83</v>
      </c>
      <c r="AW463" s="14" t="s">
        <v>30</v>
      </c>
      <c r="AX463" s="14" t="s">
        <v>73</v>
      </c>
      <c r="AY463" s="222" t="s">
        <v>128</v>
      </c>
    </row>
    <row r="464" spans="1:65" s="14" customFormat="1" ht="11.25">
      <c r="B464" s="212"/>
      <c r="C464" s="213"/>
      <c r="D464" s="203" t="s">
        <v>135</v>
      </c>
      <c r="E464" s="214" t="s">
        <v>1</v>
      </c>
      <c r="F464" s="215" t="s">
        <v>578</v>
      </c>
      <c r="G464" s="213"/>
      <c r="H464" s="216">
        <v>110</v>
      </c>
      <c r="I464" s="217"/>
      <c r="J464" s="213"/>
      <c r="K464" s="213"/>
      <c r="L464" s="218"/>
      <c r="M464" s="219"/>
      <c r="N464" s="220"/>
      <c r="O464" s="220"/>
      <c r="P464" s="220"/>
      <c r="Q464" s="220"/>
      <c r="R464" s="220"/>
      <c r="S464" s="220"/>
      <c r="T464" s="221"/>
      <c r="AT464" s="222" t="s">
        <v>135</v>
      </c>
      <c r="AU464" s="222" t="s">
        <v>83</v>
      </c>
      <c r="AV464" s="14" t="s">
        <v>83</v>
      </c>
      <c r="AW464" s="14" t="s">
        <v>30</v>
      </c>
      <c r="AX464" s="14" t="s">
        <v>73</v>
      </c>
      <c r="AY464" s="222" t="s">
        <v>128</v>
      </c>
    </row>
    <row r="465" spans="1:65" s="15" customFormat="1" ht="11.25">
      <c r="B465" s="223"/>
      <c r="C465" s="224"/>
      <c r="D465" s="203" t="s">
        <v>135</v>
      </c>
      <c r="E465" s="225" t="s">
        <v>1</v>
      </c>
      <c r="F465" s="226" t="s">
        <v>138</v>
      </c>
      <c r="G465" s="224"/>
      <c r="H465" s="227">
        <v>116.5</v>
      </c>
      <c r="I465" s="228"/>
      <c r="J465" s="224"/>
      <c r="K465" s="224"/>
      <c r="L465" s="229"/>
      <c r="M465" s="230"/>
      <c r="N465" s="231"/>
      <c r="O465" s="231"/>
      <c r="P465" s="231"/>
      <c r="Q465" s="231"/>
      <c r="R465" s="231"/>
      <c r="S465" s="231"/>
      <c r="T465" s="232"/>
      <c r="AT465" s="233" t="s">
        <v>135</v>
      </c>
      <c r="AU465" s="233" t="s">
        <v>83</v>
      </c>
      <c r="AV465" s="15" t="s">
        <v>134</v>
      </c>
      <c r="AW465" s="15" t="s">
        <v>30</v>
      </c>
      <c r="AX465" s="15" t="s">
        <v>81</v>
      </c>
      <c r="AY465" s="233" t="s">
        <v>128</v>
      </c>
    </row>
    <row r="466" spans="1:65" s="2" customFormat="1" ht="24.2" customHeight="1">
      <c r="A466" s="34"/>
      <c r="B466" s="35"/>
      <c r="C466" s="187" t="s">
        <v>401</v>
      </c>
      <c r="D466" s="187" t="s">
        <v>130</v>
      </c>
      <c r="E466" s="188" t="s">
        <v>595</v>
      </c>
      <c r="F466" s="189" t="s">
        <v>596</v>
      </c>
      <c r="G466" s="190" t="s">
        <v>133</v>
      </c>
      <c r="H466" s="191">
        <v>116.5</v>
      </c>
      <c r="I466" s="192"/>
      <c r="J466" s="193">
        <f>ROUND(I466*H466,2)</f>
        <v>0</v>
      </c>
      <c r="K466" s="194"/>
      <c r="L466" s="39"/>
      <c r="M466" s="195" t="s">
        <v>1</v>
      </c>
      <c r="N466" s="196" t="s">
        <v>38</v>
      </c>
      <c r="O466" s="71"/>
      <c r="P466" s="197">
        <f>O466*H466</f>
        <v>0</v>
      </c>
      <c r="Q466" s="197">
        <v>0</v>
      </c>
      <c r="R466" s="197">
        <f>Q466*H466</f>
        <v>0</v>
      </c>
      <c r="S466" s="197">
        <v>0</v>
      </c>
      <c r="T466" s="198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99" t="s">
        <v>174</v>
      </c>
      <c r="AT466" s="199" t="s">
        <v>130</v>
      </c>
      <c r="AU466" s="199" t="s">
        <v>83</v>
      </c>
      <c r="AY466" s="17" t="s">
        <v>128</v>
      </c>
      <c r="BE466" s="200">
        <f>IF(N466="základní",J466,0)</f>
        <v>0</v>
      </c>
      <c r="BF466" s="200">
        <f>IF(N466="snížená",J466,0)</f>
        <v>0</v>
      </c>
      <c r="BG466" s="200">
        <f>IF(N466="zákl. přenesená",J466,0)</f>
        <v>0</v>
      </c>
      <c r="BH466" s="200">
        <f>IF(N466="sníž. přenesená",J466,0)</f>
        <v>0</v>
      </c>
      <c r="BI466" s="200">
        <f>IF(N466="nulová",J466,0)</f>
        <v>0</v>
      </c>
      <c r="BJ466" s="17" t="s">
        <v>81</v>
      </c>
      <c r="BK466" s="200">
        <f>ROUND(I466*H466,2)</f>
        <v>0</v>
      </c>
      <c r="BL466" s="17" t="s">
        <v>174</v>
      </c>
      <c r="BM466" s="199" t="s">
        <v>597</v>
      </c>
    </row>
    <row r="467" spans="1:65" s="13" customFormat="1" ht="11.25">
      <c r="B467" s="201"/>
      <c r="C467" s="202"/>
      <c r="D467" s="203" t="s">
        <v>135</v>
      </c>
      <c r="E467" s="204" t="s">
        <v>1</v>
      </c>
      <c r="F467" s="205" t="s">
        <v>575</v>
      </c>
      <c r="G467" s="202"/>
      <c r="H467" s="204" t="s">
        <v>1</v>
      </c>
      <c r="I467" s="206"/>
      <c r="J467" s="202"/>
      <c r="K467" s="202"/>
      <c r="L467" s="207"/>
      <c r="M467" s="208"/>
      <c r="N467" s="209"/>
      <c r="O467" s="209"/>
      <c r="P467" s="209"/>
      <c r="Q467" s="209"/>
      <c r="R467" s="209"/>
      <c r="S467" s="209"/>
      <c r="T467" s="210"/>
      <c r="AT467" s="211" t="s">
        <v>135</v>
      </c>
      <c r="AU467" s="211" t="s">
        <v>83</v>
      </c>
      <c r="AV467" s="13" t="s">
        <v>81</v>
      </c>
      <c r="AW467" s="13" t="s">
        <v>30</v>
      </c>
      <c r="AX467" s="13" t="s">
        <v>73</v>
      </c>
      <c r="AY467" s="211" t="s">
        <v>128</v>
      </c>
    </row>
    <row r="468" spans="1:65" s="14" customFormat="1" ht="11.25">
      <c r="B468" s="212"/>
      <c r="C468" s="213"/>
      <c r="D468" s="203" t="s">
        <v>135</v>
      </c>
      <c r="E468" s="214" t="s">
        <v>1</v>
      </c>
      <c r="F468" s="215" t="s">
        <v>577</v>
      </c>
      <c r="G468" s="213"/>
      <c r="H468" s="216">
        <v>6.5</v>
      </c>
      <c r="I468" s="217"/>
      <c r="J468" s="213"/>
      <c r="K468" s="213"/>
      <c r="L468" s="218"/>
      <c r="M468" s="219"/>
      <c r="N468" s="220"/>
      <c r="O468" s="220"/>
      <c r="P468" s="220"/>
      <c r="Q468" s="220"/>
      <c r="R468" s="220"/>
      <c r="S468" s="220"/>
      <c r="T468" s="221"/>
      <c r="AT468" s="222" t="s">
        <v>135</v>
      </c>
      <c r="AU468" s="222" t="s">
        <v>83</v>
      </c>
      <c r="AV468" s="14" t="s">
        <v>83</v>
      </c>
      <c r="AW468" s="14" t="s">
        <v>30</v>
      </c>
      <c r="AX468" s="14" t="s">
        <v>73</v>
      </c>
      <c r="AY468" s="222" t="s">
        <v>128</v>
      </c>
    </row>
    <row r="469" spans="1:65" s="14" customFormat="1" ht="11.25">
      <c r="B469" s="212"/>
      <c r="C469" s="213"/>
      <c r="D469" s="203" t="s">
        <v>135</v>
      </c>
      <c r="E469" s="214" t="s">
        <v>1</v>
      </c>
      <c r="F469" s="215" t="s">
        <v>578</v>
      </c>
      <c r="G469" s="213"/>
      <c r="H469" s="216">
        <v>110</v>
      </c>
      <c r="I469" s="217"/>
      <c r="J469" s="213"/>
      <c r="K469" s="213"/>
      <c r="L469" s="218"/>
      <c r="M469" s="219"/>
      <c r="N469" s="220"/>
      <c r="O469" s="220"/>
      <c r="P469" s="220"/>
      <c r="Q469" s="220"/>
      <c r="R469" s="220"/>
      <c r="S469" s="220"/>
      <c r="T469" s="221"/>
      <c r="AT469" s="222" t="s">
        <v>135</v>
      </c>
      <c r="AU469" s="222" t="s">
        <v>83</v>
      </c>
      <c r="AV469" s="14" t="s">
        <v>83</v>
      </c>
      <c r="AW469" s="14" t="s">
        <v>30</v>
      </c>
      <c r="AX469" s="14" t="s">
        <v>73</v>
      </c>
      <c r="AY469" s="222" t="s">
        <v>128</v>
      </c>
    </row>
    <row r="470" spans="1:65" s="15" customFormat="1" ht="11.25">
      <c r="B470" s="223"/>
      <c r="C470" s="224"/>
      <c r="D470" s="203" t="s">
        <v>135</v>
      </c>
      <c r="E470" s="225" t="s">
        <v>1</v>
      </c>
      <c r="F470" s="226" t="s">
        <v>138</v>
      </c>
      <c r="G470" s="224"/>
      <c r="H470" s="227">
        <v>116.5</v>
      </c>
      <c r="I470" s="228"/>
      <c r="J470" s="224"/>
      <c r="K470" s="224"/>
      <c r="L470" s="229"/>
      <c r="M470" s="230"/>
      <c r="N470" s="231"/>
      <c r="O470" s="231"/>
      <c r="P470" s="231"/>
      <c r="Q470" s="231"/>
      <c r="R470" s="231"/>
      <c r="S470" s="231"/>
      <c r="T470" s="232"/>
      <c r="AT470" s="233" t="s">
        <v>135</v>
      </c>
      <c r="AU470" s="233" t="s">
        <v>83</v>
      </c>
      <c r="AV470" s="15" t="s">
        <v>134</v>
      </c>
      <c r="AW470" s="15" t="s">
        <v>30</v>
      </c>
      <c r="AX470" s="15" t="s">
        <v>81</v>
      </c>
      <c r="AY470" s="233" t="s">
        <v>128</v>
      </c>
    </row>
    <row r="471" spans="1:65" s="2" customFormat="1" ht="24.2" customHeight="1">
      <c r="A471" s="34"/>
      <c r="B471" s="35"/>
      <c r="C471" s="187" t="s">
        <v>598</v>
      </c>
      <c r="D471" s="187" t="s">
        <v>130</v>
      </c>
      <c r="E471" s="188" t="s">
        <v>599</v>
      </c>
      <c r="F471" s="189" t="s">
        <v>600</v>
      </c>
      <c r="G471" s="190" t="s">
        <v>133</v>
      </c>
      <c r="H471" s="191">
        <v>116.5</v>
      </c>
      <c r="I471" s="192"/>
      <c r="J471" s="193">
        <f>ROUND(I471*H471,2)</f>
        <v>0</v>
      </c>
      <c r="K471" s="194"/>
      <c r="L471" s="39"/>
      <c r="M471" s="195" t="s">
        <v>1</v>
      </c>
      <c r="N471" s="196" t="s">
        <v>38</v>
      </c>
      <c r="O471" s="71"/>
      <c r="P471" s="197">
        <f>O471*H471</f>
        <v>0</v>
      </c>
      <c r="Q471" s="197">
        <v>0</v>
      </c>
      <c r="R471" s="197">
        <f>Q471*H471</f>
        <v>0</v>
      </c>
      <c r="S471" s="197">
        <v>0</v>
      </c>
      <c r="T471" s="198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99" t="s">
        <v>174</v>
      </c>
      <c r="AT471" s="199" t="s">
        <v>130</v>
      </c>
      <c r="AU471" s="199" t="s">
        <v>83</v>
      </c>
      <c r="AY471" s="17" t="s">
        <v>128</v>
      </c>
      <c r="BE471" s="200">
        <f>IF(N471="základní",J471,0)</f>
        <v>0</v>
      </c>
      <c r="BF471" s="200">
        <f>IF(N471="snížená",J471,0)</f>
        <v>0</v>
      </c>
      <c r="BG471" s="200">
        <f>IF(N471="zákl. přenesená",J471,0)</f>
        <v>0</v>
      </c>
      <c r="BH471" s="200">
        <f>IF(N471="sníž. přenesená",J471,0)</f>
        <v>0</v>
      </c>
      <c r="BI471" s="200">
        <f>IF(N471="nulová",J471,0)</f>
        <v>0</v>
      </c>
      <c r="BJ471" s="17" t="s">
        <v>81</v>
      </c>
      <c r="BK471" s="200">
        <f>ROUND(I471*H471,2)</f>
        <v>0</v>
      </c>
      <c r="BL471" s="17" t="s">
        <v>174</v>
      </c>
      <c r="BM471" s="199" t="s">
        <v>601</v>
      </c>
    </row>
    <row r="472" spans="1:65" s="13" customFormat="1" ht="11.25">
      <c r="B472" s="201"/>
      <c r="C472" s="202"/>
      <c r="D472" s="203" t="s">
        <v>135</v>
      </c>
      <c r="E472" s="204" t="s">
        <v>1</v>
      </c>
      <c r="F472" s="205" t="s">
        <v>575</v>
      </c>
      <c r="G472" s="202"/>
      <c r="H472" s="204" t="s">
        <v>1</v>
      </c>
      <c r="I472" s="206"/>
      <c r="J472" s="202"/>
      <c r="K472" s="202"/>
      <c r="L472" s="207"/>
      <c r="M472" s="208"/>
      <c r="N472" s="209"/>
      <c r="O472" s="209"/>
      <c r="P472" s="209"/>
      <c r="Q472" s="209"/>
      <c r="R472" s="209"/>
      <c r="S472" s="209"/>
      <c r="T472" s="210"/>
      <c r="AT472" s="211" t="s">
        <v>135</v>
      </c>
      <c r="AU472" s="211" t="s">
        <v>83</v>
      </c>
      <c r="AV472" s="13" t="s">
        <v>81</v>
      </c>
      <c r="AW472" s="13" t="s">
        <v>30</v>
      </c>
      <c r="AX472" s="13" t="s">
        <v>73</v>
      </c>
      <c r="AY472" s="211" t="s">
        <v>128</v>
      </c>
    </row>
    <row r="473" spans="1:65" s="14" customFormat="1" ht="11.25">
      <c r="B473" s="212"/>
      <c r="C473" s="213"/>
      <c r="D473" s="203" t="s">
        <v>135</v>
      </c>
      <c r="E473" s="214" t="s">
        <v>1</v>
      </c>
      <c r="F473" s="215" t="s">
        <v>577</v>
      </c>
      <c r="G473" s="213"/>
      <c r="H473" s="216">
        <v>6.5</v>
      </c>
      <c r="I473" s="217"/>
      <c r="J473" s="213"/>
      <c r="K473" s="213"/>
      <c r="L473" s="218"/>
      <c r="M473" s="219"/>
      <c r="N473" s="220"/>
      <c r="O473" s="220"/>
      <c r="P473" s="220"/>
      <c r="Q473" s="220"/>
      <c r="R473" s="220"/>
      <c r="S473" s="220"/>
      <c r="T473" s="221"/>
      <c r="AT473" s="222" t="s">
        <v>135</v>
      </c>
      <c r="AU473" s="222" t="s">
        <v>83</v>
      </c>
      <c r="AV473" s="14" t="s">
        <v>83</v>
      </c>
      <c r="AW473" s="14" t="s">
        <v>30</v>
      </c>
      <c r="AX473" s="14" t="s">
        <v>73</v>
      </c>
      <c r="AY473" s="222" t="s">
        <v>128</v>
      </c>
    </row>
    <row r="474" spans="1:65" s="14" customFormat="1" ht="11.25">
      <c r="B474" s="212"/>
      <c r="C474" s="213"/>
      <c r="D474" s="203" t="s">
        <v>135</v>
      </c>
      <c r="E474" s="214" t="s">
        <v>1</v>
      </c>
      <c r="F474" s="215" t="s">
        <v>578</v>
      </c>
      <c r="G474" s="213"/>
      <c r="H474" s="216">
        <v>110</v>
      </c>
      <c r="I474" s="217"/>
      <c r="J474" s="213"/>
      <c r="K474" s="213"/>
      <c r="L474" s="218"/>
      <c r="M474" s="219"/>
      <c r="N474" s="220"/>
      <c r="O474" s="220"/>
      <c r="P474" s="220"/>
      <c r="Q474" s="220"/>
      <c r="R474" s="220"/>
      <c r="S474" s="220"/>
      <c r="T474" s="221"/>
      <c r="AT474" s="222" t="s">
        <v>135</v>
      </c>
      <c r="AU474" s="222" t="s">
        <v>83</v>
      </c>
      <c r="AV474" s="14" t="s">
        <v>83</v>
      </c>
      <c r="AW474" s="14" t="s">
        <v>30</v>
      </c>
      <c r="AX474" s="14" t="s">
        <v>73</v>
      </c>
      <c r="AY474" s="222" t="s">
        <v>128</v>
      </c>
    </row>
    <row r="475" spans="1:65" s="15" customFormat="1" ht="11.25">
      <c r="B475" s="223"/>
      <c r="C475" s="224"/>
      <c r="D475" s="203" t="s">
        <v>135</v>
      </c>
      <c r="E475" s="225" t="s">
        <v>1</v>
      </c>
      <c r="F475" s="226" t="s">
        <v>138</v>
      </c>
      <c r="G475" s="224"/>
      <c r="H475" s="227">
        <v>116.5</v>
      </c>
      <c r="I475" s="228"/>
      <c r="J475" s="224"/>
      <c r="K475" s="224"/>
      <c r="L475" s="229"/>
      <c r="M475" s="230"/>
      <c r="N475" s="231"/>
      <c r="O475" s="231"/>
      <c r="P475" s="231"/>
      <c r="Q475" s="231"/>
      <c r="R475" s="231"/>
      <c r="S475" s="231"/>
      <c r="T475" s="232"/>
      <c r="AT475" s="233" t="s">
        <v>135</v>
      </c>
      <c r="AU475" s="233" t="s">
        <v>83</v>
      </c>
      <c r="AV475" s="15" t="s">
        <v>134</v>
      </c>
      <c r="AW475" s="15" t="s">
        <v>30</v>
      </c>
      <c r="AX475" s="15" t="s">
        <v>81</v>
      </c>
      <c r="AY475" s="233" t="s">
        <v>128</v>
      </c>
    </row>
    <row r="476" spans="1:65" s="2" customFormat="1" ht="24.2" customHeight="1">
      <c r="A476" s="34"/>
      <c r="B476" s="35"/>
      <c r="C476" s="187" t="s">
        <v>602</v>
      </c>
      <c r="D476" s="187" t="s">
        <v>130</v>
      </c>
      <c r="E476" s="188" t="s">
        <v>603</v>
      </c>
      <c r="F476" s="189" t="s">
        <v>604</v>
      </c>
      <c r="G476" s="190" t="s">
        <v>133</v>
      </c>
      <c r="H476" s="191">
        <v>116.5</v>
      </c>
      <c r="I476" s="192"/>
      <c r="J476" s="193">
        <f>ROUND(I476*H476,2)</f>
        <v>0</v>
      </c>
      <c r="K476" s="194"/>
      <c r="L476" s="39"/>
      <c r="M476" s="195" t="s">
        <v>1</v>
      </c>
      <c r="N476" s="196" t="s">
        <v>38</v>
      </c>
      <c r="O476" s="71"/>
      <c r="P476" s="197">
        <f>O476*H476</f>
        <v>0</v>
      </c>
      <c r="Q476" s="197">
        <v>0</v>
      </c>
      <c r="R476" s="197">
        <f>Q476*H476</f>
        <v>0</v>
      </c>
      <c r="S476" s="197">
        <v>0</v>
      </c>
      <c r="T476" s="198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99" t="s">
        <v>174</v>
      </c>
      <c r="AT476" s="199" t="s">
        <v>130</v>
      </c>
      <c r="AU476" s="199" t="s">
        <v>83</v>
      </c>
      <c r="AY476" s="17" t="s">
        <v>128</v>
      </c>
      <c r="BE476" s="200">
        <f>IF(N476="základní",J476,0)</f>
        <v>0</v>
      </c>
      <c r="BF476" s="200">
        <f>IF(N476="snížená",J476,0)</f>
        <v>0</v>
      </c>
      <c r="BG476" s="200">
        <f>IF(N476="zákl. přenesená",J476,0)</f>
        <v>0</v>
      </c>
      <c r="BH476" s="200">
        <f>IF(N476="sníž. přenesená",J476,0)</f>
        <v>0</v>
      </c>
      <c r="BI476" s="200">
        <f>IF(N476="nulová",J476,0)</f>
        <v>0</v>
      </c>
      <c r="BJ476" s="17" t="s">
        <v>81</v>
      </c>
      <c r="BK476" s="200">
        <f>ROUND(I476*H476,2)</f>
        <v>0</v>
      </c>
      <c r="BL476" s="17" t="s">
        <v>174</v>
      </c>
      <c r="BM476" s="199" t="s">
        <v>605</v>
      </c>
    </row>
    <row r="477" spans="1:65" s="13" customFormat="1" ht="11.25">
      <c r="B477" s="201"/>
      <c r="C477" s="202"/>
      <c r="D477" s="203" t="s">
        <v>135</v>
      </c>
      <c r="E477" s="204" t="s">
        <v>1</v>
      </c>
      <c r="F477" s="205" t="s">
        <v>575</v>
      </c>
      <c r="G477" s="202"/>
      <c r="H477" s="204" t="s">
        <v>1</v>
      </c>
      <c r="I477" s="206"/>
      <c r="J477" s="202"/>
      <c r="K477" s="202"/>
      <c r="L477" s="207"/>
      <c r="M477" s="208"/>
      <c r="N477" s="209"/>
      <c r="O477" s="209"/>
      <c r="P477" s="209"/>
      <c r="Q477" s="209"/>
      <c r="R477" s="209"/>
      <c r="S477" s="209"/>
      <c r="T477" s="210"/>
      <c r="AT477" s="211" t="s">
        <v>135</v>
      </c>
      <c r="AU477" s="211" t="s">
        <v>83</v>
      </c>
      <c r="AV477" s="13" t="s">
        <v>81</v>
      </c>
      <c r="AW477" s="13" t="s">
        <v>30</v>
      </c>
      <c r="AX477" s="13" t="s">
        <v>73</v>
      </c>
      <c r="AY477" s="211" t="s">
        <v>128</v>
      </c>
    </row>
    <row r="478" spans="1:65" s="14" customFormat="1" ht="11.25">
      <c r="B478" s="212"/>
      <c r="C478" s="213"/>
      <c r="D478" s="203" t="s">
        <v>135</v>
      </c>
      <c r="E478" s="214" t="s">
        <v>1</v>
      </c>
      <c r="F478" s="215" t="s">
        <v>577</v>
      </c>
      <c r="G478" s="213"/>
      <c r="H478" s="216">
        <v>6.5</v>
      </c>
      <c r="I478" s="217"/>
      <c r="J478" s="213"/>
      <c r="K478" s="213"/>
      <c r="L478" s="218"/>
      <c r="M478" s="219"/>
      <c r="N478" s="220"/>
      <c r="O478" s="220"/>
      <c r="P478" s="220"/>
      <c r="Q478" s="220"/>
      <c r="R478" s="220"/>
      <c r="S478" s="220"/>
      <c r="T478" s="221"/>
      <c r="AT478" s="222" t="s">
        <v>135</v>
      </c>
      <c r="AU478" s="222" t="s">
        <v>83</v>
      </c>
      <c r="AV478" s="14" t="s">
        <v>83</v>
      </c>
      <c r="AW478" s="14" t="s">
        <v>30</v>
      </c>
      <c r="AX478" s="14" t="s">
        <v>73</v>
      </c>
      <c r="AY478" s="222" t="s">
        <v>128</v>
      </c>
    </row>
    <row r="479" spans="1:65" s="14" customFormat="1" ht="11.25">
      <c r="B479" s="212"/>
      <c r="C479" s="213"/>
      <c r="D479" s="203" t="s">
        <v>135</v>
      </c>
      <c r="E479" s="214" t="s">
        <v>1</v>
      </c>
      <c r="F479" s="215" t="s">
        <v>578</v>
      </c>
      <c r="G479" s="213"/>
      <c r="H479" s="216">
        <v>110</v>
      </c>
      <c r="I479" s="217"/>
      <c r="J479" s="213"/>
      <c r="K479" s="213"/>
      <c r="L479" s="218"/>
      <c r="M479" s="219"/>
      <c r="N479" s="220"/>
      <c r="O479" s="220"/>
      <c r="P479" s="220"/>
      <c r="Q479" s="220"/>
      <c r="R479" s="220"/>
      <c r="S479" s="220"/>
      <c r="T479" s="221"/>
      <c r="AT479" s="222" t="s">
        <v>135</v>
      </c>
      <c r="AU479" s="222" t="s">
        <v>83</v>
      </c>
      <c r="AV479" s="14" t="s">
        <v>83</v>
      </c>
      <c r="AW479" s="14" t="s">
        <v>30</v>
      </c>
      <c r="AX479" s="14" t="s">
        <v>73</v>
      </c>
      <c r="AY479" s="222" t="s">
        <v>128</v>
      </c>
    </row>
    <row r="480" spans="1:65" s="15" customFormat="1" ht="11.25">
      <c r="B480" s="223"/>
      <c r="C480" s="224"/>
      <c r="D480" s="203" t="s">
        <v>135</v>
      </c>
      <c r="E480" s="225" t="s">
        <v>1</v>
      </c>
      <c r="F480" s="226" t="s">
        <v>138</v>
      </c>
      <c r="G480" s="224"/>
      <c r="H480" s="227">
        <v>116.5</v>
      </c>
      <c r="I480" s="228"/>
      <c r="J480" s="224"/>
      <c r="K480" s="224"/>
      <c r="L480" s="229"/>
      <c r="M480" s="230"/>
      <c r="N480" s="231"/>
      <c r="O480" s="231"/>
      <c r="P480" s="231"/>
      <c r="Q480" s="231"/>
      <c r="R480" s="231"/>
      <c r="S480" s="231"/>
      <c r="T480" s="232"/>
      <c r="AT480" s="233" t="s">
        <v>135</v>
      </c>
      <c r="AU480" s="233" t="s">
        <v>83</v>
      </c>
      <c r="AV480" s="15" t="s">
        <v>134</v>
      </c>
      <c r="AW480" s="15" t="s">
        <v>30</v>
      </c>
      <c r="AX480" s="15" t="s">
        <v>81</v>
      </c>
      <c r="AY480" s="233" t="s">
        <v>128</v>
      </c>
    </row>
    <row r="481" spans="1:65" s="12" customFormat="1" ht="25.9" customHeight="1">
      <c r="B481" s="171"/>
      <c r="C481" s="172"/>
      <c r="D481" s="173" t="s">
        <v>72</v>
      </c>
      <c r="E481" s="174" t="s">
        <v>606</v>
      </c>
      <c r="F481" s="174" t="s">
        <v>607</v>
      </c>
      <c r="G481" s="172"/>
      <c r="H481" s="172"/>
      <c r="I481" s="175"/>
      <c r="J481" s="176">
        <f>BK481</f>
        <v>0</v>
      </c>
      <c r="K481" s="172"/>
      <c r="L481" s="177"/>
      <c r="M481" s="178"/>
      <c r="N481" s="179"/>
      <c r="O481" s="179"/>
      <c r="P481" s="180">
        <f>SUM(P482:P483)</f>
        <v>0</v>
      </c>
      <c r="Q481" s="179"/>
      <c r="R481" s="180">
        <f>SUM(R482:R483)</f>
        <v>0</v>
      </c>
      <c r="S481" s="179"/>
      <c r="T481" s="181">
        <f>SUM(T482:T483)</f>
        <v>0</v>
      </c>
      <c r="AR481" s="182" t="s">
        <v>134</v>
      </c>
      <c r="AT481" s="183" t="s">
        <v>72</v>
      </c>
      <c r="AU481" s="183" t="s">
        <v>73</v>
      </c>
      <c r="AY481" s="182" t="s">
        <v>128</v>
      </c>
      <c r="BK481" s="184">
        <f>SUM(BK482:BK483)</f>
        <v>0</v>
      </c>
    </row>
    <row r="482" spans="1:65" s="2" customFormat="1" ht="14.45" customHeight="1">
      <c r="A482" s="34"/>
      <c r="B482" s="35"/>
      <c r="C482" s="187" t="s">
        <v>608</v>
      </c>
      <c r="D482" s="187" t="s">
        <v>130</v>
      </c>
      <c r="E482" s="188" t="s">
        <v>609</v>
      </c>
      <c r="F482" s="189" t="s">
        <v>610</v>
      </c>
      <c r="G482" s="190" t="s">
        <v>611</v>
      </c>
      <c r="H482" s="191">
        <v>4</v>
      </c>
      <c r="I482" s="192"/>
      <c r="J482" s="193">
        <f>ROUND(I482*H482,2)</f>
        <v>0</v>
      </c>
      <c r="K482" s="194"/>
      <c r="L482" s="39"/>
      <c r="M482" s="195" t="s">
        <v>1</v>
      </c>
      <c r="N482" s="196" t="s">
        <v>38</v>
      </c>
      <c r="O482" s="71"/>
      <c r="P482" s="197">
        <f>O482*H482</f>
        <v>0</v>
      </c>
      <c r="Q482" s="197">
        <v>0</v>
      </c>
      <c r="R482" s="197">
        <f>Q482*H482</f>
        <v>0</v>
      </c>
      <c r="S482" s="197">
        <v>0</v>
      </c>
      <c r="T482" s="198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199" t="s">
        <v>612</v>
      </c>
      <c r="AT482" s="199" t="s">
        <v>130</v>
      </c>
      <c r="AU482" s="199" t="s">
        <v>81</v>
      </c>
      <c r="AY482" s="17" t="s">
        <v>128</v>
      </c>
      <c r="BE482" s="200">
        <f>IF(N482="základní",J482,0)</f>
        <v>0</v>
      </c>
      <c r="BF482" s="200">
        <f>IF(N482="snížená",J482,0)</f>
        <v>0</v>
      </c>
      <c r="BG482" s="200">
        <f>IF(N482="zákl. přenesená",J482,0)</f>
        <v>0</v>
      </c>
      <c r="BH482" s="200">
        <f>IF(N482="sníž. přenesená",J482,0)</f>
        <v>0</v>
      </c>
      <c r="BI482" s="200">
        <f>IF(N482="nulová",J482,0)</f>
        <v>0</v>
      </c>
      <c r="BJ482" s="17" t="s">
        <v>81</v>
      </c>
      <c r="BK482" s="200">
        <f>ROUND(I482*H482,2)</f>
        <v>0</v>
      </c>
      <c r="BL482" s="17" t="s">
        <v>612</v>
      </c>
      <c r="BM482" s="199" t="s">
        <v>613</v>
      </c>
    </row>
    <row r="483" spans="1:65" s="14" customFormat="1" ht="11.25">
      <c r="B483" s="212"/>
      <c r="C483" s="213"/>
      <c r="D483" s="203" t="s">
        <v>135</v>
      </c>
      <c r="E483" s="214" t="s">
        <v>1</v>
      </c>
      <c r="F483" s="215" t="s">
        <v>614</v>
      </c>
      <c r="G483" s="213"/>
      <c r="H483" s="216">
        <v>4</v>
      </c>
      <c r="I483" s="217"/>
      <c r="J483" s="213"/>
      <c r="K483" s="213"/>
      <c r="L483" s="218"/>
      <c r="M483" s="245"/>
      <c r="N483" s="246"/>
      <c r="O483" s="246"/>
      <c r="P483" s="246"/>
      <c r="Q483" s="246"/>
      <c r="R483" s="246"/>
      <c r="S483" s="246"/>
      <c r="T483" s="247"/>
      <c r="AT483" s="222" t="s">
        <v>135</v>
      </c>
      <c r="AU483" s="222" t="s">
        <v>81</v>
      </c>
      <c r="AV483" s="14" t="s">
        <v>83</v>
      </c>
      <c r="AW483" s="14" t="s">
        <v>30</v>
      </c>
      <c r="AX483" s="14" t="s">
        <v>81</v>
      </c>
      <c r="AY483" s="222" t="s">
        <v>128</v>
      </c>
    </row>
    <row r="484" spans="1:65" s="2" customFormat="1" ht="6.95" customHeight="1">
      <c r="A484" s="34"/>
      <c r="B484" s="54"/>
      <c r="C484" s="55"/>
      <c r="D484" s="55"/>
      <c r="E484" s="55"/>
      <c r="F484" s="55"/>
      <c r="G484" s="55"/>
      <c r="H484" s="55"/>
      <c r="I484" s="55"/>
      <c r="J484" s="55"/>
      <c r="K484" s="55"/>
      <c r="L484" s="39"/>
      <c r="M484" s="34"/>
      <c r="O484" s="34"/>
      <c r="P484" s="34"/>
      <c r="Q484" s="34"/>
      <c r="R484" s="34"/>
      <c r="S484" s="34"/>
      <c r="T484" s="34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</row>
  </sheetData>
  <sheetProtection algorithmName="SHA-512" hashValue="M7bqnJw3UuZ3lTAm0C6GazuDJMdJh4eiyt3RTmHNl7anskuEVxKz7ezHYNzdA+YxdfdbcIZ8sOibKleXViA/AA==" saltValue="u2WSxesUaxTDt1CdDMolkvCG0V54meuvgfKFvrsq9xufB1rhDO0YhceBf/D3VSasg5sS/9DIKgu3mC5a2RzkZg==" spinCount="100000" sheet="1" objects="1" scenarios="1" formatColumns="0" formatRows="0" autoFilter="0"/>
  <autoFilter ref="C130:K483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86</v>
      </c>
    </row>
    <row r="3" spans="1:46" s="1" customFormat="1" ht="6.95" hidden="1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hidden="1" customHeight="1">
      <c r="B4" s="20"/>
      <c r="D4" s="110" t="s">
        <v>90</v>
      </c>
      <c r="L4" s="20"/>
      <c r="M4" s="111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2" t="s">
        <v>16</v>
      </c>
      <c r="L6" s="20"/>
    </row>
    <row r="7" spans="1:46" s="1" customFormat="1" ht="16.5" hidden="1" customHeight="1">
      <c r="B7" s="20"/>
      <c r="E7" s="292" t="str">
        <f>'Rekapitulace stavby'!K6</f>
        <v>Oprava mostu v km 20,624 na trati Hlubočky - Domašov</v>
      </c>
      <c r="F7" s="293"/>
      <c r="G7" s="293"/>
      <c r="H7" s="293"/>
      <c r="L7" s="20"/>
    </row>
    <row r="8" spans="1:46" s="2" customFormat="1" ht="12" hidden="1" customHeight="1">
      <c r="A8" s="34"/>
      <c r="B8" s="39"/>
      <c r="C8" s="34"/>
      <c r="D8" s="112" t="s">
        <v>91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94" t="s">
        <v>615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2" t="s">
        <v>20</v>
      </c>
      <c r="E12" s="34"/>
      <c r="F12" s="113" t="s">
        <v>25</v>
      </c>
      <c r="G12" s="34"/>
      <c r="H12" s="34"/>
      <c r="I12" s="112" t="s">
        <v>22</v>
      </c>
      <c r="J12" s="11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ROUND(J126,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2" t="s">
        <v>37</v>
      </c>
      <c r="E33" s="112" t="s">
        <v>38</v>
      </c>
      <c r="F33" s="123">
        <f>ROUND((SUM(BE126:BE361)),  2)</f>
        <v>0</v>
      </c>
      <c r="G33" s="34"/>
      <c r="H33" s="34"/>
      <c r="I33" s="124">
        <v>0.21</v>
      </c>
      <c r="J33" s="123">
        <f>ROUND(((SUM(BE126:BE361))*I33),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2" t="s">
        <v>39</v>
      </c>
      <c r="F34" s="123">
        <f>ROUND((SUM(BF126:BF361)),  2)</f>
        <v>0</v>
      </c>
      <c r="G34" s="34"/>
      <c r="H34" s="34"/>
      <c r="I34" s="124">
        <v>0.15</v>
      </c>
      <c r="J34" s="123">
        <f>ROUND(((SUM(BF126:BF361))*I34),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ROUND((SUM(BG126:BG361)),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ROUND((SUM(BH126:BH361)),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ROUND((SUM(BI126:BI361)),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Oprava mostu v km 20,624 na trati Hlubočky - Domašov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0" t="str">
        <f>E9</f>
        <v>SO 02 - Úprava železniční...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94</v>
      </c>
      <c r="D94" s="144"/>
      <c r="E94" s="144"/>
      <c r="F94" s="144"/>
      <c r="G94" s="144"/>
      <c r="H94" s="144"/>
      <c r="I94" s="144"/>
      <c r="J94" s="145" t="s">
        <v>95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96</v>
      </c>
      <c r="D96" s="36"/>
      <c r="E96" s="36"/>
      <c r="F96" s="36"/>
      <c r="G96" s="36"/>
      <c r="H96" s="36"/>
      <c r="I96" s="36"/>
      <c r="J96" s="84">
        <f>J126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97</v>
      </c>
    </row>
    <row r="97" spans="1:31" s="9" customFormat="1" ht="24.95" customHeight="1">
      <c r="B97" s="147"/>
      <c r="C97" s="148"/>
      <c r="D97" s="149" t="s">
        <v>98</v>
      </c>
      <c r="E97" s="150"/>
      <c r="F97" s="150"/>
      <c r="G97" s="150"/>
      <c r="H97" s="150"/>
      <c r="I97" s="150"/>
      <c r="J97" s="151">
        <f>J127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103</v>
      </c>
      <c r="E98" s="156"/>
      <c r="F98" s="156"/>
      <c r="G98" s="156"/>
      <c r="H98" s="156"/>
      <c r="I98" s="156"/>
      <c r="J98" s="157">
        <f>J128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616</v>
      </c>
      <c r="E99" s="156"/>
      <c r="F99" s="156"/>
      <c r="G99" s="156"/>
      <c r="H99" s="156"/>
      <c r="I99" s="156"/>
      <c r="J99" s="157">
        <f>J137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617</v>
      </c>
      <c r="E100" s="156"/>
      <c r="F100" s="156"/>
      <c r="G100" s="156"/>
      <c r="H100" s="156"/>
      <c r="I100" s="156"/>
      <c r="J100" s="157">
        <f>J154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105</v>
      </c>
      <c r="E101" s="156"/>
      <c r="F101" s="156"/>
      <c r="G101" s="156"/>
      <c r="H101" s="156"/>
      <c r="I101" s="156"/>
      <c r="J101" s="157">
        <f>J239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618</v>
      </c>
      <c r="E102" s="156"/>
      <c r="F102" s="156"/>
      <c r="G102" s="156"/>
      <c r="H102" s="156"/>
      <c r="I102" s="156"/>
      <c r="J102" s="157">
        <f>J240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619</v>
      </c>
      <c r="E103" s="156"/>
      <c r="F103" s="156"/>
      <c r="G103" s="156"/>
      <c r="H103" s="156"/>
      <c r="I103" s="156"/>
      <c r="J103" s="157">
        <f>J270</f>
        <v>0</v>
      </c>
      <c r="K103" s="154"/>
      <c r="L103" s="158"/>
    </row>
    <row r="104" spans="1:31" s="9" customFormat="1" ht="24.95" customHeight="1">
      <c r="B104" s="147"/>
      <c r="C104" s="148"/>
      <c r="D104" s="149" t="s">
        <v>108</v>
      </c>
      <c r="E104" s="150"/>
      <c r="F104" s="150"/>
      <c r="G104" s="150"/>
      <c r="H104" s="150"/>
      <c r="I104" s="150"/>
      <c r="J104" s="151">
        <f>J341</f>
        <v>0</v>
      </c>
      <c r="K104" s="148"/>
      <c r="L104" s="152"/>
    </row>
    <row r="105" spans="1:31" s="10" customFormat="1" ht="19.899999999999999" customHeight="1">
      <c r="B105" s="153"/>
      <c r="C105" s="154"/>
      <c r="D105" s="155" t="s">
        <v>620</v>
      </c>
      <c r="E105" s="156"/>
      <c r="F105" s="156"/>
      <c r="G105" s="156"/>
      <c r="H105" s="156"/>
      <c r="I105" s="156"/>
      <c r="J105" s="157">
        <f>J342</f>
        <v>0</v>
      </c>
      <c r="K105" s="154"/>
      <c r="L105" s="158"/>
    </row>
    <row r="106" spans="1:31" s="9" customFormat="1" ht="24.95" customHeight="1">
      <c r="B106" s="147"/>
      <c r="C106" s="148"/>
      <c r="D106" s="149" t="s">
        <v>621</v>
      </c>
      <c r="E106" s="150"/>
      <c r="F106" s="150"/>
      <c r="G106" s="150"/>
      <c r="H106" s="150"/>
      <c r="I106" s="150"/>
      <c r="J106" s="151">
        <f>J351</f>
        <v>0</v>
      </c>
      <c r="K106" s="148"/>
      <c r="L106" s="152"/>
    </row>
    <row r="107" spans="1:31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31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3" t="s">
        <v>113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>
      <c r="A116" s="34"/>
      <c r="B116" s="35"/>
      <c r="C116" s="36"/>
      <c r="D116" s="36"/>
      <c r="E116" s="299" t="str">
        <f>E7</f>
        <v>Oprava mostu v km 20,624 na trati Hlubočky - Domašov</v>
      </c>
      <c r="F116" s="300"/>
      <c r="G116" s="300"/>
      <c r="H116" s="300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91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70" t="str">
        <f>E9</f>
        <v>SO 02 - Úprava železniční...</v>
      </c>
      <c r="F118" s="301"/>
      <c r="G118" s="301"/>
      <c r="H118" s="301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F12</f>
        <v xml:space="preserve"> </v>
      </c>
      <c r="G120" s="36"/>
      <c r="H120" s="36"/>
      <c r="I120" s="29" t="s">
        <v>22</v>
      </c>
      <c r="J120" s="66">
        <f>IF(J12="","",J12)</f>
        <v>0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2" customHeight="1">
      <c r="A122" s="34"/>
      <c r="B122" s="35"/>
      <c r="C122" s="29" t="s">
        <v>23</v>
      </c>
      <c r="D122" s="36"/>
      <c r="E122" s="36"/>
      <c r="F122" s="27" t="str">
        <f>E15</f>
        <v xml:space="preserve"> </v>
      </c>
      <c r="G122" s="36"/>
      <c r="H122" s="36"/>
      <c r="I122" s="29" t="s">
        <v>29</v>
      </c>
      <c r="J122" s="32" t="str">
        <f>E21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27</v>
      </c>
      <c r="D123" s="36"/>
      <c r="E123" s="36"/>
      <c r="F123" s="27" t="str">
        <f>IF(E18="","",E18)</f>
        <v>Vyplň údaj</v>
      </c>
      <c r="G123" s="36"/>
      <c r="H123" s="36"/>
      <c r="I123" s="29" t="s">
        <v>31</v>
      </c>
      <c r="J123" s="32" t="str">
        <f>E24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59"/>
      <c r="B125" s="160"/>
      <c r="C125" s="161" t="s">
        <v>114</v>
      </c>
      <c r="D125" s="162" t="s">
        <v>58</v>
      </c>
      <c r="E125" s="162" t="s">
        <v>54</v>
      </c>
      <c r="F125" s="162" t="s">
        <v>55</v>
      </c>
      <c r="G125" s="162" t="s">
        <v>115</v>
      </c>
      <c r="H125" s="162" t="s">
        <v>116</v>
      </c>
      <c r="I125" s="162" t="s">
        <v>117</v>
      </c>
      <c r="J125" s="163" t="s">
        <v>95</v>
      </c>
      <c r="K125" s="164" t="s">
        <v>118</v>
      </c>
      <c r="L125" s="165"/>
      <c r="M125" s="75" t="s">
        <v>1</v>
      </c>
      <c r="N125" s="76" t="s">
        <v>37</v>
      </c>
      <c r="O125" s="76" t="s">
        <v>119</v>
      </c>
      <c r="P125" s="76" t="s">
        <v>120</v>
      </c>
      <c r="Q125" s="76" t="s">
        <v>121</v>
      </c>
      <c r="R125" s="76" t="s">
        <v>122</v>
      </c>
      <c r="S125" s="76" t="s">
        <v>123</v>
      </c>
      <c r="T125" s="77" t="s">
        <v>124</v>
      </c>
      <c r="U125" s="159"/>
      <c r="V125" s="159"/>
      <c r="W125" s="159"/>
      <c r="X125" s="159"/>
      <c r="Y125" s="159"/>
      <c r="Z125" s="159"/>
      <c r="AA125" s="159"/>
      <c r="AB125" s="159"/>
      <c r="AC125" s="159"/>
      <c r="AD125" s="159"/>
      <c r="AE125" s="159"/>
    </row>
    <row r="126" spans="1:63" s="2" customFormat="1" ht="22.9" customHeight="1">
      <c r="A126" s="34"/>
      <c r="B126" s="35"/>
      <c r="C126" s="82" t="s">
        <v>125</v>
      </c>
      <c r="D126" s="36"/>
      <c r="E126" s="36"/>
      <c r="F126" s="36"/>
      <c r="G126" s="36"/>
      <c r="H126" s="36"/>
      <c r="I126" s="36"/>
      <c r="J126" s="166">
        <f>BK126</f>
        <v>0</v>
      </c>
      <c r="K126" s="36"/>
      <c r="L126" s="39"/>
      <c r="M126" s="78"/>
      <c r="N126" s="167"/>
      <c r="O126" s="79"/>
      <c r="P126" s="168">
        <f>P127+P341+P351</f>
        <v>0</v>
      </c>
      <c r="Q126" s="79"/>
      <c r="R126" s="168">
        <f>R127+R341+R351</f>
        <v>0</v>
      </c>
      <c r="S126" s="79"/>
      <c r="T126" s="169">
        <f>T127+T341+T351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72</v>
      </c>
      <c r="AU126" s="17" t="s">
        <v>97</v>
      </c>
      <c r="BK126" s="170">
        <f>BK127+BK341+BK351</f>
        <v>0</v>
      </c>
    </row>
    <row r="127" spans="1:63" s="12" customFormat="1" ht="25.9" customHeight="1">
      <c r="B127" s="171"/>
      <c r="C127" s="172"/>
      <c r="D127" s="173" t="s">
        <v>72</v>
      </c>
      <c r="E127" s="174" t="s">
        <v>126</v>
      </c>
      <c r="F127" s="174" t="s">
        <v>127</v>
      </c>
      <c r="G127" s="172"/>
      <c r="H127" s="172"/>
      <c r="I127" s="175"/>
      <c r="J127" s="176">
        <f>BK127</f>
        <v>0</v>
      </c>
      <c r="K127" s="172"/>
      <c r="L127" s="177"/>
      <c r="M127" s="178"/>
      <c r="N127" s="179"/>
      <c r="O127" s="179"/>
      <c r="P127" s="180">
        <f>P128+P137+P154+P239+P240+P270</f>
        <v>0</v>
      </c>
      <c r="Q127" s="179"/>
      <c r="R127" s="180">
        <f>R128+R137+R154+R239+R240+R270</f>
        <v>0</v>
      </c>
      <c r="S127" s="179"/>
      <c r="T127" s="181">
        <f>T128+T137+T154+T239+T240+T270</f>
        <v>0</v>
      </c>
      <c r="AR127" s="182" t="s">
        <v>81</v>
      </c>
      <c r="AT127" s="183" t="s">
        <v>72</v>
      </c>
      <c r="AU127" s="183" t="s">
        <v>73</v>
      </c>
      <c r="AY127" s="182" t="s">
        <v>128</v>
      </c>
      <c r="BK127" s="184">
        <f>BK128+BK137+BK154+BK239+BK240+BK270</f>
        <v>0</v>
      </c>
    </row>
    <row r="128" spans="1:63" s="12" customFormat="1" ht="22.9" customHeight="1">
      <c r="B128" s="171"/>
      <c r="C128" s="172"/>
      <c r="D128" s="173" t="s">
        <v>72</v>
      </c>
      <c r="E128" s="185" t="s">
        <v>157</v>
      </c>
      <c r="F128" s="185" t="s">
        <v>325</v>
      </c>
      <c r="G128" s="172"/>
      <c r="H128" s="172"/>
      <c r="I128" s="175"/>
      <c r="J128" s="186">
        <f>BK128</f>
        <v>0</v>
      </c>
      <c r="K128" s="172"/>
      <c r="L128" s="177"/>
      <c r="M128" s="178"/>
      <c r="N128" s="179"/>
      <c r="O128" s="179"/>
      <c r="P128" s="180">
        <f>SUM(P129:P136)</f>
        <v>0</v>
      </c>
      <c r="Q128" s="179"/>
      <c r="R128" s="180">
        <f>SUM(R129:R136)</f>
        <v>0</v>
      </c>
      <c r="S128" s="179"/>
      <c r="T128" s="181">
        <f>SUM(T129:T136)</f>
        <v>0</v>
      </c>
      <c r="AR128" s="182" t="s">
        <v>81</v>
      </c>
      <c r="AT128" s="183" t="s">
        <v>72</v>
      </c>
      <c r="AU128" s="183" t="s">
        <v>81</v>
      </c>
      <c r="AY128" s="182" t="s">
        <v>128</v>
      </c>
      <c r="BK128" s="184">
        <f>SUM(BK129:BK136)</f>
        <v>0</v>
      </c>
    </row>
    <row r="129" spans="1:65" s="2" customFormat="1" ht="14.45" customHeight="1">
      <c r="A129" s="34"/>
      <c r="B129" s="35"/>
      <c r="C129" s="187" t="s">
        <v>81</v>
      </c>
      <c r="D129" s="187" t="s">
        <v>130</v>
      </c>
      <c r="E129" s="188" t="s">
        <v>622</v>
      </c>
      <c r="F129" s="189" t="s">
        <v>623</v>
      </c>
      <c r="G129" s="190" t="s">
        <v>141</v>
      </c>
      <c r="H129" s="191">
        <v>89</v>
      </c>
      <c r="I129" s="192"/>
      <c r="J129" s="193">
        <f>ROUND(I129*H129,2)</f>
        <v>0</v>
      </c>
      <c r="K129" s="194"/>
      <c r="L129" s="39"/>
      <c r="M129" s="195" t="s">
        <v>1</v>
      </c>
      <c r="N129" s="196" t="s">
        <v>38</v>
      </c>
      <c r="O129" s="71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9" t="s">
        <v>134</v>
      </c>
      <c r="AT129" s="199" t="s">
        <v>130</v>
      </c>
      <c r="AU129" s="199" t="s">
        <v>83</v>
      </c>
      <c r="AY129" s="17" t="s">
        <v>128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7" t="s">
        <v>81</v>
      </c>
      <c r="BK129" s="200">
        <f>ROUND(I129*H129,2)</f>
        <v>0</v>
      </c>
      <c r="BL129" s="17" t="s">
        <v>134</v>
      </c>
      <c r="BM129" s="199" t="s">
        <v>83</v>
      </c>
    </row>
    <row r="130" spans="1:65" s="13" customFormat="1" ht="11.25">
      <c r="B130" s="201"/>
      <c r="C130" s="202"/>
      <c r="D130" s="203" t="s">
        <v>135</v>
      </c>
      <c r="E130" s="204" t="s">
        <v>1</v>
      </c>
      <c r="F130" s="205" t="s">
        <v>624</v>
      </c>
      <c r="G130" s="202"/>
      <c r="H130" s="204" t="s">
        <v>1</v>
      </c>
      <c r="I130" s="206"/>
      <c r="J130" s="202"/>
      <c r="K130" s="202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135</v>
      </c>
      <c r="AU130" s="211" t="s">
        <v>83</v>
      </c>
      <c r="AV130" s="13" t="s">
        <v>81</v>
      </c>
      <c r="AW130" s="13" t="s">
        <v>30</v>
      </c>
      <c r="AX130" s="13" t="s">
        <v>73</v>
      </c>
      <c r="AY130" s="211" t="s">
        <v>128</v>
      </c>
    </row>
    <row r="131" spans="1:65" s="14" customFormat="1" ht="11.25">
      <c r="B131" s="212"/>
      <c r="C131" s="213"/>
      <c r="D131" s="203" t="s">
        <v>135</v>
      </c>
      <c r="E131" s="214" t="s">
        <v>1</v>
      </c>
      <c r="F131" s="215" t="s">
        <v>413</v>
      </c>
      <c r="G131" s="213"/>
      <c r="H131" s="216">
        <v>89</v>
      </c>
      <c r="I131" s="217"/>
      <c r="J131" s="213"/>
      <c r="K131" s="213"/>
      <c r="L131" s="218"/>
      <c r="M131" s="219"/>
      <c r="N131" s="220"/>
      <c r="O131" s="220"/>
      <c r="P131" s="220"/>
      <c r="Q131" s="220"/>
      <c r="R131" s="220"/>
      <c r="S131" s="220"/>
      <c r="T131" s="221"/>
      <c r="AT131" s="222" t="s">
        <v>135</v>
      </c>
      <c r="AU131" s="222" t="s">
        <v>83</v>
      </c>
      <c r="AV131" s="14" t="s">
        <v>83</v>
      </c>
      <c r="AW131" s="14" t="s">
        <v>30</v>
      </c>
      <c r="AX131" s="14" t="s">
        <v>73</v>
      </c>
      <c r="AY131" s="222" t="s">
        <v>128</v>
      </c>
    </row>
    <row r="132" spans="1:65" s="15" customFormat="1" ht="11.25">
      <c r="B132" s="223"/>
      <c r="C132" s="224"/>
      <c r="D132" s="203" t="s">
        <v>135</v>
      </c>
      <c r="E132" s="225" t="s">
        <v>1</v>
      </c>
      <c r="F132" s="226" t="s">
        <v>138</v>
      </c>
      <c r="G132" s="224"/>
      <c r="H132" s="227">
        <v>89</v>
      </c>
      <c r="I132" s="228"/>
      <c r="J132" s="224"/>
      <c r="K132" s="224"/>
      <c r="L132" s="229"/>
      <c r="M132" s="230"/>
      <c r="N132" s="231"/>
      <c r="O132" s="231"/>
      <c r="P132" s="231"/>
      <c r="Q132" s="231"/>
      <c r="R132" s="231"/>
      <c r="S132" s="231"/>
      <c r="T132" s="232"/>
      <c r="AT132" s="233" t="s">
        <v>135</v>
      </c>
      <c r="AU132" s="233" t="s">
        <v>83</v>
      </c>
      <c r="AV132" s="15" t="s">
        <v>134</v>
      </c>
      <c r="AW132" s="15" t="s">
        <v>30</v>
      </c>
      <c r="AX132" s="15" t="s">
        <v>81</v>
      </c>
      <c r="AY132" s="233" t="s">
        <v>128</v>
      </c>
    </row>
    <row r="133" spans="1:65" s="2" customFormat="1" ht="14.45" customHeight="1">
      <c r="A133" s="34"/>
      <c r="B133" s="35"/>
      <c r="C133" s="187" t="s">
        <v>83</v>
      </c>
      <c r="D133" s="187" t="s">
        <v>130</v>
      </c>
      <c r="E133" s="188" t="s">
        <v>625</v>
      </c>
      <c r="F133" s="189" t="s">
        <v>626</v>
      </c>
      <c r="G133" s="190" t="s">
        <v>133</v>
      </c>
      <c r="H133" s="191">
        <v>588</v>
      </c>
      <c r="I133" s="192"/>
      <c r="J133" s="193">
        <f>ROUND(I133*H133,2)</f>
        <v>0</v>
      </c>
      <c r="K133" s="194"/>
      <c r="L133" s="39"/>
      <c r="M133" s="195" t="s">
        <v>1</v>
      </c>
      <c r="N133" s="196" t="s">
        <v>38</v>
      </c>
      <c r="O133" s="71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134</v>
      </c>
      <c r="AT133" s="199" t="s">
        <v>130</v>
      </c>
      <c r="AU133" s="199" t="s">
        <v>83</v>
      </c>
      <c r="AY133" s="17" t="s">
        <v>128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7" t="s">
        <v>81</v>
      </c>
      <c r="BK133" s="200">
        <f>ROUND(I133*H133,2)</f>
        <v>0</v>
      </c>
      <c r="BL133" s="17" t="s">
        <v>134</v>
      </c>
      <c r="BM133" s="199" t="s">
        <v>134</v>
      </c>
    </row>
    <row r="134" spans="1:65" s="13" customFormat="1" ht="11.25">
      <c r="B134" s="201"/>
      <c r="C134" s="202"/>
      <c r="D134" s="203" t="s">
        <v>135</v>
      </c>
      <c r="E134" s="204" t="s">
        <v>1</v>
      </c>
      <c r="F134" s="205" t="s">
        <v>627</v>
      </c>
      <c r="G134" s="202"/>
      <c r="H134" s="204" t="s">
        <v>1</v>
      </c>
      <c r="I134" s="206"/>
      <c r="J134" s="202"/>
      <c r="K134" s="202"/>
      <c r="L134" s="207"/>
      <c r="M134" s="208"/>
      <c r="N134" s="209"/>
      <c r="O134" s="209"/>
      <c r="P134" s="209"/>
      <c r="Q134" s="209"/>
      <c r="R134" s="209"/>
      <c r="S134" s="209"/>
      <c r="T134" s="210"/>
      <c r="AT134" s="211" t="s">
        <v>135</v>
      </c>
      <c r="AU134" s="211" t="s">
        <v>83</v>
      </c>
      <c r="AV134" s="13" t="s">
        <v>81</v>
      </c>
      <c r="AW134" s="13" t="s">
        <v>30</v>
      </c>
      <c r="AX134" s="13" t="s">
        <v>73</v>
      </c>
      <c r="AY134" s="211" t="s">
        <v>128</v>
      </c>
    </row>
    <row r="135" spans="1:65" s="14" customFormat="1" ht="11.25">
      <c r="B135" s="212"/>
      <c r="C135" s="213"/>
      <c r="D135" s="203" t="s">
        <v>135</v>
      </c>
      <c r="E135" s="214" t="s">
        <v>1</v>
      </c>
      <c r="F135" s="215" t="s">
        <v>628</v>
      </c>
      <c r="G135" s="213"/>
      <c r="H135" s="216">
        <v>588</v>
      </c>
      <c r="I135" s="217"/>
      <c r="J135" s="213"/>
      <c r="K135" s="213"/>
      <c r="L135" s="218"/>
      <c r="M135" s="219"/>
      <c r="N135" s="220"/>
      <c r="O135" s="220"/>
      <c r="P135" s="220"/>
      <c r="Q135" s="220"/>
      <c r="R135" s="220"/>
      <c r="S135" s="220"/>
      <c r="T135" s="221"/>
      <c r="AT135" s="222" t="s">
        <v>135</v>
      </c>
      <c r="AU135" s="222" t="s">
        <v>83</v>
      </c>
      <c r="AV135" s="14" t="s">
        <v>83</v>
      </c>
      <c r="AW135" s="14" t="s">
        <v>30</v>
      </c>
      <c r="AX135" s="14" t="s">
        <v>73</v>
      </c>
      <c r="AY135" s="222" t="s">
        <v>128</v>
      </c>
    </row>
    <row r="136" spans="1:65" s="15" customFormat="1" ht="11.25">
      <c r="B136" s="223"/>
      <c r="C136" s="224"/>
      <c r="D136" s="203" t="s">
        <v>135</v>
      </c>
      <c r="E136" s="225" t="s">
        <v>1</v>
      </c>
      <c r="F136" s="226" t="s">
        <v>138</v>
      </c>
      <c r="G136" s="224"/>
      <c r="H136" s="227">
        <v>588</v>
      </c>
      <c r="I136" s="228"/>
      <c r="J136" s="224"/>
      <c r="K136" s="224"/>
      <c r="L136" s="229"/>
      <c r="M136" s="230"/>
      <c r="N136" s="231"/>
      <c r="O136" s="231"/>
      <c r="P136" s="231"/>
      <c r="Q136" s="231"/>
      <c r="R136" s="231"/>
      <c r="S136" s="231"/>
      <c r="T136" s="232"/>
      <c r="AT136" s="233" t="s">
        <v>135</v>
      </c>
      <c r="AU136" s="233" t="s">
        <v>83</v>
      </c>
      <c r="AV136" s="15" t="s">
        <v>134</v>
      </c>
      <c r="AW136" s="15" t="s">
        <v>30</v>
      </c>
      <c r="AX136" s="15" t="s">
        <v>81</v>
      </c>
      <c r="AY136" s="233" t="s">
        <v>128</v>
      </c>
    </row>
    <row r="137" spans="1:65" s="12" customFormat="1" ht="22.9" customHeight="1">
      <c r="B137" s="171"/>
      <c r="C137" s="172"/>
      <c r="D137" s="173" t="s">
        <v>72</v>
      </c>
      <c r="E137" s="185" t="s">
        <v>433</v>
      </c>
      <c r="F137" s="185" t="s">
        <v>629</v>
      </c>
      <c r="G137" s="172"/>
      <c r="H137" s="172"/>
      <c r="I137" s="175"/>
      <c r="J137" s="186">
        <f>BK137</f>
        <v>0</v>
      </c>
      <c r="K137" s="172"/>
      <c r="L137" s="177"/>
      <c r="M137" s="178"/>
      <c r="N137" s="179"/>
      <c r="O137" s="179"/>
      <c r="P137" s="180">
        <f>SUM(P138:P153)</f>
        <v>0</v>
      </c>
      <c r="Q137" s="179"/>
      <c r="R137" s="180">
        <f>SUM(R138:R153)</f>
        <v>0</v>
      </c>
      <c r="S137" s="179"/>
      <c r="T137" s="181">
        <f>SUM(T138:T153)</f>
        <v>0</v>
      </c>
      <c r="AR137" s="182" t="s">
        <v>81</v>
      </c>
      <c r="AT137" s="183" t="s">
        <v>72</v>
      </c>
      <c r="AU137" s="183" t="s">
        <v>81</v>
      </c>
      <c r="AY137" s="182" t="s">
        <v>128</v>
      </c>
      <c r="BK137" s="184">
        <f>SUM(BK138:BK153)</f>
        <v>0</v>
      </c>
    </row>
    <row r="138" spans="1:65" s="2" customFormat="1" ht="14.45" customHeight="1">
      <c r="A138" s="34"/>
      <c r="B138" s="35"/>
      <c r="C138" s="187" t="s">
        <v>144</v>
      </c>
      <c r="D138" s="187" t="s">
        <v>130</v>
      </c>
      <c r="E138" s="188" t="s">
        <v>630</v>
      </c>
      <c r="F138" s="189" t="s">
        <v>631</v>
      </c>
      <c r="G138" s="190" t="s">
        <v>141</v>
      </c>
      <c r="H138" s="191">
        <v>166</v>
      </c>
      <c r="I138" s="192"/>
      <c r="J138" s="193">
        <f>ROUND(I138*H138,2)</f>
        <v>0</v>
      </c>
      <c r="K138" s="194"/>
      <c r="L138" s="39"/>
      <c r="M138" s="195" t="s">
        <v>1</v>
      </c>
      <c r="N138" s="196" t="s">
        <v>38</v>
      </c>
      <c r="O138" s="71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134</v>
      </c>
      <c r="AT138" s="199" t="s">
        <v>130</v>
      </c>
      <c r="AU138" s="199" t="s">
        <v>83</v>
      </c>
      <c r="AY138" s="17" t="s">
        <v>128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7" t="s">
        <v>81</v>
      </c>
      <c r="BK138" s="200">
        <f>ROUND(I138*H138,2)</f>
        <v>0</v>
      </c>
      <c r="BL138" s="17" t="s">
        <v>134</v>
      </c>
      <c r="BM138" s="199" t="s">
        <v>147</v>
      </c>
    </row>
    <row r="139" spans="1:65" s="13" customFormat="1" ht="11.25">
      <c r="B139" s="201"/>
      <c r="C139" s="202"/>
      <c r="D139" s="203" t="s">
        <v>135</v>
      </c>
      <c r="E139" s="204" t="s">
        <v>1</v>
      </c>
      <c r="F139" s="205" t="s">
        <v>632</v>
      </c>
      <c r="G139" s="202"/>
      <c r="H139" s="204" t="s">
        <v>1</v>
      </c>
      <c r="I139" s="206"/>
      <c r="J139" s="202"/>
      <c r="K139" s="202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135</v>
      </c>
      <c r="AU139" s="211" t="s">
        <v>83</v>
      </c>
      <c r="AV139" s="13" t="s">
        <v>81</v>
      </c>
      <c r="AW139" s="13" t="s">
        <v>30</v>
      </c>
      <c r="AX139" s="13" t="s">
        <v>73</v>
      </c>
      <c r="AY139" s="211" t="s">
        <v>128</v>
      </c>
    </row>
    <row r="140" spans="1:65" s="14" customFormat="1" ht="11.25">
      <c r="B140" s="212"/>
      <c r="C140" s="213"/>
      <c r="D140" s="203" t="s">
        <v>135</v>
      </c>
      <c r="E140" s="214" t="s">
        <v>1</v>
      </c>
      <c r="F140" s="215" t="s">
        <v>594</v>
      </c>
      <c r="G140" s="213"/>
      <c r="H140" s="216">
        <v>166</v>
      </c>
      <c r="I140" s="217"/>
      <c r="J140" s="213"/>
      <c r="K140" s="213"/>
      <c r="L140" s="218"/>
      <c r="M140" s="219"/>
      <c r="N140" s="220"/>
      <c r="O140" s="220"/>
      <c r="P140" s="220"/>
      <c r="Q140" s="220"/>
      <c r="R140" s="220"/>
      <c r="S140" s="220"/>
      <c r="T140" s="221"/>
      <c r="AT140" s="222" t="s">
        <v>135</v>
      </c>
      <c r="AU140" s="222" t="s">
        <v>83</v>
      </c>
      <c r="AV140" s="14" t="s">
        <v>83</v>
      </c>
      <c r="AW140" s="14" t="s">
        <v>30</v>
      </c>
      <c r="AX140" s="14" t="s">
        <v>73</v>
      </c>
      <c r="AY140" s="222" t="s">
        <v>128</v>
      </c>
    </row>
    <row r="141" spans="1:65" s="15" customFormat="1" ht="11.25">
      <c r="B141" s="223"/>
      <c r="C141" s="224"/>
      <c r="D141" s="203" t="s">
        <v>135</v>
      </c>
      <c r="E141" s="225" t="s">
        <v>1</v>
      </c>
      <c r="F141" s="226" t="s">
        <v>138</v>
      </c>
      <c r="G141" s="224"/>
      <c r="H141" s="227">
        <v>166</v>
      </c>
      <c r="I141" s="228"/>
      <c r="J141" s="224"/>
      <c r="K141" s="224"/>
      <c r="L141" s="229"/>
      <c r="M141" s="230"/>
      <c r="N141" s="231"/>
      <c r="O141" s="231"/>
      <c r="P141" s="231"/>
      <c r="Q141" s="231"/>
      <c r="R141" s="231"/>
      <c r="S141" s="231"/>
      <c r="T141" s="232"/>
      <c r="AT141" s="233" t="s">
        <v>135</v>
      </c>
      <c r="AU141" s="233" t="s">
        <v>83</v>
      </c>
      <c r="AV141" s="15" t="s">
        <v>134</v>
      </c>
      <c r="AW141" s="15" t="s">
        <v>30</v>
      </c>
      <c r="AX141" s="15" t="s">
        <v>81</v>
      </c>
      <c r="AY141" s="233" t="s">
        <v>128</v>
      </c>
    </row>
    <row r="142" spans="1:65" s="2" customFormat="1" ht="14.45" customHeight="1">
      <c r="A142" s="34"/>
      <c r="B142" s="35"/>
      <c r="C142" s="187" t="s">
        <v>134</v>
      </c>
      <c r="D142" s="187" t="s">
        <v>130</v>
      </c>
      <c r="E142" s="188" t="s">
        <v>633</v>
      </c>
      <c r="F142" s="189" t="s">
        <v>634</v>
      </c>
      <c r="G142" s="190" t="s">
        <v>141</v>
      </c>
      <c r="H142" s="191">
        <v>17</v>
      </c>
      <c r="I142" s="192"/>
      <c r="J142" s="193">
        <f>ROUND(I142*H142,2)</f>
        <v>0</v>
      </c>
      <c r="K142" s="194"/>
      <c r="L142" s="39"/>
      <c r="M142" s="195" t="s">
        <v>1</v>
      </c>
      <c r="N142" s="196" t="s">
        <v>38</v>
      </c>
      <c r="O142" s="71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134</v>
      </c>
      <c r="AT142" s="199" t="s">
        <v>130</v>
      </c>
      <c r="AU142" s="199" t="s">
        <v>83</v>
      </c>
      <c r="AY142" s="17" t="s">
        <v>128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7" t="s">
        <v>81</v>
      </c>
      <c r="BK142" s="200">
        <f>ROUND(I142*H142,2)</f>
        <v>0</v>
      </c>
      <c r="BL142" s="17" t="s">
        <v>134</v>
      </c>
      <c r="BM142" s="199" t="s">
        <v>152</v>
      </c>
    </row>
    <row r="143" spans="1:65" s="13" customFormat="1" ht="11.25">
      <c r="B143" s="201"/>
      <c r="C143" s="202"/>
      <c r="D143" s="203" t="s">
        <v>135</v>
      </c>
      <c r="E143" s="204" t="s">
        <v>1</v>
      </c>
      <c r="F143" s="205" t="s">
        <v>635</v>
      </c>
      <c r="G143" s="202"/>
      <c r="H143" s="204" t="s">
        <v>1</v>
      </c>
      <c r="I143" s="206"/>
      <c r="J143" s="202"/>
      <c r="K143" s="202"/>
      <c r="L143" s="207"/>
      <c r="M143" s="208"/>
      <c r="N143" s="209"/>
      <c r="O143" s="209"/>
      <c r="P143" s="209"/>
      <c r="Q143" s="209"/>
      <c r="R143" s="209"/>
      <c r="S143" s="209"/>
      <c r="T143" s="210"/>
      <c r="AT143" s="211" t="s">
        <v>135</v>
      </c>
      <c r="AU143" s="211" t="s">
        <v>83</v>
      </c>
      <c r="AV143" s="13" t="s">
        <v>81</v>
      </c>
      <c r="AW143" s="13" t="s">
        <v>30</v>
      </c>
      <c r="AX143" s="13" t="s">
        <v>73</v>
      </c>
      <c r="AY143" s="211" t="s">
        <v>128</v>
      </c>
    </row>
    <row r="144" spans="1:65" s="13" customFormat="1" ht="11.25">
      <c r="B144" s="201"/>
      <c r="C144" s="202"/>
      <c r="D144" s="203" t="s">
        <v>135</v>
      </c>
      <c r="E144" s="204" t="s">
        <v>1</v>
      </c>
      <c r="F144" s="205" t="s">
        <v>636</v>
      </c>
      <c r="G144" s="202"/>
      <c r="H144" s="204" t="s">
        <v>1</v>
      </c>
      <c r="I144" s="206"/>
      <c r="J144" s="202"/>
      <c r="K144" s="202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135</v>
      </c>
      <c r="AU144" s="211" t="s">
        <v>83</v>
      </c>
      <c r="AV144" s="13" t="s">
        <v>81</v>
      </c>
      <c r="AW144" s="13" t="s">
        <v>30</v>
      </c>
      <c r="AX144" s="13" t="s">
        <v>73</v>
      </c>
      <c r="AY144" s="211" t="s">
        <v>128</v>
      </c>
    </row>
    <row r="145" spans="1:65" s="14" customFormat="1" ht="11.25">
      <c r="B145" s="212"/>
      <c r="C145" s="213"/>
      <c r="D145" s="203" t="s">
        <v>135</v>
      </c>
      <c r="E145" s="214" t="s">
        <v>1</v>
      </c>
      <c r="F145" s="215" t="s">
        <v>637</v>
      </c>
      <c r="G145" s="213"/>
      <c r="H145" s="216">
        <v>17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1"/>
      <c r="AT145" s="222" t="s">
        <v>135</v>
      </c>
      <c r="AU145" s="222" t="s">
        <v>83</v>
      </c>
      <c r="AV145" s="14" t="s">
        <v>83</v>
      </c>
      <c r="AW145" s="14" t="s">
        <v>30</v>
      </c>
      <c r="AX145" s="14" t="s">
        <v>73</v>
      </c>
      <c r="AY145" s="222" t="s">
        <v>128</v>
      </c>
    </row>
    <row r="146" spans="1:65" s="15" customFormat="1" ht="11.25">
      <c r="B146" s="223"/>
      <c r="C146" s="224"/>
      <c r="D146" s="203" t="s">
        <v>135</v>
      </c>
      <c r="E146" s="225" t="s">
        <v>1</v>
      </c>
      <c r="F146" s="226" t="s">
        <v>138</v>
      </c>
      <c r="G146" s="224"/>
      <c r="H146" s="227">
        <v>17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AT146" s="233" t="s">
        <v>135</v>
      </c>
      <c r="AU146" s="233" t="s">
        <v>83</v>
      </c>
      <c r="AV146" s="15" t="s">
        <v>134</v>
      </c>
      <c r="AW146" s="15" t="s">
        <v>30</v>
      </c>
      <c r="AX146" s="15" t="s">
        <v>81</v>
      </c>
      <c r="AY146" s="233" t="s">
        <v>128</v>
      </c>
    </row>
    <row r="147" spans="1:65" s="2" customFormat="1" ht="14.45" customHeight="1">
      <c r="A147" s="34"/>
      <c r="B147" s="35"/>
      <c r="C147" s="234" t="s">
        <v>157</v>
      </c>
      <c r="D147" s="234" t="s">
        <v>193</v>
      </c>
      <c r="E147" s="235" t="s">
        <v>638</v>
      </c>
      <c r="F147" s="236" t="s">
        <v>639</v>
      </c>
      <c r="G147" s="237" t="s">
        <v>180</v>
      </c>
      <c r="H147" s="238">
        <v>384.3</v>
      </c>
      <c r="I147" s="239"/>
      <c r="J147" s="240">
        <f>ROUND(I147*H147,2)</f>
        <v>0</v>
      </c>
      <c r="K147" s="241"/>
      <c r="L147" s="242"/>
      <c r="M147" s="243" t="s">
        <v>1</v>
      </c>
      <c r="N147" s="244" t="s">
        <v>38</v>
      </c>
      <c r="O147" s="71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152</v>
      </c>
      <c r="AT147" s="199" t="s">
        <v>193</v>
      </c>
      <c r="AU147" s="199" t="s">
        <v>83</v>
      </c>
      <c r="AY147" s="17" t="s">
        <v>128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7" t="s">
        <v>81</v>
      </c>
      <c r="BK147" s="200">
        <f>ROUND(I147*H147,2)</f>
        <v>0</v>
      </c>
      <c r="BL147" s="17" t="s">
        <v>134</v>
      </c>
      <c r="BM147" s="199" t="s">
        <v>160</v>
      </c>
    </row>
    <row r="148" spans="1:65" s="13" customFormat="1" ht="11.25">
      <c r="B148" s="201"/>
      <c r="C148" s="202"/>
      <c r="D148" s="203" t="s">
        <v>135</v>
      </c>
      <c r="E148" s="204" t="s">
        <v>1</v>
      </c>
      <c r="F148" s="205" t="s">
        <v>640</v>
      </c>
      <c r="G148" s="202"/>
      <c r="H148" s="204" t="s">
        <v>1</v>
      </c>
      <c r="I148" s="206"/>
      <c r="J148" s="202"/>
      <c r="K148" s="202"/>
      <c r="L148" s="207"/>
      <c r="M148" s="208"/>
      <c r="N148" s="209"/>
      <c r="O148" s="209"/>
      <c r="P148" s="209"/>
      <c r="Q148" s="209"/>
      <c r="R148" s="209"/>
      <c r="S148" s="209"/>
      <c r="T148" s="210"/>
      <c r="AT148" s="211" t="s">
        <v>135</v>
      </c>
      <c r="AU148" s="211" t="s">
        <v>83</v>
      </c>
      <c r="AV148" s="13" t="s">
        <v>81</v>
      </c>
      <c r="AW148" s="13" t="s">
        <v>30</v>
      </c>
      <c r="AX148" s="13" t="s">
        <v>73</v>
      </c>
      <c r="AY148" s="211" t="s">
        <v>128</v>
      </c>
    </row>
    <row r="149" spans="1:65" s="14" customFormat="1" ht="11.25">
      <c r="B149" s="212"/>
      <c r="C149" s="213"/>
      <c r="D149" s="203" t="s">
        <v>135</v>
      </c>
      <c r="E149" s="214" t="s">
        <v>1</v>
      </c>
      <c r="F149" s="215" t="s">
        <v>641</v>
      </c>
      <c r="G149" s="213"/>
      <c r="H149" s="216">
        <v>348.6</v>
      </c>
      <c r="I149" s="217"/>
      <c r="J149" s="213"/>
      <c r="K149" s="213"/>
      <c r="L149" s="218"/>
      <c r="M149" s="219"/>
      <c r="N149" s="220"/>
      <c r="O149" s="220"/>
      <c r="P149" s="220"/>
      <c r="Q149" s="220"/>
      <c r="R149" s="220"/>
      <c r="S149" s="220"/>
      <c r="T149" s="221"/>
      <c r="AT149" s="222" t="s">
        <v>135</v>
      </c>
      <c r="AU149" s="222" t="s">
        <v>83</v>
      </c>
      <c r="AV149" s="14" t="s">
        <v>83</v>
      </c>
      <c r="AW149" s="14" t="s">
        <v>30</v>
      </c>
      <c r="AX149" s="14" t="s">
        <v>73</v>
      </c>
      <c r="AY149" s="222" t="s">
        <v>128</v>
      </c>
    </row>
    <row r="150" spans="1:65" s="13" customFormat="1" ht="11.25">
      <c r="B150" s="201"/>
      <c r="C150" s="202"/>
      <c r="D150" s="203" t="s">
        <v>135</v>
      </c>
      <c r="E150" s="204" t="s">
        <v>1</v>
      </c>
      <c r="F150" s="205" t="s">
        <v>635</v>
      </c>
      <c r="G150" s="202"/>
      <c r="H150" s="204" t="s">
        <v>1</v>
      </c>
      <c r="I150" s="206"/>
      <c r="J150" s="202"/>
      <c r="K150" s="202"/>
      <c r="L150" s="207"/>
      <c r="M150" s="208"/>
      <c r="N150" s="209"/>
      <c r="O150" s="209"/>
      <c r="P150" s="209"/>
      <c r="Q150" s="209"/>
      <c r="R150" s="209"/>
      <c r="S150" s="209"/>
      <c r="T150" s="210"/>
      <c r="AT150" s="211" t="s">
        <v>135</v>
      </c>
      <c r="AU150" s="211" t="s">
        <v>83</v>
      </c>
      <c r="AV150" s="13" t="s">
        <v>81</v>
      </c>
      <c r="AW150" s="13" t="s">
        <v>30</v>
      </c>
      <c r="AX150" s="13" t="s">
        <v>73</v>
      </c>
      <c r="AY150" s="211" t="s">
        <v>128</v>
      </c>
    </row>
    <row r="151" spans="1:65" s="13" customFormat="1" ht="11.25">
      <c r="B151" s="201"/>
      <c r="C151" s="202"/>
      <c r="D151" s="203" t="s">
        <v>135</v>
      </c>
      <c r="E151" s="204" t="s">
        <v>1</v>
      </c>
      <c r="F151" s="205" t="s">
        <v>636</v>
      </c>
      <c r="G151" s="202"/>
      <c r="H151" s="204" t="s">
        <v>1</v>
      </c>
      <c r="I151" s="206"/>
      <c r="J151" s="202"/>
      <c r="K151" s="202"/>
      <c r="L151" s="207"/>
      <c r="M151" s="208"/>
      <c r="N151" s="209"/>
      <c r="O151" s="209"/>
      <c r="P151" s="209"/>
      <c r="Q151" s="209"/>
      <c r="R151" s="209"/>
      <c r="S151" s="209"/>
      <c r="T151" s="210"/>
      <c r="AT151" s="211" t="s">
        <v>135</v>
      </c>
      <c r="AU151" s="211" t="s">
        <v>83</v>
      </c>
      <c r="AV151" s="13" t="s">
        <v>81</v>
      </c>
      <c r="AW151" s="13" t="s">
        <v>30</v>
      </c>
      <c r="AX151" s="13" t="s">
        <v>73</v>
      </c>
      <c r="AY151" s="211" t="s">
        <v>128</v>
      </c>
    </row>
    <row r="152" spans="1:65" s="14" customFormat="1" ht="11.25">
      <c r="B152" s="212"/>
      <c r="C152" s="213"/>
      <c r="D152" s="203" t="s">
        <v>135</v>
      </c>
      <c r="E152" s="214" t="s">
        <v>1</v>
      </c>
      <c r="F152" s="215" t="s">
        <v>642</v>
      </c>
      <c r="G152" s="213"/>
      <c r="H152" s="216">
        <v>35.700000000000003</v>
      </c>
      <c r="I152" s="217"/>
      <c r="J152" s="213"/>
      <c r="K152" s="213"/>
      <c r="L152" s="218"/>
      <c r="M152" s="219"/>
      <c r="N152" s="220"/>
      <c r="O152" s="220"/>
      <c r="P152" s="220"/>
      <c r="Q152" s="220"/>
      <c r="R152" s="220"/>
      <c r="S152" s="220"/>
      <c r="T152" s="221"/>
      <c r="AT152" s="222" t="s">
        <v>135</v>
      </c>
      <c r="AU152" s="222" t="s">
        <v>83</v>
      </c>
      <c r="AV152" s="14" t="s">
        <v>83</v>
      </c>
      <c r="AW152" s="14" t="s">
        <v>30</v>
      </c>
      <c r="AX152" s="14" t="s">
        <v>73</v>
      </c>
      <c r="AY152" s="222" t="s">
        <v>128</v>
      </c>
    </row>
    <row r="153" spans="1:65" s="15" customFormat="1" ht="11.25">
      <c r="B153" s="223"/>
      <c r="C153" s="224"/>
      <c r="D153" s="203" t="s">
        <v>135</v>
      </c>
      <c r="E153" s="225" t="s">
        <v>1</v>
      </c>
      <c r="F153" s="226" t="s">
        <v>138</v>
      </c>
      <c r="G153" s="224"/>
      <c r="H153" s="227">
        <v>384.3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AT153" s="233" t="s">
        <v>135</v>
      </c>
      <c r="AU153" s="233" t="s">
        <v>83</v>
      </c>
      <c r="AV153" s="15" t="s">
        <v>134</v>
      </c>
      <c r="AW153" s="15" t="s">
        <v>30</v>
      </c>
      <c r="AX153" s="15" t="s">
        <v>81</v>
      </c>
      <c r="AY153" s="233" t="s">
        <v>128</v>
      </c>
    </row>
    <row r="154" spans="1:65" s="12" customFormat="1" ht="22.9" customHeight="1">
      <c r="B154" s="171"/>
      <c r="C154" s="172"/>
      <c r="D154" s="173" t="s">
        <v>72</v>
      </c>
      <c r="E154" s="185" t="s">
        <v>270</v>
      </c>
      <c r="F154" s="185" t="s">
        <v>643</v>
      </c>
      <c r="G154" s="172"/>
      <c r="H154" s="172"/>
      <c r="I154" s="175"/>
      <c r="J154" s="186">
        <f>BK154</f>
        <v>0</v>
      </c>
      <c r="K154" s="172"/>
      <c r="L154" s="177"/>
      <c r="M154" s="178"/>
      <c r="N154" s="179"/>
      <c r="O154" s="179"/>
      <c r="P154" s="180">
        <f>SUM(P155:P238)</f>
        <v>0</v>
      </c>
      <c r="Q154" s="179"/>
      <c r="R154" s="180">
        <f>SUM(R155:R238)</f>
        <v>0</v>
      </c>
      <c r="S154" s="179"/>
      <c r="T154" s="181">
        <f>SUM(T155:T238)</f>
        <v>0</v>
      </c>
      <c r="AR154" s="182" t="s">
        <v>81</v>
      </c>
      <c r="AT154" s="183" t="s">
        <v>72</v>
      </c>
      <c r="AU154" s="183" t="s">
        <v>81</v>
      </c>
      <c r="AY154" s="182" t="s">
        <v>128</v>
      </c>
      <c r="BK154" s="184">
        <f>SUM(BK155:BK238)</f>
        <v>0</v>
      </c>
    </row>
    <row r="155" spans="1:65" s="2" customFormat="1" ht="14.45" customHeight="1">
      <c r="A155" s="34"/>
      <c r="B155" s="35"/>
      <c r="C155" s="187" t="s">
        <v>147</v>
      </c>
      <c r="D155" s="187" t="s">
        <v>130</v>
      </c>
      <c r="E155" s="188" t="s">
        <v>644</v>
      </c>
      <c r="F155" s="189" t="s">
        <v>645</v>
      </c>
      <c r="G155" s="190" t="s">
        <v>646</v>
      </c>
      <c r="H155" s="191">
        <v>0.21</v>
      </c>
      <c r="I155" s="192"/>
      <c r="J155" s="193">
        <f>ROUND(I155*H155,2)</f>
        <v>0</v>
      </c>
      <c r="K155" s="194"/>
      <c r="L155" s="39"/>
      <c r="M155" s="195" t="s">
        <v>1</v>
      </c>
      <c r="N155" s="196" t="s">
        <v>38</v>
      </c>
      <c r="O155" s="71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134</v>
      </c>
      <c r="AT155" s="199" t="s">
        <v>130</v>
      </c>
      <c r="AU155" s="199" t="s">
        <v>83</v>
      </c>
      <c r="AY155" s="17" t="s">
        <v>128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7" t="s">
        <v>81</v>
      </c>
      <c r="BK155" s="200">
        <f>ROUND(I155*H155,2)</f>
        <v>0</v>
      </c>
      <c r="BL155" s="17" t="s">
        <v>134</v>
      </c>
      <c r="BM155" s="199" t="s">
        <v>165</v>
      </c>
    </row>
    <row r="156" spans="1:65" s="13" customFormat="1" ht="11.25">
      <c r="B156" s="201"/>
      <c r="C156" s="202"/>
      <c r="D156" s="203" t="s">
        <v>135</v>
      </c>
      <c r="E156" s="204" t="s">
        <v>1</v>
      </c>
      <c r="F156" s="205" t="s">
        <v>647</v>
      </c>
      <c r="G156" s="202"/>
      <c r="H156" s="204" t="s">
        <v>1</v>
      </c>
      <c r="I156" s="206"/>
      <c r="J156" s="202"/>
      <c r="K156" s="202"/>
      <c r="L156" s="207"/>
      <c r="M156" s="208"/>
      <c r="N156" s="209"/>
      <c r="O156" s="209"/>
      <c r="P156" s="209"/>
      <c r="Q156" s="209"/>
      <c r="R156" s="209"/>
      <c r="S156" s="209"/>
      <c r="T156" s="210"/>
      <c r="AT156" s="211" t="s">
        <v>135</v>
      </c>
      <c r="AU156" s="211" t="s">
        <v>83</v>
      </c>
      <c r="AV156" s="13" t="s">
        <v>81</v>
      </c>
      <c r="AW156" s="13" t="s">
        <v>30</v>
      </c>
      <c r="AX156" s="13" t="s">
        <v>73</v>
      </c>
      <c r="AY156" s="211" t="s">
        <v>128</v>
      </c>
    </row>
    <row r="157" spans="1:65" s="14" customFormat="1" ht="11.25">
      <c r="B157" s="212"/>
      <c r="C157" s="213"/>
      <c r="D157" s="203" t="s">
        <v>135</v>
      </c>
      <c r="E157" s="214" t="s">
        <v>1</v>
      </c>
      <c r="F157" s="215" t="s">
        <v>648</v>
      </c>
      <c r="G157" s="213"/>
      <c r="H157" s="216">
        <v>0.105</v>
      </c>
      <c r="I157" s="217"/>
      <c r="J157" s="213"/>
      <c r="K157" s="213"/>
      <c r="L157" s="218"/>
      <c r="M157" s="219"/>
      <c r="N157" s="220"/>
      <c r="O157" s="220"/>
      <c r="P157" s="220"/>
      <c r="Q157" s="220"/>
      <c r="R157" s="220"/>
      <c r="S157" s="220"/>
      <c r="T157" s="221"/>
      <c r="AT157" s="222" t="s">
        <v>135</v>
      </c>
      <c r="AU157" s="222" t="s">
        <v>83</v>
      </c>
      <c r="AV157" s="14" t="s">
        <v>83</v>
      </c>
      <c r="AW157" s="14" t="s">
        <v>30</v>
      </c>
      <c r="AX157" s="14" t="s">
        <v>73</v>
      </c>
      <c r="AY157" s="222" t="s">
        <v>128</v>
      </c>
    </row>
    <row r="158" spans="1:65" s="13" customFormat="1" ht="11.25">
      <c r="B158" s="201"/>
      <c r="C158" s="202"/>
      <c r="D158" s="203" t="s">
        <v>135</v>
      </c>
      <c r="E158" s="204" t="s">
        <v>1</v>
      </c>
      <c r="F158" s="205" t="s">
        <v>635</v>
      </c>
      <c r="G158" s="202"/>
      <c r="H158" s="204" t="s">
        <v>1</v>
      </c>
      <c r="I158" s="206"/>
      <c r="J158" s="202"/>
      <c r="K158" s="202"/>
      <c r="L158" s="207"/>
      <c r="M158" s="208"/>
      <c r="N158" s="209"/>
      <c r="O158" s="209"/>
      <c r="P158" s="209"/>
      <c r="Q158" s="209"/>
      <c r="R158" s="209"/>
      <c r="S158" s="209"/>
      <c r="T158" s="210"/>
      <c r="AT158" s="211" t="s">
        <v>135</v>
      </c>
      <c r="AU158" s="211" t="s">
        <v>83</v>
      </c>
      <c r="AV158" s="13" t="s">
        <v>81</v>
      </c>
      <c r="AW158" s="13" t="s">
        <v>30</v>
      </c>
      <c r="AX158" s="13" t="s">
        <v>73</v>
      </c>
      <c r="AY158" s="211" t="s">
        <v>128</v>
      </c>
    </row>
    <row r="159" spans="1:65" s="13" customFormat="1" ht="11.25">
      <c r="B159" s="201"/>
      <c r="C159" s="202"/>
      <c r="D159" s="203" t="s">
        <v>135</v>
      </c>
      <c r="E159" s="204" t="s">
        <v>1</v>
      </c>
      <c r="F159" s="205" t="s">
        <v>647</v>
      </c>
      <c r="G159" s="202"/>
      <c r="H159" s="204" t="s">
        <v>1</v>
      </c>
      <c r="I159" s="206"/>
      <c r="J159" s="202"/>
      <c r="K159" s="202"/>
      <c r="L159" s="207"/>
      <c r="M159" s="208"/>
      <c r="N159" s="209"/>
      <c r="O159" s="209"/>
      <c r="P159" s="209"/>
      <c r="Q159" s="209"/>
      <c r="R159" s="209"/>
      <c r="S159" s="209"/>
      <c r="T159" s="210"/>
      <c r="AT159" s="211" t="s">
        <v>135</v>
      </c>
      <c r="AU159" s="211" t="s">
        <v>83</v>
      </c>
      <c r="AV159" s="13" t="s">
        <v>81</v>
      </c>
      <c r="AW159" s="13" t="s">
        <v>30</v>
      </c>
      <c r="AX159" s="13" t="s">
        <v>73</v>
      </c>
      <c r="AY159" s="211" t="s">
        <v>128</v>
      </c>
    </row>
    <row r="160" spans="1:65" s="14" customFormat="1" ht="11.25">
      <c r="B160" s="212"/>
      <c r="C160" s="213"/>
      <c r="D160" s="203" t="s">
        <v>135</v>
      </c>
      <c r="E160" s="214" t="s">
        <v>1</v>
      </c>
      <c r="F160" s="215" t="s">
        <v>648</v>
      </c>
      <c r="G160" s="213"/>
      <c r="H160" s="216">
        <v>0.105</v>
      </c>
      <c r="I160" s="217"/>
      <c r="J160" s="213"/>
      <c r="K160" s="213"/>
      <c r="L160" s="218"/>
      <c r="M160" s="219"/>
      <c r="N160" s="220"/>
      <c r="O160" s="220"/>
      <c r="P160" s="220"/>
      <c r="Q160" s="220"/>
      <c r="R160" s="220"/>
      <c r="S160" s="220"/>
      <c r="T160" s="221"/>
      <c r="AT160" s="222" t="s">
        <v>135</v>
      </c>
      <c r="AU160" s="222" t="s">
        <v>83</v>
      </c>
      <c r="AV160" s="14" t="s">
        <v>83</v>
      </c>
      <c r="AW160" s="14" t="s">
        <v>30</v>
      </c>
      <c r="AX160" s="14" t="s">
        <v>73</v>
      </c>
      <c r="AY160" s="222" t="s">
        <v>128</v>
      </c>
    </row>
    <row r="161" spans="1:65" s="15" customFormat="1" ht="11.25">
      <c r="B161" s="223"/>
      <c r="C161" s="224"/>
      <c r="D161" s="203" t="s">
        <v>135</v>
      </c>
      <c r="E161" s="225" t="s">
        <v>1</v>
      </c>
      <c r="F161" s="226" t="s">
        <v>138</v>
      </c>
      <c r="G161" s="224"/>
      <c r="H161" s="227">
        <v>0.21</v>
      </c>
      <c r="I161" s="228"/>
      <c r="J161" s="224"/>
      <c r="K161" s="224"/>
      <c r="L161" s="229"/>
      <c r="M161" s="230"/>
      <c r="N161" s="231"/>
      <c r="O161" s="231"/>
      <c r="P161" s="231"/>
      <c r="Q161" s="231"/>
      <c r="R161" s="231"/>
      <c r="S161" s="231"/>
      <c r="T161" s="232"/>
      <c r="AT161" s="233" t="s">
        <v>135</v>
      </c>
      <c r="AU161" s="233" t="s">
        <v>83</v>
      </c>
      <c r="AV161" s="15" t="s">
        <v>134</v>
      </c>
      <c r="AW161" s="15" t="s">
        <v>30</v>
      </c>
      <c r="AX161" s="15" t="s">
        <v>81</v>
      </c>
      <c r="AY161" s="233" t="s">
        <v>128</v>
      </c>
    </row>
    <row r="162" spans="1:65" s="2" customFormat="1" ht="24.2" customHeight="1">
      <c r="A162" s="34"/>
      <c r="B162" s="35"/>
      <c r="C162" s="187" t="s">
        <v>167</v>
      </c>
      <c r="D162" s="187" t="s">
        <v>130</v>
      </c>
      <c r="E162" s="188" t="s">
        <v>649</v>
      </c>
      <c r="F162" s="189" t="s">
        <v>650</v>
      </c>
      <c r="G162" s="190" t="s">
        <v>646</v>
      </c>
      <c r="H162" s="191">
        <v>4.5999999999999999E-2</v>
      </c>
      <c r="I162" s="192"/>
      <c r="J162" s="193">
        <f>ROUND(I162*H162,2)</f>
        <v>0</v>
      </c>
      <c r="K162" s="194"/>
      <c r="L162" s="39"/>
      <c r="M162" s="195" t="s">
        <v>1</v>
      </c>
      <c r="N162" s="196" t="s">
        <v>38</v>
      </c>
      <c r="O162" s="71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9" t="s">
        <v>134</v>
      </c>
      <c r="AT162" s="199" t="s">
        <v>130</v>
      </c>
      <c r="AU162" s="199" t="s">
        <v>83</v>
      </c>
      <c r="AY162" s="17" t="s">
        <v>128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7" t="s">
        <v>81</v>
      </c>
      <c r="BK162" s="200">
        <f>ROUND(I162*H162,2)</f>
        <v>0</v>
      </c>
      <c r="BL162" s="17" t="s">
        <v>134</v>
      </c>
      <c r="BM162" s="199" t="s">
        <v>170</v>
      </c>
    </row>
    <row r="163" spans="1:65" s="13" customFormat="1" ht="33.75">
      <c r="B163" s="201"/>
      <c r="C163" s="202"/>
      <c r="D163" s="203" t="s">
        <v>135</v>
      </c>
      <c r="E163" s="204" t="s">
        <v>1</v>
      </c>
      <c r="F163" s="205" t="s">
        <v>651</v>
      </c>
      <c r="G163" s="202"/>
      <c r="H163" s="204" t="s">
        <v>1</v>
      </c>
      <c r="I163" s="206"/>
      <c r="J163" s="202"/>
      <c r="K163" s="202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135</v>
      </c>
      <c r="AU163" s="211" t="s">
        <v>83</v>
      </c>
      <c r="AV163" s="13" t="s">
        <v>81</v>
      </c>
      <c r="AW163" s="13" t="s">
        <v>30</v>
      </c>
      <c r="AX163" s="13" t="s">
        <v>73</v>
      </c>
      <c r="AY163" s="211" t="s">
        <v>128</v>
      </c>
    </row>
    <row r="164" spans="1:65" s="13" customFormat="1" ht="22.5">
      <c r="B164" s="201"/>
      <c r="C164" s="202"/>
      <c r="D164" s="203" t="s">
        <v>135</v>
      </c>
      <c r="E164" s="204" t="s">
        <v>1</v>
      </c>
      <c r="F164" s="205" t="s">
        <v>652</v>
      </c>
      <c r="G164" s="202"/>
      <c r="H164" s="204" t="s">
        <v>1</v>
      </c>
      <c r="I164" s="206"/>
      <c r="J164" s="202"/>
      <c r="K164" s="202"/>
      <c r="L164" s="207"/>
      <c r="M164" s="208"/>
      <c r="N164" s="209"/>
      <c r="O164" s="209"/>
      <c r="P164" s="209"/>
      <c r="Q164" s="209"/>
      <c r="R164" s="209"/>
      <c r="S164" s="209"/>
      <c r="T164" s="210"/>
      <c r="AT164" s="211" t="s">
        <v>135</v>
      </c>
      <c r="AU164" s="211" t="s">
        <v>83</v>
      </c>
      <c r="AV164" s="13" t="s">
        <v>81</v>
      </c>
      <c r="AW164" s="13" t="s">
        <v>30</v>
      </c>
      <c r="AX164" s="13" t="s">
        <v>73</v>
      </c>
      <c r="AY164" s="211" t="s">
        <v>128</v>
      </c>
    </row>
    <row r="165" spans="1:65" s="14" customFormat="1" ht="11.25">
      <c r="B165" s="212"/>
      <c r="C165" s="213"/>
      <c r="D165" s="203" t="s">
        <v>135</v>
      </c>
      <c r="E165" s="214" t="s">
        <v>1</v>
      </c>
      <c r="F165" s="215" t="s">
        <v>653</v>
      </c>
      <c r="G165" s="213"/>
      <c r="H165" s="216">
        <v>4.5999999999999999E-2</v>
      </c>
      <c r="I165" s="217"/>
      <c r="J165" s="213"/>
      <c r="K165" s="213"/>
      <c r="L165" s="218"/>
      <c r="M165" s="219"/>
      <c r="N165" s="220"/>
      <c r="O165" s="220"/>
      <c r="P165" s="220"/>
      <c r="Q165" s="220"/>
      <c r="R165" s="220"/>
      <c r="S165" s="220"/>
      <c r="T165" s="221"/>
      <c r="AT165" s="222" t="s">
        <v>135</v>
      </c>
      <c r="AU165" s="222" t="s">
        <v>83</v>
      </c>
      <c r="AV165" s="14" t="s">
        <v>83</v>
      </c>
      <c r="AW165" s="14" t="s">
        <v>30</v>
      </c>
      <c r="AX165" s="14" t="s">
        <v>73</v>
      </c>
      <c r="AY165" s="222" t="s">
        <v>128</v>
      </c>
    </row>
    <row r="166" spans="1:65" s="15" customFormat="1" ht="11.25">
      <c r="B166" s="223"/>
      <c r="C166" s="224"/>
      <c r="D166" s="203" t="s">
        <v>135</v>
      </c>
      <c r="E166" s="225" t="s">
        <v>1</v>
      </c>
      <c r="F166" s="226" t="s">
        <v>138</v>
      </c>
      <c r="G166" s="224"/>
      <c r="H166" s="227">
        <v>4.5999999999999999E-2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AT166" s="233" t="s">
        <v>135</v>
      </c>
      <c r="AU166" s="233" t="s">
        <v>83</v>
      </c>
      <c r="AV166" s="15" t="s">
        <v>134</v>
      </c>
      <c r="AW166" s="15" t="s">
        <v>30</v>
      </c>
      <c r="AX166" s="15" t="s">
        <v>81</v>
      </c>
      <c r="AY166" s="233" t="s">
        <v>128</v>
      </c>
    </row>
    <row r="167" spans="1:65" s="2" customFormat="1" ht="14.45" customHeight="1">
      <c r="A167" s="34"/>
      <c r="B167" s="35"/>
      <c r="C167" s="234" t="s">
        <v>152</v>
      </c>
      <c r="D167" s="234" t="s">
        <v>193</v>
      </c>
      <c r="E167" s="235" t="s">
        <v>654</v>
      </c>
      <c r="F167" s="236" t="s">
        <v>655</v>
      </c>
      <c r="G167" s="237" t="s">
        <v>203</v>
      </c>
      <c r="H167" s="238">
        <v>210</v>
      </c>
      <c r="I167" s="239"/>
      <c r="J167" s="240">
        <f>ROUND(I167*H167,2)</f>
        <v>0</v>
      </c>
      <c r="K167" s="241"/>
      <c r="L167" s="242"/>
      <c r="M167" s="243" t="s">
        <v>1</v>
      </c>
      <c r="N167" s="244" t="s">
        <v>38</v>
      </c>
      <c r="O167" s="71"/>
      <c r="P167" s="197">
        <f>O167*H167</f>
        <v>0</v>
      </c>
      <c r="Q167" s="197">
        <v>0</v>
      </c>
      <c r="R167" s="197">
        <f>Q167*H167</f>
        <v>0</v>
      </c>
      <c r="S167" s="197">
        <v>0</v>
      </c>
      <c r="T167" s="19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9" t="s">
        <v>152</v>
      </c>
      <c r="AT167" s="199" t="s">
        <v>193</v>
      </c>
      <c r="AU167" s="199" t="s">
        <v>83</v>
      </c>
      <c r="AY167" s="17" t="s">
        <v>128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7" t="s">
        <v>81</v>
      </c>
      <c r="BK167" s="200">
        <f>ROUND(I167*H167,2)</f>
        <v>0</v>
      </c>
      <c r="BL167" s="17" t="s">
        <v>134</v>
      </c>
      <c r="BM167" s="199" t="s">
        <v>174</v>
      </c>
    </row>
    <row r="168" spans="1:65" s="13" customFormat="1" ht="11.25">
      <c r="B168" s="201"/>
      <c r="C168" s="202"/>
      <c r="D168" s="203" t="s">
        <v>135</v>
      </c>
      <c r="E168" s="204" t="s">
        <v>1</v>
      </c>
      <c r="F168" s="205" t="s">
        <v>656</v>
      </c>
      <c r="G168" s="202"/>
      <c r="H168" s="204" t="s">
        <v>1</v>
      </c>
      <c r="I168" s="206"/>
      <c r="J168" s="202"/>
      <c r="K168" s="202"/>
      <c r="L168" s="207"/>
      <c r="M168" s="208"/>
      <c r="N168" s="209"/>
      <c r="O168" s="209"/>
      <c r="P168" s="209"/>
      <c r="Q168" s="209"/>
      <c r="R168" s="209"/>
      <c r="S168" s="209"/>
      <c r="T168" s="210"/>
      <c r="AT168" s="211" t="s">
        <v>135</v>
      </c>
      <c r="AU168" s="211" t="s">
        <v>83</v>
      </c>
      <c r="AV168" s="13" t="s">
        <v>81</v>
      </c>
      <c r="AW168" s="13" t="s">
        <v>30</v>
      </c>
      <c r="AX168" s="13" t="s">
        <v>73</v>
      </c>
      <c r="AY168" s="211" t="s">
        <v>128</v>
      </c>
    </row>
    <row r="169" spans="1:65" s="14" customFormat="1" ht="11.25">
      <c r="B169" s="212"/>
      <c r="C169" s="213"/>
      <c r="D169" s="203" t="s">
        <v>135</v>
      </c>
      <c r="E169" s="214" t="s">
        <v>1</v>
      </c>
      <c r="F169" s="215" t="s">
        <v>657</v>
      </c>
      <c r="G169" s="213"/>
      <c r="H169" s="216">
        <v>210</v>
      </c>
      <c r="I169" s="217"/>
      <c r="J169" s="213"/>
      <c r="K169" s="213"/>
      <c r="L169" s="218"/>
      <c r="M169" s="219"/>
      <c r="N169" s="220"/>
      <c r="O169" s="220"/>
      <c r="P169" s="220"/>
      <c r="Q169" s="220"/>
      <c r="R169" s="220"/>
      <c r="S169" s="220"/>
      <c r="T169" s="221"/>
      <c r="AT169" s="222" t="s">
        <v>135</v>
      </c>
      <c r="AU169" s="222" t="s">
        <v>83</v>
      </c>
      <c r="AV169" s="14" t="s">
        <v>83</v>
      </c>
      <c r="AW169" s="14" t="s">
        <v>30</v>
      </c>
      <c r="AX169" s="14" t="s">
        <v>73</v>
      </c>
      <c r="AY169" s="222" t="s">
        <v>128</v>
      </c>
    </row>
    <row r="170" spans="1:65" s="15" customFormat="1" ht="11.25">
      <c r="B170" s="223"/>
      <c r="C170" s="224"/>
      <c r="D170" s="203" t="s">
        <v>135</v>
      </c>
      <c r="E170" s="225" t="s">
        <v>1</v>
      </c>
      <c r="F170" s="226" t="s">
        <v>138</v>
      </c>
      <c r="G170" s="224"/>
      <c r="H170" s="227">
        <v>210</v>
      </c>
      <c r="I170" s="228"/>
      <c r="J170" s="224"/>
      <c r="K170" s="224"/>
      <c r="L170" s="229"/>
      <c r="M170" s="230"/>
      <c r="N170" s="231"/>
      <c r="O170" s="231"/>
      <c r="P170" s="231"/>
      <c r="Q170" s="231"/>
      <c r="R170" s="231"/>
      <c r="S170" s="231"/>
      <c r="T170" s="232"/>
      <c r="AT170" s="233" t="s">
        <v>135</v>
      </c>
      <c r="AU170" s="233" t="s">
        <v>83</v>
      </c>
      <c r="AV170" s="15" t="s">
        <v>134</v>
      </c>
      <c r="AW170" s="15" t="s">
        <v>30</v>
      </c>
      <c r="AX170" s="15" t="s">
        <v>81</v>
      </c>
      <c r="AY170" s="233" t="s">
        <v>128</v>
      </c>
    </row>
    <row r="171" spans="1:65" s="2" customFormat="1" ht="24.2" customHeight="1">
      <c r="A171" s="34"/>
      <c r="B171" s="35"/>
      <c r="C171" s="234" t="s">
        <v>160</v>
      </c>
      <c r="D171" s="234" t="s">
        <v>193</v>
      </c>
      <c r="E171" s="235" t="s">
        <v>658</v>
      </c>
      <c r="F171" s="236" t="s">
        <v>659</v>
      </c>
      <c r="G171" s="237" t="s">
        <v>253</v>
      </c>
      <c r="H171" s="238">
        <v>82</v>
      </c>
      <c r="I171" s="239"/>
      <c r="J171" s="240">
        <f>ROUND(I171*H171,2)</f>
        <v>0</v>
      </c>
      <c r="K171" s="241"/>
      <c r="L171" s="242"/>
      <c r="M171" s="243" t="s">
        <v>1</v>
      </c>
      <c r="N171" s="244" t="s">
        <v>38</v>
      </c>
      <c r="O171" s="71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9" t="s">
        <v>152</v>
      </c>
      <c r="AT171" s="199" t="s">
        <v>193</v>
      </c>
      <c r="AU171" s="199" t="s">
        <v>83</v>
      </c>
      <c r="AY171" s="17" t="s">
        <v>128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7" t="s">
        <v>81</v>
      </c>
      <c r="BK171" s="200">
        <f>ROUND(I171*H171,2)</f>
        <v>0</v>
      </c>
      <c r="BL171" s="17" t="s">
        <v>134</v>
      </c>
      <c r="BM171" s="199" t="s">
        <v>185</v>
      </c>
    </row>
    <row r="172" spans="1:65" s="13" customFormat="1" ht="11.25">
      <c r="B172" s="201"/>
      <c r="C172" s="202"/>
      <c r="D172" s="203" t="s">
        <v>135</v>
      </c>
      <c r="E172" s="204" t="s">
        <v>1</v>
      </c>
      <c r="F172" s="205" t="s">
        <v>660</v>
      </c>
      <c r="G172" s="202"/>
      <c r="H172" s="204" t="s">
        <v>1</v>
      </c>
      <c r="I172" s="206"/>
      <c r="J172" s="202"/>
      <c r="K172" s="202"/>
      <c r="L172" s="207"/>
      <c r="M172" s="208"/>
      <c r="N172" s="209"/>
      <c r="O172" s="209"/>
      <c r="P172" s="209"/>
      <c r="Q172" s="209"/>
      <c r="R172" s="209"/>
      <c r="S172" s="209"/>
      <c r="T172" s="210"/>
      <c r="AT172" s="211" t="s">
        <v>135</v>
      </c>
      <c r="AU172" s="211" t="s">
        <v>83</v>
      </c>
      <c r="AV172" s="13" t="s">
        <v>81</v>
      </c>
      <c r="AW172" s="13" t="s">
        <v>30</v>
      </c>
      <c r="AX172" s="13" t="s">
        <v>73</v>
      </c>
      <c r="AY172" s="211" t="s">
        <v>128</v>
      </c>
    </row>
    <row r="173" spans="1:65" s="14" customFormat="1" ht="11.25">
      <c r="B173" s="212"/>
      <c r="C173" s="213"/>
      <c r="D173" s="203" t="s">
        <v>135</v>
      </c>
      <c r="E173" s="214" t="s">
        <v>1</v>
      </c>
      <c r="F173" s="215" t="s">
        <v>661</v>
      </c>
      <c r="G173" s="213"/>
      <c r="H173" s="216">
        <v>82</v>
      </c>
      <c r="I173" s="217"/>
      <c r="J173" s="213"/>
      <c r="K173" s="213"/>
      <c r="L173" s="218"/>
      <c r="M173" s="219"/>
      <c r="N173" s="220"/>
      <c r="O173" s="220"/>
      <c r="P173" s="220"/>
      <c r="Q173" s="220"/>
      <c r="R173" s="220"/>
      <c r="S173" s="220"/>
      <c r="T173" s="221"/>
      <c r="AT173" s="222" t="s">
        <v>135</v>
      </c>
      <c r="AU173" s="222" t="s">
        <v>83</v>
      </c>
      <c r="AV173" s="14" t="s">
        <v>83</v>
      </c>
      <c r="AW173" s="14" t="s">
        <v>30</v>
      </c>
      <c r="AX173" s="14" t="s">
        <v>73</v>
      </c>
      <c r="AY173" s="222" t="s">
        <v>128</v>
      </c>
    </row>
    <row r="174" spans="1:65" s="15" customFormat="1" ht="11.25">
      <c r="B174" s="223"/>
      <c r="C174" s="224"/>
      <c r="D174" s="203" t="s">
        <v>135</v>
      </c>
      <c r="E174" s="225" t="s">
        <v>1</v>
      </c>
      <c r="F174" s="226" t="s">
        <v>138</v>
      </c>
      <c r="G174" s="224"/>
      <c r="H174" s="227">
        <v>82</v>
      </c>
      <c r="I174" s="228"/>
      <c r="J174" s="224"/>
      <c r="K174" s="224"/>
      <c r="L174" s="229"/>
      <c r="M174" s="230"/>
      <c r="N174" s="231"/>
      <c r="O174" s="231"/>
      <c r="P174" s="231"/>
      <c r="Q174" s="231"/>
      <c r="R174" s="231"/>
      <c r="S174" s="231"/>
      <c r="T174" s="232"/>
      <c r="AT174" s="233" t="s">
        <v>135</v>
      </c>
      <c r="AU174" s="233" t="s">
        <v>83</v>
      </c>
      <c r="AV174" s="15" t="s">
        <v>134</v>
      </c>
      <c r="AW174" s="15" t="s">
        <v>30</v>
      </c>
      <c r="AX174" s="15" t="s">
        <v>81</v>
      </c>
      <c r="AY174" s="233" t="s">
        <v>128</v>
      </c>
    </row>
    <row r="175" spans="1:65" s="2" customFormat="1" ht="24.2" customHeight="1">
      <c r="A175" s="34"/>
      <c r="B175" s="35"/>
      <c r="C175" s="187" t="s">
        <v>188</v>
      </c>
      <c r="D175" s="187" t="s">
        <v>130</v>
      </c>
      <c r="E175" s="188" t="s">
        <v>662</v>
      </c>
      <c r="F175" s="189" t="s">
        <v>663</v>
      </c>
      <c r="G175" s="190" t="s">
        <v>646</v>
      </c>
      <c r="H175" s="191">
        <v>3.6999999999999998E-2</v>
      </c>
      <c r="I175" s="192"/>
      <c r="J175" s="193">
        <f>ROUND(I175*H175,2)</f>
        <v>0</v>
      </c>
      <c r="K175" s="194"/>
      <c r="L175" s="39"/>
      <c r="M175" s="195" t="s">
        <v>1</v>
      </c>
      <c r="N175" s="196" t="s">
        <v>38</v>
      </c>
      <c r="O175" s="71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9" t="s">
        <v>134</v>
      </c>
      <c r="AT175" s="199" t="s">
        <v>130</v>
      </c>
      <c r="AU175" s="199" t="s">
        <v>83</v>
      </c>
      <c r="AY175" s="17" t="s">
        <v>128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7" t="s">
        <v>81</v>
      </c>
      <c r="BK175" s="200">
        <f>ROUND(I175*H175,2)</f>
        <v>0</v>
      </c>
      <c r="BL175" s="17" t="s">
        <v>134</v>
      </c>
      <c r="BM175" s="199" t="s">
        <v>191</v>
      </c>
    </row>
    <row r="176" spans="1:65" s="13" customFormat="1" ht="11.25">
      <c r="B176" s="201"/>
      <c r="C176" s="202"/>
      <c r="D176" s="203" t="s">
        <v>135</v>
      </c>
      <c r="E176" s="204" t="s">
        <v>1</v>
      </c>
      <c r="F176" s="205" t="s">
        <v>664</v>
      </c>
      <c r="G176" s="202"/>
      <c r="H176" s="204" t="s">
        <v>1</v>
      </c>
      <c r="I176" s="206"/>
      <c r="J176" s="202"/>
      <c r="K176" s="202"/>
      <c r="L176" s="207"/>
      <c r="M176" s="208"/>
      <c r="N176" s="209"/>
      <c r="O176" s="209"/>
      <c r="P176" s="209"/>
      <c r="Q176" s="209"/>
      <c r="R176" s="209"/>
      <c r="S176" s="209"/>
      <c r="T176" s="210"/>
      <c r="AT176" s="211" t="s">
        <v>135</v>
      </c>
      <c r="AU176" s="211" t="s">
        <v>83</v>
      </c>
      <c r="AV176" s="13" t="s">
        <v>81</v>
      </c>
      <c r="AW176" s="13" t="s">
        <v>30</v>
      </c>
      <c r="AX176" s="13" t="s">
        <v>73</v>
      </c>
      <c r="AY176" s="211" t="s">
        <v>128</v>
      </c>
    </row>
    <row r="177" spans="1:65" s="13" customFormat="1" ht="22.5">
      <c r="B177" s="201"/>
      <c r="C177" s="202"/>
      <c r="D177" s="203" t="s">
        <v>135</v>
      </c>
      <c r="E177" s="204" t="s">
        <v>1</v>
      </c>
      <c r="F177" s="205" t="s">
        <v>665</v>
      </c>
      <c r="G177" s="202"/>
      <c r="H177" s="204" t="s">
        <v>1</v>
      </c>
      <c r="I177" s="206"/>
      <c r="J177" s="202"/>
      <c r="K177" s="202"/>
      <c r="L177" s="207"/>
      <c r="M177" s="208"/>
      <c r="N177" s="209"/>
      <c r="O177" s="209"/>
      <c r="P177" s="209"/>
      <c r="Q177" s="209"/>
      <c r="R177" s="209"/>
      <c r="S177" s="209"/>
      <c r="T177" s="210"/>
      <c r="AT177" s="211" t="s">
        <v>135</v>
      </c>
      <c r="AU177" s="211" t="s">
        <v>83</v>
      </c>
      <c r="AV177" s="13" t="s">
        <v>81</v>
      </c>
      <c r="AW177" s="13" t="s">
        <v>30</v>
      </c>
      <c r="AX177" s="13" t="s">
        <v>73</v>
      </c>
      <c r="AY177" s="211" t="s">
        <v>128</v>
      </c>
    </row>
    <row r="178" spans="1:65" s="13" customFormat="1" ht="22.5">
      <c r="B178" s="201"/>
      <c r="C178" s="202"/>
      <c r="D178" s="203" t="s">
        <v>135</v>
      </c>
      <c r="E178" s="204" t="s">
        <v>1</v>
      </c>
      <c r="F178" s="205" t="s">
        <v>666</v>
      </c>
      <c r="G178" s="202"/>
      <c r="H178" s="204" t="s">
        <v>1</v>
      </c>
      <c r="I178" s="206"/>
      <c r="J178" s="202"/>
      <c r="K178" s="202"/>
      <c r="L178" s="207"/>
      <c r="M178" s="208"/>
      <c r="N178" s="209"/>
      <c r="O178" s="209"/>
      <c r="P178" s="209"/>
      <c r="Q178" s="209"/>
      <c r="R178" s="209"/>
      <c r="S178" s="209"/>
      <c r="T178" s="210"/>
      <c r="AT178" s="211" t="s">
        <v>135</v>
      </c>
      <c r="AU178" s="211" t="s">
        <v>83</v>
      </c>
      <c r="AV178" s="13" t="s">
        <v>81</v>
      </c>
      <c r="AW178" s="13" t="s">
        <v>30</v>
      </c>
      <c r="AX178" s="13" t="s">
        <v>73</v>
      </c>
      <c r="AY178" s="211" t="s">
        <v>128</v>
      </c>
    </row>
    <row r="179" spans="1:65" s="13" customFormat="1" ht="11.25">
      <c r="B179" s="201"/>
      <c r="C179" s="202"/>
      <c r="D179" s="203" t="s">
        <v>135</v>
      </c>
      <c r="E179" s="204" t="s">
        <v>1</v>
      </c>
      <c r="F179" s="205" t="s">
        <v>667</v>
      </c>
      <c r="G179" s="202"/>
      <c r="H179" s="204" t="s">
        <v>1</v>
      </c>
      <c r="I179" s="206"/>
      <c r="J179" s="202"/>
      <c r="K179" s="202"/>
      <c r="L179" s="207"/>
      <c r="M179" s="208"/>
      <c r="N179" s="209"/>
      <c r="O179" s="209"/>
      <c r="P179" s="209"/>
      <c r="Q179" s="209"/>
      <c r="R179" s="209"/>
      <c r="S179" s="209"/>
      <c r="T179" s="210"/>
      <c r="AT179" s="211" t="s">
        <v>135</v>
      </c>
      <c r="AU179" s="211" t="s">
        <v>83</v>
      </c>
      <c r="AV179" s="13" t="s">
        <v>81</v>
      </c>
      <c r="AW179" s="13" t="s">
        <v>30</v>
      </c>
      <c r="AX179" s="13" t="s">
        <v>73</v>
      </c>
      <c r="AY179" s="211" t="s">
        <v>128</v>
      </c>
    </row>
    <row r="180" spans="1:65" s="14" customFormat="1" ht="11.25">
      <c r="B180" s="212"/>
      <c r="C180" s="213"/>
      <c r="D180" s="203" t="s">
        <v>135</v>
      </c>
      <c r="E180" s="214" t="s">
        <v>1</v>
      </c>
      <c r="F180" s="215" t="s">
        <v>668</v>
      </c>
      <c r="G180" s="213"/>
      <c r="H180" s="216">
        <v>3.6999999999999998E-2</v>
      </c>
      <c r="I180" s="217"/>
      <c r="J180" s="213"/>
      <c r="K180" s="213"/>
      <c r="L180" s="218"/>
      <c r="M180" s="219"/>
      <c r="N180" s="220"/>
      <c r="O180" s="220"/>
      <c r="P180" s="220"/>
      <c r="Q180" s="220"/>
      <c r="R180" s="220"/>
      <c r="S180" s="220"/>
      <c r="T180" s="221"/>
      <c r="AT180" s="222" t="s">
        <v>135</v>
      </c>
      <c r="AU180" s="222" t="s">
        <v>83</v>
      </c>
      <c r="AV180" s="14" t="s">
        <v>83</v>
      </c>
      <c r="AW180" s="14" t="s">
        <v>30</v>
      </c>
      <c r="AX180" s="14" t="s">
        <v>73</v>
      </c>
      <c r="AY180" s="222" t="s">
        <v>128</v>
      </c>
    </row>
    <row r="181" spans="1:65" s="15" customFormat="1" ht="11.25">
      <c r="B181" s="223"/>
      <c r="C181" s="224"/>
      <c r="D181" s="203" t="s">
        <v>135</v>
      </c>
      <c r="E181" s="225" t="s">
        <v>1</v>
      </c>
      <c r="F181" s="226" t="s">
        <v>138</v>
      </c>
      <c r="G181" s="224"/>
      <c r="H181" s="227">
        <v>3.6999999999999998E-2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AT181" s="233" t="s">
        <v>135</v>
      </c>
      <c r="AU181" s="233" t="s">
        <v>83</v>
      </c>
      <c r="AV181" s="15" t="s">
        <v>134</v>
      </c>
      <c r="AW181" s="15" t="s">
        <v>30</v>
      </c>
      <c r="AX181" s="15" t="s">
        <v>81</v>
      </c>
      <c r="AY181" s="233" t="s">
        <v>128</v>
      </c>
    </row>
    <row r="182" spans="1:65" s="2" customFormat="1" ht="24.2" customHeight="1">
      <c r="A182" s="34"/>
      <c r="B182" s="35"/>
      <c r="C182" s="187" t="s">
        <v>165</v>
      </c>
      <c r="D182" s="187" t="s">
        <v>130</v>
      </c>
      <c r="E182" s="188" t="s">
        <v>669</v>
      </c>
      <c r="F182" s="189" t="s">
        <v>670</v>
      </c>
      <c r="G182" s="190" t="s">
        <v>646</v>
      </c>
      <c r="H182" s="191">
        <v>2.1999999999999999E-2</v>
      </c>
      <c r="I182" s="192"/>
      <c r="J182" s="193">
        <f>ROUND(I182*H182,2)</f>
        <v>0</v>
      </c>
      <c r="K182" s="194"/>
      <c r="L182" s="39"/>
      <c r="M182" s="195" t="s">
        <v>1</v>
      </c>
      <c r="N182" s="196" t="s">
        <v>38</v>
      </c>
      <c r="O182" s="71"/>
      <c r="P182" s="197">
        <f>O182*H182</f>
        <v>0</v>
      </c>
      <c r="Q182" s="197">
        <v>0</v>
      </c>
      <c r="R182" s="197">
        <f>Q182*H182</f>
        <v>0</v>
      </c>
      <c r="S182" s="197">
        <v>0</v>
      </c>
      <c r="T182" s="19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9" t="s">
        <v>134</v>
      </c>
      <c r="AT182" s="199" t="s">
        <v>130</v>
      </c>
      <c r="AU182" s="199" t="s">
        <v>83</v>
      </c>
      <c r="AY182" s="17" t="s">
        <v>128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7" t="s">
        <v>81</v>
      </c>
      <c r="BK182" s="200">
        <f>ROUND(I182*H182,2)</f>
        <v>0</v>
      </c>
      <c r="BL182" s="17" t="s">
        <v>134</v>
      </c>
      <c r="BM182" s="199" t="s">
        <v>197</v>
      </c>
    </row>
    <row r="183" spans="1:65" s="13" customFormat="1" ht="11.25">
      <c r="B183" s="201"/>
      <c r="C183" s="202"/>
      <c r="D183" s="203" t="s">
        <v>135</v>
      </c>
      <c r="E183" s="204" t="s">
        <v>1</v>
      </c>
      <c r="F183" s="205" t="s">
        <v>664</v>
      </c>
      <c r="G183" s="202"/>
      <c r="H183" s="204" t="s">
        <v>1</v>
      </c>
      <c r="I183" s="206"/>
      <c r="J183" s="202"/>
      <c r="K183" s="202"/>
      <c r="L183" s="207"/>
      <c r="M183" s="208"/>
      <c r="N183" s="209"/>
      <c r="O183" s="209"/>
      <c r="P183" s="209"/>
      <c r="Q183" s="209"/>
      <c r="R183" s="209"/>
      <c r="S183" s="209"/>
      <c r="T183" s="210"/>
      <c r="AT183" s="211" t="s">
        <v>135</v>
      </c>
      <c r="AU183" s="211" t="s">
        <v>83</v>
      </c>
      <c r="AV183" s="13" t="s">
        <v>81</v>
      </c>
      <c r="AW183" s="13" t="s">
        <v>30</v>
      </c>
      <c r="AX183" s="13" t="s">
        <v>73</v>
      </c>
      <c r="AY183" s="211" t="s">
        <v>128</v>
      </c>
    </row>
    <row r="184" spans="1:65" s="13" customFormat="1" ht="22.5">
      <c r="B184" s="201"/>
      <c r="C184" s="202"/>
      <c r="D184" s="203" t="s">
        <v>135</v>
      </c>
      <c r="E184" s="204" t="s">
        <v>1</v>
      </c>
      <c r="F184" s="205" t="s">
        <v>671</v>
      </c>
      <c r="G184" s="202"/>
      <c r="H184" s="204" t="s">
        <v>1</v>
      </c>
      <c r="I184" s="206"/>
      <c r="J184" s="202"/>
      <c r="K184" s="202"/>
      <c r="L184" s="207"/>
      <c r="M184" s="208"/>
      <c r="N184" s="209"/>
      <c r="O184" s="209"/>
      <c r="P184" s="209"/>
      <c r="Q184" s="209"/>
      <c r="R184" s="209"/>
      <c r="S184" s="209"/>
      <c r="T184" s="210"/>
      <c r="AT184" s="211" t="s">
        <v>135</v>
      </c>
      <c r="AU184" s="211" t="s">
        <v>83</v>
      </c>
      <c r="AV184" s="13" t="s">
        <v>81</v>
      </c>
      <c r="AW184" s="13" t="s">
        <v>30</v>
      </c>
      <c r="AX184" s="13" t="s">
        <v>73</v>
      </c>
      <c r="AY184" s="211" t="s">
        <v>128</v>
      </c>
    </row>
    <row r="185" spans="1:65" s="13" customFormat="1" ht="22.5">
      <c r="B185" s="201"/>
      <c r="C185" s="202"/>
      <c r="D185" s="203" t="s">
        <v>135</v>
      </c>
      <c r="E185" s="204" t="s">
        <v>1</v>
      </c>
      <c r="F185" s="205" t="s">
        <v>666</v>
      </c>
      <c r="G185" s="202"/>
      <c r="H185" s="204" t="s">
        <v>1</v>
      </c>
      <c r="I185" s="206"/>
      <c r="J185" s="202"/>
      <c r="K185" s="202"/>
      <c r="L185" s="207"/>
      <c r="M185" s="208"/>
      <c r="N185" s="209"/>
      <c r="O185" s="209"/>
      <c r="P185" s="209"/>
      <c r="Q185" s="209"/>
      <c r="R185" s="209"/>
      <c r="S185" s="209"/>
      <c r="T185" s="210"/>
      <c r="AT185" s="211" t="s">
        <v>135</v>
      </c>
      <c r="AU185" s="211" t="s">
        <v>83</v>
      </c>
      <c r="AV185" s="13" t="s">
        <v>81</v>
      </c>
      <c r="AW185" s="13" t="s">
        <v>30</v>
      </c>
      <c r="AX185" s="13" t="s">
        <v>73</v>
      </c>
      <c r="AY185" s="211" t="s">
        <v>128</v>
      </c>
    </row>
    <row r="186" spans="1:65" s="13" customFormat="1" ht="11.25">
      <c r="B186" s="201"/>
      <c r="C186" s="202"/>
      <c r="D186" s="203" t="s">
        <v>135</v>
      </c>
      <c r="E186" s="204" t="s">
        <v>1</v>
      </c>
      <c r="F186" s="205" t="s">
        <v>667</v>
      </c>
      <c r="G186" s="202"/>
      <c r="H186" s="204" t="s">
        <v>1</v>
      </c>
      <c r="I186" s="206"/>
      <c r="J186" s="202"/>
      <c r="K186" s="202"/>
      <c r="L186" s="207"/>
      <c r="M186" s="208"/>
      <c r="N186" s="209"/>
      <c r="O186" s="209"/>
      <c r="P186" s="209"/>
      <c r="Q186" s="209"/>
      <c r="R186" s="209"/>
      <c r="S186" s="209"/>
      <c r="T186" s="210"/>
      <c r="AT186" s="211" t="s">
        <v>135</v>
      </c>
      <c r="AU186" s="211" t="s">
        <v>83</v>
      </c>
      <c r="AV186" s="13" t="s">
        <v>81</v>
      </c>
      <c r="AW186" s="13" t="s">
        <v>30</v>
      </c>
      <c r="AX186" s="13" t="s">
        <v>73</v>
      </c>
      <c r="AY186" s="211" t="s">
        <v>128</v>
      </c>
    </row>
    <row r="187" spans="1:65" s="14" customFormat="1" ht="11.25">
      <c r="B187" s="212"/>
      <c r="C187" s="213"/>
      <c r="D187" s="203" t="s">
        <v>135</v>
      </c>
      <c r="E187" s="214" t="s">
        <v>1</v>
      </c>
      <c r="F187" s="215" t="s">
        <v>672</v>
      </c>
      <c r="G187" s="213"/>
      <c r="H187" s="216">
        <v>2.1999999999999999E-2</v>
      </c>
      <c r="I187" s="217"/>
      <c r="J187" s="213"/>
      <c r="K187" s="213"/>
      <c r="L187" s="218"/>
      <c r="M187" s="219"/>
      <c r="N187" s="220"/>
      <c r="O187" s="220"/>
      <c r="P187" s="220"/>
      <c r="Q187" s="220"/>
      <c r="R187" s="220"/>
      <c r="S187" s="220"/>
      <c r="T187" s="221"/>
      <c r="AT187" s="222" t="s">
        <v>135</v>
      </c>
      <c r="AU187" s="222" t="s">
        <v>83</v>
      </c>
      <c r="AV187" s="14" t="s">
        <v>83</v>
      </c>
      <c r="AW187" s="14" t="s">
        <v>30</v>
      </c>
      <c r="AX187" s="14" t="s">
        <v>73</v>
      </c>
      <c r="AY187" s="222" t="s">
        <v>128</v>
      </c>
    </row>
    <row r="188" spans="1:65" s="15" customFormat="1" ht="11.25">
      <c r="B188" s="223"/>
      <c r="C188" s="224"/>
      <c r="D188" s="203" t="s">
        <v>135</v>
      </c>
      <c r="E188" s="225" t="s">
        <v>1</v>
      </c>
      <c r="F188" s="226" t="s">
        <v>138</v>
      </c>
      <c r="G188" s="224"/>
      <c r="H188" s="227">
        <v>2.1999999999999999E-2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AT188" s="233" t="s">
        <v>135</v>
      </c>
      <c r="AU188" s="233" t="s">
        <v>83</v>
      </c>
      <c r="AV188" s="15" t="s">
        <v>134</v>
      </c>
      <c r="AW188" s="15" t="s">
        <v>30</v>
      </c>
      <c r="AX188" s="15" t="s">
        <v>81</v>
      </c>
      <c r="AY188" s="233" t="s">
        <v>128</v>
      </c>
    </row>
    <row r="189" spans="1:65" s="2" customFormat="1" ht="24.2" customHeight="1">
      <c r="A189" s="34"/>
      <c r="B189" s="35"/>
      <c r="C189" s="234" t="s">
        <v>200</v>
      </c>
      <c r="D189" s="234" t="s">
        <v>193</v>
      </c>
      <c r="E189" s="235" t="s">
        <v>673</v>
      </c>
      <c r="F189" s="236" t="s">
        <v>674</v>
      </c>
      <c r="G189" s="237" t="s">
        <v>253</v>
      </c>
      <c r="H189" s="238">
        <v>37</v>
      </c>
      <c r="I189" s="239"/>
      <c r="J189" s="240">
        <f>ROUND(I189*H189,2)</f>
        <v>0</v>
      </c>
      <c r="K189" s="241"/>
      <c r="L189" s="242"/>
      <c r="M189" s="243" t="s">
        <v>1</v>
      </c>
      <c r="N189" s="244" t="s">
        <v>38</v>
      </c>
      <c r="O189" s="71"/>
      <c r="P189" s="197">
        <f>O189*H189</f>
        <v>0</v>
      </c>
      <c r="Q189" s="197">
        <v>0</v>
      </c>
      <c r="R189" s="197">
        <f>Q189*H189</f>
        <v>0</v>
      </c>
      <c r="S189" s="197">
        <v>0</v>
      </c>
      <c r="T189" s="19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9" t="s">
        <v>152</v>
      </c>
      <c r="AT189" s="199" t="s">
        <v>193</v>
      </c>
      <c r="AU189" s="199" t="s">
        <v>83</v>
      </c>
      <c r="AY189" s="17" t="s">
        <v>128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7" t="s">
        <v>81</v>
      </c>
      <c r="BK189" s="200">
        <f>ROUND(I189*H189,2)</f>
        <v>0</v>
      </c>
      <c r="BL189" s="17" t="s">
        <v>134</v>
      </c>
      <c r="BM189" s="199" t="s">
        <v>204</v>
      </c>
    </row>
    <row r="190" spans="1:65" s="13" customFormat="1" ht="11.25">
      <c r="B190" s="201"/>
      <c r="C190" s="202"/>
      <c r="D190" s="203" t="s">
        <v>135</v>
      </c>
      <c r="E190" s="204" t="s">
        <v>1</v>
      </c>
      <c r="F190" s="205" t="s">
        <v>675</v>
      </c>
      <c r="G190" s="202"/>
      <c r="H190" s="204" t="s">
        <v>1</v>
      </c>
      <c r="I190" s="206"/>
      <c r="J190" s="202"/>
      <c r="K190" s="202"/>
      <c r="L190" s="207"/>
      <c r="M190" s="208"/>
      <c r="N190" s="209"/>
      <c r="O190" s="209"/>
      <c r="P190" s="209"/>
      <c r="Q190" s="209"/>
      <c r="R190" s="209"/>
      <c r="S190" s="209"/>
      <c r="T190" s="210"/>
      <c r="AT190" s="211" t="s">
        <v>135</v>
      </c>
      <c r="AU190" s="211" t="s">
        <v>83</v>
      </c>
      <c r="AV190" s="13" t="s">
        <v>81</v>
      </c>
      <c r="AW190" s="13" t="s">
        <v>30</v>
      </c>
      <c r="AX190" s="13" t="s">
        <v>73</v>
      </c>
      <c r="AY190" s="211" t="s">
        <v>128</v>
      </c>
    </row>
    <row r="191" spans="1:65" s="14" customFormat="1" ht="11.25">
      <c r="B191" s="212"/>
      <c r="C191" s="213"/>
      <c r="D191" s="203" t="s">
        <v>135</v>
      </c>
      <c r="E191" s="214" t="s">
        <v>1</v>
      </c>
      <c r="F191" s="215" t="s">
        <v>358</v>
      </c>
      <c r="G191" s="213"/>
      <c r="H191" s="216">
        <v>37</v>
      </c>
      <c r="I191" s="217"/>
      <c r="J191" s="213"/>
      <c r="K191" s="213"/>
      <c r="L191" s="218"/>
      <c r="M191" s="219"/>
      <c r="N191" s="220"/>
      <c r="O191" s="220"/>
      <c r="P191" s="220"/>
      <c r="Q191" s="220"/>
      <c r="R191" s="220"/>
      <c r="S191" s="220"/>
      <c r="T191" s="221"/>
      <c r="AT191" s="222" t="s">
        <v>135</v>
      </c>
      <c r="AU191" s="222" t="s">
        <v>83</v>
      </c>
      <c r="AV191" s="14" t="s">
        <v>83</v>
      </c>
      <c r="AW191" s="14" t="s">
        <v>30</v>
      </c>
      <c r="AX191" s="14" t="s">
        <v>73</v>
      </c>
      <c r="AY191" s="222" t="s">
        <v>128</v>
      </c>
    </row>
    <row r="192" spans="1:65" s="15" customFormat="1" ht="11.25">
      <c r="B192" s="223"/>
      <c r="C192" s="224"/>
      <c r="D192" s="203" t="s">
        <v>135</v>
      </c>
      <c r="E192" s="225" t="s">
        <v>1</v>
      </c>
      <c r="F192" s="226" t="s">
        <v>138</v>
      </c>
      <c r="G192" s="224"/>
      <c r="H192" s="227">
        <v>37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AT192" s="233" t="s">
        <v>135</v>
      </c>
      <c r="AU192" s="233" t="s">
        <v>83</v>
      </c>
      <c r="AV192" s="15" t="s">
        <v>134</v>
      </c>
      <c r="AW192" s="15" t="s">
        <v>30</v>
      </c>
      <c r="AX192" s="15" t="s">
        <v>81</v>
      </c>
      <c r="AY192" s="233" t="s">
        <v>128</v>
      </c>
    </row>
    <row r="193" spans="1:65" s="2" customFormat="1" ht="24.2" customHeight="1">
      <c r="A193" s="34"/>
      <c r="B193" s="35"/>
      <c r="C193" s="234" t="s">
        <v>170</v>
      </c>
      <c r="D193" s="234" t="s">
        <v>193</v>
      </c>
      <c r="E193" s="235" t="s">
        <v>676</v>
      </c>
      <c r="F193" s="236" t="s">
        <v>677</v>
      </c>
      <c r="G193" s="237" t="s">
        <v>253</v>
      </c>
      <c r="H193" s="238">
        <v>428</v>
      </c>
      <c r="I193" s="239"/>
      <c r="J193" s="240">
        <f>ROUND(I193*H193,2)</f>
        <v>0</v>
      </c>
      <c r="K193" s="241"/>
      <c r="L193" s="242"/>
      <c r="M193" s="243" t="s">
        <v>1</v>
      </c>
      <c r="N193" s="244" t="s">
        <v>38</v>
      </c>
      <c r="O193" s="71"/>
      <c r="P193" s="197">
        <f>O193*H193</f>
        <v>0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9" t="s">
        <v>152</v>
      </c>
      <c r="AT193" s="199" t="s">
        <v>193</v>
      </c>
      <c r="AU193" s="199" t="s">
        <v>83</v>
      </c>
      <c r="AY193" s="17" t="s">
        <v>128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7" t="s">
        <v>81</v>
      </c>
      <c r="BK193" s="200">
        <f>ROUND(I193*H193,2)</f>
        <v>0</v>
      </c>
      <c r="BL193" s="17" t="s">
        <v>134</v>
      </c>
      <c r="BM193" s="199" t="s">
        <v>209</v>
      </c>
    </row>
    <row r="194" spans="1:65" s="13" customFormat="1" ht="33.75">
      <c r="B194" s="201"/>
      <c r="C194" s="202"/>
      <c r="D194" s="203" t="s">
        <v>135</v>
      </c>
      <c r="E194" s="204" t="s">
        <v>1</v>
      </c>
      <c r="F194" s="205" t="s">
        <v>678</v>
      </c>
      <c r="G194" s="202"/>
      <c r="H194" s="204" t="s">
        <v>1</v>
      </c>
      <c r="I194" s="206"/>
      <c r="J194" s="202"/>
      <c r="K194" s="202"/>
      <c r="L194" s="207"/>
      <c r="M194" s="208"/>
      <c r="N194" s="209"/>
      <c r="O194" s="209"/>
      <c r="P194" s="209"/>
      <c r="Q194" s="209"/>
      <c r="R194" s="209"/>
      <c r="S194" s="209"/>
      <c r="T194" s="210"/>
      <c r="AT194" s="211" t="s">
        <v>135</v>
      </c>
      <c r="AU194" s="211" t="s">
        <v>83</v>
      </c>
      <c r="AV194" s="13" t="s">
        <v>81</v>
      </c>
      <c r="AW194" s="13" t="s">
        <v>30</v>
      </c>
      <c r="AX194" s="13" t="s">
        <v>73</v>
      </c>
      <c r="AY194" s="211" t="s">
        <v>128</v>
      </c>
    </row>
    <row r="195" spans="1:65" s="14" customFormat="1" ht="11.25">
      <c r="B195" s="212"/>
      <c r="C195" s="213"/>
      <c r="D195" s="203" t="s">
        <v>135</v>
      </c>
      <c r="E195" s="214" t="s">
        <v>1</v>
      </c>
      <c r="F195" s="215" t="s">
        <v>679</v>
      </c>
      <c r="G195" s="213"/>
      <c r="H195" s="216">
        <v>428</v>
      </c>
      <c r="I195" s="217"/>
      <c r="J195" s="213"/>
      <c r="K195" s="213"/>
      <c r="L195" s="218"/>
      <c r="M195" s="219"/>
      <c r="N195" s="220"/>
      <c r="O195" s="220"/>
      <c r="P195" s="220"/>
      <c r="Q195" s="220"/>
      <c r="R195" s="220"/>
      <c r="S195" s="220"/>
      <c r="T195" s="221"/>
      <c r="AT195" s="222" t="s">
        <v>135</v>
      </c>
      <c r="AU195" s="222" t="s">
        <v>83</v>
      </c>
      <c r="AV195" s="14" t="s">
        <v>83</v>
      </c>
      <c r="AW195" s="14" t="s">
        <v>30</v>
      </c>
      <c r="AX195" s="14" t="s">
        <v>73</v>
      </c>
      <c r="AY195" s="222" t="s">
        <v>128</v>
      </c>
    </row>
    <row r="196" spans="1:65" s="15" customFormat="1" ht="11.25">
      <c r="B196" s="223"/>
      <c r="C196" s="224"/>
      <c r="D196" s="203" t="s">
        <v>135</v>
      </c>
      <c r="E196" s="225" t="s">
        <v>1</v>
      </c>
      <c r="F196" s="226" t="s">
        <v>138</v>
      </c>
      <c r="G196" s="224"/>
      <c r="H196" s="227">
        <v>428</v>
      </c>
      <c r="I196" s="228"/>
      <c r="J196" s="224"/>
      <c r="K196" s="224"/>
      <c r="L196" s="229"/>
      <c r="M196" s="230"/>
      <c r="N196" s="231"/>
      <c r="O196" s="231"/>
      <c r="P196" s="231"/>
      <c r="Q196" s="231"/>
      <c r="R196" s="231"/>
      <c r="S196" s="231"/>
      <c r="T196" s="232"/>
      <c r="AT196" s="233" t="s">
        <v>135</v>
      </c>
      <c r="AU196" s="233" t="s">
        <v>83</v>
      </c>
      <c r="AV196" s="15" t="s">
        <v>134</v>
      </c>
      <c r="AW196" s="15" t="s">
        <v>30</v>
      </c>
      <c r="AX196" s="15" t="s">
        <v>81</v>
      </c>
      <c r="AY196" s="233" t="s">
        <v>128</v>
      </c>
    </row>
    <row r="197" spans="1:65" s="2" customFormat="1" ht="24.2" customHeight="1">
      <c r="A197" s="34"/>
      <c r="B197" s="35"/>
      <c r="C197" s="187" t="s">
        <v>174</v>
      </c>
      <c r="D197" s="187" t="s">
        <v>130</v>
      </c>
      <c r="E197" s="188" t="s">
        <v>680</v>
      </c>
      <c r="F197" s="189" t="s">
        <v>681</v>
      </c>
      <c r="G197" s="190" t="s">
        <v>253</v>
      </c>
      <c r="H197" s="191">
        <v>6</v>
      </c>
      <c r="I197" s="192"/>
      <c r="J197" s="193">
        <f>ROUND(I197*H197,2)</f>
        <v>0</v>
      </c>
      <c r="K197" s="194"/>
      <c r="L197" s="39"/>
      <c r="M197" s="195" t="s">
        <v>1</v>
      </c>
      <c r="N197" s="196" t="s">
        <v>38</v>
      </c>
      <c r="O197" s="71"/>
      <c r="P197" s="197">
        <f>O197*H197</f>
        <v>0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9" t="s">
        <v>134</v>
      </c>
      <c r="AT197" s="199" t="s">
        <v>130</v>
      </c>
      <c r="AU197" s="199" t="s">
        <v>83</v>
      </c>
      <c r="AY197" s="17" t="s">
        <v>128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7" t="s">
        <v>81</v>
      </c>
      <c r="BK197" s="200">
        <f>ROUND(I197*H197,2)</f>
        <v>0</v>
      </c>
      <c r="BL197" s="17" t="s">
        <v>134</v>
      </c>
      <c r="BM197" s="199" t="s">
        <v>219</v>
      </c>
    </row>
    <row r="198" spans="1:65" s="13" customFormat="1" ht="11.25">
      <c r="B198" s="201"/>
      <c r="C198" s="202"/>
      <c r="D198" s="203" t="s">
        <v>135</v>
      </c>
      <c r="E198" s="204" t="s">
        <v>1</v>
      </c>
      <c r="F198" s="205" t="s">
        <v>682</v>
      </c>
      <c r="G198" s="202"/>
      <c r="H198" s="204" t="s">
        <v>1</v>
      </c>
      <c r="I198" s="206"/>
      <c r="J198" s="202"/>
      <c r="K198" s="202"/>
      <c r="L198" s="207"/>
      <c r="M198" s="208"/>
      <c r="N198" s="209"/>
      <c r="O198" s="209"/>
      <c r="P198" s="209"/>
      <c r="Q198" s="209"/>
      <c r="R198" s="209"/>
      <c r="S198" s="209"/>
      <c r="T198" s="210"/>
      <c r="AT198" s="211" t="s">
        <v>135</v>
      </c>
      <c r="AU198" s="211" t="s">
        <v>83</v>
      </c>
      <c r="AV198" s="13" t="s">
        <v>81</v>
      </c>
      <c r="AW198" s="13" t="s">
        <v>30</v>
      </c>
      <c r="AX198" s="13" t="s">
        <v>73</v>
      </c>
      <c r="AY198" s="211" t="s">
        <v>128</v>
      </c>
    </row>
    <row r="199" spans="1:65" s="14" customFormat="1" ht="11.25">
      <c r="B199" s="212"/>
      <c r="C199" s="213"/>
      <c r="D199" s="203" t="s">
        <v>135</v>
      </c>
      <c r="E199" s="214" t="s">
        <v>1</v>
      </c>
      <c r="F199" s="215" t="s">
        <v>683</v>
      </c>
      <c r="G199" s="213"/>
      <c r="H199" s="216">
        <v>6</v>
      </c>
      <c r="I199" s="217"/>
      <c r="J199" s="213"/>
      <c r="K199" s="213"/>
      <c r="L199" s="218"/>
      <c r="M199" s="219"/>
      <c r="N199" s="220"/>
      <c r="O199" s="220"/>
      <c r="P199" s="220"/>
      <c r="Q199" s="220"/>
      <c r="R199" s="220"/>
      <c r="S199" s="220"/>
      <c r="T199" s="221"/>
      <c r="AT199" s="222" t="s">
        <v>135</v>
      </c>
      <c r="AU199" s="222" t="s">
        <v>83</v>
      </c>
      <c r="AV199" s="14" t="s">
        <v>83</v>
      </c>
      <c r="AW199" s="14" t="s">
        <v>30</v>
      </c>
      <c r="AX199" s="14" t="s">
        <v>73</v>
      </c>
      <c r="AY199" s="222" t="s">
        <v>128</v>
      </c>
    </row>
    <row r="200" spans="1:65" s="15" customFormat="1" ht="11.25">
      <c r="B200" s="223"/>
      <c r="C200" s="224"/>
      <c r="D200" s="203" t="s">
        <v>135</v>
      </c>
      <c r="E200" s="225" t="s">
        <v>1</v>
      </c>
      <c r="F200" s="226" t="s">
        <v>138</v>
      </c>
      <c r="G200" s="224"/>
      <c r="H200" s="227">
        <v>6</v>
      </c>
      <c r="I200" s="228"/>
      <c r="J200" s="224"/>
      <c r="K200" s="224"/>
      <c r="L200" s="229"/>
      <c r="M200" s="230"/>
      <c r="N200" s="231"/>
      <c r="O200" s="231"/>
      <c r="P200" s="231"/>
      <c r="Q200" s="231"/>
      <c r="R200" s="231"/>
      <c r="S200" s="231"/>
      <c r="T200" s="232"/>
      <c r="AT200" s="233" t="s">
        <v>135</v>
      </c>
      <c r="AU200" s="233" t="s">
        <v>83</v>
      </c>
      <c r="AV200" s="15" t="s">
        <v>134</v>
      </c>
      <c r="AW200" s="15" t="s">
        <v>30</v>
      </c>
      <c r="AX200" s="15" t="s">
        <v>81</v>
      </c>
      <c r="AY200" s="233" t="s">
        <v>128</v>
      </c>
    </row>
    <row r="201" spans="1:65" s="2" customFormat="1" ht="24.2" customHeight="1">
      <c r="A201" s="34"/>
      <c r="B201" s="35"/>
      <c r="C201" s="187" t="s">
        <v>222</v>
      </c>
      <c r="D201" s="187" t="s">
        <v>130</v>
      </c>
      <c r="E201" s="188" t="s">
        <v>684</v>
      </c>
      <c r="F201" s="189" t="s">
        <v>685</v>
      </c>
      <c r="G201" s="190" t="s">
        <v>253</v>
      </c>
      <c r="H201" s="191">
        <v>6</v>
      </c>
      <c r="I201" s="192"/>
      <c r="J201" s="193">
        <f>ROUND(I201*H201,2)</f>
        <v>0</v>
      </c>
      <c r="K201" s="194"/>
      <c r="L201" s="39"/>
      <c r="M201" s="195" t="s">
        <v>1</v>
      </c>
      <c r="N201" s="196" t="s">
        <v>38</v>
      </c>
      <c r="O201" s="71"/>
      <c r="P201" s="197">
        <f>O201*H201</f>
        <v>0</v>
      </c>
      <c r="Q201" s="197">
        <v>0</v>
      </c>
      <c r="R201" s="197">
        <f>Q201*H201</f>
        <v>0</v>
      </c>
      <c r="S201" s="197">
        <v>0</v>
      </c>
      <c r="T201" s="19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9" t="s">
        <v>134</v>
      </c>
      <c r="AT201" s="199" t="s">
        <v>130</v>
      </c>
      <c r="AU201" s="199" t="s">
        <v>83</v>
      </c>
      <c r="AY201" s="17" t="s">
        <v>128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7" t="s">
        <v>81</v>
      </c>
      <c r="BK201" s="200">
        <f>ROUND(I201*H201,2)</f>
        <v>0</v>
      </c>
      <c r="BL201" s="17" t="s">
        <v>134</v>
      </c>
      <c r="BM201" s="199" t="s">
        <v>225</v>
      </c>
    </row>
    <row r="202" spans="1:65" s="13" customFormat="1" ht="11.25">
      <c r="B202" s="201"/>
      <c r="C202" s="202"/>
      <c r="D202" s="203" t="s">
        <v>135</v>
      </c>
      <c r="E202" s="204" t="s">
        <v>1</v>
      </c>
      <c r="F202" s="205" t="s">
        <v>682</v>
      </c>
      <c r="G202" s="202"/>
      <c r="H202" s="204" t="s">
        <v>1</v>
      </c>
      <c r="I202" s="206"/>
      <c r="J202" s="202"/>
      <c r="K202" s="202"/>
      <c r="L202" s="207"/>
      <c r="M202" s="208"/>
      <c r="N202" s="209"/>
      <c r="O202" s="209"/>
      <c r="P202" s="209"/>
      <c r="Q202" s="209"/>
      <c r="R202" s="209"/>
      <c r="S202" s="209"/>
      <c r="T202" s="210"/>
      <c r="AT202" s="211" t="s">
        <v>135</v>
      </c>
      <c r="AU202" s="211" t="s">
        <v>83</v>
      </c>
      <c r="AV202" s="13" t="s">
        <v>81</v>
      </c>
      <c r="AW202" s="13" t="s">
        <v>30</v>
      </c>
      <c r="AX202" s="13" t="s">
        <v>73</v>
      </c>
      <c r="AY202" s="211" t="s">
        <v>128</v>
      </c>
    </row>
    <row r="203" spans="1:65" s="14" customFormat="1" ht="11.25">
      <c r="B203" s="212"/>
      <c r="C203" s="213"/>
      <c r="D203" s="203" t="s">
        <v>135</v>
      </c>
      <c r="E203" s="214" t="s">
        <v>1</v>
      </c>
      <c r="F203" s="215" t="s">
        <v>683</v>
      </c>
      <c r="G203" s="213"/>
      <c r="H203" s="216">
        <v>6</v>
      </c>
      <c r="I203" s="217"/>
      <c r="J203" s="213"/>
      <c r="K203" s="213"/>
      <c r="L203" s="218"/>
      <c r="M203" s="219"/>
      <c r="N203" s="220"/>
      <c r="O203" s="220"/>
      <c r="P203" s="220"/>
      <c r="Q203" s="220"/>
      <c r="R203" s="220"/>
      <c r="S203" s="220"/>
      <c r="T203" s="221"/>
      <c r="AT203" s="222" t="s">
        <v>135</v>
      </c>
      <c r="AU203" s="222" t="s">
        <v>83</v>
      </c>
      <c r="AV203" s="14" t="s">
        <v>83</v>
      </c>
      <c r="AW203" s="14" t="s">
        <v>30</v>
      </c>
      <c r="AX203" s="14" t="s">
        <v>73</v>
      </c>
      <c r="AY203" s="222" t="s">
        <v>128</v>
      </c>
    </row>
    <row r="204" spans="1:65" s="15" customFormat="1" ht="11.25">
      <c r="B204" s="223"/>
      <c r="C204" s="224"/>
      <c r="D204" s="203" t="s">
        <v>135</v>
      </c>
      <c r="E204" s="225" t="s">
        <v>1</v>
      </c>
      <c r="F204" s="226" t="s">
        <v>138</v>
      </c>
      <c r="G204" s="224"/>
      <c r="H204" s="227">
        <v>6</v>
      </c>
      <c r="I204" s="228"/>
      <c r="J204" s="224"/>
      <c r="K204" s="224"/>
      <c r="L204" s="229"/>
      <c r="M204" s="230"/>
      <c r="N204" s="231"/>
      <c r="O204" s="231"/>
      <c r="P204" s="231"/>
      <c r="Q204" s="231"/>
      <c r="R204" s="231"/>
      <c r="S204" s="231"/>
      <c r="T204" s="232"/>
      <c r="AT204" s="233" t="s">
        <v>135</v>
      </c>
      <c r="AU204" s="233" t="s">
        <v>83</v>
      </c>
      <c r="AV204" s="15" t="s">
        <v>134</v>
      </c>
      <c r="AW204" s="15" t="s">
        <v>30</v>
      </c>
      <c r="AX204" s="15" t="s">
        <v>81</v>
      </c>
      <c r="AY204" s="233" t="s">
        <v>128</v>
      </c>
    </row>
    <row r="205" spans="1:65" s="2" customFormat="1" ht="14.45" customHeight="1">
      <c r="A205" s="34"/>
      <c r="B205" s="35"/>
      <c r="C205" s="234" t="s">
        <v>181</v>
      </c>
      <c r="D205" s="234" t="s">
        <v>193</v>
      </c>
      <c r="E205" s="235" t="s">
        <v>686</v>
      </c>
      <c r="F205" s="236" t="s">
        <v>687</v>
      </c>
      <c r="G205" s="237" t="s">
        <v>253</v>
      </c>
      <c r="H205" s="238">
        <v>6</v>
      </c>
      <c r="I205" s="239"/>
      <c r="J205" s="240">
        <f>ROUND(I205*H205,2)</f>
        <v>0</v>
      </c>
      <c r="K205" s="241"/>
      <c r="L205" s="242"/>
      <c r="M205" s="243" t="s">
        <v>1</v>
      </c>
      <c r="N205" s="244" t="s">
        <v>38</v>
      </c>
      <c r="O205" s="71"/>
      <c r="P205" s="197">
        <f>O205*H205</f>
        <v>0</v>
      </c>
      <c r="Q205" s="197">
        <v>0</v>
      </c>
      <c r="R205" s="197">
        <f>Q205*H205</f>
        <v>0</v>
      </c>
      <c r="S205" s="197">
        <v>0</v>
      </c>
      <c r="T205" s="19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9" t="s">
        <v>152</v>
      </c>
      <c r="AT205" s="199" t="s">
        <v>193</v>
      </c>
      <c r="AU205" s="199" t="s">
        <v>83</v>
      </c>
      <c r="AY205" s="17" t="s">
        <v>128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7" t="s">
        <v>81</v>
      </c>
      <c r="BK205" s="200">
        <f>ROUND(I205*H205,2)</f>
        <v>0</v>
      </c>
      <c r="BL205" s="17" t="s">
        <v>134</v>
      </c>
      <c r="BM205" s="199" t="s">
        <v>231</v>
      </c>
    </row>
    <row r="206" spans="1:65" s="13" customFormat="1" ht="11.25">
      <c r="B206" s="201"/>
      <c r="C206" s="202"/>
      <c r="D206" s="203" t="s">
        <v>135</v>
      </c>
      <c r="E206" s="204" t="s">
        <v>1</v>
      </c>
      <c r="F206" s="205" t="s">
        <v>682</v>
      </c>
      <c r="G206" s="202"/>
      <c r="H206" s="204" t="s">
        <v>1</v>
      </c>
      <c r="I206" s="206"/>
      <c r="J206" s="202"/>
      <c r="K206" s="202"/>
      <c r="L206" s="207"/>
      <c r="M206" s="208"/>
      <c r="N206" s="209"/>
      <c r="O206" s="209"/>
      <c r="P206" s="209"/>
      <c r="Q206" s="209"/>
      <c r="R206" s="209"/>
      <c r="S206" s="209"/>
      <c r="T206" s="210"/>
      <c r="AT206" s="211" t="s">
        <v>135</v>
      </c>
      <c r="AU206" s="211" t="s">
        <v>83</v>
      </c>
      <c r="AV206" s="13" t="s">
        <v>81</v>
      </c>
      <c r="AW206" s="13" t="s">
        <v>30</v>
      </c>
      <c r="AX206" s="13" t="s">
        <v>73</v>
      </c>
      <c r="AY206" s="211" t="s">
        <v>128</v>
      </c>
    </row>
    <row r="207" spans="1:65" s="14" customFormat="1" ht="11.25">
      <c r="B207" s="212"/>
      <c r="C207" s="213"/>
      <c r="D207" s="203" t="s">
        <v>135</v>
      </c>
      <c r="E207" s="214" t="s">
        <v>1</v>
      </c>
      <c r="F207" s="215" t="s">
        <v>683</v>
      </c>
      <c r="G207" s="213"/>
      <c r="H207" s="216">
        <v>6</v>
      </c>
      <c r="I207" s="217"/>
      <c r="J207" s="213"/>
      <c r="K207" s="213"/>
      <c r="L207" s="218"/>
      <c r="M207" s="219"/>
      <c r="N207" s="220"/>
      <c r="O207" s="220"/>
      <c r="P207" s="220"/>
      <c r="Q207" s="220"/>
      <c r="R207" s="220"/>
      <c r="S207" s="220"/>
      <c r="T207" s="221"/>
      <c r="AT207" s="222" t="s">
        <v>135</v>
      </c>
      <c r="AU207" s="222" t="s">
        <v>83</v>
      </c>
      <c r="AV207" s="14" t="s">
        <v>83</v>
      </c>
      <c r="AW207" s="14" t="s">
        <v>30</v>
      </c>
      <c r="AX207" s="14" t="s">
        <v>73</v>
      </c>
      <c r="AY207" s="222" t="s">
        <v>128</v>
      </c>
    </row>
    <row r="208" spans="1:65" s="15" customFormat="1" ht="11.25">
      <c r="B208" s="223"/>
      <c r="C208" s="224"/>
      <c r="D208" s="203" t="s">
        <v>135</v>
      </c>
      <c r="E208" s="225" t="s">
        <v>1</v>
      </c>
      <c r="F208" s="226" t="s">
        <v>138</v>
      </c>
      <c r="G208" s="224"/>
      <c r="H208" s="227">
        <v>6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AT208" s="233" t="s">
        <v>135</v>
      </c>
      <c r="AU208" s="233" t="s">
        <v>83</v>
      </c>
      <c r="AV208" s="15" t="s">
        <v>134</v>
      </c>
      <c r="AW208" s="15" t="s">
        <v>30</v>
      </c>
      <c r="AX208" s="15" t="s">
        <v>81</v>
      </c>
      <c r="AY208" s="233" t="s">
        <v>128</v>
      </c>
    </row>
    <row r="209" spans="1:65" s="2" customFormat="1" ht="24.2" customHeight="1">
      <c r="A209" s="34"/>
      <c r="B209" s="35"/>
      <c r="C209" s="187" t="s">
        <v>233</v>
      </c>
      <c r="D209" s="187" t="s">
        <v>130</v>
      </c>
      <c r="E209" s="188" t="s">
        <v>688</v>
      </c>
      <c r="F209" s="189" t="s">
        <v>689</v>
      </c>
      <c r="G209" s="190" t="s">
        <v>253</v>
      </c>
      <c r="H209" s="191">
        <v>3</v>
      </c>
      <c r="I209" s="192"/>
      <c r="J209" s="193">
        <f>ROUND(I209*H209,2)</f>
        <v>0</v>
      </c>
      <c r="K209" s="194"/>
      <c r="L209" s="39"/>
      <c r="M209" s="195" t="s">
        <v>1</v>
      </c>
      <c r="N209" s="196" t="s">
        <v>38</v>
      </c>
      <c r="O209" s="71"/>
      <c r="P209" s="197">
        <f>O209*H209</f>
        <v>0</v>
      </c>
      <c r="Q209" s="197">
        <v>0</v>
      </c>
      <c r="R209" s="197">
        <f>Q209*H209</f>
        <v>0</v>
      </c>
      <c r="S209" s="197">
        <v>0</v>
      </c>
      <c r="T209" s="19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9" t="s">
        <v>134</v>
      </c>
      <c r="AT209" s="199" t="s">
        <v>130</v>
      </c>
      <c r="AU209" s="199" t="s">
        <v>83</v>
      </c>
      <c r="AY209" s="17" t="s">
        <v>128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7" t="s">
        <v>81</v>
      </c>
      <c r="BK209" s="200">
        <f>ROUND(I209*H209,2)</f>
        <v>0</v>
      </c>
      <c r="BL209" s="17" t="s">
        <v>134</v>
      </c>
      <c r="BM209" s="199" t="s">
        <v>236</v>
      </c>
    </row>
    <row r="210" spans="1:65" s="13" customFormat="1" ht="11.25">
      <c r="B210" s="201"/>
      <c r="C210" s="202"/>
      <c r="D210" s="203" t="s">
        <v>135</v>
      </c>
      <c r="E210" s="204" t="s">
        <v>1</v>
      </c>
      <c r="F210" s="205" t="s">
        <v>690</v>
      </c>
      <c r="G210" s="202"/>
      <c r="H210" s="204" t="s">
        <v>1</v>
      </c>
      <c r="I210" s="206"/>
      <c r="J210" s="202"/>
      <c r="K210" s="202"/>
      <c r="L210" s="207"/>
      <c r="M210" s="208"/>
      <c r="N210" s="209"/>
      <c r="O210" s="209"/>
      <c r="P210" s="209"/>
      <c r="Q210" s="209"/>
      <c r="R210" s="209"/>
      <c r="S210" s="209"/>
      <c r="T210" s="210"/>
      <c r="AT210" s="211" t="s">
        <v>135</v>
      </c>
      <c r="AU210" s="211" t="s">
        <v>83</v>
      </c>
      <c r="AV210" s="13" t="s">
        <v>81</v>
      </c>
      <c r="AW210" s="13" t="s">
        <v>30</v>
      </c>
      <c r="AX210" s="13" t="s">
        <v>73</v>
      </c>
      <c r="AY210" s="211" t="s">
        <v>128</v>
      </c>
    </row>
    <row r="211" spans="1:65" s="14" customFormat="1" ht="11.25">
      <c r="B211" s="212"/>
      <c r="C211" s="213"/>
      <c r="D211" s="203" t="s">
        <v>135</v>
      </c>
      <c r="E211" s="214" t="s">
        <v>1</v>
      </c>
      <c r="F211" s="215" t="s">
        <v>144</v>
      </c>
      <c r="G211" s="213"/>
      <c r="H211" s="216">
        <v>3</v>
      </c>
      <c r="I211" s="217"/>
      <c r="J211" s="213"/>
      <c r="K211" s="213"/>
      <c r="L211" s="218"/>
      <c r="M211" s="219"/>
      <c r="N211" s="220"/>
      <c r="O211" s="220"/>
      <c r="P211" s="220"/>
      <c r="Q211" s="220"/>
      <c r="R211" s="220"/>
      <c r="S211" s="220"/>
      <c r="T211" s="221"/>
      <c r="AT211" s="222" t="s">
        <v>135</v>
      </c>
      <c r="AU211" s="222" t="s">
        <v>83</v>
      </c>
      <c r="AV211" s="14" t="s">
        <v>83</v>
      </c>
      <c r="AW211" s="14" t="s">
        <v>30</v>
      </c>
      <c r="AX211" s="14" t="s">
        <v>73</v>
      </c>
      <c r="AY211" s="222" t="s">
        <v>128</v>
      </c>
    </row>
    <row r="212" spans="1:65" s="15" customFormat="1" ht="11.25">
      <c r="B212" s="223"/>
      <c r="C212" s="224"/>
      <c r="D212" s="203" t="s">
        <v>135</v>
      </c>
      <c r="E212" s="225" t="s">
        <v>1</v>
      </c>
      <c r="F212" s="226" t="s">
        <v>138</v>
      </c>
      <c r="G212" s="224"/>
      <c r="H212" s="227">
        <v>3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AT212" s="233" t="s">
        <v>135</v>
      </c>
      <c r="AU212" s="233" t="s">
        <v>83</v>
      </c>
      <c r="AV212" s="15" t="s">
        <v>134</v>
      </c>
      <c r="AW212" s="15" t="s">
        <v>30</v>
      </c>
      <c r="AX212" s="15" t="s">
        <v>81</v>
      </c>
      <c r="AY212" s="233" t="s">
        <v>128</v>
      </c>
    </row>
    <row r="213" spans="1:65" s="2" customFormat="1" ht="24.2" customHeight="1">
      <c r="A213" s="34"/>
      <c r="B213" s="35"/>
      <c r="C213" s="234" t="s">
        <v>185</v>
      </c>
      <c r="D213" s="234" t="s">
        <v>193</v>
      </c>
      <c r="E213" s="235" t="s">
        <v>691</v>
      </c>
      <c r="F213" s="236" t="s">
        <v>692</v>
      </c>
      <c r="G213" s="237" t="s">
        <v>253</v>
      </c>
      <c r="H213" s="238">
        <v>3</v>
      </c>
      <c r="I213" s="239"/>
      <c r="J213" s="240">
        <f>ROUND(I213*H213,2)</f>
        <v>0</v>
      </c>
      <c r="K213" s="241"/>
      <c r="L213" s="242"/>
      <c r="M213" s="243" t="s">
        <v>1</v>
      </c>
      <c r="N213" s="244" t="s">
        <v>38</v>
      </c>
      <c r="O213" s="71"/>
      <c r="P213" s="197">
        <f>O213*H213</f>
        <v>0</v>
      </c>
      <c r="Q213" s="197">
        <v>0</v>
      </c>
      <c r="R213" s="197">
        <f>Q213*H213</f>
        <v>0</v>
      </c>
      <c r="S213" s="197">
        <v>0</v>
      </c>
      <c r="T213" s="19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9" t="s">
        <v>152</v>
      </c>
      <c r="AT213" s="199" t="s">
        <v>193</v>
      </c>
      <c r="AU213" s="199" t="s">
        <v>83</v>
      </c>
      <c r="AY213" s="17" t="s">
        <v>128</v>
      </c>
      <c r="BE213" s="200">
        <f>IF(N213="základní",J213,0)</f>
        <v>0</v>
      </c>
      <c r="BF213" s="200">
        <f>IF(N213="snížená",J213,0)</f>
        <v>0</v>
      </c>
      <c r="BG213" s="200">
        <f>IF(N213="zákl. přenesená",J213,0)</f>
        <v>0</v>
      </c>
      <c r="BH213" s="200">
        <f>IF(N213="sníž. přenesená",J213,0)</f>
        <v>0</v>
      </c>
      <c r="BI213" s="200">
        <f>IF(N213="nulová",J213,0)</f>
        <v>0</v>
      </c>
      <c r="BJ213" s="17" t="s">
        <v>81</v>
      </c>
      <c r="BK213" s="200">
        <f>ROUND(I213*H213,2)</f>
        <v>0</v>
      </c>
      <c r="BL213" s="17" t="s">
        <v>134</v>
      </c>
      <c r="BM213" s="199" t="s">
        <v>240</v>
      </c>
    </row>
    <row r="214" spans="1:65" s="2" customFormat="1" ht="24.2" customHeight="1">
      <c r="A214" s="34"/>
      <c r="B214" s="35"/>
      <c r="C214" s="187" t="s">
        <v>7</v>
      </c>
      <c r="D214" s="187" t="s">
        <v>130</v>
      </c>
      <c r="E214" s="188" t="s">
        <v>693</v>
      </c>
      <c r="F214" s="189" t="s">
        <v>694</v>
      </c>
      <c r="G214" s="190" t="s">
        <v>646</v>
      </c>
      <c r="H214" s="191">
        <v>6.8000000000000005E-2</v>
      </c>
      <c r="I214" s="192"/>
      <c r="J214" s="193">
        <f>ROUND(I214*H214,2)</f>
        <v>0</v>
      </c>
      <c r="K214" s="194"/>
      <c r="L214" s="39"/>
      <c r="M214" s="195" t="s">
        <v>1</v>
      </c>
      <c r="N214" s="196" t="s">
        <v>38</v>
      </c>
      <c r="O214" s="71"/>
      <c r="P214" s="197">
        <f>O214*H214</f>
        <v>0</v>
      </c>
      <c r="Q214" s="197">
        <v>0</v>
      </c>
      <c r="R214" s="197">
        <f>Q214*H214</f>
        <v>0</v>
      </c>
      <c r="S214" s="197">
        <v>0</v>
      </c>
      <c r="T214" s="19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9" t="s">
        <v>134</v>
      </c>
      <c r="AT214" s="199" t="s">
        <v>130</v>
      </c>
      <c r="AU214" s="199" t="s">
        <v>83</v>
      </c>
      <c r="AY214" s="17" t="s">
        <v>128</v>
      </c>
      <c r="BE214" s="200">
        <f>IF(N214="základní",J214,0)</f>
        <v>0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7" t="s">
        <v>81</v>
      </c>
      <c r="BK214" s="200">
        <f>ROUND(I214*H214,2)</f>
        <v>0</v>
      </c>
      <c r="BL214" s="17" t="s">
        <v>134</v>
      </c>
      <c r="BM214" s="199" t="s">
        <v>244</v>
      </c>
    </row>
    <row r="215" spans="1:65" s="13" customFormat="1" ht="11.25">
      <c r="B215" s="201"/>
      <c r="C215" s="202"/>
      <c r="D215" s="203" t="s">
        <v>135</v>
      </c>
      <c r="E215" s="204" t="s">
        <v>1</v>
      </c>
      <c r="F215" s="205" t="s">
        <v>635</v>
      </c>
      <c r="G215" s="202"/>
      <c r="H215" s="204" t="s">
        <v>1</v>
      </c>
      <c r="I215" s="206"/>
      <c r="J215" s="202"/>
      <c r="K215" s="202"/>
      <c r="L215" s="207"/>
      <c r="M215" s="208"/>
      <c r="N215" s="209"/>
      <c r="O215" s="209"/>
      <c r="P215" s="209"/>
      <c r="Q215" s="209"/>
      <c r="R215" s="209"/>
      <c r="S215" s="209"/>
      <c r="T215" s="210"/>
      <c r="AT215" s="211" t="s">
        <v>135</v>
      </c>
      <c r="AU215" s="211" t="s">
        <v>83</v>
      </c>
      <c r="AV215" s="13" t="s">
        <v>81</v>
      </c>
      <c r="AW215" s="13" t="s">
        <v>30</v>
      </c>
      <c r="AX215" s="13" t="s">
        <v>73</v>
      </c>
      <c r="AY215" s="211" t="s">
        <v>128</v>
      </c>
    </row>
    <row r="216" spans="1:65" s="13" customFormat="1" ht="11.25">
      <c r="B216" s="201"/>
      <c r="C216" s="202"/>
      <c r="D216" s="203" t="s">
        <v>135</v>
      </c>
      <c r="E216" s="204" t="s">
        <v>1</v>
      </c>
      <c r="F216" s="205" t="s">
        <v>695</v>
      </c>
      <c r="G216" s="202"/>
      <c r="H216" s="204" t="s">
        <v>1</v>
      </c>
      <c r="I216" s="206"/>
      <c r="J216" s="202"/>
      <c r="K216" s="202"/>
      <c r="L216" s="207"/>
      <c r="M216" s="208"/>
      <c r="N216" s="209"/>
      <c r="O216" s="209"/>
      <c r="P216" s="209"/>
      <c r="Q216" s="209"/>
      <c r="R216" s="209"/>
      <c r="S216" s="209"/>
      <c r="T216" s="210"/>
      <c r="AT216" s="211" t="s">
        <v>135</v>
      </c>
      <c r="AU216" s="211" t="s">
        <v>83</v>
      </c>
      <c r="AV216" s="13" t="s">
        <v>81</v>
      </c>
      <c r="AW216" s="13" t="s">
        <v>30</v>
      </c>
      <c r="AX216" s="13" t="s">
        <v>73</v>
      </c>
      <c r="AY216" s="211" t="s">
        <v>128</v>
      </c>
    </row>
    <row r="217" spans="1:65" s="14" customFormat="1" ht="11.25">
      <c r="B217" s="212"/>
      <c r="C217" s="213"/>
      <c r="D217" s="203" t="s">
        <v>135</v>
      </c>
      <c r="E217" s="214" t="s">
        <v>1</v>
      </c>
      <c r="F217" s="215" t="s">
        <v>696</v>
      </c>
      <c r="G217" s="213"/>
      <c r="H217" s="216">
        <v>6.8000000000000005E-2</v>
      </c>
      <c r="I217" s="217"/>
      <c r="J217" s="213"/>
      <c r="K217" s="213"/>
      <c r="L217" s="218"/>
      <c r="M217" s="219"/>
      <c r="N217" s="220"/>
      <c r="O217" s="220"/>
      <c r="P217" s="220"/>
      <c r="Q217" s="220"/>
      <c r="R217" s="220"/>
      <c r="S217" s="220"/>
      <c r="T217" s="221"/>
      <c r="AT217" s="222" t="s">
        <v>135</v>
      </c>
      <c r="AU217" s="222" t="s">
        <v>83</v>
      </c>
      <c r="AV217" s="14" t="s">
        <v>83</v>
      </c>
      <c r="AW217" s="14" t="s">
        <v>30</v>
      </c>
      <c r="AX217" s="14" t="s">
        <v>73</v>
      </c>
      <c r="AY217" s="222" t="s">
        <v>128</v>
      </c>
    </row>
    <row r="218" spans="1:65" s="15" customFormat="1" ht="11.25">
      <c r="B218" s="223"/>
      <c r="C218" s="224"/>
      <c r="D218" s="203" t="s">
        <v>135</v>
      </c>
      <c r="E218" s="225" t="s">
        <v>1</v>
      </c>
      <c r="F218" s="226" t="s">
        <v>138</v>
      </c>
      <c r="G218" s="224"/>
      <c r="H218" s="227">
        <v>6.8000000000000005E-2</v>
      </c>
      <c r="I218" s="228"/>
      <c r="J218" s="224"/>
      <c r="K218" s="224"/>
      <c r="L218" s="229"/>
      <c r="M218" s="230"/>
      <c r="N218" s="231"/>
      <c r="O218" s="231"/>
      <c r="P218" s="231"/>
      <c r="Q218" s="231"/>
      <c r="R218" s="231"/>
      <c r="S218" s="231"/>
      <c r="T218" s="232"/>
      <c r="AT218" s="233" t="s">
        <v>135</v>
      </c>
      <c r="AU218" s="233" t="s">
        <v>83</v>
      </c>
      <c r="AV218" s="15" t="s">
        <v>134</v>
      </c>
      <c r="AW218" s="15" t="s">
        <v>30</v>
      </c>
      <c r="AX218" s="15" t="s">
        <v>81</v>
      </c>
      <c r="AY218" s="233" t="s">
        <v>128</v>
      </c>
    </row>
    <row r="219" spans="1:65" s="2" customFormat="1" ht="24.2" customHeight="1">
      <c r="A219" s="34"/>
      <c r="B219" s="35"/>
      <c r="C219" s="187" t="s">
        <v>191</v>
      </c>
      <c r="D219" s="187" t="s">
        <v>130</v>
      </c>
      <c r="E219" s="188" t="s">
        <v>697</v>
      </c>
      <c r="F219" s="189" t="s">
        <v>698</v>
      </c>
      <c r="G219" s="190" t="s">
        <v>646</v>
      </c>
      <c r="H219" s="191">
        <v>0.13600000000000001</v>
      </c>
      <c r="I219" s="192"/>
      <c r="J219" s="193">
        <f>ROUND(I219*H219,2)</f>
        <v>0</v>
      </c>
      <c r="K219" s="194"/>
      <c r="L219" s="39"/>
      <c r="M219" s="195" t="s">
        <v>1</v>
      </c>
      <c r="N219" s="196" t="s">
        <v>38</v>
      </c>
      <c r="O219" s="71"/>
      <c r="P219" s="197">
        <f>O219*H219</f>
        <v>0</v>
      </c>
      <c r="Q219" s="197">
        <v>0</v>
      </c>
      <c r="R219" s="197">
        <f>Q219*H219</f>
        <v>0</v>
      </c>
      <c r="S219" s="197">
        <v>0</v>
      </c>
      <c r="T219" s="19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9" t="s">
        <v>134</v>
      </c>
      <c r="AT219" s="199" t="s">
        <v>130</v>
      </c>
      <c r="AU219" s="199" t="s">
        <v>83</v>
      </c>
      <c r="AY219" s="17" t="s">
        <v>128</v>
      </c>
      <c r="BE219" s="200">
        <f>IF(N219="základní",J219,0)</f>
        <v>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7" t="s">
        <v>81</v>
      </c>
      <c r="BK219" s="200">
        <f>ROUND(I219*H219,2)</f>
        <v>0</v>
      </c>
      <c r="BL219" s="17" t="s">
        <v>134</v>
      </c>
      <c r="BM219" s="199" t="s">
        <v>248</v>
      </c>
    </row>
    <row r="220" spans="1:65" s="13" customFormat="1" ht="11.25">
      <c r="B220" s="201"/>
      <c r="C220" s="202"/>
      <c r="D220" s="203" t="s">
        <v>135</v>
      </c>
      <c r="E220" s="204" t="s">
        <v>1</v>
      </c>
      <c r="F220" s="205" t="s">
        <v>699</v>
      </c>
      <c r="G220" s="202"/>
      <c r="H220" s="204" t="s">
        <v>1</v>
      </c>
      <c r="I220" s="206"/>
      <c r="J220" s="202"/>
      <c r="K220" s="202"/>
      <c r="L220" s="207"/>
      <c r="M220" s="208"/>
      <c r="N220" s="209"/>
      <c r="O220" s="209"/>
      <c r="P220" s="209"/>
      <c r="Q220" s="209"/>
      <c r="R220" s="209"/>
      <c r="S220" s="209"/>
      <c r="T220" s="210"/>
      <c r="AT220" s="211" t="s">
        <v>135</v>
      </c>
      <c r="AU220" s="211" t="s">
        <v>83</v>
      </c>
      <c r="AV220" s="13" t="s">
        <v>81</v>
      </c>
      <c r="AW220" s="13" t="s">
        <v>30</v>
      </c>
      <c r="AX220" s="13" t="s">
        <v>73</v>
      </c>
      <c r="AY220" s="211" t="s">
        <v>128</v>
      </c>
    </row>
    <row r="221" spans="1:65" s="14" customFormat="1" ht="11.25">
      <c r="B221" s="212"/>
      <c r="C221" s="213"/>
      <c r="D221" s="203" t="s">
        <v>135</v>
      </c>
      <c r="E221" s="214" t="s">
        <v>1</v>
      </c>
      <c r="F221" s="215" t="s">
        <v>700</v>
      </c>
      <c r="G221" s="213"/>
      <c r="H221" s="216">
        <v>0.13600000000000001</v>
      </c>
      <c r="I221" s="217"/>
      <c r="J221" s="213"/>
      <c r="K221" s="213"/>
      <c r="L221" s="218"/>
      <c r="M221" s="219"/>
      <c r="N221" s="220"/>
      <c r="O221" s="220"/>
      <c r="P221" s="220"/>
      <c r="Q221" s="220"/>
      <c r="R221" s="220"/>
      <c r="S221" s="220"/>
      <c r="T221" s="221"/>
      <c r="AT221" s="222" t="s">
        <v>135</v>
      </c>
      <c r="AU221" s="222" t="s">
        <v>83</v>
      </c>
      <c r="AV221" s="14" t="s">
        <v>83</v>
      </c>
      <c r="AW221" s="14" t="s">
        <v>30</v>
      </c>
      <c r="AX221" s="14" t="s">
        <v>73</v>
      </c>
      <c r="AY221" s="222" t="s">
        <v>128</v>
      </c>
    </row>
    <row r="222" spans="1:65" s="15" customFormat="1" ht="11.25">
      <c r="B222" s="223"/>
      <c r="C222" s="224"/>
      <c r="D222" s="203" t="s">
        <v>135</v>
      </c>
      <c r="E222" s="225" t="s">
        <v>1</v>
      </c>
      <c r="F222" s="226" t="s">
        <v>138</v>
      </c>
      <c r="G222" s="224"/>
      <c r="H222" s="227">
        <v>0.13600000000000001</v>
      </c>
      <c r="I222" s="228"/>
      <c r="J222" s="224"/>
      <c r="K222" s="224"/>
      <c r="L222" s="229"/>
      <c r="M222" s="230"/>
      <c r="N222" s="231"/>
      <c r="O222" s="231"/>
      <c r="P222" s="231"/>
      <c r="Q222" s="231"/>
      <c r="R222" s="231"/>
      <c r="S222" s="231"/>
      <c r="T222" s="232"/>
      <c r="AT222" s="233" t="s">
        <v>135</v>
      </c>
      <c r="AU222" s="233" t="s">
        <v>83</v>
      </c>
      <c r="AV222" s="15" t="s">
        <v>134</v>
      </c>
      <c r="AW222" s="15" t="s">
        <v>30</v>
      </c>
      <c r="AX222" s="15" t="s">
        <v>81</v>
      </c>
      <c r="AY222" s="233" t="s">
        <v>128</v>
      </c>
    </row>
    <row r="223" spans="1:65" s="2" customFormat="1" ht="24.2" customHeight="1">
      <c r="A223" s="34"/>
      <c r="B223" s="35"/>
      <c r="C223" s="187" t="s">
        <v>250</v>
      </c>
      <c r="D223" s="187" t="s">
        <v>130</v>
      </c>
      <c r="E223" s="188" t="s">
        <v>701</v>
      </c>
      <c r="F223" s="189" t="s">
        <v>702</v>
      </c>
      <c r="G223" s="190" t="s">
        <v>703</v>
      </c>
      <c r="H223" s="191">
        <v>20</v>
      </c>
      <c r="I223" s="192"/>
      <c r="J223" s="193">
        <f>ROUND(I223*H223,2)</f>
        <v>0</v>
      </c>
      <c r="K223" s="194"/>
      <c r="L223" s="39"/>
      <c r="M223" s="195" t="s">
        <v>1</v>
      </c>
      <c r="N223" s="196" t="s">
        <v>38</v>
      </c>
      <c r="O223" s="71"/>
      <c r="P223" s="197">
        <f>O223*H223</f>
        <v>0</v>
      </c>
      <c r="Q223" s="197">
        <v>0</v>
      </c>
      <c r="R223" s="197">
        <f>Q223*H223</f>
        <v>0</v>
      </c>
      <c r="S223" s="197">
        <v>0</v>
      </c>
      <c r="T223" s="19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9" t="s">
        <v>134</v>
      </c>
      <c r="AT223" s="199" t="s">
        <v>130</v>
      </c>
      <c r="AU223" s="199" t="s">
        <v>83</v>
      </c>
      <c r="AY223" s="17" t="s">
        <v>128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7" t="s">
        <v>81</v>
      </c>
      <c r="BK223" s="200">
        <f>ROUND(I223*H223,2)</f>
        <v>0</v>
      </c>
      <c r="BL223" s="17" t="s">
        <v>134</v>
      </c>
      <c r="BM223" s="199" t="s">
        <v>254</v>
      </c>
    </row>
    <row r="224" spans="1:65" s="13" customFormat="1" ht="11.25">
      <c r="B224" s="201"/>
      <c r="C224" s="202"/>
      <c r="D224" s="203" t="s">
        <v>135</v>
      </c>
      <c r="E224" s="204" t="s">
        <v>1</v>
      </c>
      <c r="F224" s="205" t="s">
        <v>704</v>
      </c>
      <c r="G224" s="202"/>
      <c r="H224" s="204" t="s">
        <v>1</v>
      </c>
      <c r="I224" s="206"/>
      <c r="J224" s="202"/>
      <c r="K224" s="202"/>
      <c r="L224" s="207"/>
      <c r="M224" s="208"/>
      <c r="N224" s="209"/>
      <c r="O224" s="209"/>
      <c r="P224" s="209"/>
      <c r="Q224" s="209"/>
      <c r="R224" s="209"/>
      <c r="S224" s="209"/>
      <c r="T224" s="210"/>
      <c r="AT224" s="211" t="s">
        <v>135</v>
      </c>
      <c r="AU224" s="211" t="s">
        <v>83</v>
      </c>
      <c r="AV224" s="13" t="s">
        <v>81</v>
      </c>
      <c r="AW224" s="13" t="s">
        <v>30</v>
      </c>
      <c r="AX224" s="13" t="s">
        <v>73</v>
      </c>
      <c r="AY224" s="211" t="s">
        <v>128</v>
      </c>
    </row>
    <row r="225" spans="1:65" s="14" customFormat="1" ht="11.25">
      <c r="B225" s="212"/>
      <c r="C225" s="213"/>
      <c r="D225" s="203" t="s">
        <v>135</v>
      </c>
      <c r="E225" s="214" t="s">
        <v>1</v>
      </c>
      <c r="F225" s="215" t="s">
        <v>705</v>
      </c>
      <c r="G225" s="213"/>
      <c r="H225" s="216">
        <v>20</v>
      </c>
      <c r="I225" s="217"/>
      <c r="J225" s="213"/>
      <c r="K225" s="213"/>
      <c r="L225" s="218"/>
      <c r="M225" s="219"/>
      <c r="N225" s="220"/>
      <c r="O225" s="220"/>
      <c r="P225" s="220"/>
      <c r="Q225" s="220"/>
      <c r="R225" s="220"/>
      <c r="S225" s="220"/>
      <c r="T225" s="221"/>
      <c r="AT225" s="222" t="s">
        <v>135</v>
      </c>
      <c r="AU225" s="222" t="s">
        <v>83</v>
      </c>
      <c r="AV225" s="14" t="s">
        <v>83</v>
      </c>
      <c r="AW225" s="14" t="s">
        <v>30</v>
      </c>
      <c r="AX225" s="14" t="s">
        <v>73</v>
      </c>
      <c r="AY225" s="222" t="s">
        <v>128</v>
      </c>
    </row>
    <row r="226" spans="1:65" s="15" customFormat="1" ht="11.25">
      <c r="B226" s="223"/>
      <c r="C226" s="224"/>
      <c r="D226" s="203" t="s">
        <v>135</v>
      </c>
      <c r="E226" s="225" t="s">
        <v>1</v>
      </c>
      <c r="F226" s="226" t="s">
        <v>138</v>
      </c>
      <c r="G226" s="224"/>
      <c r="H226" s="227">
        <v>20</v>
      </c>
      <c r="I226" s="228"/>
      <c r="J226" s="224"/>
      <c r="K226" s="224"/>
      <c r="L226" s="229"/>
      <c r="M226" s="230"/>
      <c r="N226" s="231"/>
      <c r="O226" s="231"/>
      <c r="P226" s="231"/>
      <c r="Q226" s="231"/>
      <c r="R226" s="231"/>
      <c r="S226" s="231"/>
      <c r="T226" s="232"/>
      <c r="AT226" s="233" t="s">
        <v>135</v>
      </c>
      <c r="AU226" s="233" t="s">
        <v>83</v>
      </c>
      <c r="AV226" s="15" t="s">
        <v>134</v>
      </c>
      <c r="AW226" s="15" t="s">
        <v>30</v>
      </c>
      <c r="AX226" s="15" t="s">
        <v>81</v>
      </c>
      <c r="AY226" s="233" t="s">
        <v>128</v>
      </c>
    </row>
    <row r="227" spans="1:65" s="2" customFormat="1" ht="14.45" customHeight="1">
      <c r="A227" s="34"/>
      <c r="B227" s="35"/>
      <c r="C227" s="187" t="s">
        <v>197</v>
      </c>
      <c r="D227" s="187" t="s">
        <v>130</v>
      </c>
      <c r="E227" s="188" t="s">
        <v>706</v>
      </c>
      <c r="F227" s="189" t="s">
        <v>707</v>
      </c>
      <c r="G227" s="190" t="s">
        <v>203</v>
      </c>
      <c r="H227" s="191">
        <v>105</v>
      </c>
      <c r="I227" s="192"/>
      <c r="J227" s="193">
        <f>ROUND(I227*H227,2)</f>
        <v>0</v>
      </c>
      <c r="K227" s="194"/>
      <c r="L227" s="39"/>
      <c r="M227" s="195" t="s">
        <v>1</v>
      </c>
      <c r="N227" s="196" t="s">
        <v>38</v>
      </c>
      <c r="O227" s="71"/>
      <c r="P227" s="197">
        <f>O227*H227</f>
        <v>0</v>
      </c>
      <c r="Q227" s="197">
        <v>0</v>
      </c>
      <c r="R227" s="197">
        <f>Q227*H227</f>
        <v>0</v>
      </c>
      <c r="S227" s="197">
        <v>0</v>
      </c>
      <c r="T227" s="19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9" t="s">
        <v>134</v>
      </c>
      <c r="AT227" s="199" t="s">
        <v>130</v>
      </c>
      <c r="AU227" s="199" t="s">
        <v>83</v>
      </c>
      <c r="AY227" s="17" t="s">
        <v>128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7" t="s">
        <v>81</v>
      </c>
      <c r="BK227" s="200">
        <f>ROUND(I227*H227,2)</f>
        <v>0</v>
      </c>
      <c r="BL227" s="17" t="s">
        <v>134</v>
      </c>
      <c r="BM227" s="199" t="s">
        <v>259</v>
      </c>
    </row>
    <row r="228" spans="1:65" s="13" customFormat="1" ht="11.25">
      <c r="B228" s="201"/>
      <c r="C228" s="202"/>
      <c r="D228" s="203" t="s">
        <v>135</v>
      </c>
      <c r="E228" s="204" t="s">
        <v>1</v>
      </c>
      <c r="F228" s="205" t="s">
        <v>708</v>
      </c>
      <c r="G228" s="202"/>
      <c r="H228" s="204" t="s">
        <v>1</v>
      </c>
      <c r="I228" s="206"/>
      <c r="J228" s="202"/>
      <c r="K228" s="202"/>
      <c r="L228" s="207"/>
      <c r="M228" s="208"/>
      <c r="N228" s="209"/>
      <c r="O228" s="209"/>
      <c r="P228" s="209"/>
      <c r="Q228" s="209"/>
      <c r="R228" s="209"/>
      <c r="S228" s="209"/>
      <c r="T228" s="210"/>
      <c r="AT228" s="211" t="s">
        <v>135</v>
      </c>
      <c r="AU228" s="211" t="s">
        <v>83</v>
      </c>
      <c r="AV228" s="13" t="s">
        <v>81</v>
      </c>
      <c r="AW228" s="13" t="s">
        <v>30</v>
      </c>
      <c r="AX228" s="13" t="s">
        <v>73</v>
      </c>
      <c r="AY228" s="211" t="s">
        <v>128</v>
      </c>
    </row>
    <row r="229" spans="1:65" s="14" customFormat="1" ht="11.25">
      <c r="B229" s="212"/>
      <c r="C229" s="213"/>
      <c r="D229" s="203" t="s">
        <v>135</v>
      </c>
      <c r="E229" s="214" t="s">
        <v>1</v>
      </c>
      <c r="F229" s="215" t="s">
        <v>608</v>
      </c>
      <c r="G229" s="213"/>
      <c r="H229" s="216">
        <v>105</v>
      </c>
      <c r="I229" s="217"/>
      <c r="J229" s="213"/>
      <c r="K229" s="213"/>
      <c r="L229" s="218"/>
      <c r="M229" s="219"/>
      <c r="N229" s="220"/>
      <c r="O229" s="220"/>
      <c r="P229" s="220"/>
      <c r="Q229" s="220"/>
      <c r="R229" s="220"/>
      <c r="S229" s="220"/>
      <c r="T229" s="221"/>
      <c r="AT229" s="222" t="s">
        <v>135</v>
      </c>
      <c r="AU229" s="222" t="s">
        <v>83</v>
      </c>
      <c r="AV229" s="14" t="s">
        <v>83</v>
      </c>
      <c r="AW229" s="14" t="s">
        <v>30</v>
      </c>
      <c r="AX229" s="14" t="s">
        <v>73</v>
      </c>
      <c r="AY229" s="222" t="s">
        <v>128</v>
      </c>
    </row>
    <row r="230" spans="1:65" s="15" customFormat="1" ht="11.25">
      <c r="B230" s="223"/>
      <c r="C230" s="224"/>
      <c r="D230" s="203" t="s">
        <v>135</v>
      </c>
      <c r="E230" s="225" t="s">
        <v>1</v>
      </c>
      <c r="F230" s="226" t="s">
        <v>138</v>
      </c>
      <c r="G230" s="224"/>
      <c r="H230" s="227">
        <v>105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AT230" s="233" t="s">
        <v>135</v>
      </c>
      <c r="AU230" s="233" t="s">
        <v>83</v>
      </c>
      <c r="AV230" s="15" t="s">
        <v>134</v>
      </c>
      <c r="AW230" s="15" t="s">
        <v>30</v>
      </c>
      <c r="AX230" s="15" t="s">
        <v>81</v>
      </c>
      <c r="AY230" s="233" t="s">
        <v>128</v>
      </c>
    </row>
    <row r="231" spans="1:65" s="2" customFormat="1" ht="14.45" customHeight="1">
      <c r="A231" s="34"/>
      <c r="B231" s="35"/>
      <c r="C231" s="187" t="s">
        <v>262</v>
      </c>
      <c r="D231" s="187" t="s">
        <v>130</v>
      </c>
      <c r="E231" s="188" t="s">
        <v>709</v>
      </c>
      <c r="F231" s="189" t="s">
        <v>710</v>
      </c>
      <c r="G231" s="190" t="s">
        <v>253</v>
      </c>
      <c r="H231" s="191">
        <v>81</v>
      </c>
      <c r="I231" s="192"/>
      <c r="J231" s="193">
        <f>ROUND(I231*H231,2)</f>
        <v>0</v>
      </c>
      <c r="K231" s="194"/>
      <c r="L231" s="39"/>
      <c r="M231" s="195" t="s">
        <v>1</v>
      </c>
      <c r="N231" s="196" t="s">
        <v>38</v>
      </c>
      <c r="O231" s="71"/>
      <c r="P231" s="197">
        <f>O231*H231</f>
        <v>0</v>
      </c>
      <c r="Q231" s="197">
        <v>0</v>
      </c>
      <c r="R231" s="197">
        <f>Q231*H231</f>
        <v>0</v>
      </c>
      <c r="S231" s="197">
        <v>0</v>
      </c>
      <c r="T231" s="19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9" t="s">
        <v>134</v>
      </c>
      <c r="AT231" s="199" t="s">
        <v>130</v>
      </c>
      <c r="AU231" s="199" t="s">
        <v>83</v>
      </c>
      <c r="AY231" s="17" t="s">
        <v>128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7" t="s">
        <v>81</v>
      </c>
      <c r="BK231" s="200">
        <f>ROUND(I231*H231,2)</f>
        <v>0</v>
      </c>
      <c r="BL231" s="17" t="s">
        <v>134</v>
      </c>
      <c r="BM231" s="199" t="s">
        <v>265</v>
      </c>
    </row>
    <row r="232" spans="1:65" s="13" customFormat="1" ht="11.25">
      <c r="B232" s="201"/>
      <c r="C232" s="202"/>
      <c r="D232" s="203" t="s">
        <v>135</v>
      </c>
      <c r="E232" s="204" t="s">
        <v>1</v>
      </c>
      <c r="F232" s="205" t="s">
        <v>711</v>
      </c>
      <c r="G232" s="202"/>
      <c r="H232" s="204" t="s">
        <v>1</v>
      </c>
      <c r="I232" s="206"/>
      <c r="J232" s="202"/>
      <c r="K232" s="202"/>
      <c r="L232" s="207"/>
      <c r="M232" s="208"/>
      <c r="N232" s="209"/>
      <c r="O232" s="209"/>
      <c r="P232" s="209"/>
      <c r="Q232" s="209"/>
      <c r="R232" s="209"/>
      <c r="S232" s="209"/>
      <c r="T232" s="210"/>
      <c r="AT232" s="211" t="s">
        <v>135</v>
      </c>
      <c r="AU232" s="211" t="s">
        <v>83</v>
      </c>
      <c r="AV232" s="13" t="s">
        <v>81</v>
      </c>
      <c r="AW232" s="13" t="s">
        <v>30</v>
      </c>
      <c r="AX232" s="13" t="s">
        <v>73</v>
      </c>
      <c r="AY232" s="211" t="s">
        <v>128</v>
      </c>
    </row>
    <row r="233" spans="1:65" s="14" customFormat="1" ht="11.25">
      <c r="B233" s="212"/>
      <c r="C233" s="213"/>
      <c r="D233" s="203" t="s">
        <v>135</v>
      </c>
      <c r="E233" s="214" t="s">
        <v>1</v>
      </c>
      <c r="F233" s="215" t="s">
        <v>579</v>
      </c>
      <c r="G233" s="213"/>
      <c r="H233" s="216">
        <v>81</v>
      </c>
      <c r="I233" s="217"/>
      <c r="J233" s="213"/>
      <c r="K233" s="213"/>
      <c r="L233" s="218"/>
      <c r="M233" s="219"/>
      <c r="N233" s="220"/>
      <c r="O233" s="220"/>
      <c r="P233" s="220"/>
      <c r="Q233" s="220"/>
      <c r="R233" s="220"/>
      <c r="S233" s="220"/>
      <c r="T233" s="221"/>
      <c r="AT233" s="222" t="s">
        <v>135</v>
      </c>
      <c r="AU233" s="222" t="s">
        <v>83</v>
      </c>
      <c r="AV233" s="14" t="s">
        <v>83</v>
      </c>
      <c r="AW233" s="14" t="s">
        <v>30</v>
      </c>
      <c r="AX233" s="14" t="s">
        <v>73</v>
      </c>
      <c r="AY233" s="222" t="s">
        <v>128</v>
      </c>
    </row>
    <row r="234" spans="1:65" s="15" customFormat="1" ht="11.25">
      <c r="B234" s="223"/>
      <c r="C234" s="224"/>
      <c r="D234" s="203" t="s">
        <v>135</v>
      </c>
      <c r="E234" s="225" t="s">
        <v>1</v>
      </c>
      <c r="F234" s="226" t="s">
        <v>138</v>
      </c>
      <c r="G234" s="224"/>
      <c r="H234" s="227">
        <v>81</v>
      </c>
      <c r="I234" s="228"/>
      <c r="J234" s="224"/>
      <c r="K234" s="224"/>
      <c r="L234" s="229"/>
      <c r="M234" s="230"/>
      <c r="N234" s="231"/>
      <c r="O234" s="231"/>
      <c r="P234" s="231"/>
      <c r="Q234" s="231"/>
      <c r="R234" s="231"/>
      <c r="S234" s="231"/>
      <c r="T234" s="232"/>
      <c r="AT234" s="233" t="s">
        <v>135</v>
      </c>
      <c r="AU234" s="233" t="s">
        <v>83</v>
      </c>
      <c r="AV234" s="15" t="s">
        <v>134</v>
      </c>
      <c r="AW234" s="15" t="s">
        <v>30</v>
      </c>
      <c r="AX234" s="15" t="s">
        <v>81</v>
      </c>
      <c r="AY234" s="233" t="s">
        <v>128</v>
      </c>
    </row>
    <row r="235" spans="1:65" s="2" customFormat="1" ht="14.45" customHeight="1">
      <c r="A235" s="34"/>
      <c r="B235" s="35"/>
      <c r="C235" s="234" t="s">
        <v>204</v>
      </c>
      <c r="D235" s="234" t="s">
        <v>193</v>
      </c>
      <c r="E235" s="235" t="s">
        <v>712</v>
      </c>
      <c r="F235" s="236" t="s">
        <v>713</v>
      </c>
      <c r="G235" s="237" t="s">
        <v>253</v>
      </c>
      <c r="H235" s="238">
        <v>81</v>
      </c>
      <c r="I235" s="239"/>
      <c r="J235" s="240">
        <f>ROUND(I235*H235,2)</f>
        <v>0</v>
      </c>
      <c r="K235" s="241"/>
      <c r="L235" s="242"/>
      <c r="M235" s="243" t="s">
        <v>1</v>
      </c>
      <c r="N235" s="244" t="s">
        <v>38</v>
      </c>
      <c r="O235" s="71"/>
      <c r="P235" s="197">
        <f>O235*H235</f>
        <v>0</v>
      </c>
      <c r="Q235" s="197">
        <v>0</v>
      </c>
      <c r="R235" s="197">
        <f>Q235*H235</f>
        <v>0</v>
      </c>
      <c r="S235" s="197">
        <v>0</v>
      </c>
      <c r="T235" s="19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9" t="s">
        <v>152</v>
      </c>
      <c r="AT235" s="199" t="s">
        <v>193</v>
      </c>
      <c r="AU235" s="199" t="s">
        <v>83</v>
      </c>
      <c r="AY235" s="17" t="s">
        <v>128</v>
      </c>
      <c r="BE235" s="200">
        <f>IF(N235="základní",J235,0)</f>
        <v>0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17" t="s">
        <v>81</v>
      </c>
      <c r="BK235" s="200">
        <f>ROUND(I235*H235,2)</f>
        <v>0</v>
      </c>
      <c r="BL235" s="17" t="s">
        <v>134</v>
      </c>
      <c r="BM235" s="199" t="s">
        <v>270</v>
      </c>
    </row>
    <row r="236" spans="1:65" s="13" customFormat="1" ht="11.25">
      <c r="B236" s="201"/>
      <c r="C236" s="202"/>
      <c r="D236" s="203" t="s">
        <v>135</v>
      </c>
      <c r="E236" s="204" t="s">
        <v>1</v>
      </c>
      <c r="F236" s="205" t="s">
        <v>711</v>
      </c>
      <c r="G236" s="202"/>
      <c r="H236" s="204" t="s">
        <v>1</v>
      </c>
      <c r="I236" s="206"/>
      <c r="J236" s="202"/>
      <c r="K236" s="202"/>
      <c r="L236" s="207"/>
      <c r="M236" s="208"/>
      <c r="N236" s="209"/>
      <c r="O236" s="209"/>
      <c r="P236" s="209"/>
      <c r="Q236" s="209"/>
      <c r="R236" s="209"/>
      <c r="S236" s="209"/>
      <c r="T236" s="210"/>
      <c r="AT236" s="211" t="s">
        <v>135</v>
      </c>
      <c r="AU236" s="211" t="s">
        <v>83</v>
      </c>
      <c r="AV236" s="13" t="s">
        <v>81</v>
      </c>
      <c r="AW236" s="13" t="s">
        <v>30</v>
      </c>
      <c r="AX236" s="13" t="s">
        <v>73</v>
      </c>
      <c r="AY236" s="211" t="s">
        <v>128</v>
      </c>
    </row>
    <row r="237" spans="1:65" s="14" customFormat="1" ht="11.25">
      <c r="B237" s="212"/>
      <c r="C237" s="213"/>
      <c r="D237" s="203" t="s">
        <v>135</v>
      </c>
      <c r="E237" s="214" t="s">
        <v>1</v>
      </c>
      <c r="F237" s="215" t="s">
        <v>579</v>
      </c>
      <c r="G237" s="213"/>
      <c r="H237" s="216">
        <v>81</v>
      </c>
      <c r="I237" s="217"/>
      <c r="J237" s="213"/>
      <c r="K237" s="213"/>
      <c r="L237" s="218"/>
      <c r="M237" s="219"/>
      <c r="N237" s="220"/>
      <c r="O237" s="220"/>
      <c r="P237" s="220"/>
      <c r="Q237" s="220"/>
      <c r="R237" s="220"/>
      <c r="S237" s="220"/>
      <c r="T237" s="221"/>
      <c r="AT237" s="222" t="s">
        <v>135</v>
      </c>
      <c r="AU237" s="222" t="s">
        <v>83</v>
      </c>
      <c r="AV237" s="14" t="s">
        <v>83</v>
      </c>
      <c r="AW237" s="14" t="s">
        <v>30</v>
      </c>
      <c r="AX237" s="14" t="s">
        <v>73</v>
      </c>
      <c r="AY237" s="222" t="s">
        <v>128</v>
      </c>
    </row>
    <row r="238" spans="1:65" s="15" customFormat="1" ht="11.25">
      <c r="B238" s="223"/>
      <c r="C238" s="224"/>
      <c r="D238" s="203" t="s">
        <v>135</v>
      </c>
      <c r="E238" s="225" t="s">
        <v>1</v>
      </c>
      <c r="F238" s="226" t="s">
        <v>138</v>
      </c>
      <c r="G238" s="224"/>
      <c r="H238" s="227">
        <v>81</v>
      </c>
      <c r="I238" s="228"/>
      <c r="J238" s="224"/>
      <c r="K238" s="224"/>
      <c r="L238" s="229"/>
      <c r="M238" s="230"/>
      <c r="N238" s="231"/>
      <c r="O238" s="231"/>
      <c r="P238" s="231"/>
      <c r="Q238" s="231"/>
      <c r="R238" s="231"/>
      <c r="S238" s="231"/>
      <c r="T238" s="232"/>
      <c r="AT238" s="233" t="s">
        <v>135</v>
      </c>
      <c r="AU238" s="233" t="s">
        <v>83</v>
      </c>
      <c r="AV238" s="15" t="s">
        <v>134</v>
      </c>
      <c r="AW238" s="15" t="s">
        <v>30</v>
      </c>
      <c r="AX238" s="15" t="s">
        <v>81</v>
      </c>
      <c r="AY238" s="233" t="s">
        <v>128</v>
      </c>
    </row>
    <row r="239" spans="1:65" s="12" customFormat="1" ht="22.9" customHeight="1">
      <c r="B239" s="171"/>
      <c r="C239" s="172"/>
      <c r="D239" s="173" t="s">
        <v>72</v>
      </c>
      <c r="E239" s="185" t="s">
        <v>177</v>
      </c>
      <c r="F239" s="185" t="s">
        <v>353</v>
      </c>
      <c r="G239" s="172"/>
      <c r="H239" s="172"/>
      <c r="I239" s="175"/>
      <c r="J239" s="186">
        <f>BK239</f>
        <v>0</v>
      </c>
      <c r="K239" s="172"/>
      <c r="L239" s="177"/>
      <c r="M239" s="178"/>
      <c r="N239" s="179"/>
      <c r="O239" s="179"/>
      <c r="P239" s="180">
        <v>0</v>
      </c>
      <c r="Q239" s="179"/>
      <c r="R239" s="180">
        <v>0</v>
      </c>
      <c r="S239" s="179"/>
      <c r="T239" s="181">
        <v>0</v>
      </c>
      <c r="AR239" s="182" t="s">
        <v>81</v>
      </c>
      <c r="AT239" s="183" t="s">
        <v>72</v>
      </c>
      <c r="AU239" s="183" t="s">
        <v>81</v>
      </c>
      <c r="AY239" s="182" t="s">
        <v>128</v>
      </c>
      <c r="BK239" s="184">
        <v>0</v>
      </c>
    </row>
    <row r="240" spans="1:65" s="12" customFormat="1" ht="22.9" customHeight="1">
      <c r="B240" s="171"/>
      <c r="C240" s="172"/>
      <c r="D240" s="173" t="s">
        <v>72</v>
      </c>
      <c r="E240" s="185" t="s">
        <v>287</v>
      </c>
      <c r="F240" s="185" t="s">
        <v>714</v>
      </c>
      <c r="G240" s="172"/>
      <c r="H240" s="172"/>
      <c r="I240" s="175"/>
      <c r="J240" s="186">
        <f>BK240</f>
        <v>0</v>
      </c>
      <c r="K240" s="172"/>
      <c r="L240" s="177"/>
      <c r="M240" s="178"/>
      <c r="N240" s="179"/>
      <c r="O240" s="179"/>
      <c r="P240" s="180">
        <f>SUM(P241:P269)</f>
        <v>0</v>
      </c>
      <c r="Q240" s="179"/>
      <c r="R240" s="180">
        <f>SUM(R241:R269)</f>
        <v>0</v>
      </c>
      <c r="S240" s="179"/>
      <c r="T240" s="181">
        <f>SUM(T241:T269)</f>
        <v>0</v>
      </c>
      <c r="AR240" s="182" t="s">
        <v>81</v>
      </c>
      <c r="AT240" s="183" t="s">
        <v>72</v>
      </c>
      <c r="AU240" s="183" t="s">
        <v>81</v>
      </c>
      <c r="AY240" s="182" t="s">
        <v>128</v>
      </c>
      <c r="BK240" s="184">
        <f>SUM(BK241:BK269)</f>
        <v>0</v>
      </c>
    </row>
    <row r="241" spans="1:65" s="2" customFormat="1" ht="24.2" customHeight="1">
      <c r="A241" s="34"/>
      <c r="B241" s="35"/>
      <c r="C241" s="187" t="s">
        <v>297</v>
      </c>
      <c r="D241" s="187" t="s">
        <v>130</v>
      </c>
      <c r="E241" s="188" t="s">
        <v>715</v>
      </c>
      <c r="F241" s="189" t="s">
        <v>716</v>
      </c>
      <c r="G241" s="190" t="s">
        <v>141</v>
      </c>
      <c r="H241" s="191">
        <v>139</v>
      </c>
      <c r="I241" s="192"/>
      <c r="J241" s="193">
        <f>ROUND(I241*H241,2)</f>
        <v>0</v>
      </c>
      <c r="K241" s="194"/>
      <c r="L241" s="39"/>
      <c r="M241" s="195" t="s">
        <v>1</v>
      </c>
      <c r="N241" s="196" t="s">
        <v>38</v>
      </c>
      <c r="O241" s="71"/>
      <c r="P241" s="197">
        <f>O241*H241</f>
        <v>0</v>
      </c>
      <c r="Q241" s="197">
        <v>0</v>
      </c>
      <c r="R241" s="197">
        <f>Q241*H241</f>
        <v>0</v>
      </c>
      <c r="S241" s="197">
        <v>0</v>
      </c>
      <c r="T241" s="19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9" t="s">
        <v>134</v>
      </c>
      <c r="AT241" s="199" t="s">
        <v>130</v>
      </c>
      <c r="AU241" s="199" t="s">
        <v>83</v>
      </c>
      <c r="AY241" s="17" t="s">
        <v>128</v>
      </c>
      <c r="BE241" s="200">
        <f>IF(N241="základní",J241,0)</f>
        <v>0</v>
      </c>
      <c r="BF241" s="200">
        <f>IF(N241="snížená",J241,0)</f>
        <v>0</v>
      </c>
      <c r="BG241" s="200">
        <f>IF(N241="zákl. přenesená",J241,0)</f>
        <v>0</v>
      </c>
      <c r="BH241" s="200">
        <f>IF(N241="sníž. přenesená",J241,0)</f>
        <v>0</v>
      </c>
      <c r="BI241" s="200">
        <f>IF(N241="nulová",J241,0)</f>
        <v>0</v>
      </c>
      <c r="BJ241" s="17" t="s">
        <v>81</v>
      </c>
      <c r="BK241" s="200">
        <f>ROUND(I241*H241,2)</f>
        <v>0</v>
      </c>
      <c r="BL241" s="17" t="s">
        <v>134</v>
      </c>
      <c r="BM241" s="199" t="s">
        <v>300</v>
      </c>
    </row>
    <row r="242" spans="1:65" s="13" customFormat="1" ht="11.25">
      <c r="B242" s="201"/>
      <c r="C242" s="202"/>
      <c r="D242" s="203" t="s">
        <v>135</v>
      </c>
      <c r="E242" s="204" t="s">
        <v>1</v>
      </c>
      <c r="F242" s="205" t="s">
        <v>717</v>
      </c>
      <c r="G242" s="202"/>
      <c r="H242" s="204" t="s">
        <v>1</v>
      </c>
      <c r="I242" s="206"/>
      <c r="J242" s="202"/>
      <c r="K242" s="202"/>
      <c r="L242" s="207"/>
      <c r="M242" s="208"/>
      <c r="N242" s="209"/>
      <c r="O242" s="209"/>
      <c r="P242" s="209"/>
      <c r="Q242" s="209"/>
      <c r="R242" s="209"/>
      <c r="S242" s="209"/>
      <c r="T242" s="210"/>
      <c r="AT242" s="211" t="s">
        <v>135</v>
      </c>
      <c r="AU242" s="211" t="s">
        <v>83</v>
      </c>
      <c r="AV242" s="13" t="s">
        <v>81</v>
      </c>
      <c r="AW242" s="13" t="s">
        <v>30</v>
      </c>
      <c r="AX242" s="13" t="s">
        <v>73</v>
      </c>
      <c r="AY242" s="211" t="s">
        <v>128</v>
      </c>
    </row>
    <row r="243" spans="1:65" s="13" customFormat="1" ht="11.25">
      <c r="B243" s="201"/>
      <c r="C243" s="202"/>
      <c r="D243" s="203" t="s">
        <v>135</v>
      </c>
      <c r="E243" s="204" t="s">
        <v>1</v>
      </c>
      <c r="F243" s="205" t="s">
        <v>718</v>
      </c>
      <c r="G243" s="202"/>
      <c r="H243" s="204" t="s">
        <v>1</v>
      </c>
      <c r="I243" s="206"/>
      <c r="J243" s="202"/>
      <c r="K243" s="202"/>
      <c r="L243" s="207"/>
      <c r="M243" s="208"/>
      <c r="N243" s="209"/>
      <c r="O243" s="209"/>
      <c r="P243" s="209"/>
      <c r="Q243" s="209"/>
      <c r="R243" s="209"/>
      <c r="S243" s="209"/>
      <c r="T243" s="210"/>
      <c r="AT243" s="211" t="s">
        <v>135</v>
      </c>
      <c r="AU243" s="211" t="s">
        <v>83</v>
      </c>
      <c r="AV243" s="13" t="s">
        <v>81</v>
      </c>
      <c r="AW243" s="13" t="s">
        <v>30</v>
      </c>
      <c r="AX243" s="13" t="s">
        <v>73</v>
      </c>
      <c r="AY243" s="211" t="s">
        <v>128</v>
      </c>
    </row>
    <row r="244" spans="1:65" s="14" customFormat="1" ht="11.25">
      <c r="B244" s="212"/>
      <c r="C244" s="213"/>
      <c r="D244" s="203" t="s">
        <v>135</v>
      </c>
      <c r="E244" s="214" t="s">
        <v>1</v>
      </c>
      <c r="F244" s="215" t="s">
        <v>719</v>
      </c>
      <c r="G244" s="213"/>
      <c r="H244" s="216">
        <v>139</v>
      </c>
      <c r="I244" s="217"/>
      <c r="J244" s="213"/>
      <c r="K244" s="213"/>
      <c r="L244" s="218"/>
      <c r="M244" s="219"/>
      <c r="N244" s="220"/>
      <c r="O244" s="220"/>
      <c r="P244" s="220"/>
      <c r="Q244" s="220"/>
      <c r="R244" s="220"/>
      <c r="S244" s="220"/>
      <c r="T244" s="221"/>
      <c r="AT244" s="222" t="s">
        <v>135</v>
      </c>
      <c r="AU244" s="222" t="s">
        <v>83</v>
      </c>
      <c r="AV244" s="14" t="s">
        <v>83</v>
      </c>
      <c r="AW244" s="14" t="s">
        <v>30</v>
      </c>
      <c r="AX244" s="14" t="s">
        <v>73</v>
      </c>
      <c r="AY244" s="222" t="s">
        <v>128</v>
      </c>
    </row>
    <row r="245" spans="1:65" s="15" customFormat="1" ht="11.25">
      <c r="B245" s="223"/>
      <c r="C245" s="224"/>
      <c r="D245" s="203" t="s">
        <v>135</v>
      </c>
      <c r="E245" s="225" t="s">
        <v>1</v>
      </c>
      <c r="F245" s="226" t="s">
        <v>138</v>
      </c>
      <c r="G245" s="224"/>
      <c r="H245" s="227">
        <v>139</v>
      </c>
      <c r="I245" s="228"/>
      <c r="J245" s="224"/>
      <c r="K245" s="224"/>
      <c r="L245" s="229"/>
      <c r="M245" s="230"/>
      <c r="N245" s="231"/>
      <c r="O245" s="231"/>
      <c r="P245" s="231"/>
      <c r="Q245" s="231"/>
      <c r="R245" s="231"/>
      <c r="S245" s="231"/>
      <c r="T245" s="232"/>
      <c r="AT245" s="233" t="s">
        <v>135</v>
      </c>
      <c r="AU245" s="233" t="s">
        <v>83</v>
      </c>
      <c r="AV245" s="15" t="s">
        <v>134</v>
      </c>
      <c r="AW245" s="15" t="s">
        <v>30</v>
      </c>
      <c r="AX245" s="15" t="s">
        <v>81</v>
      </c>
      <c r="AY245" s="233" t="s">
        <v>128</v>
      </c>
    </row>
    <row r="246" spans="1:65" s="2" customFormat="1" ht="24.2" customHeight="1">
      <c r="A246" s="34"/>
      <c r="B246" s="35"/>
      <c r="C246" s="187" t="s">
        <v>209</v>
      </c>
      <c r="D246" s="187" t="s">
        <v>130</v>
      </c>
      <c r="E246" s="188" t="s">
        <v>720</v>
      </c>
      <c r="F246" s="189" t="s">
        <v>721</v>
      </c>
      <c r="G246" s="190" t="s">
        <v>646</v>
      </c>
      <c r="H246" s="191">
        <v>4.3999999999999997E-2</v>
      </c>
      <c r="I246" s="192"/>
      <c r="J246" s="193">
        <f>ROUND(I246*H246,2)</f>
        <v>0</v>
      </c>
      <c r="K246" s="194"/>
      <c r="L246" s="39"/>
      <c r="M246" s="195" t="s">
        <v>1</v>
      </c>
      <c r="N246" s="196" t="s">
        <v>38</v>
      </c>
      <c r="O246" s="71"/>
      <c r="P246" s="197">
        <f>O246*H246</f>
        <v>0</v>
      </c>
      <c r="Q246" s="197">
        <v>0</v>
      </c>
      <c r="R246" s="197">
        <f>Q246*H246</f>
        <v>0</v>
      </c>
      <c r="S246" s="197">
        <v>0</v>
      </c>
      <c r="T246" s="19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9" t="s">
        <v>134</v>
      </c>
      <c r="AT246" s="199" t="s">
        <v>130</v>
      </c>
      <c r="AU246" s="199" t="s">
        <v>83</v>
      </c>
      <c r="AY246" s="17" t="s">
        <v>128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7" t="s">
        <v>81</v>
      </c>
      <c r="BK246" s="200">
        <f>ROUND(I246*H246,2)</f>
        <v>0</v>
      </c>
      <c r="BL246" s="17" t="s">
        <v>134</v>
      </c>
      <c r="BM246" s="199" t="s">
        <v>306</v>
      </c>
    </row>
    <row r="247" spans="1:65" s="13" customFormat="1" ht="11.25">
      <c r="B247" s="201"/>
      <c r="C247" s="202"/>
      <c r="D247" s="203" t="s">
        <v>135</v>
      </c>
      <c r="E247" s="204" t="s">
        <v>1</v>
      </c>
      <c r="F247" s="205" t="s">
        <v>722</v>
      </c>
      <c r="G247" s="202"/>
      <c r="H247" s="204" t="s">
        <v>1</v>
      </c>
      <c r="I247" s="206"/>
      <c r="J247" s="202"/>
      <c r="K247" s="202"/>
      <c r="L247" s="207"/>
      <c r="M247" s="208"/>
      <c r="N247" s="209"/>
      <c r="O247" s="209"/>
      <c r="P247" s="209"/>
      <c r="Q247" s="209"/>
      <c r="R247" s="209"/>
      <c r="S247" s="209"/>
      <c r="T247" s="210"/>
      <c r="AT247" s="211" t="s">
        <v>135</v>
      </c>
      <c r="AU247" s="211" t="s">
        <v>83</v>
      </c>
      <c r="AV247" s="13" t="s">
        <v>81</v>
      </c>
      <c r="AW247" s="13" t="s">
        <v>30</v>
      </c>
      <c r="AX247" s="13" t="s">
        <v>73</v>
      </c>
      <c r="AY247" s="211" t="s">
        <v>128</v>
      </c>
    </row>
    <row r="248" spans="1:65" s="14" customFormat="1" ht="11.25">
      <c r="B248" s="212"/>
      <c r="C248" s="213"/>
      <c r="D248" s="203" t="s">
        <v>135</v>
      </c>
      <c r="E248" s="214" t="s">
        <v>1</v>
      </c>
      <c r="F248" s="215" t="s">
        <v>723</v>
      </c>
      <c r="G248" s="213"/>
      <c r="H248" s="216">
        <v>4.3999999999999997E-2</v>
      </c>
      <c r="I248" s="217"/>
      <c r="J248" s="213"/>
      <c r="K248" s="213"/>
      <c r="L248" s="218"/>
      <c r="M248" s="219"/>
      <c r="N248" s="220"/>
      <c r="O248" s="220"/>
      <c r="P248" s="220"/>
      <c r="Q248" s="220"/>
      <c r="R248" s="220"/>
      <c r="S248" s="220"/>
      <c r="T248" s="221"/>
      <c r="AT248" s="222" t="s">
        <v>135</v>
      </c>
      <c r="AU248" s="222" t="s">
        <v>83</v>
      </c>
      <c r="AV248" s="14" t="s">
        <v>83</v>
      </c>
      <c r="AW248" s="14" t="s">
        <v>30</v>
      </c>
      <c r="AX248" s="14" t="s">
        <v>73</v>
      </c>
      <c r="AY248" s="222" t="s">
        <v>128</v>
      </c>
    </row>
    <row r="249" spans="1:65" s="15" customFormat="1" ht="11.25">
      <c r="B249" s="223"/>
      <c r="C249" s="224"/>
      <c r="D249" s="203" t="s">
        <v>135</v>
      </c>
      <c r="E249" s="225" t="s">
        <v>1</v>
      </c>
      <c r="F249" s="226" t="s">
        <v>138</v>
      </c>
      <c r="G249" s="224"/>
      <c r="H249" s="227">
        <v>4.3999999999999997E-2</v>
      </c>
      <c r="I249" s="228"/>
      <c r="J249" s="224"/>
      <c r="K249" s="224"/>
      <c r="L249" s="229"/>
      <c r="M249" s="230"/>
      <c r="N249" s="231"/>
      <c r="O249" s="231"/>
      <c r="P249" s="231"/>
      <c r="Q249" s="231"/>
      <c r="R249" s="231"/>
      <c r="S249" s="231"/>
      <c r="T249" s="232"/>
      <c r="AT249" s="233" t="s">
        <v>135</v>
      </c>
      <c r="AU249" s="233" t="s">
        <v>83</v>
      </c>
      <c r="AV249" s="15" t="s">
        <v>134</v>
      </c>
      <c r="AW249" s="15" t="s">
        <v>30</v>
      </c>
      <c r="AX249" s="15" t="s">
        <v>81</v>
      </c>
      <c r="AY249" s="233" t="s">
        <v>128</v>
      </c>
    </row>
    <row r="250" spans="1:65" s="2" customFormat="1" ht="24.2" customHeight="1">
      <c r="A250" s="34"/>
      <c r="B250" s="35"/>
      <c r="C250" s="187" t="s">
        <v>307</v>
      </c>
      <c r="D250" s="187" t="s">
        <v>130</v>
      </c>
      <c r="E250" s="188" t="s">
        <v>724</v>
      </c>
      <c r="F250" s="189" t="s">
        <v>725</v>
      </c>
      <c r="G250" s="190" t="s">
        <v>646</v>
      </c>
      <c r="H250" s="191">
        <v>6.0999999999999999E-2</v>
      </c>
      <c r="I250" s="192"/>
      <c r="J250" s="193">
        <f>ROUND(I250*H250,2)</f>
        <v>0</v>
      </c>
      <c r="K250" s="194"/>
      <c r="L250" s="39"/>
      <c r="M250" s="195" t="s">
        <v>1</v>
      </c>
      <c r="N250" s="196" t="s">
        <v>38</v>
      </c>
      <c r="O250" s="71"/>
      <c r="P250" s="197">
        <f>O250*H250</f>
        <v>0</v>
      </c>
      <c r="Q250" s="197">
        <v>0</v>
      </c>
      <c r="R250" s="197">
        <f>Q250*H250</f>
        <v>0</v>
      </c>
      <c r="S250" s="197">
        <v>0</v>
      </c>
      <c r="T250" s="19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9" t="s">
        <v>134</v>
      </c>
      <c r="AT250" s="199" t="s">
        <v>130</v>
      </c>
      <c r="AU250" s="199" t="s">
        <v>83</v>
      </c>
      <c r="AY250" s="17" t="s">
        <v>128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17" t="s">
        <v>81</v>
      </c>
      <c r="BK250" s="200">
        <f>ROUND(I250*H250,2)</f>
        <v>0</v>
      </c>
      <c r="BL250" s="17" t="s">
        <v>134</v>
      </c>
      <c r="BM250" s="199" t="s">
        <v>310</v>
      </c>
    </row>
    <row r="251" spans="1:65" s="13" customFormat="1" ht="11.25">
      <c r="B251" s="201"/>
      <c r="C251" s="202"/>
      <c r="D251" s="203" t="s">
        <v>135</v>
      </c>
      <c r="E251" s="204" t="s">
        <v>1</v>
      </c>
      <c r="F251" s="205" t="s">
        <v>726</v>
      </c>
      <c r="G251" s="202"/>
      <c r="H251" s="204" t="s">
        <v>1</v>
      </c>
      <c r="I251" s="206"/>
      <c r="J251" s="202"/>
      <c r="K251" s="202"/>
      <c r="L251" s="207"/>
      <c r="M251" s="208"/>
      <c r="N251" s="209"/>
      <c r="O251" s="209"/>
      <c r="P251" s="209"/>
      <c r="Q251" s="209"/>
      <c r="R251" s="209"/>
      <c r="S251" s="209"/>
      <c r="T251" s="210"/>
      <c r="AT251" s="211" t="s">
        <v>135</v>
      </c>
      <c r="AU251" s="211" t="s">
        <v>83</v>
      </c>
      <c r="AV251" s="13" t="s">
        <v>81</v>
      </c>
      <c r="AW251" s="13" t="s">
        <v>30</v>
      </c>
      <c r="AX251" s="13" t="s">
        <v>73</v>
      </c>
      <c r="AY251" s="211" t="s">
        <v>128</v>
      </c>
    </row>
    <row r="252" spans="1:65" s="14" customFormat="1" ht="11.25">
      <c r="B252" s="212"/>
      <c r="C252" s="213"/>
      <c r="D252" s="203" t="s">
        <v>135</v>
      </c>
      <c r="E252" s="214" t="s">
        <v>1</v>
      </c>
      <c r="F252" s="215" t="s">
        <v>727</v>
      </c>
      <c r="G252" s="213"/>
      <c r="H252" s="216">
        <v>6.0999999999999999E-2</v>
      </c>
      <c r="I252" s="217"/>
      <c r="J252" s="213"/>
      <c r="K252" s="213"/>
      <c r="L252" s="218"/>
      <c r="M252" s="219"/>
      <c r="N252" s="220"/>
      <c r="O252" s="220"/>
      <c r="P252" s="220"/>
      <c r="Q252" s="220"/>
      <c r="R252" s="220"/>
      <c r="S252" s="220"/>
      <c r="T252" s="221"/>
      <c r="AT252" s="222" t="s">
        <v>135</v>
      </c>
      <c r="AU252" s="222" t="s">
        <v>83</v>
      </c>
      <c r="AV252" s="14" t="s">
        <v>83</v>
      </c>
      <c r="AW252" s="14" t="s">
        <v>30</v>
      </c>
      <c r="AX252" s="14" t="s">
        <v>73</v>
      </c>
      <c r="AY252" s="222" t="s">
        <v>128</v>
      </c>
    </row>
    <row r="253" spans="1:65" s="15" customFormat="1" ht="11.25">
      <c r="B253" s="223"/>
      <c r="C253" s="224"/>
      <c r="D253" s="203" t="s">
        <v>135</v>
      </c>
      <c r="E253" s="225" t="s">
        <v>1</v>
      </c>
      <c r="F253" s="226" t="s">
        <v>138</v>
      </c>
      <c r="G253" s="224"/>
      <c r="H253" s="227">
        <v>6.0999999999999999E-2</v>
      </c>
      <c r="I253" s="228"/>
      <c r="J253" s="224"/>
      <c r="K253" s="224"/>
      <c r="L253" s="229"/>
      <c r="M253" s="230"/>
      <c r="N253" s="231"/>
      <c r="O253" s="231"/>
      <c r="P253" s="231"/>
      <c r="Q253" s="231"/>
      <c r="R253" s="231"/>
      <c r="S253" s="231"/>
      <c r="T253" s="232"/>
      <c r="AT253" s="233" t="s">
        <v>135</v>
      </c>
      <c r="AU253" s="233" t="s">
        <v>83</v>
      </c>
      <c r="AV253" s="15" t="s">
        <v>134</v>
      </c>
      <c r="AW253" s="15" t="s">
        <v>30</v>
      </c>
      <c r="AX253" s="15" t="s">
        <v>81</v>
      </c>
      <c r="AY253" s="233" t="s">
        <v>128</v>
      </c>
    </row>
    <row r="254" spans="1:65" s="2" customFormat="1" ht="14.45" customHeight="1">
      <c r="A254" s="34"/>
      <c r="B254" s="35"/>
      <c r="C254" s="187" t="s">
        <v>214</v>
      </c>
      <c r="D254" s="187" t="s">
        <v>130</v>
      </c>
      <c r="E254" s="188" t="s">
        <v>728</v>
      </c>
      <c r="F254" s="189" t="s">
        <v>729</v>
      </c>
      <c r="G254" s="190" t="s">
        <v>253</v>
      </c>
      <c r="H254" s="191">
        <v>6</v>
      </c>
      <c r="I254" s="192"/>
      <c r="J254" s="193">
        <f>ROUND(I254*H254,2)</f>
        <v>0</v>
      </c>
      <c r="K254" s="194"/>
      <c r="L254" s="39"/>
      <c r="M254" s="195" t="s">
        <v>1</v>
      </c>
      <c r="N254" s="196" t="s">
        <v>38</v>
      </c>
      <c r="O254" s="71"/>
      <c r="P254" s="197">
        <f>O254*H254</f>
        <v>0</v>
      </c>
      <c r="Q254" s="197">
        <v>0</v>
      </c>
      <c r="R254" s="197">
        <f>Q254*H254</f>
        <v>0</v>
      </c>
      <c r="S254" s="197">
        <v>0</v>
      </c>
      <c r="T254" s="19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9" t="s">
        <v>134</v>
      </c>
      <c r="AT254" s="199" t="s">
        <v>130</v>
      </c>
      <c r="AU254" s="199" t="s">
        <v>83</v>
      </c>
      <c r="AY254" s="17" t="s">
        <v>128</v>
      </c>
      <c r="BE254" s="200">
        <f>IF(N254="základní",J254,0)</f>
        <v>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17" t="s">
        <v>81</v>
      </c>
      <c r="BK254" s="200">
        <f>ROUND(I254*H254,2)</f>
        <v>0</v>
      </c>
      <c r="BL254" s="17" t="s">
        <v>134</v>
      </c>
      <c r="BM254" s="199" t="s">
        <v>315</v>
      </c>
    </row>
    <row r="255" spans="1:65" s="13" customFormat="1" ht="11.25">
      <c r="B255" s="201"/>
      <c r="C255" s="202"/>
      <c r="D255" s="203" t="s">
        <v>135</v>
      </c>
      <c r="E255" s="204" t="s">
        <v>1</v>
      </c>
      <c r="F255" s="205" t="s">
        <v>730</v>
      </c>
      <c r="G255" s="202"/>
      <c r="H255" s="204" t="s">
        <v>1</v>
      </c>
      <c r="I255" s="206"/>
      <c r="J255" s="202"/>
      <c r="K255" s="202"/>
      <c r="L255" s="207"/>
      <c r="M255" s="208"/>
      <c r="N255" s="209"/>
      <c r="O255" s="209"/>
      <c r="P255" s="209"/>
      <c r="Q255" s="209"/>
      <c r="R255" s="209"/>
      <c r="S255" s="209"/>
      <c r="T255" s="210"/>
      <c r="AT255" s="211" t="s">
        <v>135</v>
      </c>
      <c r="AU255" s="211" t="s">
        <v>83</v>
      </c>
      <c r="AV255" s="13" t="s">
        <v>81</v>
      </c>
      <c r="AW255" s="13" t="s">
        <v>30</v>
      </c>
      <c r="AX255" s="13" t="s">
        <v>73</v>
      </c>
      <c r="AY255" s="211" t="s">
        <v>128</v>
      </c>
    </row>
    <row r="256" spans="1:65" s="14" customFormat="1" ht="11.25">
      <c r="B256" s="212"/>
      <c r="C256" s="213"/>
      <c r="D256" s="203" t="s">
        <v>135</v>
      </c>
      <c r="E256" s="214" t="s">
        <v>1</v>
      </c>
      <c r="F256" s="215" t="s">
        <v>683</v>
      </c>
      <c r="G256" s="213"/>
      <c r="H256" s="216">
        <v>6</v>
      </c>
      <c r="I256" s="217"/>
      <c r="J256" s="213"/>
      <c r="K256" s="213"/>
      <c r="L256" s="218"/>
      <c r="M256" s="219"/>
      <c r="N256" s="220"/>
      <c r="O256" s="220"/>
      <c r="P256" s="220"/>
      <c r="Q256" s="220"/>
      <c r="R256" s="220"/>
      <c r="S256" s="220"/>
      <c r="T256" s="221"/>
      <c r="AT256" s="222" t="s">
        <v>135</v>
      </c>
      <c r="AU256" s="222" t="s">
        <v>83</v>
      </c>
      <c r="AV256" s="14" t="s">
        <v>83</v>
      </c>
      <c r="AW256" s="14" t="s">
        <v>30</v>
      </c>
      <c r="AX256" s="14" t="s">
        <v>73</v>
      </c>
      <c r="AY256" s="222" t="s">
        <v>128</v>
      </c>
    </row>
    <row r="257" spans="1:65" s="15" customFormat="1" ht="11.25">
      <c r="B257" s="223"/>
      <c r="C257" s="224"/>
      <c r="D257" s="203" t="s">
        <v>135</v>
      </c>
      <c r="E257" s="225" t="s">
        <v>1</v>
      </c>
      <c r="F257" s="226" t="s">
        <v>138</v>
      </c>
      <c r="G257" s="224"/>
      <c r="H257" s="227">
        <v>6</v>
      </c>
      <c r="I257" s="228"/>
      <c r="J257" s="224"/>
      <c r="K257" s="224"/>
      <c r="L257" s="229"/>
      <c r="M257" s="230"/>
      <c r="N257" s="231"/>
      <c r="O257" s="231"/>
      <c r="P257" s="231"/>
      <c r="Q257" s="231"/>
      <c r="R257" s="231"/>
      <c r="S257" s="231"/>
      <c r="T257" s="232"/>
      <c r="AT257" s="233" t="s">
        <v>135</v>
      </c>
      <c r="AU257" s="233" t="s">
        <v>83</v>
      </c>
      <c r="AV257" s="15" t="s">
        <v>134</v>
      </c>
      <c r="AW257" s="15" t="s">
        <v>30</v>
      </c>
      <c r="AX257" s="15" t="s">
        <v>81</v>
      </c>
      <c r="AY257" s="233" t="s">
        <v>128</v>
      </c>
    </row>
    <row r="258" spans="1:65" s="2" customFormat="1" ht="24.2" customHeight="1">
      <c r="A258" s="34"/>
      <c r="B258" s="35"/>
      <c r="C258" s="187" t="s">
        <v>319</v>
      </c>
      <c r="D258" s="187" t="s">
        <v>130</v>
      </c>
      <c r="E258" s="188" t="s">
        <v>731</v>
      </c>
      <c r="F258" s="189" t="s">
        <v>732</v>
      </c>
      <c r="G258" s="190" t="s">
        <v>141</v>
      </c>
      <c r="H258" s="191">
        <v>0.2</v>
      </c>
      <c r="I258" s="192"/>
      <c r="J258" s="193">
        <f>ROUND(I258*H258,2)</f>
        <v>0</v>
      </c>
      <c r="K258" s="194"/>
      <c r="L258" s="39"/>
      <c r="M258" s="195" t="s">
        <v>1</v>
      </c>
      <c r="N258" s="196" t="s">
        <v>38</v>
      </c>
      <c r="O258" s="71"/>
      <c r="P258" s="197">
        <f>O258*H258</f>
        <v>0</v>
      </c>
      <c r="Q258" s="197">
        <v>0</v>
      </c>
      <c r="R258" s="197">
        <f>Q258*H258</f>
        <v>0</v>
      </c>
      <c r="S258" s="197">
        <v>0</v>
      </c>
      <c r="T258" s="19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9" t="s">
        <v>134</v>
      </c>
      <c r="AT258" s="199" t="s">
        <v>130</v>
      </c>
      <c r="AU258" s="199" t="s">
        <v>83</v>
      </c>
      <c r="AY258" s="17" t="s">
        <v>128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17" t="s">
        <v>81</v>
      </c>
      <c r="BK258" s="200">
        <f>ROUND(I258*H258,2)</f>
        <v>0</v>
      </c>
      <c r="BL258" s="17" t="s">
        <v>134</v>
      </c>
      <c r="BM258" s="199" t="s">
        <v>322</v>
      </c>
    </row>
    <row r="259" spans="1:65" s="13" customFormat="1" ht="11.25">
      <c r="B259" s="201"/>
      <c r="C259" s="202"/>
      <c r="D259" s="203" t="s">
        <v>135</v>
      </c>
      <c r="E259" s="204" t="s">
        <v>1</v>
      </c>
      <c r="F259" s="205" t="s">
        <v>733</v>
      </c>
      <c r="G259" s="202"/>
      <c r="H259" s="204" t="s">
        <v>1</v>
      </c>
      <c r="I259" s="206"/>
      <c r="J259" s="202"/>
      <c r="K259" s="202"/>
      <c r="L259" s="207"/>
      <c r="M259" s="208"/>
      <c r="N259" s="209"/>
      <c r="O259" s="209"/>
      <c r="P259" s="209"/>
      <c r="Q259" s="209"/>
      <c r="R259" s="209"/>
      <c r="S259" s="209"/>
      <c r="T259" s="210"/>
      <c r="AT259" s="211" t="s">
        <v>135</v>
      </c>
      <c r="AU259" s="211" t="s">
        <v>83</v>
      </c>
      <c r="AV259" s="13" t="s">
        <v>81</v>
      </c>
      <c r="AW259" s="13" t="s">
        <v>30</v>
      </c>
      <c r="AX259" s="13" t="s">
        <v>73</v>
      </c>
      <c r="AY259" s="211" t="s">
        <v>128</v>
      </c>
    </row>
    <row r="260" spans="1:65" s="14" customFormat="1" ht="11.25">
      <c r="B260" s="212"/>
      <c r="C260" s="213"/>
      <c r="D260" s="203" t="s">
        <v>135</v>
      </c>
      <c r="E260" s="214" t="s">
        <v>1</v>
      </c>
      <c r="F260" s="215" t="s">
        <v>734</v>
      </c>
      <c r="G260" s="213"/>
      <c r="H260" s="216">
        <v>0.2</v>
      </c>
      <c r="I260" s="217"/>
      <c r="J260" s="213"/>
      <c r="K260" s="213"/>
      <c r="L260" s="218"/>
      <c r="M260" s="219"/>
      <c r="N260" s="220"/>
      <c r="O260" s="220"/>
      <c r="P260" s="220"/>
      <c r="Q260" s="220"/>
      <c r="R260" s="220"/>
      <c r="S260" s="220"/>
      <c r="T260" s="221"/>
      <c r="AT260" s="222" t="s">
        <v>135</v>
      </c>
      <c r="AU260" s="222" t="s">
        <v>83</v>
      </c>
      <c r="AV260" s="14" t="s">
        <v>83</v>
      </c>
      <c r="AW260" s="14" t="s">
        <v>30</v>
      </c>
      <c r="AX260" s="14" t="s">
        <v>73</v>
      </c>
      <c r="AY260" s="222" t="s">
        <v>128</v>
      </c>
    </row>
    <row r="261" spans="1:65" s="15" customFormat="1" ht="11.25">
      <c r="B261" s="223"/>
      <c r="C261" s="224"/>
      <c r="D261" s="203" t="s">
        <v>135</v>
      </c>
      <c r="E261" s="225" t="s">
        <v>1</v>
      </c>
      <c r="F261" s="226" t="s">
        <v>138</v>
      </c>
      <c r="G261" s="224"/>
      <c r="H261" s="227">
        <v>0.2</v>
      </c>
      <c r="I261" s="228"/>
      <c r="J261" s="224"/>
      <c r="K261" s="224"/>
      <c r="L261" s="229"/>
      <c r="M261" s="230"/>
      <c r="N261" s="231"/>
      <c r="O261" s="231"/>
      <c r="P261" s="231"/>
      <c r="Q261" s="231"/>
      <c r="R261" s="231"/>
      <c r="S261" s="231"/>
      <c r="T261" s="232"/>
      <c r="AT261" s="233" t="s">
        <v>135</v>
      </c>
      <c r="AU261" s="233" t="s">
        <v>83</v>
      </c>
      <c r="AV261" s="15" t="s">
        <v>134</v>
      </c>
      <c r="AW261" s="15" t="s">
        <v>30</v>
      </c>
      <c r="AX261" s="15" t="s">
        <v>81</v>
      </c>
      <c r="AY261" s="233" t="s">
        <v>128</v>
      </c>
    </row>
    <row r="262" spans="1:65" s="2" customFormat="1" ht="14.45" customHeight="1">
      <c r="A262" s="34"/>
      <c r="B262" s="35"/>
      <c r="C262" s="187" t="s">
        <v>219</v>
      </c>
      <c r="D262" s="187" t="s">
        <v>130</v>
      </c>
      <c r="E262" s="188" t="s">
        <v>735</v>
      </c>
      <c r="F262" s="189" t="s">
        <v>736</v>
      </c>
      <c r="G262" s="190" t="s">
        <v>253</v>
      </c>
      <c r="H262" s="191">
        <v>4</v>
      </c>
      <c r="I262" s="192"/>
      <c r="J262" s="193">
        <f>ROUND(I262*H262,2)</f>
        <v>0</v>
      </c>
      <c r="K262" s="194"/>
      <c r="L262" s="39"/>
      <c r="M262" s="195" t="s">
        <v>1</v>
      </c>
      <c r="N262" s="196" t="s">
        <v>38</v>
      </c>
      <c r="O262" s="71"/>
      <c r="P262" s="197">
        <f>O262*H262</f>
        <v>0</v>
      </c>
      <c r="Q262" s="197">
        <v>0</v>
      </c>
      <c r="R262" s="197">
        <f>Q262*H262</f>
        <v>0</v>
      </c>
      <c r="S262" s="197">
        <v>0</v>
      </c>
      <c r="T262" s="19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9" t="s">
        <v>134</v>
      </c>
      <c r="AT262" s="199" t="s">
        <v>130</v>
      </c>
      <c r="AU262" s="199" t="s">
        <v>83</v>
      </c>
      <c r="AY262" s="17" t="s">
        <v>128</v>
      </c>
      <c r="BE262" s="200">
        <f>IF(N262="základní",J262,0)</f>
        <v>0</v>
      </c>
      <c r="BF262" s="200">
        <f>IF(N262="snížená",J262,0)</f>
        <v>0</v>
      </c>
      <c r="BG262" s="200">
        <f>IF(N262="zákl. přenesená",J262,0)</f>
        <v>0</v>
      </c>
      <c r="BH262" s="200">
        <f>IF(N262="sníž. přenesená",J262,0)</f>
        <v>0</v>
      </c>
      <c r="BI262" s="200">
        <f>IF(N262="nulová",J262,0)</f>
        <v>0</v>
      </c>
      <c r="BJ262" s="17" t="s">
        <v>81</v>
      </c>
      <c r="BK262" s="200">
        <f>ROUND(I262*H262,2)</f>
        <v>0</v>
      </c>
      <c r="BL262" s="17" t="s">
        <v>134</v>
      </c>
      <c r="BM262" s="199" t="s">
        <v>328</v>
      </c>
    </row>
    <row r="263" spans="1:65" s="13" customFormat="1" ht="11.25">
      <c r="B263" s="201"/>
      <c r="C263" s="202"/>
      <c r="D263" s="203" t="s">
        <v>135</v>
      </c>
      <c r="E263" s="204" t="s">
        <v>1</v>
      </c>
      <c r="F263" s="205" t="s">
        <v>737</v>
      </c>
      <c r="G263" s="202"/>
      <c r="H263" s="204" t="s">
        <v>1</v>
      </c>
      <c r="I263" s="206"/>
      <c r="J263" s="202"/>
      <c r="K263" s="202"/>
      <c r="L263" s="207"/>
      <c r="M263" s="208"/>
      <c r="N263" s="209"/>
      <c r="O263" s="209"/>
      <c r="P263" s="209"/>
      <c r="Q263" s="209"/>
      <c r="R263" s="209"/>
      <c r="S263" s="209"/>
      <c r="T263" s="210"/>
      <c r="AT263" s="211" t="s">
        <v>135</v>
      </c>
      <c r="AU263" s="211" t="s">
        <v>83</v>
      </c>
      <c r="AV263" s="13" t="s">
        <v>81</v>
      </c>
      <c r="AW263" s="13" t="s">
        <v>30</v>
      </c>
      <c r="AX263" s="13" t="s">
        <v>73</v>
      </c>
      <c r="AY263" s="211" t="s">
        <v>128</v>
      </c>
    </row>
    <row r="264" spans="1:65" s="14" customFormat="1" ht="11.25">
      <c r="B264" s="212"/>
      <c r="C264" s="213"/>
      <c r="D264" s="203" t="s">
        <v>135</v>
      </c>
      <c r="E264" s="214" t="s">
        <v>1</v>
      </c>
      <c r="F264" s="215" t="s">
        <v>738</v>
      </c>
      <c r="G264" s="213"/>
      <c r="H264" s="216">
        <v>4</v>
      </c>
      <c r="I264" s="217"/>
      <c r="J264" s="213"/>
      <c r="K264" s="213"/>
      <c r="L264" s="218"/>
      <c r="M264" s="219"/>
      <c r="N264" s="220"/>
      <c r="O264" s="220"/>
      <c r="P264" s="220"/>
      <c r="Q264" s="220"/>
      <c r="R264" s="220"/>
      <c r="S264" s="220"/>
      <c r="T264" s="221"/>
      <c r="AT264" s="222" t="s">
        <v>135</v>
      </c>
      <c r="AU264" s="222" t="s">
        <v>83</v>
      </c>
      <c r="AV264" s="14" t="s">
        <v>83</v>
      </c>
      <c r="AW264" s="14" t="s">
        <v>30</v>
      </c>
      <c r="AX264" s="14" t="s">
        <v>73</v>
      </c>
      <c r="AY264" s="222" t="s">
        <v>128</v>
      </c>
    </row>
    <row r="265" spans="1:65" s="15" customFormat="1" ht="11.25">
      <c r="B265" s="223"/>
      <c r="C265" s="224"/>
      <c r="D265" s="203" t="s">
        <v>135</v>
      </c>
      <c r="E265" s="225" t="s">
        <v>1</v>
      </c>
      <c r="F265" s="226" t="s">
        <v>138</v>
      </c>
      <c r="G265" s="224"/>
      <c r="H265" s="227">
        <v>4</v>
      </c>
      <c r="I265" s="228"/>
      <c r="J265" s="224"/>
      <c r="K265" s="224"/>
      <c r="L265" s="229"/>
      <c r="M265" s="230"/>
      <c r="N265" s="231"/>
      <c r="O265" s="231"/>
      <c r="P265" s="231"/>
      <c r="Q265" s="231"/>
      <c r="R265" s="231"/>
      <c r="S265" s="231"/>
      <c r="T265" s="232"/>
      <c r="AT265" s="233" t="s">
        <v>135</v>
      </c>
      <c r="AU265" s="233" t="s">
        <v>83</v>
      </c>
      <c r="AV265" s="15" t="s">
        <v>134</v>
      </c>
      <c r="AW265" s="15" t="s">
        <v>30</v>
      </c>
      <c r="AX265" s="15" t="s">
        <v>81</v>
      </c>
      <c r="AY265" s="233" t="s">
        <v>128</v>
      </c>
    </row>
    <row r="266" spans="1:65" s="2" customFormat="1" ht="24.2" customHeight="1">
      <c r="A266" s="34"/>
      <c r="B266" s="35"/>
      <c r="C266" s="187" t="s">
        <v>331</v>
      </c>
      <c r="D266" s="187" t="s">
        <v>130</v>
      </c>
      <c r="E266" s="188" t="s">
        <v>739</v>
      </c>
      <c r="F266" s="189" t="s">
        <v>740</v>
      </c>
      <c r="G266" s="190" t="s">
        <v>180</v>
      </c>
      <c r="H266" s="191">
        <v>43.768000000000001</v>
      </c>
      <c r="I266" s="192"/>
      <c r="J266" s="193">
        <f>ROUND(I266*H266,2)</f>
        <v>0</v>
      </c>
      <c r="K266" s="194"/>
      <c r="L266" s="39"/>
      <c r="M266" s="195" t="s">
        <v>1</v>
      </c>
      <c r="N266" s="196" t="s">
        <v>38</v>
      </c>
      <c r="O266" s="71"/>
      <c r="P266" s="197">
        <f>O266*H266</f>
        <v>0</v>
      </c>
      <c r="Q266" s="197">
        <v>0</v>
      </c>
      <c r="R266" s="197">
        <f>Q266*H266</f>
        <v>0</v>
      </c>
      <c r="S266" s="197">
        <v>0</v>
      </c>
      <c r="T266" s="19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9" t="s">
        <v>134</v>
      </c>
      <c r="AT266" s="199" t="s">
        <v>130</v>
      </c>
      <c r="AU266" s="199" t="s">
        <v>83</v>
      </c>
      <c r="AY266" s="17" t="s">
        <v>128</v>
      </c>
      <c r="BE266" s="200">
        <f>IF(N266="základní",J266,0)</f>
        <v>0</v>
      </c>
      <c r="BF266" s="200">
        <f>IF(N266="snížená",J266,0)</f>
        <v>0</v>
      </c>
      <c r="BG266" s="200">
        <f>IF(N266="zákl. přenesená",J266,0)</f>
        <v>0</v>
      </c>
      <c r="BH266" s="200">
        <f>IF(N266="sníž. přenesená",J266,0)</f>
        <v>0</v>
      </c>
      <c r="BI266" s="200">
        <f>IF(N266="nulová",J266,0)</f>
        <v>0</v>
      </c>
      <c r="BJ266" s="17" t="s">
        <v>81</v>
      </c>
      <c r="BK266" s="200">
        <f>ROUND(I266*H266,2)</f>
        <v>0</v>
      </c>
      <c r="BL266" s="17" t="s">
        <v>134</v>
      </c>
      <c r="BM266" s="199" t="s">
        <v>334</v>
      </c>
    </row>
    <row r="267" spans="1:65" s="13" customFormat="1" ht="11.25">
      <c r="B267" s="201"/>
      <c r="C267" s="202"/>
      <c r="D267" s="203" t="s">
        <v>135</v>
      </c>
      <c r="E267" s="204" t="s">
        <v>1</v>
      </c>
      <c r="F267" s="205" t="s">
        <v>722</v>
      </c>
      <c r="G267" s="202"/>
      <c r="H267" s="204" t="s">
        <v>1</v>
      </c>
      <c r="I267" s="206"/>
      <c r="J267" s="202"/>
      <c r="K267" s="202"/>
      <c r="L267" s="207"/>
      <c r="M267" s="208"/>
      <c r="N267" s="209"/>
      <c r="O267" s="209"/>
      <c r="P267" s="209"/>
      <c r="Q267" s="209"/>
      <c r="R267" s="209"/>
      <c r="S267" s="209"/>
      <c r="T267" s="210"/>
      <c r="AT267" s="211" t="s">
        <v>135</v>
      </c>
      <c r="AU267" s="211" t="s">
        <v>83</v>
      </c>
      <c r="AV267" s="13" t="s">
        <v>81</v>
      </c>
      <c r="AW267" s="13" t="s">
        <v>30</v>
      </c>
      <c r="AX267" s="13" t="s">
        <v>73</v>
      </c>
      <c r="AY267" s="211" t="s">
        <v>128</v>
      </c>
    </row>
    <row r="268" spans="1:65" s="14" customFormat="1" ht="11.25">
      <c r="B268" s="212"/>
      <c r="C268" s="213"/>
      <c r="D268" s="203" t="s">
        <v>135</v>
      </c>
      <c r="E268" s="214" t="s">
        <v>1</v>
      </c>
      <c r="F268" s="215" t="s">
        <v>741</v>
      </c>
      <c r="G268" s="213"/>
      <c r="H268" s="216">
        <v>43.768000000000001</v>
      </c>
      <c r="I268" s="217"/>
      <c r="J268" s="213"/>
      <c r="K268" s="213"/>
      <c r="L268" s="218"/>
      <c r="M268" s="219"/>
      <c r="N268" s="220"/>
      <c r="O268" s="220"/>
      <c r="P268" s="220"/>
      <c r="Q268" s="220"/>
      <c r="R268" s="220"/>
      <c r="S268" s="220"/>
      <c r="T268" s="221"/>
      <c r="AT268" s="222" t="s">
        <v>135</v>
      </c>
      <c r="AU268" s="222" t="s">
        <v>83</v>
      </c>
      <c r="AV268" s="14" t="s">
        <v>83</v>
      </c>
      <c r="AW268" s="14" t="s">
        <v>30</v>
      </c>
      <c r="AX268" s="14" t="s">
        <v>73</v>
      </c>
      <c r="AY268" s="222" t="s">
        <v>128</v>
      </c>
    </row>
    <row r="269" spans="1:65" s="15" customFormat="1" ht="11.25">
      <c r="B269" s="223"/>
      <c r="C269" s="224"/>
      <c r="D269" s="203" t="s">
        <v>135</v>
      </c>
      <c r="E269" s="225" t="s">
        <v>1</v>
      </c>
      <c r="F269" s="226" t="s">
        <v>138</v>
      </c>
      <c r="G269" s="224"/>
      <c r="H269" s="227">
        <v>43.768000000000001</v>
      </c>
      <c r="I269" s="228"/>
      <c r="J269" s="224"/>
      <c r="K269" s="224"/>
      <c r="L269" s="229"/>
      <c r="M269" s="230"/>
      <c r="N269" s="231"/>
      <c r="O269" s="231"/>
      <c r="P269" s="231"/>
      <c r="Q269" s="231"/>
      <c r="R269" s="231"/>
      <c r="S269" s="231"/>
      <c r="T269" s="232"/>
      <c r="AT269" s="233" t="s">
        <v>135</v>
      </c>
      <c r="AU269" s="233" t="s">
        <v>83</v>
      </c>
      <c r="AV269" s="15" t="s">
        <v>134</v>
      </c>
      <c r="AW269" s="15" t="s">
        <v>30</v>
      </c>
      <c r="AX269" s="15" t="s">
        <v>81</v>
      </c>
      <c r="AY269" s="233" t="s">
        <v>128</v>
      </c>
    </row>
    <row r="270" spans="1:65" s="12" customFormat="1" ht="22.9" customHeight="1">
      <c r="B270" s="171"/>
      <c r="C270" s="172"/>
      <c r="D270" s="173" t="s">
        <v>72</v>
      </c>
      <c r="E270" s="185" t="s">
        <v>742</v>
      </c>
      <c r="F270" s="185" t="s">
        <v>743</v>
      </c>
      <c r="G270" s="172"/>
      <c r="H270" s="172"/>
      <c r="I270" s="175"/>
      <c r="J270" s="186">
        <f>BK270</f>
        <v>0</v>
      </c>
      <c r="K270" s="172"/>
      <c r="L270" s="177"/>
      <c r="M270" s="178"/>
      <c r="N270" s="179"/>
      <c r="O270" s="179"/>
      <c r="P270" s="180">
        <f>SUM(P271:P340)</f>
        <v>0</v>
      </c>
      <c r="Q270" s="179"/>
      <c r="R270" s="180">
        <f>SUM(R271:R340)</f>
        <v>0</v>
      </c>
      <c r="S270" s="179"/>
      <c r="T270" s="181">
        <f>SUM(T271:T340)</f>
        <v>0</v>
      </c>
      <c r="AR270" s="182" t="s">
        <v>81</v>
      </c>
      <c r="AT270" s="183" t="s">
        <v>72</v>
      </c>
      <c r="AU270" s="183" t="s">
        <v>81</v>
      </c>
      <c r="AY270" s="182" t="s">
        <v>128</v>
      </c>
      <c r="BK270" s="184">
        <f>SUM(BK271:BK340)</f>
        <v>0</v>
      </c>
    </row>
    <row r="271" spans="1:65" s="2" customFormat="1" ht="49.15" customHeight="1">
      <c r="A271" s="34"/>
      <c r="B271" s="35"/>
      <c r="C271" s="187" t="s">
        <v>225</v>
      </c>
      <c r="D271" s="187" t="s">
        <v>130</v>
      </c>
      <c r="E271" s="188" t="s">
        <v>744</v>
      </c>
      <c r="F271" s="189" t="s">
        <v>745</v>
      </c>
      <c r="G271" s="190" t="s">
        <v>180</v>
      </c>
      <c r="H271" s="191">
        <v>291.89999999999998</v>
      </c>
      <c r="I271" s="192"/>
      <c r="J271" s="193">
        <f>ROUND(I271*H271,2)</f>
        <v>0</v>
      </c>
      <c r="K271" s="194"/>
      <c r="L271" s="39"/>
      <c r="M271" s="195" t="s">
        <v>1</v>
      </c>
      <c r="N271" s="196" t="s">
        <v>38</v>
      </c>
      <c r="O271" s="71"/>
      <c r="P271" s="197">
        <f>O271*H271</f>
        <v>0</v>
      </c>
      <c r="Q271" s="197">
        <v>0</v>
      </c>
      <c r="R271" s="197">
        <f>Q271*H271</f>
        <v>0</v>
      </c>
      <c r="S271" s="197">
        <v>0</v>
      </c>
      <c r="T271" s="19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9" t="s">
        <v>134</v>
      </c>
      <c r="AT271" s="199" t="s">
        <v>130</v>
      </c>
      <c r="AU271" s="199" t="s">
        <v>83</v>
      </c>
      <c r="AY271" s="17" t="s">
        <v>128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7" t="s">
        <v>81</v>
      </c>
      <c r="BK271" s="200">
        <f>ROUND(I271*H271,2)</f>
        <v>0</v>
      </c>
      <c r="BL271" s="17" t="s">
        <v>134</v>
      </c>
      <c r="BM271" s="199" t="s">
        <v>339</v>
      </c>
    </row>
    <row r="272" spans="1:65" s="13" customFormat="1" ht="11.25">
      <c r="B272" s="201"/>
      <c r="C272" s="202"/>
      <c r="D272" s="203" t="s">
        <v>135</v>
      </c>
      <c r="E272" s="204" t="s">
        <v>1</v>
      </c>
      <c r="F272" s="205" t="s">
        <v>746</v>
      </c>
      <c r="G272" s="202"/>
      <c r="H272" s="204" t="s">
        <v>1</v>
      </c>
      <c r="I272" s="206"/>
      <c r="J272" s="202"/>
      <c r="K272" s="202"/>
      <c r="L272" s="207"/>
      <c r="M272" s="208"/>
      <c r="N272" s="209"/>
      <c r="O272" s="209"/>
      <c r="P272" s="209"/>
      <c r="Q272" s="209"/>
      <c r="R272" s="209"/>
      <c r="S272" s="209"/>
      <c r="T272" s="210"/>
      <c r="AT272" s="211" t="s">
        <v>135</v>
      </c>
      <c r="AU272" s="211" t="s">
        <v>83</v>
      </c>
      <c r="AV272" s="13" t="s">
        <v>81</v>
      </c>
      <c r="AW272" s="13" t="s">
        <v>30</v>
      </c>
      <c r="AX272" s="13" t="s">
        <v>73</v>
      </c>
      <c r="AY272" s="211" t="s">
        <v>128</v>
      </c>
    </row>
    <row r="273" spans="1:65" s="14" customFormat="1" ht="11.25">
      <c r="B273" s="212"/>
      <c r="C273" s="213"/>
      <c r="D273" s="203" t="s">
        <v>135</v>
      </c>
      <c r="E273" s="214" t="s">
        <v>1</v>
      </c>
      <c r="F273" s="215" t="s">
        <v>747</v>
      </c>
      <c r="G273" s="213"/>
      <c r="H273" s="216">
        <v>291.89999999999998</v>
      </c>
      <c r="I273" s="217"/>
      <c r="J273" s="213"/>
      <c r="K273" s="213"/>
      <c r="L273" s="218"/>
      <c r="M273" s="219"/>
      <c r="N273" s="220"/>
      <c r="O273" s="220"/>
      <c r="P273" s="220"/>
      <c r="Q273" s="220"/>
      <c r="R273" s="220"/>
      <c r="S273" s="220"/>
      <c r="T273" s="221"/>
      <c r="AT273" s="222" t="s">
        <v>135</v>
      </c>
      <c r="AU273" s="222" t="s">
        <v>83</v>
      </c>
      <c r="AV273" s="14" t="s">
        <v>83</v>
      </c>
      <c r="AW273" s="14" t="s">
        <v>30</v>
      </c>
      <c r="AX273" s="14" t="s">
        <v>73</v>
      </c>
      <c r="AY273" s="222" t="s">
        <v>128</v>
      </c>
    </row>
    <row r="274" spans="1:65" s="15" customFormat="1" ht="11.25">
      <c r="B274" s="223"/>
      <c r="C274" s="224"/>
      <c r="D274" s="203" t="s">
        <v>135</v>
      </c>
      <c r="E274" s="225" t="s">
        <v>1</v>
      </c>
      <c r="F274" s="226" t="s">
        <v>138</v>
      </c>
      <c r="G274" s="224"/>
      <c r="H274" s="227">
        <v>291.89999999999998</v>
      </c>
      <c r="I274" s="228"/>
      <c r="J274" s="224"/>
      <c r="K274" s="224"/>
      <c r="L274" s="229"/>
      <c r="M274" s="230"/>
      <c r="N274" s="231"/>
      <c r="O274" s="231"/>
      <c r="P274" s="231"/>
      <c r="Q274" s="231"/>
      <c r="R274" s="231"/>
      <c r="S274" s="231"/>
      <c r="T274" s="232"/>
      <c r="AT274" s="233" t="s">
        <v>135</v>
      </c>
      <c r="AU274" s="233" t="s">
        <v>83</v>
      </c>
      <c r="AV274" s="15" t="s">
        <v>134</v>
      </c>
      <c r="AW274" s="15" t="s">
        <v>30</v>
      </c>
      <c r="AX274" s="15" t="s">
        <v>81</v>
      </c>
      <c r="AY274" s="233" t="s">
        <v>128</v>
      </c>
    </row>
    <row r="275" spans="1:65" s="2" customFormat="1" ht="49.15" customHeight="1">
      <c r="A275" s="34"/>
      <c r="B275" s="35"/>
      <c r="C275" s="187" t="s">
        <v>348</v>
      </c>
      <c r="D275" s="187" t="s">
        <v>130</v>
      </c>
      <c r="E275" s="188" t="s">
        <v>748</v>
      </c>
      <c r="F275" s="189" t="s">
        <v>749</v>
      </c>
      <c r="G275" s="190" t="s">
        <v>180</v>
      </c>
      <c r="H275" s="191">
        <v>291.89999999999998</v>
      </c>
      <c r="I275" s="192"/>
      <c r="J275" s="193">
        <f>ROUND(I275*H275,2)</f>
        <v>0</v>
      </c>
      <c r="K275" s="194"/>
      <c r="L275" s="39"/>
      <c r="M275" s="195" t="s">
        <v>1</v>
      </c>
      <c r="N275" s="196" t="s">
        <v>38</v>
      </c>
      <c r="O275" s="71"/>
      <c r="P275" s="197">
        <f>O275*H275</f>
        <v>0</v>
      </c>
      <c r="Q275" s="197">
        <v>0</v>
      </c>
      <c r="R275" s="197">
        <f>Q275*H275</f>
        <v>0</v>
      </c>
      <c r="S275" s="197">
        <v>0</v>
      </c>
      <c r="T275" s="19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9" t="s">
        <v>134</v>
      </c>
      <c r="AT275" s="199" t="s">
        <v>130</v>
      </c>
      <c r="AU275" s="199" t="s">
        <v>83</v>
      </c>
      <c r="AY275" s="17" t="s">
        <v>128</v>
      </c>
      <c r="BE275" s="200">
        <f>IF(N275="základní",J275,0)</f>
        <v>0</v>
      </c>
      <c r="BF275" s="200">
        <f>IF(N275="snížená",J275,0)</f>
        <v>0</v>
      </c>
      <c r="BG275" s="200">
        <f>IF(N275="zákl. přenesená",J275,0)</f>
        <v>0</v>
      </c>
      <c r="BH275" s="200">
        <f>IF(N275="sníž. přenesená",J275,0)</f>
        <v>0</v>
      </c>
      <c r="BI275" s="200">
        <f>IF(N275="nulová",J275,0)</f>
        <v>0</v>
      </c>
      <c r="BJ275" s="17" t="s">
        <v>81</v>
      </c>
      <c r="BK275" s="200">
        <f>ROUND(I275*H275,2)</f>
        <v>0</v>
      </c>
      <c r="BL275" s="17" t="s">
        <v>134</v>
      </c>
      <c r="BM275" s="199" t="s">
        <v>351</v>
      </c>
    </row>
    <row r="276" spans="1:65" s="13" customFormat="1" ht="11.25">
      <c r="B276" s="201"/>
      <c r="C276" s="202"/>
      <c r="D276" s="203" t="s">
        <v>135</v>
      </c>
      <c r="E276" s="204" t="s">
        <v>1</v>
      </c>
      <c r="F276" s="205" t="s">
        <v>750</v>
      </c>
      <c r="G276" s="202"/>
      <c r="H276" s="204" t="s">
        <v>1</v>
      </c>
      <c r="I276" s="206"/>
      <c r="J276" s="202"/>
      <c r="K276" s="202"/>
      <c r="L276" s="207"/>
      <c r="M276" s="208"/>
      <c r="N276" s="209"/>
      <c r="O276" s="209"/>
      <c r="P276" s="209"/>
      <c r="Q276" s="209"/>
      <c r="R276" s="209"/>
      <c r="S276" s="209"/>
      <c r="T276" s="210"/>
      <c r="AT276" s="211" t="s">
        <v>135</v>
      </c>
      <c r="AU276" s="211" t="s">
        <v>83</v>
      </c>
      <c r="AV276" s="13" t="s">
        <v>81</v>
      </c>
      <c r="AW276" s="13" t="s">
        <v>30</v>
      </c>
      <c r="AX276" s="13" t="s">
        <v>73</v>
      </c>
      <c r="AY276" s="211" t="s">
        <v>128</v>
      </c>
    </row>
    <row r="277" spans="1:65" s="14" customFormat="1" ht="11.25">
      <c r="B277" s="212"/>
      <c r="C277" s="213"/>
      <c r="D277" s="203" t="s">
        <v>135</v>
      </c>
      <c r="E277" s="214" t="s">
        <v>1</v>
      </c>
      <c r="F277" s="215" t="s">
        <v>747</v>
      </c>
      <c r="G277" s="213"/>
      <c r="H277" s="216">
        <v>291.89999999999998</v>
      </c>
      <c r="I277" s="217"/>
      <c r="J277" s="213"/>
      <c r="K277" s="213"/>
      <c r="L277" s="218"/>
      <c r="M277" s="219"/>
      <c r="N277" s="220"/>
      <c r="O277" s="220"/>
      <c r="P277" s="220"/>
      <c r="Q277" s="220"/>
      <c r="R277" s="220"/>
      <c r="S277" s="220"/>
      <c r="T277" s="221"/>
      <c r="AT277" s="222" t="s">
        <v>135</v>
      </c>
      <c r="AU277" s="222" t="s">
        <v>83</v>
      </c>
      <c r="AV277" s="14" t="s">
        <v>83</v>
      </c>
      <c r="AW277" s="14" t="s">
        <v>30</v>
      </c>
      <c r="AX277" s="14" t="s">
        <v>73</v>
      </c>
      <c r="AY277" s="222" t="s">
        <v>128</v>
      </c>
    </row>
    <row r="278" spans="1:65" s="15" customFormat="1" ht="11.25">
      <c r="B278" s="223"/>
      <c r="C278" s="224"/>
      <c r="D278" s="203" t="s">
        <v>135</v>
      </c>
      <c r="E278" s="225" t="s">
        <v>1</v>
      </c>
      <c r="F278" s="226" t="s">
        <v>138</v>
      </c>
      <c r="G278" s="224"/>
      <c r="H278" s="227">
        <v>291.89999999999998</v>
      </c>
      <c r="I278" s="228"/>
      <c r="J278" s="224"/>
      <c r="K278" s="224"/>
      <c r="L278" s="229"/>
      <c r="M278" s="230"/>
      <c r="N278" s="231"/>
      <c r="O278" s="231"/>
      <c r="P278" s="231"/>
      <c r="Q278" s="231"/>
      <c r="R278" s="231"/>
      <c r="S278" s="231"/>
      <c r="T278" s="232"/>
      <c r="AT278" s="233" t="s">
        <v>135</v>
      </c>
      <c r="AU278" s="233" t="s">
        <v>83</v>
      </c>
      <c r="AV278" s="15" t="s">
        <v>134</v>
      </c>
      <c r="AW278" s="15" t="s">
        <v>30</v>
      </c>
      <c r="AX278" s="15" t="s">
        <v>81</v>
      </c>
      <c r="AY278" s="233" t="s">
        <v>128</v>
      </c>
    </row>
    <row r="279" spans="1:65" s="2" customFormat="1" ht="49.15" customHeight="1">
      <c r="A279" s="34"/>
      <c r="B279" s="35"/>
      <c r="C279" s="187" t="s">
        <v>231</v>
      </c>
      <c r="D279" s="187" t="s">
        <v>130</v>
      </c>
      <c r="E279" s="188" t="s">
        <v>751</v>
      </c>
      <c r="F279" s="189" t="s">
        <v>752</v>
      </c>
      <c r="G279" s="190" t="s">
        <v>180</v>
      </c>
      <c r="H279" s="191">
        <v>169.1</v>
      </c>
      <c r="I279" s="192"/>
      <c r="J279" s="193">
        <f>ROUND(I279*H279,2)</f>
        <v>0</v>
      </c>
      <c r="K279" s="194"/>
      <c r="L279" s="39"/>
      <c r="M279" s="195" t="s">
        <v>1</v>
      </c>
      <c r="N279" s="196" t="s">
        <v>38</v>
      </c>
      <c r="O279" s="71"/>
      <c r="P279" s="197">
        <f>O279*H279</f>
        <v>0</v>
      </c>
      <c r="Q279" s="197">
        <v>0</v>
      </c>
      <c r="R279" s="197">
        <f>Q279*H279</f>
        <v>0</v>
      </c>
      <c r="S279" s="197">
        <v>0</v>
      </c>
      <c r="T279" s="19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9" t="s">
        <v>134</v>
      </c>
      <c r="AT279" s="199" t="s">
        <v>130</v>
      </c>
      <c r="AU279" s="199" t="s">
        <v>83</v>
      </c>
      <c r="AY279" s="17" t="s">
        <v>128</v>
      </c>
      <c r="BE279" s="200">
        <f>IF(N279="základní",J279,0)</f>
        <v>0</v>
      </c>
      <c r="BF279" s="200">
        <f>IF(N279="snížená",J279,0)</f>
        <v>0</v>
      </c>
      <c r="BG279" s="200">
        <f>IF(N279="zákl. přenesená",J279,0)</f>
        <v>0</v>
      </c>
      <c r="BH279" s="200">
        <f>IF(N279="sníž. přenesená",J279,0)</f>
        <v>0</v>
      </c>
      <c r="BI279" s="200">
        <f>IF(N279="nulová",J279,0)</f>
        <v>0</v>
      </c>
      <c r="BJ279" s="17" t="s">
        <v>81</v>
      </c>
      <c r="BK279" s="200">
        <f>ROUND(I279*H279,2)</f>
        <v>0</v>
      </c>
      <c r="BL279" s="17" t="s">
        <v>134</v>
      </c>
      <c r="BM279" s="199" t="s">
        <v>356</v>
      </c>
    </row>
    <row r="280" spans="1:65" s="13" customFormat="1" ht="11.25">
      <c r="B280" s="201"/>
      <c r="C280" s="202"/>
      <c r="D280" s="203" t="s">
        <v>135</v>
      </c>
      <c r="E280" s="204" t="s">
        <v>1</v>
      </c>
      <c r="F280" s="205" t="s">
        <v>753</v>
      </c>
      <c r="G280" s="202"/>
      <c r="H280" s="204" t="s">
        <v>1</v>
      </c>
      <c r="I280" s="206"/>
      <c r="J280" s="202"/>
      <c r="K280" s="202"/>
      <c r="L280" s="207"/>
      <c r="M280" s="208"/>
      <c r="N280" s="209"/>
      <c r="O280" s="209"/>
      <c r="P280" s="209"/>
      <c r="Q280" s="209"/>
      <c r="R280" s="209"/>
      <c r="S280" s="209"/>
      <c r="T280" s="210"/>
      <c r="AT280" s="211" t="s">
        <v>135</v>
      </c>
      <c r="AU280" s="211" t="s">
        <v>83</v>
      </c>
      <c r="AV280" s="13" t="s">
        <v>81</v>
      </c>
      <c r="AW280" s="13" t="s">
        <v>30</v>
      </c>
      <c r="AX280" s="13" t="s">
        <v>73</v>
      </c>
      <c r="AY280" s="211" t="s">
        <v>128</v>
      </c>
    </row>
    <row r="281" spans="1:65" s="14" customFormat="1" ht="11.25">
      <c r="B281" s="212"/>
      <c r="C281" s="213"/>
      <c r="D281" s="203" t="s">
        <v>135</v>
      </c>
      <c r="E281" s="214" t="s">
        <v>1</v>
      </c>
      <c r="F281" s="215" t="s">
        <v>754</v>
      </c>
      <c r="G281" s="213"/>
      <c r="H281" s="216">
        <v>169.1</v>
      </c>
      <c r="I281" s="217"/>
      <c r="J281" s="213"/>
      <c r="K281" s="213"/>
      <c r="L281" s="218"/>
      <c r="M281" s="219"/>
      <c r="N281" s="220"/>
      <c r="O281" s="220"/>
      <c r="P281" s="220"/>
      <c r="Q281" s="220"/>
      <c r="R281" s="220"/>
      <c r="S281" s="220"/>
      <c r="T281" s="221"/>
      <c r="AT281" s="222" t="s">
        <v>135</v>
      </c>
      <c r="AU281" s="222" t="s">
        <v>83</v>
      </c>
      <c r="AV281" s="14" t="s">
        <v>83</v>
      </c>
      <c r="AW281" s="14" t="s">
        <v>30</v>
      </c>
      <c r="AX281" s="14" t="s">
        <v>73</v>
      </c>
      <c r="AY281" s="222" t="s">
        <v>128</v>
      </c>
    </row>
    <row r="282" spans="1:65" s="15" customFormat="1" ht="11.25">
      <c r="B282" s="223"/>
      <c r="C282" s="224"/>
      <c r="D282" s="203" t="s">
        <v>135</v>
      </c>
      <c r="E282" s="225" t="s">
        <v>1</v>
      </c>
      <c r="F282" s="226" t="s">
        <v>138</v>
      </c>
      <c r="G282" s="224"/>
      <c r="H282" s="227">
        <v>169.1</v>
      </c>
      <c r="I282" s="228"/>
      <c r="J282" s="224"/>
      <c r="K282" s="224"/>
      <c r="L282" s="229"/>
      <c r="M282" s="230"/>
      <c r="N282" s="231"/>
      <c r="O282" s="231"/>
      <c r="P282" s="231"/>
      <c r="Q282" s="231"/>
      <c r="R282" s="231"/>
      <c r="S282" s="231"/>
      <c r="T282" s="232"/>
      <c r="AT282" s="233" t="s">
        <v>135</v>
      </c>
      <c r="AU282" s="233" t="s">
        <v>83</v>
      </c>
      <c r="AV282" s="15" t="s">
        <v>134</v>
      </c>
      <c r="AW282" s="15" t="s">
        <v>30</v>
      </c>
      <c r="AX282" s="15" t="s">
        <v>81</v>
      </c>
      <c r="AY282" s="233" t="s">
        <v>128</v>
      </c>
    </row>
    <row r="283" spans="1:65" s="2" customFormat="1" ht="62.65" customHeight="1">
      <c r="A283" s="34"/>
      <c r="B283" s="35"/>
      <c r="C283" s="187" t="s">
        <v>358</v>
      </c>
      <c r="D283" s="187" t="s">
        <v>130</v>
      </c>
      <c r="E283" s="188" t="s">
        <v>755</v>
      </c>
      <c r="F283" s="189" t="s">
        <v>756</v>
      </c>
      <c r="G283" s="190" t="s">
        <v>180</v>
      </c>
      <c r="H283" s="191">
        <v>26.373000000000001</v>
      </c>
      <c r="I283" s="192"/>
      <c r="J283" s="193">
        <f>ROUND(I283*H283,2)</f>
        <v>0</v>
      </c>
      <c r="K283" s="194"/>
      <c r="L283" s="39"/>
      <c r="M283" s="195" t="s">
        <v>1</v>
      </c>
      <c r="N283" s="196" t="s">
        <v>38</v>
      </c>
      <c r="O283" s="71"/>
      <c r="P283" s="197">
        <f>O283*H283</f>
        <v>0</v>
      </c>
      <c r="Q283" s="197">
        <v>0</v>
      </c>
      <c r="R283" s="197">
        <f>Q283*H283</f>
        <v>0</v>
      </c>
      <c r="S283" s="197">
        <v>0</v>
      </c>
      <c r="T283" s="19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9" t="s">
        <v>134</v>
      </c>
      <c r="AT283" s="199" t="s">
        <v>130</v>
      </c>
      <c r="AU283" s="199" t="s">
        <v>83</v>
      </c>
      <c r="AY283" s="17" t="s">
        <v>128</v>
      </c>
      <c r="BE283" s="200">
        <f>IF(N283="základní",J283,0)</f>
        <v>0</v>
      </c>
      <c r="BF283" s="200">
        <f>IF(N283="snížená",J283,0)</f>
        <v>0</v>
      </c>
      <c r="BG283" s="200">
        <f>IF(N283="zákl. přenesená",J283,0)</f>
        <v>0</v>
      </c>
      <c r="BH283" s="200">
        <f>IF(N283="sníž. přenesená",J283,0)</f>
        <v>0</v>
      </c>
      <c r="BI283" s="200">
        <f>IF(N283="nulová",J283,0)</f>
        <v>0</v>
      </c>
      <c r="BJ283" s="17" t="s">
        <v>81</v>
      </c>
      <c r="BK283" s="200">
        <f>ROUND(I283*H283,2)</f>
        <v>0</v>
      </c>
      <c r="BL283" s="17" t="s">
        <v>134</v>
      </c>
      <c r="BM283" s="199" t="s">
        <v>361</v>
      </c>
    </row>
    <row r="284" spans="1:65" s="13" customFormat="1" ht="11.25">
      <c r="B284" s="201"/>
      <c r="C284" s="202"/>
      <c r="D284" s="203" t="s">
        <v>135</v>
      </c>
      <c r="E284" s="204" t="s">
        <v>1</v>
      </c>
      <c r="F284" s="205" t="s">
        <v>757</v>
      </c>
      <c r="G284" s="202"/>
      <c r="H284" s="204" t="s">
        <v>1</v>
      </c>
      <c r="I284" s="206"/>
      <c r="J284" s="202"/>
      <c r="K284" s="202"/>
      <c r="L284" s="207"/>
      <c r="M284" s="208"/>
      <c r="N284" s="209"/>
      <c r="O284" s="209"/>
      <c r="P284" s="209"/>
      <c r="Q284" s="209"/>
      <c r="R284" s="209"/>
      <c r="S284" s="209"/>
      <c r="T284" s="210"/>
      <c r="AT284" s="211" t="s">
        <v>135</v>
      </c>
      <c r="AU284" s="211" t="s">
        <v>83</v>
      </c>
      <c r="AV284" s="13" t="s">
        <v>81</v>
      </c>
      <c r="AW284" s="13" t="s">
        <v>30</v>
      </c>
      <c r="AX284" s="13" t="s">
        <v>73</v>
      </c>
      <c r="AY284" s="211" t="s">
        <v>128</v>
      </c>
    </row>
    <row r="285" spans="1:65" s="14" customFormat="1" ht="11.25">
      <c r="B285" s="212"/>
      <c r="C285" s="213"/>
      <c r="D285" s="203" t="s">
        <v>135</v>
      </c>
      <c r="E285" s="214" t="s">
        <v>1</v>
      </c>
      <c r="F285" s="215" t="s">
        <v>758</v>
      </c>
      <c r="G285" s="213"/>
      <c r="H285" s="216">
        <v>26.373000000000001</v>
      </c>
      <c r="I285" s="217"/>
      <c r="J285" s="213"/>
      <c r="K285" s="213"/>
      <c r="L285" s="218"/>
      <c r="M285" s="219"/>
      <c r="N285" s="220"/>
      <c r="O285" s="220"/>
      <c r="P285" s="220"/>
      <c r="Q285" s="220"/>
      <c r="R285" s="220"/>
      <c r="S285" s="220"/>
      <c r="T285" s="221"/>
      <c r="AT285" s="222" t="s">
        <v>135</v>
      </c>
      <c r="AU285" s="222" t="s">
        <v>83</v>
      </c>
      <c r="AV285" s="14" t="s">
        <v>83</v>
      </c>
      <c r="AW285" s="14" t="s">
        <v>30</v>
      </c>
      <c r="AX285" s="14" t="s">
        <v>73</v>
      </c>
      <c r="AY285" s="222" t="s">
        <v>128</v>
      </c>
    </row>
    <row r="286" spans="1:65" s="15" customFormat="1" ht="11.25">
      <c r="B286" s="223"/>
      <c r="C286" s="224"/>
      <c r="D286" s="203" t="s">
        <v>135</v>
      </c>
      <c r="E286" s="225" t="s">
        <v>1</v>
      </c>
      <c r="F286" s="226" t="s">
        <v>138</v>
      </c>
      <c r="G286" s="224"/>
      <c r="H286" s="227">
        <v>26.373000000000001</v>
      </c>
      <c r="I286" s="228"/>
      <c r="J286" s="224"/>
      <c r="K286" s="224"/>
      <c r="L286" s="229"/>
      <c r="M286" s="230"/>
      <c r="N286" s="231"/>
      <c r="O286" s="231"/>
      <c r="P286" s="231"/>
      <c r="Q286" s="231"/>
      <c r="R286" s="231"/>
      <c r="S286" s="231"/>
      <c r="T286" s="232"/>
      <c r="AT286" s="233" t="s">
        <v>135</v>
      </c>
      <c r="AU286" s="233" t="s">
        <v>83</v>
      </c>
      <c r="AV286" s="15" t="s">
        <v>134</v>
      </c>
      <c r="AW286" s="15" t="s">
        <v>30</v>
      </c>
      <c r="AX286" s="15" t="s">
        <v>81</v>
      </c>
      <c r="AY286" s="233" t="s">
        <v>128</v>
      </c>
    </row>
    <row r="287" spans="1:65" s="2" customFormat="1" ht="62.65" customHeight="1">
      <c r="A287" s="34"/>
      <c r="B287" s="35"/>
      <c r="C287" s="187" t="s">
        <v>236</v>
      </c>
      <c r="D287" s="187" t="s">
        <v>130</v>
      </c>
      <c r="E287" s="188" t="s">
        <v>759</v>
      </c>
      <c r="F287" s="189" t="s">
        <v>760</v>
      </c>
      <c r="G287" s="190" t="s">
        <v>180</v>
      </c>
      <c r="H287" s="191">
        <v>26.373000000000001</v>
      </c>
      <c r="I287" s="192"/>
      <c r="J287" s="193">
        <f>ROUND(I287*H287,2)</f>
        <v>0</v>
      </c>
      <c r="K287" s="194"/>
      <c r="L287" s="39"/>
      <c r="M287" s="195" t="s">
        <v>1</v>
      </c>
      <c r="N287" s="196" t="s">
        <v>38</v>
      </c>
      <c r="O287" s="71"/>
      <c r="P287" s="197">
        <f>O287*H287</f>
        <v>0</v>
      </c>
      <c r="Q287" s="197">
        <v>0</v>
      </c>
      <c r="R287" s="197">
        <f>Q287*H287</f>
        <v>0</v>
      </c>
      <c r="S287" s="197">
        <v>0</v>
      </c>
      <c r="T287" s="19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9" t="s">
        <v>134</v>
      </c>
      <c r="AT287" s="199" t="s">
        <v>130</v>
      </c>
      <c r="AU287" s="199" t="s">
        <v>83</v>
      </c>
      <c r="AY287" s="17" t="s">
        <v>128</v>
      </c>
      <c r="BE287" s="200">
        <f>IF(N287="základní",J287,0)</f>
        <v>0</v>
      </c>
      <c r="BF287" s="200">
        <f>IF(N287="snížená",J287,0)</f>
        <v>0</v>
      </c>
      <c r="BG287" s="200">
        <f>IF(N287="zákl. přenesená",J287,0)</f>
        <v>0</v>
      </c>
      <c r="BH287" s="200">
        <f>IF(N287="sníž. přenesená",J287,0)</f>
        <v>0</v>
      </c>
      <c r="BI287" s="200">
        <f>IF(N287="nulová",J287,0)</f>
        <v>0</v>
      </c>
      <c r="BJ287" s="17" t="s">
        <v>81</v>
      </c>
      <c r="BK287" s="200">
        <f>ROUND(I287*H287,2)</f>
        <v>0</v>
      </c>
      <c r="BL287" s="17" t="s">
        <v>134</v>
      </c>
      <c r="BM287" s="199" t="s">
        <v>364</v>
      </c>
    </row>
    <row r="288" spans="1:65" s="13" customFormat="1" ht="11.25">
      <c r="B288" s="201"/>
      <c r="C288" s="202"/>
      <c r="D288" s="203" t="s">
        <v>135</v>
      </c>
      <c r="E288" s="204" t="s">
        <v>1</v>
      </c>
      <c r="F288" s="205" t="s">
        <v>761</v>
      </c>
      <c r="G288" s="202"/>
      <c r="H288" s="204" t="s">
        <v>1</v>
      </c>
      <c r="I288" s="206"/>
      <c r="J288" s="202"/>
      <c r="K288" s="202"/>
      <c r="L288" s="207"/>
      <c r="M288" s="208"/>
      <c r="N288" s="209"/>
      <c r="O288" s="209"/>
      <c r="P288" s="209"/>
      <c r="Q288" s="209"/>
      <c r="R288" s="209"/>
      <c r="S288" s="209"/>
      <c r="T288" s="210"/>
      <c r="AT288" s="211" t="s">
        <v>135</v>
      </c>
      <c r="AU288" s="211" t="s">
        <v>83</v>
      </c>
      <c r="AV288" s="13" t="s">
        <v>81</v>
      </c>
      <c r="AW288" s="13" t="s">
        <v>30</v>
      </c>
      <c r="AX288" s="13" t="s">
        <v>73</v>
      </c>
      <c r="AY288" s="211" t="s">
        <v>128</v>
      </c>
    </row>
    <row r="289" spans="1:65" s="14" customFormat="1" ht="11.25">
      <c r="B289" s="212"/>
      <c r="C289" s="213"/>
      <c r="D289" s="203" t="s">
        <v>135</v>
      </c>
      <c r="E289" s="214" t="s">
        <v>1</v>
      </c>
      <c r="F289" s="215" t="s">
        <v>758</v>
      </c>
      <c r="G289" s="213"/>
      <c r="H289" s="216">
        <v>26.373000000000001</v>
      </c>
      <c r="I289" s="217"/>
      <c r="J289" s="213"/>
      <c r="K289" s="213"/>
      <c r="L289" s="218"/>
      <c r="M289" s="219"/>
      <c r="N289" s="220"/>
      <c r="O289" s="220"/>
      <c r="P289" s="220"/>
      <c r="Q289" s="220"/>
      <c r="R289" s="220"/>
      <c r="S289" s="220"/>
      <c r="T289" s="221"/>
      <c r="AT289" s="222" t="s">
        <v>135</v>
      </c>
      <c r="AU289" s="222" t="s">
        <v>83</v>
      </c>
      <c r="AV289" s="14" t="s">
        <v>83</v>
      </c>
      <c r="AW289" s="14" t="s">
        <v>30</v>
      </c>
      <c r="AX289" s="14" t="s">
        <v>73</v>
      </c>
      <c r="AY289" s="222" t="s">
        <v>128</v>
      </c>
    </row>
    <row r="290" spans="1:65" s="15" customFormat="1" ht="11.25">
      <c r="B290" s="223"/>
      <c r="C290" s="224"/>
      <c r="D290" s="203" t="s">
        <v>135</v>
      </c>
      <c r="E290" s="225" t="s">
        <v>1</v>
      </c>
      <c r="F290" s="226" t="s">
        <v>138</v>
      </c>
      <c r="G290" s="224"/>
      <c r="H290" s="227">
        <v>26.373000000000001</v>
      </c>
      <c r="I290" s="228"/>
      <c r="J290" s="224"/>
      <c r="K290" s="224"/>
      <c r="L290" s="229"/>
      <c r="M290" s="230"/>
      <c r="N290" s="231"/>
      <c r="O290" s="231"/>
      <c r="P290" s="231"/>
      <c r="Q290" s="231"/>
      <c r="R290" s="231"/>
      <c r="S290" s="231"/>
      <c r="T290" s="232"/>
      <c r="AT290" s="233" t="s">
        <v>135</v>
      </c>
      <c r="AU290" s="233" t="s">
        <v>83</v>
      </c>
      <c r="AV290" s="15" t="s">
        <v>134</v>
      </c>
      <c r="AW290" s="15" t="s">
        <v>30</v>
      </c>
      <c r="AX290" s="15" t="s">
        <v>81</v>
      </c>
      <c r="AY290" s="233" t="s">
        <v>128</v>
      </c>
    </row>
    <row r="291" spans="1:65" s="2" customFormat="1" ht="49.15" customHeight="1">
      <c r="A291" s="34"/>
      <c r="B291" s="35"/>
      <c r="C291" s="187" t="s">
        <v>365</v>
      </c>
      <c r="D291" s="187" t="s">
        <v>130</v>
      </c>
      <c r="E291" s="188" t="s">
        <v>762</v>
      </c>
      <c r="F291" s="189" t="s">
        <v>763</v>
      </c>
      <c r="G291" s="190" t="s">
        <v>180</v>
      </c>
      <c r="H291" s="191">
        <v>383.4</v>
      </c>
      <c r="I291" s="192"/>
      <c r="J291" s="193">
        <f>ROUND(I291*H291,2)</f>
        <v>0</v>
      </c>
      <c r="K291" s="194"/>
      <c r="L291" s="39"/>
      <c r="M291" s="195" t="s">
        <v>1</v>
      </c>
      <c r="N291" s="196" t="s">
        <v>38</v>
      </c>
      <c r="O291" s="71"/>
      <c r="P291" s="197">
        <f>O291*H291</f>
        <v>0</v>
      </c>
      <c r="Q291" s="197">
        <v>0</v>
      </c>
      <c r="R291" s="197">
        <f>Q291*H291</f>
        <v>0</v>
      </c>
      <c r="S291" s="197">
        <v>0</v>
      </c>
      <c r="T291" s="19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9" t="s">
        <v>134</v>
      </c>
      <c r="AT291" s="199" t="s">
        <v>130</v>
      </c>
      <c r="AU291" s="199" t="s">
        <v>83</v>
      </c>
      <c r="AY291" s="17" t="s">
        <v>128</v>
      </c>
      <c r="BE291" s="200">
        <f>IF(N291="základní",J291,0)</f>
        <v>0</v>
      </c>
      <c r="BF291" s="200">
        <f>IF(N291="snížená",J291,0)</f>
        <v>0</v>
      </c>
      <c r="BG291" s="200">
        <f>IF(N291="zákl. přenesená",J291,0)</f>
        <v>0</v>
      </c>
      <c r="BH291" s="200">
        <f>IF(N291="sníž. přenesená",J291,0)</f>
        <v>0</v>
      </c>
      <c r="BI291" s="200">
        <f>IF(N291="nulová",J291,0)</f>
        <v>0</v>
      </c>
      <c r="BJ291" s="17" t="s">
        <v>81</v>
      </c>
      <c r="BK291" s="200">
        <f>ROUND(I291*H291,2)</f>
        <v>0</v>
      </c>
      <c r="BL291" s="17" t="s">
        <v>134</v>
      </c>
      <c r="BM291" s="199" t="s">
        <v>368</v>
      </c>
    </row>
    <row r="292" spans="1:65" s="13" customFormat="1" ht="11.25">
      <c r="B292" s="201"/>
      <c r="C292" s="202"/>
      <c r="D292" s="203" t="s">
        <v>135</v>
      </c>
      <c r="E292" s="204" t="s">
        <v>1</v>
      </c>
      <c r="F292" s="205" t="s">
        <v>764</v>
      </c>
      <c r="G292" s="202"/>
      <c r="H292" s="204" t="s">
        <v>1</v>
      </c>
      <c r="I292" s="206"/>
      <c r="J292" s="202"/>
      <c r="K292" s="202"/>
      <c r="L292" s="207"/>
      <c r="M292" s="208"/>
      <c r="N292" s="209"/>
      <c r="O292" s="209"/>
      <c r="P292" s="209"/>
      <c r="Q292" s="209"/>
      <c r="R292" s="209"/>
      <c r="S292" s="209"/>
      <c r="T292" s="210"/>
      <c r="AT292" s="211" t="s">
        <v>135</v>
      </c>
      <c r="AU292" s="211" t="s">
        <v>83</v>
      </c>
      <c r="AV292" s="13" t="s">
        <v>81</v>
      </c>
      <c r="AW292" s="13" t="s">
        <v>30</v>
      </c>
      <c r="AX292" s="13" t="s">
        <v>73</v>
      </c>
      <c r="AY292" s="211" t="s">
        <v>128</v>
      </c>
    </row>
    <row r="293" spans="1:65" s="13" customFormat="1" ht="11.25">
      <c r="B293" s="201"/>
      <c r="C293" s="202"/>
      <c r="D293" s="203" t="s">
        <v>135</v>
      </c>
      <c r="E293" s="204" t="s">
        <v>1</v>
      </c>
      <c r="F293" s="205" t="s">
        <v>765</v>
      </c>
      <c r="G293" s="202"/>
      <c r="H293" s="204" t="s">
        <v>1</v>
      </c>
      <c r="I293" s="206"/>
      <c r="J293" s="202"/>
      <c r="K293" s="202"/>
      <c r="L293" s="207"/>
      <c r="M293" s="208"/>
      <c r="N293" s="209"/>
      <c r="O293" s="209"/>
      <c r="P293" s="209"/>
      <c r="Q293" s="209"/>
      <c r="R293" s="209"/>
      <c r="S293" s="209"/>
      <c r="T293" s="210"/>
      <c r="AT293" s="211" t="s">
        <v>135</v>
      </c>
      <c r="AU293" s="211" t="s">
        <v>83</v>
      </c>
      <c r="AV293" s="13" t="s">
        <v>81</v>
      </c>
      <c r="AW293" s="13" t="s">
        <v>30</v>
      </c>
      <c r="AX293" s="13" t="s">
        <v>73</v>
      </c>
      <c r="AY293" s="211" t="s">
        <v>128</v>
      </c>
    </row>
    <row r="294" spans="1:65" s="14" customFormat="1" ht="11.25">
      <c r="B294" s="212"/>
      <c r="C294" s="213"/>
      <c r="D294" s="203" t="s">
        <v>135</v>
      </c>
      <c r="E294" s="214" t="s">
        <v>1</v>
      </c>
      <c r="F294" s="215" t="s">
        <v>766</v>
      </c>
      <c r="G294" s="213"/>
      <c r="H294" s="216">
        <v>383.4</v>
      </c>
      <c r="I294" s="217"/>
      <c r="J294" s="213"/>
      <c r="K294" s="213"/>
      <c r="L294" s="218"/>
      <c r="M294" s="219"/>
      <c r="N294" s="220"/>
      <c r="O294" s="220"/>
      <c r="P294" s="220"/>
      <c r="Q294" s="220"/>
      <c r="R294" s="220"/>
      <c r="S294" s="220"/>
      <c r="T294" s="221"/>
      <c r="AT294" s="222" t="s">
        <v>135</v>
      </c>
      <c r="AU294" s="222" t="s">
        <v>83</v>
      </c>
      <c r="AV294" s="14" t="s">
        <v>83</v>
      </c>
      <c r="AW294" s="14" t="s">
        <v>30</v>
      </c>
      <c r="AX294" s="14" t="s">
        <v>73</v>
      </c>
      <c r="AY294" s="222" t="s">
        <v>128</v>
      </c>
    </row>
    <row r="295" spans="1:65" s="15" customFormat="1" ht="11.25">
      <c r="B295" s="223"/>
      <c r="C295" s="224"/>
      <c r="D295" s="203" t="s">
        <v>135</v>
      </c>
      <c r="E295" s="225" t="s">
        <v>1</v>
      </c>
      <c r="F295" s="226" t="s">
        <v>138</v>
      </c>
      <c r="G295" s="224"/>
      <c r="H295" s="227">
        <v>383.4</v>
      </c>
      <c r="I295" s="228"/>
      <c r="J295" s="224"/>
      <c r="K295" s="224"/>
      <c r="L295" s="229"/>
      <c r="M295" s="230"/>
      <c r="N295" s="231"/>
      <c r="O295" s="231"/>
      <c r="P295" s="231"/>
      <c r="Q295" s="231"/>
      <c r="R295" s="231"/>
      <c r="S295" s="231"/>
      <c r="T295" s="232"/>
      <c r="AT295" s="233" t="s">
        <v>135</v>
      </c>
      <c r="AU295" s="233" t="s">
        <v>83</v>
      </c>
      <c r="AV295" s="15" t="s">
        <v>134</v>
      </c>
      <c r="AW295" s="15" t="s">
        <v>30</v>
      </c>
      <c r="AX295" s="15" t="s">
        <v>81</v>
      </c>
      <c r="AY295" s="233" t="s">
        <v>128</v>
      </c>
    </row>
    <row r="296" spans="1:65" s="2" customFormat="1" ht="62.65" customHeight="1">
      <c r="A296" s="34"/>
      <c r="B296" s="35"/>
      <c r="C296" s="187" t="s">
        <v>240</v>
      </c>
      <c r="D296" s="187" t="s">
        <v>130</v>
      </c>
      <c r="E296" s="188" t="s">
        <v>767</v>
      </c>
      <c r="F296" s="189" t="s">
        <v>768</v>
      </c>
      <c r="G296" s="190" t="s">
        <v>180</v>
      </c>
      <c r="H296" s="191">
        <v>24.353999999999999</v>
      </c>
      <c r="I296" s="192"/>
      <c r="J296" s="193">
        <f>ROUND(I296*H296,2)</f>
        <v>0</v>
      </c>
      <c r="K296" s="194"/>
      <c r="L296" s="39"/>
      <c r="M296" s="195" t="s">
        <v>1</v>
      </c>
      <c r="N296" s="196" t="s">
        <v>38</v>
      </c>
      <c r="O296" s="71"/>
      <c r="P296" s="197">
        <f>O296*H296</f>
        <v>0</v>
      </c>
      <c r="Q296" s="197">
        <v>0</v>
      </c>
      <c r="R296" s="197">
        <f>Q296*H296</f>
        <v>0</v>
      </c>
      <c r="S296" s="197">
        <v>0</v>
      </c>
      <c r="T296" s="19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9" t="s">
        <v>134</v>
      </c>
      <c r="AT296" s="199" t="s">
        <v>130</v>
      </c>
      <c r="AU296" s="199" t="s">
        <v>83</v>
      </c>
      <c r="AY296" s="17" t="s">
        <v>128</v>
      </c>
      <c r="BE296" s="200">
        <f>IF(N296="základní",J296,0)</f>
        <v>0</v>
      </c>
      <c r="BF296" s="200">
        <f>IF(N296="snížená",J296,0)</f>
        <v>0</v>
      </c>
      <c r="BG296" s="200">
        <f>IF(N296="zákl. přenesená",J296,0)</f>
        <v>0</v>
      </c>
      <c r="BH296" s="200">
        <f>IF(N296="sníž. přenesená",J296,0)</f>
        <v>0</v>
      </c>
      <c r="BI296" s="200">
        <f>IF(N296="nulová",J296,0)</f>
        <v>0</v>
      </c>
      <c r="BJ296" s="17" t="s">
        <v>81</v>
      </c>
      <c r="BK296" s="200">
        <f>ROUND(I296*H296,2)</f>
        <v>0</v>
      </c>
      <c r="BL296" s="17" t="s">
        <v>134</v>
      </c>
      <c r="BM296" s="199" t="s">
        <v>391</v>
      </c>
    </row>
    <row r="297" spans="1:65" s="13" customFormat="1" ht="11.25">
      <c r="B297" s="201"/>
      <c r="C297" s="202"/>
      <c r="D297" s="203" t="s">
        <v>135</v>
      </c>
      <c r="E297" s="204" t="s">
        <v>1</v>
      </c>
      <c r="F297" s="205" t="s">
        <v>769</v>
      </c>
      <c r="G297" s="202"/>
      <c r="H297" s="204" t="s">
        <v>1</v>
      </c>
      <c r="I297" s="206"/>
      <c r="J297" s="202"/>
      <c r="K297" s="202"/>
      <c r="L297" s="207"/>
      <c r="M297" s="208"/>
      <c r="N297" s="209"/>
      <c r="O297" s="209"/>
      <c r="P297" s="209"/>
      <c r="Q297" s="209"/>
      <c r="R297" s="209"/>
      <c r="S297" s="209"/>
      <c r="T297" s="210"/>
      <c r="AT297" s="211" t="s">
        <v>135</v>
      </c>
      <c r="AU297" s="211" t="s">
        <v>83</v>
      </c>
      <c r="AV297" s="13" t="s">
        <v>81</v>
      </c>
      <c r="AW297" s="13" t="s">
        <v>30</v>
      </c>
      <c r="AX297" s="13" t="s">
        <v>73</v>
      </c>
      <c r="AY297" s="211" t="s">
        <v>128</v>
      </c>
    </row>
    <row r="298" spans="1:65" s="14" customFormat="1" ht="11.25">
      <c r="B298" s="212"/>
      <c r="C298" s="213"/>
      <c r="D298" s="203" t="s">
        <v>135</v>
      </c>
      <c r="E298" s="214" t="s">
        <v>1</v>
      </c>
      <c r="F298" s="215" t="s">
        <v>770</v>
      </c>
      <c r="G298" s="213"/>
      <c r="H298" s="216">
        <v>24.353999999999999</v>
      </c>
      <c r="I298" s="217"/>
      <c r="J298" s="213"/>
      <c r="K298" s="213"/>
      <c r="L298" s="218"/>
      <c r="M298" s="219"/>
      <c r="N298" s="220"/>
      <c r="O298" s="220"/>
      <c r="P298" s="220"/>
      <c r="Q298" s="220"/>
      <c r="R298" s="220"/>
      <c r="S298" s="220"/>
      <c r="T298" s="221"/>
      <c r="AT298" s="222" t="s">
        <v>135</v>
      </c>
      <c r="AU298" s="222" t="s">
        <v>83</v>
      </c>
      <c r="AV298" s="14" t="s">
        <v>83</v>
      </c>
      <c r="AW298" s="14" t="s">
        <v>30</v>
      </c>
      <c r="AX298" s="14" t="s">
        <v>73</v>
      </c>
      <c r="AY298" s="222" t="s">
        <v>128</v>
      </c>
    </row>
    <row r="299" spans="1:65" s="15" customFormat="1" ht="11.25">
      <c r="B299" s="223"/>
      <c r="C299" s="224"/>
      <c r="D299" s="203" t="s">
        <v>135</v>
      </c>
      <c r="E299" s="225" t="s">
        <v>1</v>
      </c>
      <c r="F299" s="226" t="s">
        <v>138</v>
      </c>
      <c r="G299" s="224"/>
      <c r="H299" s="227">
        <v>24.353999999999999</v>
      </c>
      <c r="I299" s="228"/>
      <c r="J299" s="224"/>
      <c r="K299" s="224"/>
      <c r="L299" s="229"/>
      <c r="M299" s="230"/>
      <c r="N299" s="231"/>
      <c r="O299" s="231"/>
      <c r="P299" s="231"/>
      <c r="Q299" s="231"/>
      <c r="R299" s="231"/>
      <c r="S299" s="231"/>
      <c r="T299" s="232"/>
      <c r="AT299" s="233" t="s">
        <v>135</v>
      </c>
      <c r="AU299" s="233" t="s">
        <v>83</v>
      </c>
      <c r="AV299" s="15" t="s">
        <v>134</v>
      </c>
      <c r="AW299" s="15" t="s">
        <v>30</v>
      </c>
      <c r="AX299" s="15" t="s">
        <v>81</v>
      </c>
      <c r="AY299" s="233" t="s">
        <v>128</v>
      </c>
    </row>
    <row r="300" spans="1:65" s="2" customFormat="1" ht="62.65" customHeight="1">
      <c r="A300" s="34"/>
      <c r="B300" s="35"/>
      <c r="C300" s="187" t="s">
        <v>393</v>
      </c>
      <c r="D300" s="187" t="s">
        <v>130</v>
      </c>
      <c r="E300" s="188" t="s">
        <v>771</v>
      </c>
      <c r="F300" s="189" t="s">
        <v>772</v>
      </c>
      <c r="G300" s="190" t="s">
        <v>180</v>
      </c>
      <c r="H300" s="191">
        <v>10.372</v>
      </c>
      <c r="I300" s="192"/>
      <c r="J300" s="193">
        <f>ROUND(I300*H300,2)</f>
        <v>0</v>
      </c>
      <c r="K300" s="194"/>
      <c r="L300" s="39"/>
      <c r="M300" s="195" t="s">
        <v>1</v>
      </c>
      <c r="N300" s="196" t="s">
        <v>38</v>
      </c>
      <c r="O300" s="71"/>
      <c r="P300" s="197">
        <f>O300*H300</f>
        <v>0</v>
      </c>
      <c r="Q300" s="197">
        <v>0</v>
      </c>
      <c r="R300" s="197">
        <f>Q300*H300</f>
        <v>0</v>
      </c>
      <c r="S300" s="197">
        <v>0</v>
      </c>
      <c r="T300" s="19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9" t="s">
        <v>134</v>
      </c>
      <c r="AT300" s="199" t="s">
        <v>130</v>
      </c>
      <c r="AU300" s="199" t="s">
        <v>83</v>
      </c>
      <c r="AY300" s="17" t="s">
        <v>128</v>
      </c>
      <c r="BE300" s="200">
        <f>IF(N300="základní",J300,0)</f>
        <v>0</v>
      </c>
      <c r="BF300" s="200">
        <f>IF(N300="snížená",J300,0)</f>
        <v>0</v>
      </c>
      <c r="BG300" s="200">
        <f>IF(N300="zákl. přenesená",J300,0)</f>
        <v>0</v>
      </c>
      <c r="BH300" s="200">
        <f>IF(N300="sníž. přenesená",J300,0)</f>
        <v>0</v>
      </c>
      <c r="BI300" s="200">
        <f>IF(N300="nulová",J300,0)</f>
        <v>0</v>
      </c>
      <c r="BJ300" s="17" t="s">
        <v>81</v>
      </c>
      <c r="BK300" s="200">
        <f>ROUND(I300*H300,2)</f>
        <v>0</v>
      </c>
      <c r="BL300" s="17" t="s">
        <v>134</v>
      </c>
      <c r="BM300" s="199" t="s">
        <v>396</v>
      </c>
    </row>
    <row r="301" spans="1:65" s="13" customFormat="1" ht="33.75">
      <c r="B301" s="201"/>
      <c r="C301" s="202"/>
      <c r="D301" s="203" t="s">
        <v>135</v>
      </c>
      <c r="E301" s="204" t="s">
        <v>1</v>
      </c>
      <c r="F301" s="205" t="s">
        <v>773</v>
      </c>
      <c r="G301" s="202"/>
      <c r="H301" s="204" t="s">
        <v>1</v>
      </c>
      <c r="I301" s="206"/>
      <c r="J301" s="202"/>
      <c r="K301" s="202"/>
      <c r="L301" s="207"/>
      <c r="M301" s="208"/>
      <c r="N301" s="209"/>
      <c r="O301" s="209"/>
      <c r="P301" s="209"/>
      <c r="Q301" s="209"/>
      <c r="R301" s="209"/>
      <c r="S301" s="209"/>
      <c r="T301" s="210"/>
      <c r="AT301" s="211" t="s">
        <v>135</v>
      </c>
      <c r="AU301" s="211" t="s">
        <v>83</v>
      </c>
      <c r="AV301" s="13" t="s">
        <v>81</v>
      </c>
      <c r="AW301" s="13" t="s">
        <v>30</v>
      </c>
      <c r="AX301" s="13" t="s">
        <v>73</v>
      </c>
      <c r="AY301" s="211" t="s">
        <v>128</v>
      </c>
    </row>
    <row r="302" spans="1:65" s="14" customFormat="1" ht="11.25">
      <c r="B302" s="212"/>
      <c r="C302" s="213"/>
      <c r="D302" s="203" t="s">
        <v>135</v>
      </c>
      <c r="E302" s="214" t="s">
        <v>1</v>
      </c>
      <c r="F302" s="215" t="s">
        <v>774</v>
      </c>
      <c r="G302" s="213"/>
      <c r="H302" s="216">
        <v>10.372</v>
      </c>
      <c r="I302" s="217"/>
      <c r="J302" s="213"/>
      <c r="K302" s="213"/>
      <c r="L302" s="218"/>
      <c r="M302" s="219"/>
      <c r="N302" s="220"/>
      <c r="O302" s="220"/>
      <c r="P302" s="220"/>
      <c r="Q302" s="220"/>
      <c r="R302" s="220"/>
      <c r="S302" s="220"/>
      <c r="T302" s="221"/>
      <c r="AT302" s="222" t="s">
        <v>135</v>
      </c>
      <c r="AU302" s="222" t="s">
        <v>83</v>
      </c>
      <c r="AV302" s="14" t="s">
        <v>83</v>
      </c>
      <c r="AW302" s="14" t="s">
        <v>30</v>
      </c>
      <c r="AX302" s="14" t="s">
        <v>73</v>
      </c>
      <c r="AY302" s="222" t="s">
        <v>128</v>
      </c>
    </row>
    <row r="303" spans="1:65" s="15" customFormat="1" ht="11.25">
      <c r="B303" s="223"/>
      <c r="C303" s="224"/>
      <c r="D303" s="203" t="s">
        <v>135</v>
      </c>
      <c r="E303" s="225" t="s">
        <v>1</v>
      </c>
      <c r="F303" s="226" t="s">
        <v>138</v>
      </c>
      <c r="G303" s="224"/>
      <c r="H303" s="227">
        <v>10.372</v>
      </c>
      <c r="I303" s="228"/>
      <c r="J303" s="224"/>
      <c r="K303" s="224"/>
      <c r="L303" s="229"/>
      <c r="M303" s="230"/>
      <c r="N303" s="231"/>
      <c r="O303" s="231"/>
      <c r="P303" s="231"/>
      <c r="Q303" s="231"/>
      <c r="R303" s="231"/>
      <c r="S303" s="231"/>
      <c r="T303" s="232"/>
      <c r="AT303" s="233" t="s">
        <v>135</v>
      </c>
      <c r="AU303" s="233" t="s">
        <v>83</v>
      </c>
      <c r="AV303" s="15" t="s">
        <v>134</v>
      </c>
      <c r="AW303" s="15" t="s">
        <v>30</v>
      </c>
      <c r="AX303" s="15" t="s">
        <v>81</v>
      </c>
      <c r="AY303" s="233" t="s">
        <v>128</v>
      </c>
    </row>
    <row r="304" spans="1:65" s="2" customFormat="1" ht="14.45" customHeight="1">
      <c r="A304" s="34"/>
      <c r="B304" s="35"/>
      <c r="C304" s="187" t="s">
        <v>244</v>
      </c>
      <c r="D304" s="187" t="s">
        <v>130</v>
      </c>
      <c r="E304" s="188" t="s">
        <v>775</v>
      </c>
      <c r="F304" s="189" t="s">
        <v>776</v>
      </c>
      <c r="G304" s="190" t="s">
        <v>180</v>
      </c>
      <c r="H304" s="191">
        <v>291.89999999999998</v>
      </c>
      <c r="I304" s="192"/>
      <c r="J304" s="193">
        <f>ROUND(I304*H304,2)</f>
        <v>0</v>
      </c>
      <c r="K304" s="194"/>
      <c r="L304" s="39"/>
      <c r="M304" s="195" t="s">
        <v>1</v>
      </c>
      <c r="N304" s="196" t="s">
        <v>38</v>
      </c>
      <c r="O304" s="71"/>
      <c r="P304" s="197">
        <f>O304*H304</f>
        <v>0</v>
      </c>
      <c r="Q304" s="197">
        <v>0</v>
      </c>
      <c r="R304" s="197">
        <f>Q304*H304</f>
        <v>0</v>
      </c>
      <c r="S304" s="197">
        <v>0</v>
      </c>
      <c r="T304" s="19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9" t="s">
        <v>134</v>
      </c>
      <c r="AT304" s="199" t="s">
        <v>130</v>
      </c>
      <c r="AU304" s="199" t="s">
        <v>83</v>
      </c>
      <c r="AY304" s="17" t="s">
        <v>128</v>
      </c>
      <c r="BE304" s="200">
        <f>IF(N304="základní",J304,0)</f>
        <v>0</v>
      </c>
      <c r="BF304" s="200">
        <f>IF(N304="snížená",J304,0)</f>
        <v>0</v>
      </c>
      <c r="BG304" s="200">
        <f>IF(N304="zákl. přenesená",J304,0)</f>
        <v>0</v>
      </c>
      <c r="BH304" s="200">
        <f>IF(N304="sníž. přenesená",J304,0)</f>
        <v>0</v>
      </c>
      <c r="BI304" s="200">
        <f>IF(N304="nulová",J304,0)</f>
        <v>0</v>
      </c>
      <c r="BJ304" s="17" t="s">
        <v>81</v>
      </c>
      <c r="BK304" s="200">
        <f>ROUND(I304*H304,2)</f>
        <v>0</v>
      </c>
      <c r="BL304" s="17" t="s">
        <v>134</v>
      </c>
      <c r="BM304" s="199" t="s">
        <v>401</v>
      </c>
    </row>
    <row r="305" spans="1:65" s="13" customFormat="1" ht="11.25">
      <c r="B305" s="201"/>
      <c r="C305" s="202"/>
      <c r="D305" s="203" t="s">
        <v>135</v>
      </c>
      <c r="E305" s="204" t="s">
        <v>1</v>
      </c>
      <c r="F305" s="205" t="s">
        <v>746</v>
      </c>
      <c r="G305" s="202"/>
      <c r="H305" s="204" t="s">
        <v>1</v>
      </c>
      <c r="I305" s="206"/>
      <c r="J305" s="202"/>
      <c r="K305" s="202"/>
      <c r="L305" s="207"/>
      <c r="M305" s="208"/>
      <c r="N305" s="209"/>
      <c r="O305" s="209"/>
      <c r="P305" s="209"/>
      <c r="Q305" s="209"/>
      <c r="R305" s="209"/>
      <c r="S305" s="209"/>
      <c r="T305" s="210"/>
      <c r="AT305" s="211" t="s">
        <v>135</v>
      </c>
      <c r="AU305" s="211" t="s">
        <v>83</v>
      </c>
      <c r="AV305" s="13" t="s">
        <v>81</v>
      </c>
      <c r="AW305" s="13" t="s">
        <v>30</v>
      </c>
      <c r="AX305" s="13" t="s">
        <v>73</v>
      </c>
      <c r="AY305" s="211" t="s">
        <v>128</v>
      </c>
    </row>
    <row r="306" spans="1:65" s="14" customFormat="1" ht="11.25">
      <c r="B306" s="212"/>
      <c r="C306" s="213"/>
      <c r="D306" s="203" t="s">
        <v>135</v>
      </c>
      <c r="E306" s="214" t="s">
        <v>1</v>
      </c>
      <c r="F306" s="215" t="s">
        <v>747</v>
      </c>
      <c r="G306" s="213"/>
      <c r="H306" s="216">
        <v>291.89999999999998</v>
      </c>
      <c r="I306" s="217"/>
      <c r="J306" s="213"/>
      <c r="K306" s="213"/>
      <c r="L306" s="218"/>
      <c r="M306" s="219"/>
      <c r="N306" s="220"/>
      <c r="O306" s="220"/>
      <c r="P306" s="220"/>
      <c r="Q306" s="220"/>
      <c r="R306" s="220"/>
      <c r="S306" s="220"/>
      <c r="T306" s="221"/>
      <c r="AT306" s="222" t="s">
        <v>135</v>
      </c>
      <c r="AU306" s="222" t="s">
        <v>83</v>
      </c>
      <c r="AV306" s="14" t="s">
        <v>83</v>
      </c>
      <c r="AW306" s="14" t="s">
        <v>30</v>
      </c>
      <c r="AX306" s="14" t="s">
        <v>73</v>
      </c>
      <c r="AY306" s="222" t="s">
        <v>128</v>
      </c>
    </row>
    <row r="307" spans="1:65" s="15" customFormat="1" ht="11.25">
      <c r="B307" s="223"/>
      <c r="C307" s="224"/>
      <c r="D307" s="203" t="s">
        <v>135</v>
      </c>
      <c r="E307" s="225" t="s">
        <v>1</v>
      </c>
      <c r="F307" s="226" t="s">
        <v>138</v>
      </c>
      <c r="G307" s="224"/>
      <c r="H307" s="227">
        <v>291.89999999999998</v>
      </c>
      <c r="I307" s="228"/>
      <c r="J307" s="224"/>
      <c r="K307" s="224"/>
      <c r="L307" s="229"/>
      <c r="M307" s="230"/>
      <c r="N307" s="231"/>
      <c r="O307" s="231"/>
      <c r="P307" s="231"/>
      <c r="Q307" s="231"/>
      <c r="R307" s="231"/>
      <c r="S307" s="231"/>
      <c r="T307" s="232"/>
      <c r="AT307" s="233" t="s">
        <v>135</v>
      </c>
      <c r="AU307" s="233" t="s">
        <v>83</v>
      </c>
      <c r="AV307" s="15" t="s">
        <v>134</v>
      </c>
      <c r="AW307" s="15" t="s">
        <v>30</v>
      </c>
      <c r="AX307" s="15" t="s">
        <v>81</v>
      </c>
      <c r="AY307" s="233" t="s">
        <v>128</v>
      </c>
    </row>
    <row r="308" spans="1:65" s="2" customFormat="1" ht="24.2" customHeight="1">
      <c r="A308" s="34"/>
      <c r="B308" s="35"/>
      <c r="C308" s="187" t="s">
        <v>777</v>
      </c>
      <c r="D308" s="187" t="s">
        <v>130</v>
      </c>
      <c r="E308" s="188" t="s">
        <v>778</v>
      </c>
      <c r="F308" s="189" t="s">
        <v>779</v>
      </c>
      <c r="G308" s="190" t="s">
        <v>180</v>
      </c>
      <c r="H308" s="191">
        <v>43.768000000000001</v>
      </c>
      <c r="I308" s="192"/>
      <c r="J308" s="193">
        <f>ROUND(I308*H308,2)</f>
        <v>0</v>
      </c>
      <c r="K308" s="194"/>
      <c r="L308" s="39"/>
      <c r="M308" s="195" t="s">
        <v>1</v>
      </c>
      <c r="N308" s="196" t="s">
        <v>38</v>
      </c>
      <c r="O308" s="71"/>
      <c r="P308" s="197">
        <f>O308*H308</f>
        <v>0</v>
      </c>
      <c r="Q308" s="197">
        <v>0</v>
      </c>
      <c r="R308" s="197">
        <f>Q308*H308</f>
        <v>0</v>
      </c>
      <c r="S308" s="197">
        <v>0</v>
      </c>
      <c r="T308" s="19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9" t="s">
        <v>134</v>
      </c>
      <c r="AT308" s="199" t="s">
        <v>130</v>
      </c>
      <c r="AU308" s="199" t="s">
        <v>83</v>
      </c>
      <c r="AY308" s="17" t="s">
        <v>128</v>
      </c>
      <c r="BE308" s="200">
        <f>IF(N308="základní",J308,0)</f>
        <v>0</v>
      </c>
      <c r="BF308" s="200">
        <f>IF(N308="snížená",J308,0)</f>
        <v>0</v>
      </c>
      <c r="BG308" s="200">
        <f>IF(N308="zákl. přenesená",J308,0)</f>
        <v>0</v>
      </c>
      <c r="BH308" s="200">
        <f>IF(N308="sníž. přenesená",J308,0)</f>
        <v>0</v>
      </c>
      <c r="BI308" s="200">
        <f>IF(N308="nulová",J308,0)</f>
        <v>0</v>
      </c>
      <c r="BJ308" s="17" t="s">
        <v>81</v>
      </c>
      <c r="BK308" s="200">
        <f>ROUND(I308*H308,2)</f>
        <v>0</v>
      </c>
      <c r="BL308" s="17" t="s">
        <v>134</v>
      </c>
      <c r="BM308" s="199" t="s">
        <v>602</v>
      </c>
    </row>
    <row r="309" spans="1:65" s="13" customFormat="1" ht="11.25">
      <c r="B309" s="201"/>
      <c r="C309" s="202"/>
      <c r="D309" s="203" t="s">
        <v>135</v>
      </c>
      <c r="E309" s="204" t="s">
        <v>1</v>
      </c>
      <c r="F309" s="205" t="s">
        <v>780</v>
      </c>
      <c r="G309" s="202"/>
      <c r="H309" s="204" t="s">
        <v>1</v>
      </c>
      <c r="I309" s="206"/>
      <c r="J309" s="202"/>
      <c r="K309" s="202"/>
      <c r="L309" s="207"/>
      <c r="M309" s="208"/>
      <c r="N309" s="209"/>
      <c r="O309" s="209"/>
      <c r="P309" s="209"/>
      <c r="Q309" s="209"/>
      <c r="R309" s="209"/>
      <c r="S309" s="209"/>
      <c r="T309" s="210"/>
      <c r="AT309" s="211" t="s">
        <v>135</v>
      </c>
      <c r="AU309" s="211" t="s">
        <v>83</v>
      </c>
      <c r="AV309" s="13" t="s">
        <v>81</v>
      </c>
      <c r="AW309" s="13" t="s">
        <v>30</v>
      </c>
      <c r="AX309" s="13" t="s">
        <v>73</v>
      </c>
      <c r="AY309" s="211" t="s">
        <v>128</v>
      </c>
    </row>
    <row r="310" spans="1:65" s="13" customFormat="1" ht="11.25">
      <c r="B310" s="201"/>
      <c r="C310" s="202"/>
      <c r="D310" s="203" t="s">
        <v>135</v>
      </c>
      <c r="E310" s="204" t="s">
        <v>1</v>
      </c>
      <c r="F310" s="205" t="s">
        <v>722</v>
      </c>
      <c r="G310" s="202"/>
      <c r="H310" s="204" t="s">
        <v>1</v>
      </c>
      <c r="I310" s="206"/>
      <c r="J310" s="202"/>
      <c r="K310" s="202"/>
      <c r="L310" s="207"/>
      <c r="M310" s="208"/>
      <c r="N310" s="209"/>
      <c r="O310" s="209"/>
      <c r="P310" s="209"/>
      <c r="Q310" s="209"/>
      <c r="R310" s="209"/>
      <c r="S310" s="209"/>
      <c r="T310" s="210"/>
      <c r="AT310" s="211" t="s">
        <v>135</v>
      </c>
      <c r="AU310" s="211" t="s">
        <v>83</v>
      </c>
      <c r="AV310" s="13" t="s">
        <v>81</v>
      </c>
      <c r="AW310" s="13" t="s">
        <v>30</v>
      </c>
      <c r="AX310" s="13" t="s">
        <v>73</v>
      </c>
      <c r="AY310" s="211" t="s">
        <v>128</v>
      </c>
    </row>
    <row r="311" spans="1:65" s="14" customFormat="1" ht="11.25">
      <c r="B311" s="212"/>
      <c r="C311" s="213"/>
      <c r="D311" s="203" t="s">
        <v>135</v>
      </c>
      <c r="E311" s="214" t="s">
        <v>1</v>
      </c>
      <c r="F311" s="215" t="s">
        <v>741</v>
      </c>
      <c r="G311" s="213"/>
      <c r="H311" s="216">
        <v>43.768000000000001</v>
      </c>
      <c r="I311" s="217"/>
      <c r="J311" s="213"/>
      <c r="K311" s="213"/>
      <c r="L311" s="218"/>
      <c r="M311" s="219"/>
      <c r="N311" s="220"/>
      <c r="O311" s="220"/>
      <c r="P311" s="220"/>
      <c r="Q311" s="220"/>
      <c r="R311" s="220"/>
      <c r="S311" s="220"/>
      <c r="T311" s="221"/>
      <c r="AT311" s="222" t="s">
        <v>135</v>
      </c>
      <c r="AU311" s="222" t="s">
        <v>83</v>
      </c>
      <c r="AV311" s="14" t="s">
        <v>83</v>
      </c>
      <c r="AW311" s="14" t="s">
        <v>30</v>
      </c>
      <c r="AX311" s="14" t="s">
        <v>73</v>
      </c>
      <c r="AY311" s="222" t="s">
        <v>128</v>
      </c>
    </row>
    <row r="312" spans="1:65" s="15" customFormat="1" ht="11.25">
      <c r="B312" s="223"/>
      <c r="C312" s="224"/>
      <c r="D312" s="203" t="s">
        <v>135</v>
      </c>
      <c r="E312" s="225" t="s">
        <v>1</v>
      </c>
      <c r="F312" s="226" t="s">
        <v>138</v>
      </c>
      <c r="G312" s="224"/>
      <c r="H312" s="227">
        <v>43.768000000000001</v>
      </c>
      <c r="I312" s="228"/>
      <c r="J312" s="224"/>
      <c r="K312" s="224"/>
      <c r="L312" s="229"/>
      <c r="M312" s="230"/>
      <c r="N312" s="231"/>
      <c r="O312" s="231"/>
      <c r="P312" s="231"/>
      <c r="Q312" s="231"/>
      <c r="R312" s="231"/>
      <c r="S312" s="231"/>
      <c r="T312" s="232"/>
      <c r="AT312" s="233" t="s">
        <v>135</v>
      </c>
      <c r="AU312" s="233" t="s">
        <v>83</v>
      </c>
      <c r="AV312" s="15" t="s">
        <v>134</v>
      </c>
      <c r="AW312" s="15" t="s">
        <v>30</v>
      </c>
      <c r="AX312" s="15" t="s">
        <v>81</v>
      </c>
      <c r="AY312" s="233" t="s">
        <v>128</v>
      </c>
    </row>
    <row r="313" spans="1:65" s="2" customFormat="1" ht="24.2" customHeight="1">
      <c r="A313" s="34"/>
      <c r="B313" s="35"/>
      <c r="C313" s="187" t="s">
        <v>248</v>
      </c>
      <c r="D313" s="187" t="s">
        <v>130</v>
      </c>
      <c r="E313" s="188" t="s">
        <v>781</v>
      </c>
      <c r="F313" s="189" t="s">
        <v>782</v>
      </c>
      <c r="G313" s="190" t="s">
        <v>253</v>
      </c>
      <c r="H313" s="191">
        <v>3</v>
      </c>
      <c r="I313" s="192"/>
      <c r="J313" s="193">
        <f>ROUND(I313*H313,2)</f>
        <v>0</v>
      </c>
      <c r="K313" s="194"/>
      <c r="L313" s="39"/>
      <c r="M313" s="195" t="s">
        <v>1</v>
      </c>
      <c r="N313" s="196" t="s">
        <v>38</v>
      </c>
      <c r="O313" s="71"/>
      <c r="P313" s="197">
        <f>O313*H313</f>
        <v>0</v>
      </c>
      <c r="Q313" s="197">
        <v>0</v>
      </c>
      <c r="R313" s="197">
        <f>Q313*H313</f>
        <v>0</v>
      </c>
      <c r="S313" s="197">
        <v>0</v>
      </c>
      <c r="T313" s="19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9" t="s">
        <v>134</v>
      </c>
      <c r="AT313" s="199" t="s">
        <v>130</v>
      </c>
      <c r="AU313" s="199" t="s">
        <v>83</v>
      </c>
      <c r="AY313" s="17" t="s">
        <v>128</v>
      </c>
      <c r="BE313" s="200">
        <f>IF(N313="základní",J313,0)</f>
        <v>0</v>
      </c>
      <c r="BF313" s="200">
        <f>IF(N313="snížená",J313,0)</f>
        <v>0</v>
      </c>
      <c r="BG313" s="200">
        <f>IF(N313="zákl. přenesená",J313,0)</f>
        <v>0</v>
      </c>
      <c r="BH313" s="200">
        <f>IF(N313="sníž. přenesená",J313,0)</f>
        <v>0</v>
      </c>
      <c r="BI313" s="200">
        <f>IF(N313="nulová",J313,0)</f>
        <v>0</v>
      </c>
      <c r="BJ313" s="17" t="s">
        <v>81</v>
      </c>
      <c r="BK313" s="200">
        <f>ROUND(I313*H313,2)</f>
        <v>0</v>
      </c>
      <c r="BL313" s="17" t="s">
        <v>134</v>
      </c>
      <c r="BM313" s="199" t="s">
        <v>783</v>
      </c>
    </row>
    <row r="314" spans="1:65" s="13" customFormat="1" ht="11.25">
      <c r="B314" s="201"/>
      <c r="C314" s="202"/>
      <c r="D314" s="203" t="s">
        <v>135</v>
      </c>
      <c r="E314" s="204" t="s">
        <v>1</v>
      </c>
      <c r="F314" s="205" t="s">
        <v>784</v>
      </c>
      <c r="G314" s="202"/>
      <c r="H314" s="204" t="s">
        <v>1</v>
      </c>
      <c r="I314" s="206"/>
      <c r="J314" s="202"/>
      <c r="K314" s="202"/>
      <c r="L314" s="207"/>
      <c r="M314" s="208"/>
      <c r="N314" s="209"/>
      <c r="O314" s="209"/>
      <c r="P314" s="209"/>
      <c r="Q314" s="209"/>
      <c r="R314" s="209"/>
      <c r="S314" s="209"/>
      <c r="T314" s="210"/>
      <c r="AT314" s="211" t="s">
        <v>135</v>
      </c>
      <c r="AU314" s="211" t="s">
        <v>83</v>
      </c>
      <c r="AV314" s="13" t="s">
        <v>81</v>
      </c>
      <c r="AW314" s="13" t="s">
        <v>30</v>
      </c>
      <c r="AX314" s="13" t="s">
        <v>73</v>
      </c>
      <c r="AY314" s="211" t="s">
        <v>128</v>
      </c>
    </row>
    <row r="315" spans="1:65" s="14" customFormat="1" ht="11.25">
      <c r="B315" s="212"/>
      <c r="C315" s="213"/>
      <c r="D315" s="203" t="s">
        <v>135</v>
      </c>
      <c r="E315" s="214" t="s">
        <v>1</v>
      </c>
      <c r="F315" s="215" t="s">
        <v>785</v>
      </c>
      <c r="G315" s="213"/>
      <c r="H315" s="216">
        <v>2</v>
      </c>
      <c r="I315" s="217"/>
      <c r="J315" s="213"/>
      <c r="K315" s="213"/>
      <c r="L315" s="218"/>
      <c r="M315" s="219"/>
      <c r="N315" s="220"/>
      <c r="O315" s="220"/>
      <c r="P315" s="220"/>
      <c r="Q315" s="220"/>
      <c r="R315" s="220"/>
      <c r="S315" s="220"/>
      <c r="T315" s="221"/>
      <c r="AT315" s="222" t="s">
        <v>135</v>
      </c>
      <c r="AU315" s="222" t="s">
        <v>83</v>
      </c>
      <c r="AV315" s="14" t="s">
        <v>83</v>
      </c>
      <c r="AW315" s="14" t="s">
        <v>30</v>
      </c>
      <c r="AX315" s="14" t="s">
        <v>73</v>
      </c>
      <c r="AY315" s="222" t="s">
        <v>128</v>
      </c>
    </row>
    <row r="316" spans="1:65" s="13" customFormat="1" ht="11.25">
      <c r="B316" s="201"/>
      <c r="C316" s="202"/>
      <c r="D316" s="203" t="s">
        <v>135</v>
      </c>
      <c r="E316" s="204" t="s">
        <v>1</v>
      </c>
      <c r="F316" s="205" t="s">
        <v>786</v>
      </c>
      <c r="G316" s="202"/>
      <c r="H316" s="204" t="s">
        <v>1</v>
      </c>
      <c r="I316" s="206"/>
      <c r="J316" s="202"/>
      <c r="K316" s="202"/>
      <c r="L316" s="207"/>
      <c r="M316" s="208"/>
      <c r="N316" s="209"/>
      <c r="O316" s="209"/>
      <c r="P316" s="209"/>
      <c r="Q316" s="209"/>
      <c r="R316" s="209"/>
      <c r="S316" s="209"/>
      <c r="T316" s="210"/>
      <c r="AT316" s="211" t="s">
        <v>135</v>
      </c>
      <c r="AU316" s="211" t="s">
        <v>83</v>
      </c>
      <c r="AV316" s="13" t="s">
        <v>81</v>
      </c>
      <c r="AW316" s="13" t="s">
        <v>30</v>
      </c>
      <c r="AX316" s="13" t="s">
        <v>73</v>
      </c>
      <c r="AY316" s="211" t="s">
        <v>128</v>
      </c>
    </row>
    <row r="317" spans="1:65" s="14" customFormat="1" ht="11.25">
      <c r="B317" s="212"/>
      <c r="C317" s="213"/>
      <c r="D317" s="203" t="s">
        <v>135</v>
      </c>
      <c r="E317" s="214" t="s">
        <v>1</v>
      </c>
      <c r="F317" s="215" t="s">
        <v>81</v>
      </c>
      <c r="G317" s="213"/>
      <c r="H317" s="216">
        <v>1</v>
      </c>
      <c r="I317" s="217"/>
      <c r="J317" s="213"/>
      <c r="K317" s="213"/>
      <c r="L317" s="218"/>
      <c r="M317" s="219"/>
      <c r="N317" s="220"/>
      <c r="O317" s="220"/>
      <c r="P317" s="220"/>
      <c r="Q317" s="220"/>
      <c r="R317" s="220"/>
      <c r="S317" s="220"/>
      <c r="T317" s="221"/>
      <c r="AT317" s="222" t="s">
        <v>135</v>
      </c>
      <c r="AU317" s="222" t="s">
        <v>83</v>
      </c>
      <c r="AV317" s="14" t="s">
        <v>83</v>
      </c>
      <c r="AW317" s="14" t="s">
        <v>30</v>
      </c>
      <c r="AX317" s="14" t="s">
        <v>73</v>
      </c>
      <c r="AY317" s="222" t="s">
        <v>128</v>
      </c>
    </row>
    <row r="318" spans="1:65" s="15" customFormat="1" ht="11.25">
      <c r="B318" s="223"/>
      <c r="C318" s="224"/>
      <c r="D318" s="203" t="s">
        <v>135</v>
      </c>
      <c r="E318" s="225" t="s">
        <v>1</v>
      </c>
      <c r="F318" s="226" t="s">
        <v>138</v>
      </c>
      <c r="G318" s="224"/>
      <c r="H318" s="227">
        <v>3</v>
      </c>
      <c r="I318" s="228"/>
      <c r="J318" s="224"/>
      <c r="K318" s="224"/>
      <c r="L318" s="229"/>
      <c r="M318" s="230"/>
      <c r="N318" s="231"/>
      <c r="O318" s="231"/>
      <c r="P318" s="231"/>
      <c r="Q318" s="231"/>
      <c r="R318" s="231"/>
      <c r="S318" s="231"/>
      <c r="T318" s="232"/>
      <c r="AT318" s="233" t="s">
        <v>135</v>
      </c>
      <c r="AU318" s="233" t="s">
        <v>83</v>
      </c>
      <c r="AV318" s="15" t="s">
        <v>134</v>
      </c>
      <c r="AW318" s="15" t="s">
        <v>30</v>
      </c>
      <c r="AX318" s="15" t="s">
        <v>81</v>
      </c>
      <c r="AY318" s="233" t="s">
        <v>128</v>
      </c>
    </row>
    <row r="319" spans="1:65" s="2" customFormat="1" ht="14.45" customHeight="1">
      <c r="A319" s="34"/>
      <c r="B319" s="35"/>
      <c r="C319" s="187" t="s">
        <v>787</v>
      </c>
      <c r="D319" s="187" t="s">
        <v>130</v>
      </c>
      <c r="E319" s="188" t="s">
        <v>788</v>
      </c>
      <c r="F319" s="189" t="s">
        <v>789</v>
      </c>
      <c r="G319" s="190" t="s">
        <v>180</v>
      </c>
      <c r="H319" s="191">
        <v>461</v>
      </c>
      <c r="I319" s="192"/>
      <c r="J319" s="193">
        <f>ROUND(I319*H319,2)</f>
        <v>0</v>
      </c>
      <c r="K319" s="194"/>
      <c r="L319" s="39"/>
      <c r="M319" s="195" t="s">
        <v>1</v>
      </c>
      <c r="N319" s="196" t="s">
        <v>38</v>
      </c>
      <c r="O319" s="71"/>
      <c r="P319" s="197">
        <f>O319*H319</f>
        <v>0</v>
      </c>
      <c r="Q319" s="197">
        <v>0</v>
      </c>
      <c r="R319" s="197">
        <f>Q319*H319</f>
        <v>0</v>
      </c>
      <c r="S319" s="197">
        <v>0</v>
      </c>
      <c r="T319" s="19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9" t="s">
        <v>134</v>
      </c>
      <c r="AT319" s="199" t="s">
        <v>130</v>
      </c>
      <c r="AU319" s="199" t="s">
        <v>83</v>
      </c>
      <c r="AY319" s="17" t="s">
        <v>128</v>
      </c>
      <c r="BE319" s="200">
        <f>IF(N319="základní",J319,0)</f>
        <v>0</v>
      </c>
      <c r="BF319" s="200">
        <f>IF(N319="snížená",J319,0)</f>
        <v>0</v>
      </c>
      <c r="BG319" s="200">
        <f>IF(N319="zákl. přenesená",J319,0)</f>
        <v>0</v>
      </c>
      <c r="BH319" s="200">
        <f>IF(N319="sníž. přenesená",J319,0)</f>
        <v>0</v>
      </c>
      <c r="BI319" s="200">
        <f>IF(N319="nulová",J319,0)</f>
        <v>0</v>
      </c>
      <c r="BJ319" s="17" t="s">
        <v>81</v>
      </c>
      <c r="BK319" s="200">
        <f>ROUND(I319*H319,2)</f>
        <v>0</v>
      </c>
      <c r="BL319" s="17" t="s">
        <v>134</v>
      </c>
      <c r="BM319" s="199" t="s">
        <v>418</v>
      </c>
    </row>
    <row r="320" spans="1:65" s="13" customFormat="1" ht="11.25">
      <c r="B320" s="201"/>
      <c r="C320" s="202"/>
      <c r="D320" s="203" t="s">
        <v>135</v>
      </c>
      <c r="E320" s="204" t="s">
        <v>1</v>
      </c>
      <c r="F320" s="205" t="s">
        <v>790</v>
      </c>
      <c r="G320" s="202"/>
      <c r="H320" s="204" t="s">
        <v>1</v>
      </c>
      <c r="I320" s="206"/>
      <c r="J320" s="202"/>
      <c r="K320" s="202"/>
      <c r="L320" s="207"/>
      <c r="M320" s="208"/>
      <c r="N320" s="209"/>
      <c r="O320" s="209"/>
      <c r="P320" s="209"/>
      <c r="Q320" s="209"/>
      <c r="R320" s="209"/>
      <c r="S320" s="209"/>
      <c r="T320" s="210"/>
      <c r="AT320" s="211" t="s">
        <v>135</v>
      </c>
      <c r="AU320" s="211" t="s">
        <v>83</v>
      </c>
      <c r="AV320" s="13" t="s">
        <v>81</v>
      </c>
      <c r="AW320" s="13" t="s">
        <v>30</v>
      </c>
      <c r="AX320" s="13" t="s">
        <v>73</v>
      </c>
      <c r="AY320" s="211" t="s">
        <v>128</v>
      </c>
    </row>
    <row r="321" spans="1:65" s="14" customFormat="1" ht="11.25">
      <c r="B321" s="212"/>
      <c r="C321" s="213"/>
      <c r="D321" s="203" t="s">
        <v>135</v>
      </c>
      <c r="E321" s="214" t="s">
        <v>1</v>
      </c>
      <c r="F321" s="215" t="s">
        <v>791</v>
      </c>
      <c r="G321" s="213"/>
      <c r="H321" s="216">
        <v>291.89999999999998</v>
      </c>
      <c r="I321" s="217"/>
      <c r="J321" s="213"/>
      <c r="K321" s="213"/>
      <c r="L321" s="218"/>
      <c r="M321" s="219"/>
      <c r="N321" s="220"/>
      <c r="O321" s="220"/>
      <c r="P321" s="220"/>
      <c r="Q321" s="220"/>
      <c r="R321" s="220"/>
      <c r="S321" s="220"/>
      <c r="T321" s="221"/>
      <c r="AT321" s="222" t="s">
        <v>135</v>
      </c>
      <c r="AU321" s="222" t="s">
        <v>83</v>
      </c>
      <c r="AV321" s="14" t="s">
        <v>83</v>
      </c>
      <c r="AW321" s="14" t="s">
        <v>30</v>
      </c>
      <c r="AX321" s="14" t="s">
        <v>73</v>
      </c>
      <c r="AY321" s="222" t="s">
        <v>128</v>
      </c>
    </row>
    <row r="322" spans="1:65" s="13" customFormat="1" ht="11.25">
      <c r="B322" s="201"/>
      <c r="C322" s="202"/>
      <c r="D322" s="203" t="s">
        <v>135</v>
      </c>
      <c r="E322" s="204" t="s">
        <v>1</v>
      </c>
      <c r="F322" s="205" t="s">
        <v>792</v>
      </c>
      <c r="G322" s="202"/>
      <c r="H322" s="204" t="s">
        <v>1</v>
      </c>
      <c r="I322" s="206"/>
      <c r="J322" s="202"/>
      <c r="K322" s="202"/>
      <c r="L322" s="207"/>
      <c r="M322" s="208"/>
      <c r="N322" s="209"/>
      <c r="O322" s="209"/>
      <c r="P322" s="209"/>
      <c r="Q322" s="209"/>
      <c r="R322" s="209"/>
      <c r="S322" s="209"/>
      <c r="T322" s="210"/>
      <c r="AT322" s="211" t="s">
        <v>135</v>
      </c>
      <c r="AU322" s="211" t="s">
        <v>83</v>
      </c>
      <c r="AV322" s="13" t="s">
        <v>81</v>
      </c>
      <c r="AW322" s="13" t="s">
        <v>30</v>
      </c>
      <c r="AX322" s="13" t="s">
        <v>73</v>
      </c>
      <c r="AY322" s="211" t="s">
        <v>128</v>
      </c>
    </row>
    <row r="323" spans="1:65" s="14" customFormat="1" ht="11.25">
      <c r="B323" s="212"/>
      <c r="C323" s="213"/>
      <c r="D323" s="203" t="s">
        <v>135</v>
      </c>
      <c r="E323" s="214" t="s">
        <v>1</v>
      </c>
      <c r="F323" s="215" t="s">
        <v>793</v>
      </c>
      <c r="G323" s="213"/>
      <c r="H323" s="216">
        <v>169.1</v>
      </c>
      <c r="I323" s="217"/>
      <c r="J323" s="213"/>
      <c r="K323" s="213"/>
      <c r="L323" s="218"/>
      <c r="M323" s="219"/>
      <c r="N323" s="220"/>
      <c r="O323" s="220"/>
      <c r="P323" s="220"/>
      <c r="Q323" s="220"/>
      <c r="R323" s="220"/>
      <c r="S323" s="220"/>
      <c r="T323" s="221"/>
      <c r="AT323" s="222" t="s">
        <v>135</v>
      </c>
      <c r="AU323" s="222" t="s">
        <v>83</v>
      </c>
      <c r="AV323" s="14" t="s">
        <v>83</v>
      </c>
      <c r="AW323" s="14" t="s">
        <v>30</v>
      </c>
      <c r="AX323" s="14" t="s">
        <v>73</v>
      </c>
      <c r="AY323" s="222" t="s">
        <v>128</v>
      </c>
    </row>
    <row r="324" spans="1:65" s="15" customFormat="1" ht="11.25">
      <c r="B324" s="223"/>
      <c r="C324" s="224"/>
      <c r="D324" s="203" t="s">
        <v>135</v>
      </c>
      <c r="E324" s="225" t="s">
        <v>1</v>
      </c>
      <c r="F324" s="226" t="s">
        <v>138</v>
      </c>
      <c r="G324" s="224"/>
      <c r="H324" s="227">
        <v>461</v>
      </c>
      <c r="I324" s="228"/>
      <c r="J324" s="224"/>
      <c r="K324" s="224"/>
      <c r="L324" s="229"/>
      <c r="M324" s="230"/>
      <c r="N324" s="231"/>
      <c r="O324" s="231"/>
      <c r="P324" s="231"/>
      <c r="Q324" s="231"/>
      <c r="R324" s="231"/>
      <c r="S324" s="231"/>
      <c r="T324" s="232"/>
      <c r="AT324" s="233" t="s">
        <v>135</v>
      </c>
      <c r="AU324" s="233" t="s">
        <v>83</v>
      </c>
      <c r="AV324" s="15" t="s">
        <v>134</v>
      </c>
      <c r="AW324" s="15" t="s">
        <v>30</v>
      </c>
      <c r="AX324" s="15" t="s">
        <v>81</v>
      </c>
      <c r="AY324" s="233" t="s">
        <v>128</v>
      </c>
    </row>
    <row r="325" spans="1:65" s="2" customFormat="1" ht="24.2" customHeight="1">
      <c r="A325" s="34"/>
      <c r="B325" s="35"/>
      <c r="C325" s="187" t="s">
        <v>254</v>
      </c>
      <c r="D325" s="187" t="s">
        <v>130</v>
      </c>
      <c r="E325" s="188" t="s">
        <v>794</v>
      </c>
      <c r="F325" s="189" t="s">
        <v>795</v>
      </c>
      <c r="G325" s="190" t="s">
        <v>180</v>
      </c>
      <c r="H325" s="191">
        <v>7.2999999999999995E-2</v>
      </c>
      <c r="I325" s="192"/>
      <c r="J325" s="193">
        <f>ROUND(I325*H325,2)</f>
        <v>0</v>
      </c>
      <c r="K325" s="194"/>
      <c r="L325" s="39"/>
      <c r="M325" s="195" t="s">
        <v>1</v>
      </c>
      <c r="N325" s="196" t="s">
        <v>38</v>
      </c>
      <c r="O325" s="71"/>
      <c r="P325" s="197">
        <f>O325*H325</f>
        <v>0</v>
      </c>
      <c r="Q325" s="197">
        <v>0</v>
      </c>
      <c r="R325" s="197">
        <f>Q325*H325</f>
        <v>0</v>
      </c>
      <c r="S325" s="197">
        <v>0</v>
      </c>
      <c r="T325" s="19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9" t="s">
        <v>134</v>
      </c>
      <c r="AT325" s="199" t="s">
        <v>130</v>
      </c>
      <c r="AU325" s="199" t="s">
        <v>83</v>
      </c>
      <c r="AY325" s="17" t="s">
        <v>128</v>
      </c>
      <c r="BE325" s="200">
        <f>IF(N325="základní",J325,0)</f>
        <v>0</v>
      </c>
      <c r="BF325" s="200">
        <f>IF(N325="snížená",J325,0)</f>
        <v>0</v>
      </c>
      <c r="BG325" s="200">
        <f>IF(N325="zákl. přenesená",J325,0)</f>
        <v>0</v>
      </c>
      <c r="BH325" s="200">
        <f>IF(N325="sníž. přenesená",J325,0)</f>
        <v>0</v>
      </c>
      <c r="BI325" s="200">
        <f>IF(N325="nulová",J325,0)</f>
        <v>0</v>
      </c>
      <c r="BJ325" s="17" t="s">
        <v>81</v>
      </c>
      <c r="BK325" s="200">
        <f>ROUND(I325*H325,2)</f>
        <v>0</v>
      </c>
      <c r="BL325" s="17" t="s">
        <v>134</v>
      </c>
      <c r="BM325" s="199" t="s">
        <v>272</v>
      </c>
    </row>
    <row r="326" spans="1:65" s="13" customFormat="1" ht="11.25">
      <c r="B326" s="201"/>
      <c r="C326" s="202"/>
      <c r="D326" s="203" t="s">
        <v>135</v>
      </c>
      <c r="E326" s="204" t="s">
        <v>1</v>
      </c>
      <c r="F326" s="205" t="s">
        <v>796</v>
      </c>
      <c r="G326" s="202"/>
      <c r="H326" s="204" t="s">
        <v>1</v>
      </c>
      <c r="I326" s="206"/>
      <c r="J326" s="202"/>
      <c r="K326" s="202"/>
      <c r="L326" s="207"/>
      <c r="M326" s="208"/>
      <c r="N326" s="209"/>
      <c r="O326" s="209"/>
      <c r="P326" s="209"/>
      <c r="Q326" s="209"/>
      <c r="R326" s="209"/>
      <c r="S326" s="209"/>
      <c r="T326" s="210"/>
      <c r="AT326" s="211" t="s">
        <v>135</v>
      </c>
      <c r="AU326" s="211" t="s">
        <v>83</v>
      </c>
      <c r="AV326" s="13" t="s">
        <v>81</v>
      </c>
      <c r="AW326" s="13" t="s">
        <v>30</v>
      </c>
      <c r="AX326" s="13" t="s">
        <v>73</v>
      </c>
      <c r="AY326" s="211" t="s">
        <v>128</v>
      </c>
    </row>
    <row r="327" spans="1:65" s="14" customFormat="1" ht="11.25">
      <c r="B327" s="212"/>
      <c r="C327" s="213"/>
      <c r="D327" s="203" t="s">
        <v>135</v>
      </c>
      <c r="E327" s="214" t="s">
        <v>1</v>
      </c>
      <c r="F327" s="215" t="s">
        <v>797</v>
      </c>
      <c r="G327" s="213"/>
      <c r="H327" s="216">
        <v>2.4E-2</v>
      </c>
      <c r="I327" s="217"/>
      <c r="J327" s="213"/>
      <c r="K327" s="213"/>
      <c r="L327" s="218"/>
      <c r="M327" s="219"/>
      <c r="N327" s="220"/>
      <c r="O327" s="220"/>
      <c r="P327" s="220"/>
      <c r="Q327" s="220"/>
      <c r="R327" s="220"/>
      <c r="S327" s="220"/>
      <c r="T327" s="221"/>
      <c r="AT327" s="222" t="s">
        <v>135</v>
      </c>
      <c r="AU327" s="222" t="s">
        <v>83</v>
      </c>
      <c r="AV327" s="14" t="s">
        <v>83</v>
      </c>
      <c r="AW327" s="14" t="s">
        <v>30</v>
      </c>
      <c r="AX327" s="14" t="s">
        <v>73</v>
      </c>
      <c r="AY327" s="222" t="s">
        <v>128</v>
      </c>
    </row>
    <row r="328" spans="1:65" s="13" customFormat="1" ht="11.25">
      <c r="B328" s="201"/>
      <c r="C328" s="202"/>
      <c r="D328" s="203" t="s">
        <v>135</v>
      </c>
      <c r="E328" s="204" t="s">
        <v>1</v>
      </c>
      <c r="F328" s="205" t="s">
        <v>798</v>
      </c>
      <c r="G328" s="202"/>
      <c r="H328" s="204" t="s">
        <v>1</v>
      </c>
      <c r="I328" s="206"/>
      <c r="J328" s="202"/>
      <c r="K328" s="202"/>
      <c r="L328" s="207"/>
      <c r="M328" s="208"/>
      <c r="N328" s="209"/>
      <c r="O328" s="209"/>
      <c r="P328" s="209"/>
      <c r="Q328" s="209"/>
      <c r="R328" s="209"/>
      <c r="S328" s="209"/>
      <c r="T328" s="210"/>
      <c r="AT328" s="211" t="s">
        <v>135</v>
      </c>
      <c r="AU328" s="211" t="s">
        <v>83</v>
      </c>
      <c r="AV328" s="13" t="s">
        <v>81</v>
      </c>
      <c r="AW328" s="13" t="s">
        <v>30</v>
      </c>
      <c r="AX328" s="13" t="s">
        <v>73</v>
      </c>
      <c r="AY328" s="211" t="s">
        <v>128</v>
      </c>
    </row>
    <row r="329" spans="1:65" s="14" customFormat="1" ht="11.25">
      <c r="B329" s="212"/>
      <c r="C329" s="213"/>
      <c r="D329" s="203" t="s">
        <v>135</v>
      </c>
      <c r="E329" s="214" t="s">
        <v>1</v>
      </c>
      <c r="F329" s="215" t="s">
        <v>799</v>
      </c>
      <c r="G329" s="213"/>
      <c r="H329" s="216">
        <v>4.9000000000000002E-2</v>
      </c>
      <c r="I329" s="217"/>
      <c r="J329" s="213"/>
      <c r="K329" s="213"/>
      <c r="L329" s="218"/>
      <c r="M329" s="219"/>
      <c r="N329" s="220"/>
      <c r="O329" s="220"/>
      <c r="P329" s="220"/>
      <c r="Q329" s="220"/>
      <c r="R329" s="220"/>
      <c r="S329" s="220"/>
      <c r="T329" s="221"/>
      <c r="AT329" s="222" t="s">
        <v>135</v>
      </c>
      <c r="AU329" s="222" t="s">
        <v>83</v>
      </c>
      <c r="AV329" s="14" t="s">
        <v>83</v>
      </c>
      <c r="AW329" s="14" t="s">
        <v>30</v>
      </c>
      <c r="AX329" s="14" t="s">
        <v>73</v>
      </c>
      <c r="AY329" s="222" t="s">
        <v>128</v>
      </c>
    </row>
    <row r="330" spans="1:65" s="15" customFormat="1" ht="11.25">
      <c r="B330" s="223"/>
      <c r="C330" s="224"/>
      <c r="D330" s="203" t="s">
        <v>135</v>
      </c>
      <c r="E330" s="225" t="s">
        <v>1</v>
      </c>
      <c r="F330" s="226" t="s">
        <v>138</v>
      </c>
      <c r="G330" s="224"/>
      <c r="H330" s="227">
        <v>7.3000000000000009E-2</v>
      </c>
      <c r="I330" s="228"/>
      <c r="J330" s="224"/>
      <c r="K330" s="224"/>
      <c r="L330" s="229"/>
      <c r="M330" s="230"/>
      <c r="N330" s="231"/>
      <c r="O330" s="231"/>
      <c r="P330" s="231"/>
      <c r="Q330" s="231"/>
      <c r="R330" s="231"/>
      <c r="S330" s="231"/>
      <c r="T330" s="232"/>
      <c r="AT330" s="233" t="s">
        <v>135</v>
      </c>
      <c r="AU330" s="233" t="s">
        <v>83</v>
      </c>
      <c r="AV330" s="15" t="s">
        <v>134</v>
      </c>
      <c r="AW330" s="15" t="s">
        <v>30</v>
      </c>
      <c r="AX330" s="15" t="s">
        <v>81</v>
      </c>
      <c r="AY330" s="233" t="s">
        <v>128</v>
      </c>
    </row>
    <row r="331" spans="1:65" s="2" customFormat="1" ht="14.45" customHeight="1">
      <c r="A331" s="34"/>
      <c r="B331" s="35"/>
      <c r="C331" s="187" t="s">
        <v>406</v>
      </c>
      <c r="D331" s="187" t="s">
        <v>130</v>
      </c>
      <c r="E331" s="188" t="s">
        <v>800</v>
      </c>
      <c r="F331" s="189" t="s">
        <v>801</v>
      </c>
      <c r="G331" s="190" t="s">
        <v>180</v>
      </c>
      <c r="H331" s="191">
        <v>4</v>
      </c>
      <c r="I331" s="192"/>
      <c r="J331" s="193">
        <f>ROUND(I331*H331,2)</f>
        <v>0</v>
      </c>
      <c r="K331" s="194"/>
      <c r="L331" s="39"/>
      <c r="M331" s="195" t="s">
        <v>1</v>
      </c>
      <c r="N331" s="196" t="s">
        <v>38</v>
      </c>
      <c r="O331" s="71"/>
      <c r="P331" s="197">
        <f>O331*H331</f>
        <v>0</v>
      </c>
      <c r="Q331" s="197">
        <v>0</v>
      </c>
      <c r="R331" s="197">
        <f>Q331*H331</f>
        <v>0</v>
      </c>
      <c r="S331" s="197">
        <v>0</v>
      </c>
      <c r="T331" s="19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9" t="s">
        <v>134</v>
      </c>
      <c r="AT331" s="199" t="s">
        <v>130</v>
      </c>
      <c r="AU331" s="199" t="s">
        <v>83</v>
      </c>
      <c r="AY331" s="17" t="s">
        <v>128</v>
      </c>
      <c r="BE331" s="200">
        <f>IF(N331="základní",J331,0)</f>
        <v>0</v>
      </c>
      <c r="BF331" s="200">
        <f>IF(N331="snížená",J331,0)</f>
        <v>0</v>
      </c>
      <c r="BG331" s="200">
        <f>IF(N331="zákl. přenesená",J331,0)</f>
        <v>0</v>
      </c>
      <c r="BH331" s="200">
        <f>IF(N331="sníž. přenesená",J331,0)</f>
        <v>0</v>
      </c>
      <c r="BI331" s="200">
        <f>IF(N331="nulová",J331,0)</f>
        <v>0</v>
      </c>
      <c r="BJ331" s="17" t="s">
        <v>81</v>
      </c>
      <c r="BK331" s="200">
        <f>ROUND(I331*H331,2)</f>
        <v>0</v>
      </c>
      <c r="BL331" s="17" t="s">
        <v>134</v>
      </c>
      <c r="BM331" s="199" t="s">
        <v>409</v>
      </c>
    </row>
    <row r="332" spans="1:65" s="13" customFormat="1" ht="11.25">
      <c r="B332" s="201"/>
      <c r="C332" s="202"/>
      <c r="D332" s="203" t="s">
        <v>135</v>
      </c>
      <c r="E332" s="204" t="s">
        <v>1</v>
      </c>
      <c r="F332" s="205" t="s">
        <v>802</v>
      </c>
      <c r="G332" s="202"/>
      <c r="H332" s="204" t="s">
        <v>1</v>
      </c>
      <c r="I332" s="206"/>
      <c r="J332" s="202"/>
      <c r="K332" s="202"/>
      <c r="L332" s="207"/>
      <c r="M332" s="208"/>
      <c r="N332" s="209"/>
      <c r="O332" s="209"/>
      <c r="P332" s="209"/>
      <c r="Q332" s="209"/>
      <c r="R332" s="209"/>
      <c r="S332" s="209"/>
      <c r="T332" s="210"/>
      <c r="AT332" s="211" t="s">
        <v>135</v>
      </c>
      <c r="AU332" s="211" t="s">
        <v>83</v>
      </c>
      <c r="AV332" s="13" t="s">
        <v>81</v>
      </c>
      <c r="AW332" s="13" t="s">
        <v>30</v>
      </c>
      <c r="AX332" s="13" t="s">
        <v>73</v>
      </c>
      <c r="AY332" s="211" t="s">
        <v>128</v>
      </c>
    </row>
    <row r="333" spans="1:65" s="14" customFormat="1" ht="11.25">
      <c r="B333" s="212"/>
      <c r="C333" s="213"/>
      <c r="D333" s="203" t="s">
        <v>135</v>
      </c>
      <c r="E333" s="214" t="s">
        <v>1</v>
      </c>
      <c r="F333" s="215" t="s">
        <v>134</v>
      </c>
      <c r="G333" s="213"/>
      <c r="H333" s="216">
        <v>4</v>
      </c>
      <c r="I333" s="217"/>
      <c r="J333" s="213"/>
      <c r="K333" s="213"/>
      <c r="L333" s="218"/>
      <c r="M333" s="219"/>
      <c r="N333" s="220"/>
      <c r="O333" s="220"/>
      <c r="P333" s="220"/>
      <c r="Q333" s="220"/>
      <c r="R333" s="220"/>
      <c r="S333" s="220"/>
      <c r="T333" s="221"/>
      <c r="AT333" s="222" t="s">
        <v>135</v>
      </c>
      <c r="AU333" s="222" t="s">
        <v>83</v>
      </c>
      <c r="AV333" s="14" t="s">
        <v>83</v>
      </c>
      <c r="AW333" s="14" t="s">
        <v>30</v>
      </c>
      <c r="AX333" s="14" t="s">
        <v>73</v>
      </c>
      <c r="AY333" s="222" t="s">
        <v>128</v>
      </c>
    </row>
    <row r="334" spans="1:65" s="15" customFormat="1" ht="11.25">
      <c r="B334" s="223"/>
      <c r="C334" s="224"/>
      <c r="D334" s="203" t="s">
        <v>135</v>
      </c>
      <c r="E334" s="225" t="s">
        <v>1</v>
      </c>
      <c r="F334" s="226" t="s">
        <v>138</v>
      </c>
      <c r="G334" s="224"/>
      <c r="H334" s="227">
        <v>4</v>
      </c>
      <c r="I334" s="228"/>
      <c r="J334" s="224"/>
      <c r="K334" s="224"/>
      <c r="L334" s="229"/>
      <c r="M334" s="230"/>
      <c r="N334" s="231"/>
      <c r="O334" s="231"/>
      <c r="P334" s="231"/>
      <c r="Q334" s="231"/>
      <c r="R334" s="231"/>
      <c r="S334" s="231"/>
      <c r="T334" s="232"/>
      <c r="AT334" s="233" t="s">
        <v>135</v>
      </c>
      <c r="AU334" s="233" t="s">
        <v>83</v>
      </c>
      <c r="AV334" s="15" t="s">
        <v>134</v>
      </c>
      <c r="AW334" s="15" t="s">
        <v>30</v>
      </c>
      <c r="AX334" s="15" t="s">
        <v>81</v>
      </c>
      <c r="AY334" s="233" t="s">
        <v>128</v>
      </c>
    </row>
    <row r="335" spans="1:65" s="2" customFormat="1" ht="14.45" customHeight="1">
      <c r="A335" s="34"/>
      <c r="B335" s="35"/>
      <c r="C335" s="187" t="s">
        <v>259</v>
      </c>
      <c r="D335" s="187" t="s">
        <v>130</v>
      </c>
      <c r="E335" s="188" t="s">
        <v>803</v>
      </c>
      <c r="F335" s="189" t="s">
        <v>804</v>
      </c>
      <c r="G335" s="190" t="s">
        <v>180</v>
      </c>
      <c r="H335" s="191">
        <v>8.8000000000000007</v>
      </c>
      <c r="I335" s="192"/>
      <c r="J335" s="193">
        <f>ROUND(I335*H335,2)</f>
        <v>0</v>
      </c>
      <c r="K335" s="194"/>
      <c r="L335" s="39"/>
      <c r="M335" s="195" t="s">
        <v>1</v>
      </c>
      <c r="N335" s="196" t="s">
        <v>38</v>
      </c>
      <c r="O335" s="71"/>
      <c r="P335" s="197">
        <f>O335*H335</f>
        <v>0</v>
      </c>
      <c r="Q335" s="197">
        <v>0</v>
      </c>
      <c r="R335" s="197">
        <f>Q335*H335</f>
        <v>0</v>
      </c>
      <c r="S335" s="197">
        <v>0</v>
      </c>
      <c r="T335" s="19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9" t="s">
        <v>134</v>
      </c>
      <c r="AT335" s="199" t="s">
        <v>130</v>
      </c>
      <c r="AU335" s="199" t="s">
        <v>83</v>
      </c>
      <c r="AY335" s="17" t="s">
        <v>128</v>
      </c>
      <c r="BE335" s="200">
        <f>IF(N335="základní",J335,0)</f>
        <v>0</v>
      </c>
      <c r="BF335" s="200">
        <f>IF(N335="snížená",J335,0)</f>
        <v>0</v>
      </c>
      <c r="BG335" s="200">
        <f>IF(N335="zákl. přenesená",J335,0)</f>
        <v>0</v>
      </c>
      <c r="BH335" s="200">
        <f>IF(N335="sníž. přenesená",J335,0)</f>
        <v>0</v>
      </c>
      <c r="BI335" s="200">
        <f>IF(N335="nulová",J335,0)</f>
        <v>0</v>
      </c>
      <c r="BJ335" s="17" t="s">
        <v>81</v>
      </c>
      <c r="BK335" s="200">
        <f>ROUND(I335*H335,2)</f>
        <v>0</v>
      </c>
      <c r="BL335" s="17" t="s">
        <v>134</v>
      </c>
      <c r="BM335" s="199" t="s">
        <v>287</v>
      </c>
    </row>
    <row r="336" spans="1:65" s="13" customFormat="1" ht="11.25">
      <c r="B336" s="201"/>
      <c r="C336" s="202"/>
      <c r="D336" s="203" t="s">
        <v>135</v>
      </c>
      <c r="E336" s="204" t="s">
        <v>1</v>
      </c>
      <c r="F336" s="205" t="s">
        <v>805</v>
      </c>
      <c r="G336" s="202"/>
      <c r="H336" s="204" t="s">
        <v>1</v>
      </c>
      <c r="I336" s="206"/>
      <c r="J336" s="202"/>
      <c r="K336" s="202"/>
      <c r="L336" s="207"/>
      <c r="M336" s="208"/>
      <c r="N336" s="209"/>
      <c r="O336" s="209"/>
      <c r="P336" s="209"/>
      <c r="Q336" s="209"/>
      <c r="R336" s="209"/>
      <c r="S336" s="209"/>
      <c r="T336" s="210"/>
      <c r="AT336" s="211" t="s">
        <v>135</v>
      </c>
      <c r="AU336" s="211" t="s">
        <v>83</v>
      </c>
      <c r="AV336" s="13" t="s">
        <v>81</v>
      </c>
      <c r="AW336" s="13" t="s">
        <v>30</v>
      </c>
      <c r="AX336" s="13" t="s">
        <v>73</v>
      </c>
      <c r="AY336" s="211" t="s">
        <v>128</v>
      </c>
    </row>
    <row r="337" spans="1:65" s="14" customFormat="1" ht="11.25">
      <c r="B337" s="212"/>
      <c r="C337" s="213"/>
      <c r="D337" s="203" t="s">
        <v>135</v>
      </c>
      <c r="E337" s="214" t="s">
        <v>1</v>
      </c>
      <c r="F337" s="215" t="s">
        <v>806</v>
      </c>
      <c r="G337" s="213"/>
      <c r="H337" s="216">
        <v>8.3000000000000007</v>
      </c>
      <c r="I337" s="217"/>
      <c r="J337" s="213"/>
      <c r="K337" s="213"/>
      <c r="L337" s="218"/>
      <c r="M337" s="219"/>
      <c r="N337" s="220"/>
      <c r="O337" s="220"/>
      <c r="P337" s="220"/>
      <c r="Q337" s="220"/>
      <c r="R337" s="220"/>
      <c r="S337" s="220"/>
      <c r="T337" s="221"/>
      <c r="AT337" s="222" t="s">
        <v>135</v>
      </c>
      <c r="AU337" s="222" t="s">
        <v>83</v>
      </c>
      <c r="AV337" s="14" t="s">
        <v>83</v>
      </c>
      <c r="AW337" s="14" t="s">
        <v>30</v>
      </c>
      <c r="AX337" s="14" t="s">
        <v>73</v>
      </c>
      <c r="AY337" s="222" t="s">
        <v>128</v>
      </c>
    </row>
    <row r="338" spans="1:65" s="13" customFormat="1" ht="11.25">
      <c r="B338" s="201"/>
      <c r="C338" s="202"/>
      <c r="D338" s="203" t="s">
        <v>135</v>
      </c>
      <c r="E338" s="204" t="s">
        <v>1</v>
      </c>
      <c r="F338" s="205" t="s">
        <v>807</v>
      </c>
      <c r="G338" s="202"/>
      <c r="H338" s="204" t="s">
        <v>1</v>
      </c>
      <c r="I338" s="206"/>
      <c r="J338" s="202"/>
      <c r="K338" s="202"/>
      <c r="L338" s="207"/>
      <c r="M338" s="208"/>
      <c r="N338" s="209"/>
      <c r="O338" s="209"/>
      <c r="P338" s="209"/>
      <c r="Q338" s="209"/>
      <c r="R338" s="209"/>
      <c r="S338" s="209"/>
      <c r="T338" s="210"/>
      <c r="AT338" s="211" t="s">
        <v>135</v>
      </c>
      <c r="AU338" s="211" t="s">
        <v>83</v>
      </c>
      <c r="AV338" s="13" t="s">
        <v>81</v>
      </c>
      <c r="AW338" s="13" t="s">
        <v>30</v>
      </c>
      <c r="AX338" s="13" t="s">
        <v>73</v>
      </c>
      <c r="AY338" s="211" t="s">
        <v>128</v>
      </c>
    </row>
    <row r="339" spans="1:65" s="14" customFormat="1" ht="11.25">
      <c r="B339" s="212"/>
      <c r="C339" s="213"/>
      <c r="D339" s="203" t="s">
        <v>135</v>
      </c>
      <c r="E339" s="214" t="s">
        <v>1</v>
      </c>
      <c r="F339" s="215" t="s">
        <v>808</v>
      </c>
      <c r="G339" s="213"/>
      <c r="H339" s="216">
        <v>0.5</v>
      </c>
      <c r="I339" s="217"/>
      <c r="J339" s="213"/>
      <c r="K339" s="213"/>
      <c r="L339" s="218"/>
      <c r="M339" s="219"/>
      <c r="N339" s="220"/>
      <c r="O339" s="220"/>
      <c r="P339" s="220"/>
      <c r="Q339" s="220"/>
      <c r="R339" s="220"/>
      <c r="S339" s="220"/>
      <c r="T339" s="221"/>
      <c r="AT339" s="222" t="s">
        <v>135</v>
      </c>
      <c r="AU339" s="222" t="s">
        <v>83</v>
      </c>
      <c r="AV339" s="14" t="s">
        <v>83</v>
      </c>
      <c r="AW339" s="14" t="s">
        <v>30</v>
      </c>
      <c r="AX339" s="14" t="s">
        <v>73</v>
      </c>
      <c r="AY339" s="222" t="s">
        <v>128</v>
      </c>
    </row>
    <row r="340" spans="1:65" s="15" customFormat="1" ht="11.25">
      <c r="B340" s="223"/>
      <c r="C340" s="224"/>
      <c r="D340" s="203" t="s">
        <v>135</v>
      </c>
      <c r="E340" s="225" t="s">
        <v>1</v>
      </c>
      <c r="F340" s="226" t="s">
        <v>138</v>
      </c>
      <c r="G340" s="224"/>
      <c r="H340" s="227">
        <v>8.8000000000000007</v>
      </c>
      <c r="I340" s="228"/>
      <c r="J340" s="224"/>
      <c r="K340" s="224"/>
      <c r="L340" s="229"/>
      <c r="M340" s="230"/>
      <c r="N340" s="231"/>
      <c r="O340" s="231"/>
      <c r="P340" s="231"/>
      <c r="Q340" s="231"/>
      <c r="R340" s="231"/>
      <c r="S340" s="231"/>
      <c r="T340" s="232"/>
      <c r="AT340" s="233" t="s">
        <v>135</v>
      </c>
      <c r="AU340" s="233" t="s">
        <v>83</v>
      </c>
      <c r="AV340" s="15" t="s">
        <v>134</v>
      </c>
      <c r="AW340" s="15" t="s">
        <v>30</v>
      </c>
      <c r="AX340" s="15" t="s">
        <v>81</v>
      </c>
      <c r="AY340" s="233" t="s">
        <v>128</v>
      </c>
    </row>
    <row r="341" spans="1:65" s="12" customFormat="1" ht="25.9" customHeight="1">
      <c r="B341" s="171"/>
      <c r="C341" s="172"/>
      <c r="D341" s="173" t="s">
        <v>72</v>
      </c>
      <c r="E341" s="174" t="s">
        <v>505</v>
      </c>
      <c r="F341" s="174" t="s">
        <v>506</v>
      </c>
      <c r="G341" s="172"/>
      <c r="H341" s="172"/>
      <c r="I341" s="175"/>
      <c r="J341" s="176">
        <f>BK341</f>
        <v>0</v>
      </c>
      <c r="K341" s="172"/>
      <c r="L341" s="177"/>
      <c r="M341" s="178"/>
      <c r="N341" s="179"/>
      <c r="O341" s="179"/>
      <c r="P341" s="180">
        <f>P342</f>
        <v>0</v>
      </c>
      <c r="Q341" s="179"/>
      <c r="R341" s="180">
        <f>R342</f>
        <v>0</v>
      </c>
      <c r="S341" s="179"/>
      <c r="T341" s="181">
        <f>T342</f>
        <v>0</v>
      </c>
      <c r="AR341" s="182" t="s">
        <v>83</v>
      </c>
      <c r="AT341" s="183" t="s">
        <v>72</v>
      </c>
      <c r="AU341" s="183" t="s">
        <v>73</v>
      </c>
      <c r="AY341" s="182" t="s">
        <v>128</v>
      </c>
      <c r="BK341" s="184">
        <f>BK342</f>
        <v>0</v>
      </c>
    </row>
    <row r="342" spans="1:65" s="12" customFormat="1" ht="22.9" customHeight="1">
      <c r="B342" s="171"/>
      <c r="C342" s="172"/>
      <c r="D342" s="173" t="s">
        <v>72</v>
      </c>
      <c r="E342" s="185" t="s">
        <v>809</v>
      </c>
      <c r="F342" s="185" t="s">
        <v>810</v>
      </c>
      <c r="G342" s="172"/>
      <c r="H342" s="172"/>
      <c r="I342" s="175"/>
      <c r="J342" s="186">
        <f>BK342</f>
        <v>0</v>
      </c>
      <c r="K342" s="172"/>
      <c r="L342" s="177"/>
      <c r="M342" s="178"/>
      <c r="N342" s="179"/>
      <c r="O342" s="179"/>
      <c r="P342" s="180">
        <f>SUM(P343:P350)</f>
        <v>0</v>
      </c>
      <c r="Q342" s="179"/>
      <c r="R342" s="180">
        <f>SUM(R343:R350)</f>
        <v>0</v>
      </c>
      <c r="S342" s="179"/>
      <c r="T342" s="181">
        <f>SUM(T343:T350)</f>
        <v>0</v>
      </c>
      <c r="AR342" s="182" t="s">
        <v>83</v>
      </c>
      <c r="AT342" s="183" t="s">
        <v>72</v>
      </c>
      <c r="AU342" s="183" t="s">
        <v>81</v>
      </c>
      <c r="AY342" s="182" t="s">
        <v>128</v>
      </c>
      <c r="BK342" s="184">
        <f>SUM(BK343:BK350)</f>
        <v>0</v>
      </c>
    </row>
    <row r="343" spans="1:65" s="2" customFormat="1" ht="24.2" customHeight="1">
      <c r="A343" s="34"/>
      <c r="B343" s="35"/>
      <c r="C343" s="187" t="s">
        <v>811</v>
      </c>
      <c r="D343" s="187" t="s">
        <v>130</v>
      </c>
      <c r="E343" s="188" t="s">
        <v>812</v>
      </c>
      <c r="F343" s="189" t="s">
        <v>813</v>
      </c>
      <c r="G343" s="190" t="s">
        <v>253</v>
      </c>
      <c r="H343" s="191">
        <v>6</v>
      </c>
      <c r="I343" s="192"/>
      <c r="J343" s="193">
        <f>ROUND(I343*H343,2)</f>
        <v>0</v>
      </c>
      <c r="K343" s="194"/>
      <c r="L343" s="39"/>
      <c r="M343" s="195" t="s">
        <v>1</v>
      </c>
      <c r="N343" s="196" t="s">
        <v>38</v>
      </c>
      <c r="O343" s="71"/>
      <c r="P343" s="197">
        <f>O343*H343</f>
        <v>0</v>
      </c>
      <c r="Q343" s="197">
        <v>0</v>
      </c>
      <c r="R343" s="197">
        <f>Q343*H343</f>
        <v>0</v>
      </c>
      <c r="S343" s="197">
        <v>0</v>
      </c>
      <c r="T343" s="19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99" t="s">
        <v>174</v>
      </c>
      <c r="AT343" s="199" t="s">
        <v>130</v>
      </c>
      <c r="AU343" s="199" t="s">
        <v>83</v>
      </c>
      <c r="AY343" s="17" t="s">
        <v>128</v>
      </c>
      <c r="BE343" s="200">
        <f>IF(N343="základní",J343,0)</f>
        <v>0</v>
      </c>
      <c r="BF343" s="200">
        <f>IF(N343="snížená",J343,0)</f>
        <v>0</v>
      </c>
      <c r="BG343" s="200">
        <f>IF(N343="zákl. přenesená",J343,0)</f>
        <v>0</v>
      </c>
      <c r="BH343" s="200">
        <f>IF(N343="sníž. přenesená",J343,0)</f>
        <v>0</v>
      </c>
      <c r="BI343" s="200">
        <f>IF(N343="nulová",J343,0)</f>
        <v>0</v>
      </c>
      <c r="BJ343" s="17" t="s">
        <v>81</v>
      </c>
      <c r="BK343" s="200">
        <f>ROUND(I343*H343,2)</f>
        <v>0</v>
      </c>
      <c r="BL343" s="17" t="s">
        <v>174</v>
      </c>
      <c r="BM343" s="199" t="s">
        <v>343</v>
      </c>
    </row>
    <row r="344" spans="1:65" s="13" customFormat="1" ht="11.25">
      <c r="B344" s="201"/>
      <c r="C344" s="202"/>
      <c r="D344" s="203" t="s">
        <v>135</v>
      </c>
      <c r="E344" s="204" t="s">
        <v>1</v>
      </c>
      <c r="F344" s="205" t="s">
        <v>814</v>
      </c>
      <c r="G344" s="202"/>
      <c r="H344" s="204" t="s">
        <v>1</v>
      </c>
      <c r="I344" s="206"/>
      <c r="J344" s="202"/>
      <c r="K344" s="202"/>
      <c r="L344" s="207"/>
      <c r="M344" s="208"/>
      <c r="N344" s="209"/>
      <c r="O344" s="209"/>
      <c r="P344" s="209"/>
      <c r="Q344" s="209"/>
      <c r="R344" s="209"/>
      <c r="S344" s="209"/>
      <c r="T344" s="210"/>
      <c r="AT344" s="211" t="s">
        <v>135</v>
      </c>
      <c r="AU344" s="211" t="s">
        <v>83</v>
      </c>
      <c r="AV344" s="13" t="s">
        <v>81</v>
      </c>
      <c r="AW344" s="13" t="s">
        <v>30</v>
      </c>
      <c r="AX344" s="13" t="s">
        <v>73</v>
      </c>
      <c r="AY344" s="211" t="s">
        <v>128</v>
      </c>
    </row>
    <row r="345" spans="1:65" s="14" customFormat="1" ht="11.25">
      <c r="B345" s="212"/>
      <c r="C345" s="213"/>
      <c r="D345" s="203" t="s">
        <v>135</v>
      </c>
      <c r="E345" s="214" t="s">
        <v>1</v>
      </c>
      <c r="F345" s="215" t="s">
        <v>815</v>
      </c>
      <c r="G345" s="213"/>
      <c r="H345" s="216">
        <v>6</v>
      </c>
      <c r="I345" s="217"/>
      <c r="J345" s="213"/>
      <c r="K345" s="213"/>
      <c r="L345" s="218"/>
      <c r="M345" s="219"/>
      <c r="N345" s="220"/>
      <c r="O345" s="220"/>
      <c r="P345" s="220"/>
      <c r="Q345" s="220"/>
      <c r="R345" s="220"/>
      <c r="S345" s="220"/>
      <c r="T345" s="221"/>
      <c r="AT345" s="222" t="s">
        <v>135</v>
      </c>
      <c r="AU345" s="222" t="s">
        <v>83</v>
      </c>
      <c r="AV345" s="14" t="s">
        <v>83</v>
      </c>
      <c r="AW345" s="14" t="s">
        <v>30</v>
      </c>
      <c r="AX345" s="14" t="s">
        <v>73</v>
      </c>
      <c r="AY345" s="222" t="s">
        <v>128</v>
      </c>
    </row>
    <row r="346" spans="1:65" s="15" customFormat="1" ht="11.25">
      <c r="B346" s="223"/>
      <c r="C346" s="224"/>
      <c r="D346" s="203" t="s">
        <v>135</v>
      </c>
      <c r="E346" s="225" t="s">
        <v>1</v>
      </c>
      <c r="F346" s="226" t="s">
        <v>138</v>
      </c>
      <c r="G346" s="224"/>
      <c r="H346" s="227">
        <v>6</v>
      </c>
      <c r="I346" s="228"/>
      <c r="J346" s="224"/>
      <c r="K346" s="224"/>
      <c r="L346" s="229"/>
      <c r="M346" s="230"/>
      <c r="N346" s="231"/>
      <c r="O346" s="231"/>
      <c r="P346" s="231"/>
      <c r="Q346" s="231"/>
      <c r="R346" s="231"/>
      <c r="S346" s="231"/>
      <c r="T346" s="232"/>
      <c r="AT346" s="233" t="s">
        <v>135</v>
      </c>
      <c r="AU346" s="233" t="s">
        <v>83</v>
      </c>
      <c r="AV346" s="15" t="s">
        <v>134</v>
      </c>
      <c r="AW346" s="15" t="s">
        <v>30</v>
      </c>
      <c r="AX346" s="15" t="s">
        <v>81</v>
      </c>
      <c r="AY346" s="233" t="s">
        <v>128</v>
      </c>
    </row>
    <row r="347" spans="1:65" s="2" customFormat="1" ht="37.9" customHeight="1">
      <c r="A347" s="34"/>
      <c r="B347" s="35"/>
      <c r="C347" s="234" t="s">
        <v>265</v>
      </c>
      <c r="D347" s="234" t="s">
        <v>193</v>
      </c>
      <c r="E347" s="235" t="s">
        <v>816</v>
      </c>
      <c r="F347" s="236" t="s">
        <v>817</v>
      </c>
      <c r="G347" s="237" t="s">
        <v>253</v>
      </c>
      <c r="H347" s="238">
        <v>6</v>
      </c>
      <c r="I347" s="239"/>
      <c r="J347" s="240">
        <f>ROUND(I347*H347,2)</f>
        <v>0</v>
      </c>
      <c r="K347" s="241"/>
      <c r="L347" s="242"/>
      <c r="M347" s="243" t="s">
        <v>1</v>
      </c>
      <c r="N347" s="244" t="s">
        <v>38</v>
      </c>
      <c r="O347" s="71"/>
      <c r="P347" s="197">
        <f>O347*H347</f>
        <v>0</v>
      </c>
      <c r="Q347" s="197">
        <v>0</v>
      </c>
      <c r="R347" s="197">
        <f>Q347*H347</f>
        <v>0</v>
      </c>
      <c r="S347" s="197">
        <v>0</v>
      </c>
      <c r="T347" s="19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9" t="s">
        <v>219</v>
      </c>
      <c r="AT347" s="199" t="s">
        <v>193</v>
      </c>
      <c r="AU347" s="199" t="s">
        <v>83</v>
      </c>
      <c r="AY347" s="17" t="s">
        <v>128</v>
      </c>
      <c r="BE347" s="200">
        <f>IF(N347="základní",J347,0)</f>
        <v>0</v>
      </c>
      <c r="BF347" s="200">
        <f>IF(N347="snížená",J347,0)</f>
        <v>0</v>
      </c>
      <c r="BG347" s="200">
        <f>IF(N347="zákl. přenesená",J347,0)</f>
        <v>0</v>
      </c>
      <c r="BH347" s="200">
        <f>IF(N347="sníž. přenesená",J347,0)</f>
        <v>0</v>
      </c>
      <c r="BI347" s="200">
        <f>IF(N347="nulová",J347,0)</f>
        <v>0</v>
      </c>
      <c r="BJ347" s="17" t="s">
        <v>81</v>
      </c>
      <c r="BK347" s="200">
        <f>ROUND(I347*H347,2)</f>
        <v>0</v>
      </c>
      <c r="BL347" s="17" t="s">
        <v>174</v>
      </c>
      <c r="BM347" s="199" t="s">
        <v>373</v>
      </c>
    </row>
    <row r="348" spans="1:65" s="13" customFormat="1" ht="11.25">
      <c r="B348" s="201"/>
      <c r="C348" s="202"/>
      <c r="D348" s="203" t="s">
        <v>135</v>
      </c>
      <c r="E348" s="204" t="s">
        <v>1</v>
      </c>
      <c r="F348" s="205" t="s">
        <v>814</v>
      </c>
      <c r="G348" s="202"/>
      <c r="H348" s="204" t="s">
        <v>1</v>
      </c>
      <c r="I348" s="206"/>
      <c r="J348" s="202"/>
      <c r="K348" s="202"/>
      <c r="L348" s="207"/>
      <c r="M348" s="208"/>
      <c r="N348" s="209"/>
      <c r="O348" s="209"/>
      <c r="P348" s="209"/>
      <c r="Q348" s="209"/>
      <c r="R348" s="209"/>
      <c r="S348" s="209"/>
      <c r="T348" s="210"/>
      <c r="AT348" s="211" t="s">
        <v>135</v>
      </c>
      <c r="AU348" s="211" t="s">
        <v>83</v>
      </c>
      <c r="AV348" s="13" t="s">
        <v>81</v>
      </c>
      <c r="AW348" s="13" t="s">
        <v>30</v>
      </c>
      <c r="AX348" s="13" t="s">
        <v>73</v>
      </c>
      <c r="AY348" s="211" t="s">
        <v>128</v>
      </c>
    </row>
    <row r="349" spans="1:65" s="14" customFormat="1" ht="11.25">
      <c r="B349" s="212"/>
      <c r="C349" s="213"/>
      <c r="D349" s="203" t="s">
        <v>135</v>
      </c>
      <c r="E349" s="214" t="s">
        <v>1</v>
      </c>
      <c r="F349" s="215" t="s">
        <v>815</v>
      </c>
      <c r="G349" s="213"/>
      <c r="H349" s="216">
        <v>6</v>
      </c>
      <c r="I349" s="217"/>
      <c r="J349" s="213"/>
      <c r="K349" s="213"/>
      <c r="L349" s="218"/>
      <c r="M349" s="219"/>
      <c r="N349" s="220"/>
      <c r="O349" s="220"/>
      <c r="P349" s="220"/>
      <c r="Q349" s="220"/>
      <c r="R349" s="220"/>
      <c r="S349" s="220"/>
      <c r="T349" s="221"/>
      <c r="AT349" s="222" t="s">
        <v>135</v>
      </c>
      <c r="AU349" s="222" t="s">
        <v>83</v>
      </c>
      <c r="AV349" s="14" t="s">
        <v>83</v>
      </c>
      <c r="AW349" s="14" t="s">
        <v>30</v>
      </c>
      <c r="AX349" s="14" t="s">
        <v>73</v>
      </c>
      <c r="AY349" s="222" t="s">
        <v>128</v>
      </c>
    </row>
    <row r="350" spans="1:65" s="15" customFormat="1" ht="11.25">
      <c r="B350" s="223"/>
      <c r="C350" s="224"/>
      <c r="D350" s="203" t="s">
        <v>135</v>
      </c>
      <c r="E350" s="225" t="s">
        <v>1</v>
      </c>
      <c r="F350" s="226" t="s">
        <v>138</v>
      </c>
      <c r="G350" s="224"/>
      <c r="H350" s="227">
        <v>6</v>
      </c>
      <c r="I350" s="228"/>
      <c r="J350" s="224"/>
      <c r="K350" s="224"/>
      <c r="L350" s="229"/>
      <c r="M350" s="230"/>
      <c r="N350" s="231"/>
      <c r="O350" s="231"/>
      <c r="P350" s="231"/>
      <c r="Q350" s="231"/>
      <c r="R350" s="231"/>
      <c r="S350" s="231"/>
      <c r="T350" s="232"/>
      <c r="AT350" s="233" t="s">
        <v>135</v>
      </c>
      <c r="AU350" s="233" t="s">
        <v>83</v>
      </c>
      <c r="AV350" s="15" t="s">
        <v>134</v>
      </c>
      <c r="AW350" s="15" t="s">
        <v>30</v>
      </c>
      <c r="AX350" s="15" t="s">
        <v>81</v>
      </c>
      <c r="AY350" s="233" t="s">
        <v>128</v>
      </c>
    </row>
    <row r="351" spans="1:65" s="12" customFormat="1" ht="25.9" customHeight="1">
      <c r="B351" s="171"/>
      <c r="C351" s="172"/>
      <c r="D351" s="173" t="s">
        <v>72</v>
      </c>
      <c r="E351" s="174" t="s">
        <v>87</v>
      </c>
      <c r="F351" s="174" t="s">
        <v>818</v>
      </c>
      <c r="G351" s="172"/>
      <c r="H351" s="172"/>
      <c r="I351" s="175"/>
      <c r="J351" s="176">
        <f>BK351</f>
        <v>0</v>
      </c>
      <c r="K351" s="172"/>
      <c r="L351" s="177"/>
      <c r="M351" s="178"/>
      <c r="N351" s="179"/>
      <c r="O351" s="179"/>
      <c r="P351" s="180">
        <f>SUM(P352:P361)</f>
        <v>0</v>
      </c>
      <c r="Q351" s="179"/>
      <c r="R351" s="180">
        <f>SUM(R352:R361)</f>
        <v>0</v>
      </c>
      <c r="S351" s="179"/>
      <c r="T351" s="181">
        <f>SUM(T352:T361)</f>
        <v>0</v>
      </c>
      <c r="AR351" s="182" t="s">
        <v>157</v>
      </c>
      <c r="AT351" s="183" t="s">
        <v>72</v>
      </c>
      <c r="AU351" s="183" t="s">
        <v>73</v>
      </c>
      <c r="AY351" s="182" t="s">
        <v>128</v>
      </c>
      <c r="BK351" s="184">
        <f>SUM(BK352:BK361)</f>
        <v>0</v>
      </c>
    </row>
    <row r="352" spans="1:65" s="2" customFormat="1" ht="24.2" customHeight="1">
      <c r="A352" s="34"/>
      <c r="B352" s="35"/>
      <c r="C352" s="187" t="s">
        <v>433</v>
      </c>
      <c r="D352" s="187" t="s">
        <v>130</v>
      </c>
      <c r="E352" s="188" t="s">
        <v>819</v>
      </c>
      <c r="F352" s="189" t="s">
        <v>820</v>
      </c>
      <c r="G352" s="190" t="s">
        <v>646</v>
      </c>
      <c r="H352" s="191">
        <v>0.42</v>
      </c>
      <c r="I352" s="192"/>
      <c r="J352" s="193">
        <f>ROUND(I352*H352,2)</f>
        <v>0</v>
      </c>
      <c r="K352" s="194"/>
      <c r="L352" s="39"/>
      <c r="M352" s="195" t="s">
        <v>1</v>
      </c>
      <c r="N352" s="196" t="s">
        <v>38</v>
      </c>
      <c r="O352" s="71"/>
      <c r="P352" s="197">
        <f>O352*H352</f>
        <v>0</v>
      </c>
      <c r="Q352" s="197">
        <v>0</v>
      </c>
      <c r="R352" s="197">
        <f>Q352*H352</f>
        <v>0</v>
      </c>
      <c r="S352" s="197">
        <v>0</v>
      </c>
      <c r="T352" s="19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99" t="s">
        <v>134</v>
      </c>
      <c r="AT352" s="199" t="s">
        <v>130</v>
      </c>
      <c r="AU352" s="199" t="s">
        <v>81</v>
      </c>
      <c r="AY352" s="17" t="s">
        <v>128</v>
      </c>
      <c r="BE352" s="200">
        <f>IF(N352="základní",J352,0)</f>
        <v>0</v>
      </c>
      <c r="BF352" s="200">
        <f>IF(N352="snížená",J352,0)</f>
        <v>0</v>
      </c>
      <c r="BG352" s="200">
        <f>IF(N352="zákl. přenesená",J352,0)</f>
        <v>0</v>
      </c>
      <c r="BH352" s="200">
        <f>IF(N352="sníž. přenesená",J352,0)</f>
        <v>0</v>
      </c>
      <c r="BI352" s="200">
        <f>IF(N352="nulová",J352,0)</f>
        <v>0</v>
      </c>
      <c r="BJ352" s="17" t="s">
        <v>81</v>
      </c>
      <c r="BK352" s="200">
        <f>ROUND(I352*H352,2)</f>
        <v>0</v>
      </c>
      <c r="BL352" s="17" t="s">
        <v>134</v>
      </c>
      <c r="BM352" s="199" t="s">
        <v>383</v>
      </c>
    </row>
    <row r="353" spans="1:65" s="13" customFormat="1" ht="11.25">
      <c r="B353" s="201"/>
      <c r="C353" s="202"/>
      <c r="D353" s="203" t="s">
        <v>135</v>
      </c>
      <c r="E353" s="204" t="s">
        <v>1</v>
      </c>
      <c r="F353" s="205" t="s">
        <v>821</v>
      </c>
      <c r="G353" s="202"/>
      <c r="H353" s="204" t="s">
        <v>1</v>
      </c>
      <c r="I353" s="206"/>
      <c r="J353" s="202"/>
      <c r="K353" s="202"/>
      <c r="L353" s="207"/>
      <c r="M353" s="208"/>
      <c r="N353" s="209"/>
      <c r="O353" s="209"/>
      <c r="P353" s="209"/>
      <c r="Q353" s="209"/>
      <c r="R353" s="209"/>
      <c r="S353" s="209"/>
      <c r="T353" s="210"/>
      <c r="AT353" s="211" t="s">
        <v>135</v>
      </c>
      <c r="AU353" s="211" t="s">
        <v>81</v>
      </c>
      <c r="AV353" s="13" t="s">
        <v>81</v>
      </c>
      <c r="AW353" s="13" t="s">
        <v>30</v>
      </c>
      <c r="AX353" s="13" t="s">
        <v>73</v>
      </c>
      <c r="AY353" s="211" t="s">
        <v>128</v>
      </c>
    </row>
    <row r="354" spans="1:65" s="14" customFormat="1" ht="11.25">
      <c r="B354" s="212"/>
      <c r="C354" s="213"/>
      <c r="D354" s="203" t="s">
        <v>135</v>
      </c>
      <c r="E354" s="214" t="s">
        <v>1</v>
      </c>
      <c r="F354" s="215" t="s">
        <v>822</v>
      </c>
      <c r="G354" s="213"/>
      <c r="H354" s="216">
        <v>0.21</v>
      </c>
      <c r="I354" s="217"/>
      <c r="J354" s="213"/>
      <c r="K354" s="213"/>
      <c r="L354" s="218"/>
      <c r="M354" s="219"/>
      <c r="N354" s="220"/>
      <c r="O354" s="220"/>
      <c r="P354" s="220"/>
      <c r="Q354" s="220"/>
      <c r="R354" s="220"/>
      <c r="S354" s="220"/>
      <c r="T354" s="221"/>
      <c r="AT354" s="222" t="s">
        <v>135</v>
      </c>
      <c r="AU354" s="222" t="s">
        <v>81</v>
      </c>
      <c r="AV354" s="14" t="s">
        <v>83</v>
      </c>
      <c r="AW354" s="14" t="s">
        <v>30</v>
      </c>
      <c r="AX354" s="14" t="s">
        <v>73</v>
      </c>
      <c r="AY354" s="222" t="s">
        <v>128</v>
      </c>
    </row>
    <row r="355" spans="1:65" s="13" customFormat="1" ht="11.25">
      <c r="B355" s="201"/>
      <c r="C355" s="202"/>
      <c r="D355" s="203" t="s">
        <v>135</v>
      </c>
      <c r="E355" s="204" t="s">
        <v>1</v>
      </c>
      <c r="F355" s="205" t="s">
        <v>635</v>
      </c>
      <c r="G355" s="202"/>
      <c r="H355" s="204" t="s">
        <v>1</v>
      </c>
      <c r="I355" s="206"/>
      <c r="J355" s="202"/>
      <c r="K355" s="202"/>
      <c r="L355" s="207"/>
      <c r="M355" s="208"/>
      <c r="N355" s="209"/>
      <c r="O355" s="209"/>
      <c r="P355" s="209"/>
      <c r="Q355" s="209"/>
      <c r="R355" s="209"/>
      <c r="S355" s="209"/>
      <c r="T355" s="210"/>
      <c r="AT355" s="211" t="s">
        <v>135</v>
      </c>
      <c r="AU355" s="211" t="s">
        <v>81</v>
      </c>
      <c r="AV355" s="13" t="s">
        <v>81</v>
      </c>
      <c r="AW355" s="13" t="s">
        <v>30</v>
      </c>
      <c r="AX355" s="13" t="s">
        <v>73</v>
      </c>
      <c r="AY355" s="211" t="s">
        <v>128</v>
      </c>
    </row>
    <row r="356" spans="1:65" s="14" customFormat="1" ht="11.25">
      <c r="B356" s="212"/>
      <c r="C356" s="213"/>
      <c r="D356" s="203" t="s">
        <v>135</v>
      </c>
      <c r="E356" s="214" t="s">
        <v>1</v>
      </c>
      <c r="F356" s="215" t="s">
        <v>822</v>
      </c>
      <c r="G356" s="213"/>
      <c r="H356" s="216">
        <v>0.21</v>
      </c>
      <c r="I356" s="217"/>
      <c r="J356" s="213"/>
      <c r="K356" s="213"/>
      <c r="L356" s="218"/>
      <c r="M356" s="219"/>
      <c r="N356" s="220"/>
      <c r="O356" s="220"/>
      <c r="P356" s="220"/>
      <c r="Q356" s="220"/>
      <c r="R356" s="220"/>
      <c r="S356" s="220"/>
      <c r="T356" s="221"/>
      <c r="AT356" s="222" t="s">
        <v>135</v>
      </c>
      <c r="AU356" s="222" t="s">
        <v>81</v>
      </c>
      <c r="AV356" s="14" t="s">
        <v>83</v>
      </c>
      <c r="AW356" s="14" t="s">
        <v>30</v>
      </c>
      <c r="AX356" s="14" t="s">
        <v>73</v>
      </c>
      <c r="AY356" s="222" t="s">
        <v>128</v>
      </c>
    </row>
    <row r="357" spans="1:65" s="15" customFormat="1" ht="11.25">
      <c r="B357" s="223"/>
      <c r="C357" s="224"/>
      <c r="D357" s="203" t="s">
        <v>135</v>
      </c>
      <c r="E357" s="225" t="s">
        <v>1</v>
      </c>
      <c r="F357" s="226" t="s">
        <v>138</v>
      </c>
      <c r="G357" s="224"/>
      <c r="H357" s="227">
        <v>0.42</v>
      </c>
      <c r="I357" s="228"/>
      <c r="J357" s="224"/>
      <c r="K357" s="224"/>
      <c r="L357" s="229"/>
      <c r="M357" s="230"/>
      <c r="N357" s="231"/>
      <c r="O357" s="231"/>
      <c r="P357" s="231"/>
      <c r="Q357" s="231"/>
      <c r="R357" s="231"/>
      <c r="S357" s="231"/>
      <c r="T357" s="232"/>
      <c r="AT357" s="233" t="s">
        <v>135</v>
      </c>
      <c r="AU357" s="233" t="s">
        <v>81</v>
      </c>
      <c r="AV357" s="15" t="s">
        <v>134</v>
      </c>
      <c r="AW357" s="15" t="s">
        <v>30</v>
      </c>
      <c r="AX357" s="15" t="s">
        <v>81</v>
      </c>
      <c r="AY357" s="233" t="s">
        <v>128</v>
      </c>
    </row>
    <row r="358" spans="1:65" s="2" customFormat="1" ht="24.2" customHeight="1">
      <c r="A358" s="34"/>
      <c r="B358" s="35"/>
      <c r="C358" s="187" t="s">
        <v>270</v>
      </c>
      <c r="D358" s="187" t="s">
        <v>130</v>
      </c>
      <c r="E358" s="188" t="s">
        <v>823</v>
      </c>
      <c r="F358" s="189" t="s">
        <v>824</v>
      </c>
      <c r="G358" s="190" t="s">
        <v>203</v>
      </c>
      <c r="H358" s="191">
        <v>105</v>
      </c>
      <c r="I358" s="192"/>
      <c r="J358" s="193">
        <f>ROUND(I358*H358,2)</f>
        <v>0</v>
      </c>
      <c r="K358" s="194"/>
      <c r="L358" s="39"/>
      <c r="M358" s="195" t="s">
        <v>1</v>
      </c>
      <c r="N358" s="196" t="s">
        <v>38</v>
      </c>
      <c r="O358" s="71"/>
      <c r="P358" s="197">
        <f>O358*H358</f>
        <v>0</v>
      </c>
      <c r="Q358" s="197">
        <v>0</v>
      </c>
      <c r="R358" s="197">
        <f>Q358*H358</f>
        <v>0</v>
      </c>
      <c r="S358" s="197">
        <v>0</v>
      </c>
      <c r="T358" s="198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9" t="s">
        <v>134</v>
      </c>
      <c r="AT358" s="199" t="s">
        <v>130</v>
      </c>
      <c r="AU358" s="199" t="s">
        <v>81</v>
      </c>
      <c r="AY358" s="17" t="s">
        <v>128</v>
      </c>
      <c r="BE358" s="200">
        <f>IF(N358="základní",J358,0)</f>
        <v>0</v>
      </c>
      <c r="BF358" s="200">
        <f>IF(N358="snížená",J358,0)</f>
        <v>0</v>
      </c>
      <c r="BG358" s="200">
        <f>IF(N358="zákl. přenesená",J358,0)</f>
        <v>0</v>
      </c>
      <c r="BH358" s="200">
        <f>IF(N358="sníž. přenesená",J358,0)</f>
        <v>0</v>
      </c>
      <c r="BI358" s="200">
        <f>IF(N358="nulová",J358,0)</f>
        <v>0</v>
      </c>
      <c r="BJ358" s="17" t="s">
        <v>81</v>
      </c>
      <c r="BK358" s="200">
        <f>ROUND(I358*H358,2)</f>
        <v>0</v>
      </c>
      <c r="BL358" s="17" t="s">
        <v>134</v>
      </c>
      <c r="BM358" s="199" t="s">
        <v>440</v>
      </c>
    </row>
    <row r="359" spans="1:65" s="13" customFormat="1" ht="11.25">
      <c r="B359" s="201"/>
      <c r="C359" s="202"/>
      <c r="D359" s="203" t="s">
        <v>135</v>
      </c>
      <c r="E359" s="204" t="s">
        <v>1</v>
      </c>
      <c r="F359" s="205" t="s">
        <v>825</v>
      </c>
      <c r="G359" s="202"/>
      <c r="H359" s="204" t="s">
        <v>1</v>
      </c>
      <c r="I359" s="206"/>
      <c r="J359" s="202"/>
      <c r="K359" s="202"/>
      <c r="L359" s="207"/>
      <c r="M359" s="208"/>
      <c r="N359" s="209"/>
      <c r="O359" s="209"/>
      <c r="P359" s="209"/>
      <c r="Q359" s="209"/>
      <c r="R359" s="209"/>
      <c r="S359" s="209"/>
      <c r="T359" s="210"/>
      <c r="AT359" s="211" t="s">
        <v>135</v>
      </c>
      <c r="AU359" s="211" t="s">
        <v>81</v>
      </c>
      <c r="AV359" s="13" t="s">
        <v>81</v>
      </c>
      <c r="AW359" s="13" t="s">
        <v>30</v>
      </c>
      <c r="AX359" s="13" t="s">
        <v>73</v>
      </c>
      <c r="AY359" s="211" t="s">
        <v>128</v>
      </c>
    </row>
    <row r="360" spans="1:65" s="14" customFormat="1" ht="11.25">
      <c r="B360" s="212"/>
      <c r="C360" s="213"/>
      <c r="D360" s="203" t="s">
        <v>135</v>
      </c>
      <c r="E360" s="214" t="s">
        <v>1</v>
      </c>
      <c r="F360" s="215" t="s">
        <v>608</v>
      </c>
      <c r="G360" s="213"/>
      <c r="H360" s="216">
        <v>105</v>
      </c>
      <c r="I360" s="217"/>
      <c r="J360" s="213"/>
      <c r="K360" s="213"/>
      <c r="L360" s="218"/>
      <c r="M360" s="219"/>
      <c r="N360" s="220"/>
      <c r="O360" s="220"/>
      <c r="P360" s="220"/>
      <c r="Q360" s="220"/>
      <c r="R360" s="220"/>
      <c r="S360" s="220"/>
      <c r="T360" s="221"/>
      <c r="AT360" s="222" t="s">
        <v>135</v>
      </c>
      <c r="AU360" s="222" t="s">
        <v>81</v>
      </c>
      <c r="AV360" s="14" t="s">
        <v>83</v>
      </c>
      <c r="AW360" s="14" t="s">
        <v>30</v>
      </c>
      <c r="AX360" s="14" t="s">
        <v>73</v>
      </c>
      <c r="AY360" s="222" t="s">
        <v>128</v>
      </c>
    </row>
    <row r="361" spans="1:65" s="15" customFormat="1" ht="11.25">
      <c r="B361" s="223"/>
      <c r="C361" s="224"/>
      <c r="D361" s="203" t="s">
        <v>135</v>
      </c>
      <c r="E361" s="225" t="s">
        <v>1</v>
      </c>
      <c r="F361" s="226" t="s">
        <v>138</v>
      </c>
      <c r="G361" s="224"/>
      <c r="H361" s="227">
        <v>105</v>
      </c>
      <c r="I361" s="228"/>
      <c r="J361" s="224"/>
      <c r="K361" s="224"/>
      <c r="L361" s="229"/>
      <c r="M361" s="248"/>
      <c r="N361" s="249"/>
      <c r="O361" s="249"/>
      <c r="P361" s="249"/>
      <c r="Q361" s="249"/>
      <c r="R361" s="249"/>
      <c r="S361" s="249"/>
      <c r="T361" s="250"/>
      <c r="AT361" s="233" t="s">
        <v>135</v>
      </c>
      <c r="AU361" s="233" t="s">
        <v>81</v>
      </c>
      <c r="AV361" s="15" t="s">
        <v>134</v>
      </c>
      <c r="AW361" s="15" t="s">
        <v>30</v>
      </c>
      <c r="AX361" s="15" t="s">
        <v>81</v>
      </c>
      <c r="AY361" s="233" t="s">
        <v>128</v>
      </c>
    </row>
    <row r="362" spans="1:65" s="2" customFormat="1" ht="6.95" customHeight="1">
      <c r="A362" s="34"/>
      <c r="B362" s="54"/>
      <c r="C362" s="55"/>
      <c r="D362" s="55"/>
      <c r="E362" s="55"/>
      <c r="F362" s="55"/>
      <c r="G362" s="55"/>
      <c r="H362" s="55"/>
      <c r="I362" s="55"/>
      <c r="J362" s="55"/>
      <c r="K362" s="55"/>
      <c r="L362" s="39"/>
      <c r="M362" s="34"/>
      <c r="O362" s="34"/>
      <c r="P362" s="34"/>
      <c r="Q362" s="34"/>
      <c r="R362" s="34"/>
      <c r="S362" s="34"/>
      <c r="T362" s="34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</row>
  </sheetData>
  <sheetProtection algorithmName="SHA-512" hashValue="1erDkChQfxu6NAhEcE+2hig0G/q/lE9opm7cD8SNHjZs/pZxJAL6SbUdX0vbyTg/gv+/2rkaGF6SPCeUlpYDbQ==" saltValue="srvi4EcD2QwRMMnGPNFYIgGe7oF3a7GOYbd0DTQ9Q3pPQVkwsyLM9OlYN5CFp7ozO65XtwbMRbgaeSGITSEP3g==" spinCount="100000" sheet="1" objects="1" scenarios="1" formatColumns="0" formatRows="0" autoFilter="0"/>
  <autoFilter ref="C125:K361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89</v>
      </c>
    </row>
    <row r="3" spans="1:46" s="1" customFormat="1" ht="6.95" hidden="1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hidden="1" customHeight="1">
      <c r="B4" s="20"/>
      <c r="D4" s="110" t="s">
        <v>90</v>
      </c>
      <c r="L4" s="20"/>
      <c r="M4" s="111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2" t="s">
        <v>16</v>
      </c>
      <c r="L6" s="20"/>
    </row>
    <row r="7" spans="1:46" s="1" customFormat="1" ht="16.5" hidden="1" customHeight="1">
      <c r="B7" s="20"/>
      <c r="E7" s="292" t="str">
        <f>'Rekapitulace stavby'!K6</f>
        <v>Oprava mostu v km 20,624 na trati Hlubočky - Domašov</v>
      </c>
      <c r="F7" s="293"/>
      <c r="G7" s="293"/>
      <c r="H7" s="293"/>
      <c r="L7" s="20"/>
    </row>
    <row r="8" spans="1:46" s="2" customFormat="1" ht="12" hidden="1" customHeight="1">
      <c r="A8" s="34"/>
      <c r="B8" s="39"/>
      <c r="C8" s="34"/>
      <c r="D8" s="112" t="s">
        <v>91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94" t="s">
        <v>826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2" t="s">
        <v>20</v>
      </c>
      <c r="E12" s="34"/>
      <c r="F12" s="113" t="s">
        <v>25</v>
      </c>
      <c r="G12" s="34"/>
      <c r="H12" s="34"/>
      <c r="I12" s="112" t="s">
        <v>22</v>
      </c>
      <c r="J12" s="11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2" t="s">
        <v>37</v>
      </c>
      <c r="E33" s="112" t="s">
        <v>38</v>
      </c>
      <c r="F33" s="123">
        <f>ROUND((SUM(BE121:BE135)),  2)</f>
        <v>0</v>
      </c>
      <c r="G33" s="34"/>
      <c r="H33" s="34"/>
      <c r="I33" s="124">
        <v>0.21</v>
      </c>
      <c r="J33" s="123">
        <f>ROUND(((SUM(BE121:BE135))*I33),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2" t="s">
        <v>39</v>
      </c>
      <c r="F34" s="123">
        <f>ROUND((SUM(BF121:BF135)),  2)</f>
        <v>0</v>
      </c>
      <c r="G34" s="34"/>
      <c r="H34" s="34"/>
      <c r="I34" s="124">
        <v>0.15</v>
      </c>
      <c r="J34" s="123">
        <f>ROUND(((SUM(BF121:BF135))*I34),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ROUND((SUM(BG121:BG135)),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ROUND((SUM(BH121:BH135)),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ROUND((SUM(BI121:BI135)),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Oprava mostu v km 20,624 na trati Hlubočky - Domašov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0" t="str">
        <f>E9</f>
        <v>VRN - Vedlejší rozpočtové...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94</v>
      </c>
      <c r="D94" s="144"/>
      <c r="E94" s="144"/>
      <c r="F94" s="144"/>
      <c r="G94" s="144"/>
      <c r="H94" s="144"/>
      <c r="I94" s="144"/>
      <c r="J94" s="145" t="s">
        <v>95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96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97</v>
      </c>
    </row>
    <row r="97" spans="1:31" s="9" customFormat="1" ht="24.95" customHeight="1">
      <c r="B97" s="147"/>
      <c r="C97" s="148"/>
      <c r="D97" s="149" t="s">
        <v>621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827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828</v>
      </c>
      <c r="E99" s="156"/>
      <c r="F99" s="156"/>
      <c r="G99" s="156"/>
      <c r="H99" s="156"/>
      <c r="I99" s="156"/>
      <c r="J99" s="157">
        <f>J126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829</v>
      </c>
      <c r="E100" s="156"/>
      <c r="F100" s="156"/>
      <c r="G100" s="156"/>
      <c r="H100" s="156"/>
      <c r="I100" s="156"/>
      <c r="J100" s="157">
        <f>J128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830</v>
      </c>
      <c r="E101" s="156"/>
      <c r="F101" s="156"/>
      <c r="G101" s="156"/>
      <c r="H101" s="156"/>
      <c r="I101" s="156"/>
      <c r="J101" s="157">
        <f>J131</f>
        <v>0</v>
      </c>
      <c r="K101" s="154"/>
      <c r="L101" s="15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113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99" t="str">
        <f>E7</f>
        <v>Oprava mostu v km 20,624 na trati Hlubočky - Domašov</v>
      </c>
      <c r="F111" s="300"/>
      <c r="G111" s="300"/>
      <c r="H111" s="300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91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70" t="str">
        <f>E9</f>
        <v>VRN - Vedlejší rozpočtové...</v>
      </c>
      <c r="F113" s="301"/>
      <c r="G113" s="301"/>
      <c r="H113" s="301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29" t="s">
        <v>22</v>
      </c>
      <c r="J115" s="66">
        <f>IF(J12="","",J12)</f>
        <v>0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23</v>
      </c>
      <c r="D117" s="36"/>
      <c r="E117" s="36"/>
      <c r="F117" s="27" t="str">
        <f>E15</f>
        <v xml:space="preserve"> </v>
      </c>
      <c r="G117" s="36"/>
      <c r="H117" s="36"/>
      <c r="I117" s="29" t="s">
        <v>29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27</v>
      </c>
      <c r="D118" s="36"/>
      <c r="E118" s="36"/>
      <c r="F118" s="27" t="str">
        <f>IF(E18="","",E18)</f>
        <v>Vyplň údaj</v>
      </c>
      <c r="G118" s="36"/>
      <c r="H118" s="36"/>
      <c r="I118" s="29" t="s">
        <v>31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114</v>
      </c>
      <c r="D120" s="162" t="s">
        <v>58</v>
      </c>
      <c r="E120" s="162" t="s">
        <v>54</v>
      </c>
      <c r="F120" s="162" t="s">
        <v>55</v>
      </c>
      <c r="G120" s="162" t="s">
        <v>115</v>
      </c>
      <c r="H120" s="162" t="s">
        <v>116</v>
      </c>
      <c r="I120" s="162" t="s">
        <v>117</v>
      </c>
      <c r="J120" s="163" t="s">
        <v>95</v>
      </c>
      <c r="K120" s="164" t="s">
        <v>118</v>
      </c>
      <c r="L120" s="165"/>
      <c r="M120" s="75" t="s">
        <v>1</v>
      </c>
      <c r="N120" s="76" t="s">
        <v>37</v>
      </c>
      <c r="O120" s="76" t="s">
        <v>119</v>
      </c>
      <c r="P120" s="76" t="s">
        <v>120</v>
      </c>
      <c r="Q120" s="76" t="s">
        <v>121</v>
      </c>
      <c r="R120" s="76" t="s">
        <v>122</v>
      </c>
      <c r="S120" s="76" t="s">
        <v>123</v>
      </c>
      <c r="T120" s="77" t="s">
        <v>124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125</v>
      </c>
      <c r="D121" s="36"/>
      <c r="E121" s="36"/>
      <c r="F121" s="36"/>
      <c r="G121" s="36"/>
      <c r="H121" s="36"/>
      <c r="I121" s="36"/>
      <c r="J121" s="166">
        <f>BK121</f>
        <v>0</v>
      </c>
      <c r="K121" s="36"/>
      <c r="L121" s="39"/>
      <c r="M121" s="78"/>
      <c r="N121" s="167"/>
      <c r="O121" s="79"/>
      <c r="P121" s="168">
        <f>P122</f>
        <v>0</v>
      </c>
      <c r="Q121" s="79"/>
      <c r="R121" s="168">
        <f>R122</f>
        <v>0</v>
      </c>
      <c r="S121" s="79"/>
      <c r="T121" s="169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72</v>
      </c>
      <c r="AU121" s="17" t="s">
        <v>97</v>
      </c>
      <c r="BK121" s="170">
        <f>BK122</f>
        <v>0</v>
      </c>
    </row>
    <row r="122" spans="1:65" s="12" customFormat="1" ht="25.9" customHeight="1">
      <c r="B122" s="171"/>
      <c r="C122" s="172"/>
      <c r="D122" s="173" t="s">
        <v>72</v>
      </c>
      <c r="E122" s="174" t="s">
        <v>87</v>
      </c>
      <c r="F122" s="174" t="s">
        <v>818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P123+P126+P128+P131</f>
        <v>0</v>
      </c>
      <c r="Q122" s="179"/>
      <c r="R122" s="180">
        <f>R123+R126+R128+R131</f>
        <v>0</v>
      </c>
      <c r="S122" s="179"/>
      <c r="T122" s="181">
        <f>T123+T126+T128+T131</f>
        <v>0</v>
      </c>
      <c r="AR122" s="182" t="s">
        <v>157</v>
      </c>
      <c r="AT122" s="183" t="s">
        <v>72</v>
      </c>
      <c r="AU122" s="183" t="s">
        <v>73</v>
      </c>
      <c r="AY122" s="182" t="s">
        <v>128</v>
      </c>
      <c r="BK122" s="184">
        <f>BK123+BK126+BK128+BK131</f>
        <v>0</v>
      </c>
    </row>
    <row r="123" spans="1:65" s="12" customFormat="1" ht="22.9" customHeight="1">
      <c r="B123" s="171"/>
      <c r="C123" s="172"/>
      <c r="D123" s="173" t="s">
        <v>72</v>
      </c>
      <c r="E123" s="185" t="s">
        <v>831</v>
      </c>
      <c r="F123" s="185" t="s">
        <v>832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SUM(P124:P125)</f>
        <v>0</v>
      </c>
      <c r="Q123" s="179"/>
      <c r="R123" s="180">
        <f>SUM(R124:R125)</f>
        <v>0</v>
      </c>
      <c r="S123" s="179"/>
      <c r="T123" s="181">
        <f>SUM(T124:T125)</f>
        <v>0</v>
      </c>
      <c r="AR123" s="182" t="s">
        <v>157</v>
      </c>
      <c r="AT123" s="183" t="s">
        <v>72</v>
      </c>
      <c r="AU123" s="183" t="s">
        <v>81</v>
      </c>
      <c r="AY123" s="182" t="s">
        <v>128</v>
      </c>
      <c r="BK123" s="184">
        <f>SUM(BK124:BK125)</f>
        <v>0</v>
      </c>
    </row>
    <row r="124" spans="1:65" s="2" customFormat="1" ht="14.45" customHeight="1">
      <c r="A124" s="34"/>
      <c r="B124" s="35"/>
      <c r="C124" s="187" t="s">
        <v>81</v>
      </c>
      <c r="D124" s="187" t="s">
        <v>130</v>
      </c>
      <c r="E124" s="188" t="s">
        <v>833</v>
      </c>
      <c r="F124" s="189" t="s">
        <v>832</v>
      </c>
      <c r="G124" s="190" t="s">
        <v>834</v>
      </c>
      <c r="H124" s="191">
        <v>1</v>
      </c>
      <c r="I124" s="192"/>
      <c r="J124" s="193">
        <f>ROUND(I124*H124,2)</f>
        <v>0</v>
      </c>
      <c r="K124" s="194"/>
      <c r="L124" s="39"/>
      <c r="M124" s="195" t="s">
        <v>1</v>
      </c>
      <c r="N124" s="196" t="s">
        <v>38</v>
      </c>
      <c r="O124" s="71"/>
      <c r="P124" s="197">
        <f>O124*H124</f>
        <v>0</v>
      </c>
      <c r="Q124" s="197">
        <v>0</v>
      </c>
      <c r="R124" s="197">
        <f>Q124*H124</f>
        <v>0</v>
      </c>
      <c r="S124" s="197">
        <v>0</v>
      </c>
      <c r="T124" s="19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9" t="s">
        <v>134</v>
      </c>
      <c r="AT124" s="199" t="s">
        <v>130</v>
      </c>
      <c r="AU124" s="199" t="s">
        <v>83</v>
      </c>
      <c r="AY124" s="17" t="s">
        <v>128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17" t="s">
        <v>81</v>
      </c>
      <c r="BK124" s="200">
        <f>ROUND(I124*H124,2)</f>
        <v>0</v>
      </c>
      <c r="BL124" s="17" t="s">
        <v>134</v>
      </c>
      <c r="BM124" s="199" t="s">
        <v>83</v>
      </c>
    </row>
    <row r="125" spans="1:65" s="14" customFormat="1" ht="11.25">
      <c r="B125" s="212"/>
      <c r="C125" s="213"/>
      <c r="D125" s="203" t="s">
        <v>135</v>
      </c>
      <c r="E125" s="214" t="s">
        <v>1</v>
      </c>
      <c r="F125" s="215" t="s">
        <v>835</v>
      </c>
      <c r="G125" s="213"/>
      <c r="H125" s="216">
        <v>1</v>
      </c>
      <c r="I125" s="217"/>
      <c r="J125" s="213"/>
      <c r="K125" s="213"/>
      <c r="L125" s="218"/>
      <c r="M125" s="219"/>
      <c r="N125" s="220"/>
      <c r="O125" s="220"/>
      <c r="P125" s="220"/>
      <c r="Q125" s="220"/>
      <c r="R125" s="220"/>
      <c r="S125" s="220"/>
      <c r="T125" s="221"/>
      <c r="AT125" s="222" t="s">
        <v>135</v>
      </c>
      <c r="AU125" s="222" t="s">
        <v>83</v>
      </c>
      <c r="AV125" s="14" t="s">
        <v>83</v>
      </c>
      <c r="AW125" s="14" t="s">
        <v>30</v>
      </c>
      <c r="AX125" s="14" t="s">
        <v>81</v>
      </c>
      <c r="AY125" s="222" t="s">
        <v>128</v>
      </c>
    </row>
    <row r="126" spans="1:65" s="12" customFormat="1" ht="22.9" customHeight="1">
      <c r="B126" s="171"/>
      <c r="C126" s="172"/>
      <c r="D126" s="173" t="s">
        <v>72</v>
      </c>
      <c r="E126" s="185" t="s">
        <v>836</v>
      </c>
      <c r="F126" s="185" t="s">
        <v>837</v>
      </c>
      <c r="G126" s="172"/>
      <c r="H126" s="172"/>
      <c r="I126" s="175"/>
      <c r="J126" s="186">
        <f>BK126</f>
        <v>0</v>
      </c>
      <c r="K126" s="172"/>
      <c r="L126" s="177"/>
      <c r="M126" s="178"/>
      <c r="N126" s="179"/>
      <c r="O126" s="179"/>
      <c r="P126" s="180">
        <f>P127</f>
        <v>0</v>
      </c>
      <c r="Q126" s="179"/>
      <c r="R126" s="180">
        <f>R127</f>
        <v>0</v>
      </c>
      <c r="S126" s="179"/>
      <c r="T126" s="181">
        <f>T127</f>
        <v>0</v>
      </c>
      <c r="AR126" s="182" t="s">
        <v>157</v>
      </c>
      <c r="AT126" s="183" t="s">
        <v>72</v>
      </c>
      <c r="AU126" s="183" t="s">
        <v>81</v>
      </c>
      <c r="AY126" s="182" t="s">
        <v>128</v>
      </c>
      <c r="BK126" s="184">
        <f>BK127</f>
        <v>0</v>
      </c>
    </row>
    <row r="127" spans="1:65" s="2" customFormat="1" ht="14.45" customHeight="1">
      <c r="A127" s="34"/>
      <c r="B127" s="35"/>
      <c r="C127" s="187" t="s">
        <v>134</v>
      </c>
      <c r="D127" s="187" t="s">
        <v>130</v>
      </c>
      <c r="E127" s="188" t="s">
        <v>838</v>
      </c>
      <c r="F127" s="189" t="s">
        <v>837</v>
      </c>
      <c r="G127" s="190" t="s">
        <v>834</v>
      </c>
      <c r="H127" s="191">
        <v>1</v>
      </c>
      <c r="I127" s="192"/>
      <c r="J127" s="193">
        <f>ROUND(I127*H127,2)</f>
        <v>0</v>
      </c>
      <c r="K127" s="194"/>
      <c r="L127" s="39"/>
      <c r="M127" s="195" t="s">
        <v>1</v>
      </c>
      <c r="N127" s="196" t="s">
        <v>38</v>
      </c>
      <c r="O127" s="71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134</v>
      </c>
      <c r="AT127" s="199" t="s">
        <v>130</v>
      </c>
      <c r="AU127" s="199" t="s">
        <v>83</v>
      </c>
      <c r="AY127" s="17" t="s">
        <v>128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7" t="s">
        <v>81</v>
      </c>
      <c r="BK127" s="200">
        <f>ROUND(I127*H127,2)</f>
        <v>0</v>
      </c>
      <c r="BL127" s="17" t="s">
        <v>134</v>
      </c>
      <c r="BM127" s="199" t="s">
        <v>152</v>
      </c>
    </row>
    <row r="128" spans="1:65" s="12" customFormat="1" ht="22.9" customHeight="1">
      <c r="B128" s="171"/>
      <c r="C128" s="172"/>
      <c r="D128" s="173" t="s">
        <v>72</v>
      </c>
      <c r="E128" s="185" t="s">
        <v>839</v>
      </c>
      <c r="F128" s="185" t="s">
        <v>840</v>
      </c>
      <c r="G128" s="172"/>
      <c r="H128" s="172"/>
      <c r="I128" s="175"/>
      <c r="J128" s="186">
        <f>BK128</f>
        <v>0</v>
      </c>
      <c r="K128" s="172"/>
      <c r="L128" s="177"/>
      <c r="M128" s="178"/>
      <c r="N128" s="179"/>
      <c r="O128" s="179"/>
      <c r="P128" s="180">
        <f>SUM(P129:P130)</f>
        <v>0</v>
      </c>
      <c r="Q128" s="179"/>
      <c r="R128" s="180">
        <f>SUM(R129:R130)</f>
        <v>0</v>
      </c>
      <c r="S128" s="179"/>
      <c r="T128" s="181">
        <f>SUM(T129:T130)</f>
        <v>0</v>
      </c>
      <c r="AR128" s="182" t="s">
        <v>157</v>
      </c>
      <c r="AT128" s="183" t="s">
        <v>72</v>
      </c>
      <c r="AU128" s="183" t="s">
        <v>81</v>
      </c>
      <c r="AY128" s="182" t="s">
        <v>128</v>
      </c>
      <c r="BK128" s="184">
        <f>SUM(BK129:BK130)</f>
        <v>0</v>
      </c>
    </row>
    <row r="129" spans="1:65" s="2" customFormat="1" ht="14.45" customHeight="1">
      <c r="A129" s="34"/>
      <c r="B129" s="35"/>
      <c r="C129" s="187" t="s">
        <v>167</v>
      </c>
      <c r="D129" s="187" t="s">
        <v>130</v>
      </c>
      <c r="E129" s="188" t="s">
        <v>841</v>
      </c>
      <c r="F129" s="189" t="s">
        <v>840</v>
      </c>
      <c r="G129" s="190" t="s">
        <v>834</v>
      </c>
      <c r="H129" s="191">
        <v>1</v>
      </c>
      <c r="I129" s="192"/>
      <c r="J129" s="193">
        <f>ROUND(I129*H129,2)</f>
        <v>0</v>
      </c>
      <c r="K129" s="194"/>
      <c r="L129" s="39"/>
      <c r="M129" s="195" t="s">
        <v>1</v>
      </c>
      <c r="N129" s="196" t="s">
        <v>38</v>
      </c>
      <c r="O129" s="71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9" t="s">
        <v>134</v>
      </c>
      <c r="AT129" s="199" t="s">
        <v>130</v>
      </c>
      <c r="AU129" s="199" t="s">
        <v>83</v>
      </c>
      <c r="AY129" s="17" t="s">
        <v>128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7" t="s">
        <v>81</v>
      </c>
      <c r="BK129" s="200">
        <f>ROUND(I129*H129,2)</f>
        <v>0</v>
      </c>
      <c r="BL129" s="17" t="s">
        <v>134</v>
      </c>
      <c r="BM129" s="199" t="s">
        <v>170</v>
      </c>
    </row>
    <row r="130" spans="1:65" s="14" customFormat="1" ht="33.75">
      <c r="B130" s="212"/>
      <c r="C130" s="213"/>
      <c r="D130" s="203" t="s">
        <v>135</v>
      </c>
      <c r="E130" s="214" t="s">
        <v>1</v>
      </c>
      <c r="F130" s="215" t="s">
        <v>842</v>
      </c>
      <c r="G130" s="213"/>
      <c r="H130" s="216">
        <v>1</v>
      </c>
      <c r="I130" s="217"/>
      <c r="J130" s="213"/>
      <c r="K130" s="213"/>
      <c r="L130" s="218"/>
      <c r="M130" s="219"/>
      <c r="N130" s="220"/>
      <c r="O130" s="220"/>
      <c r="P130" s="220"/>
      <c r="Q130" s="220"/>
      <c r="R130" s="220"/>
      <c r="S130" s="220"/>
      <c r="T130" s="221"/>
      <c r="AT130" s="222" t="s">
        <v>135</v>
      </c>
      <c r="AU130" s="222" t="s">
        <v>83</v>
      </c>
      <c r="AV130" s="14" t="s">
        <v>83</v>
      </c>
      <c r="AW130" s="14" t="s">
        <v>30</v>
      </c>
      <c r="AX130" s="14" t="s">
        <v>81</v>
      </c>
      <c r="AY130" s="222" t="s">
        <v>128</v>
      </c>
    </row>
    <row r="131" spans="1:65" s="12" customFormat="1" ht="22.9" customHeight="1">
      <c r="B131" s="171"/>
      <c r="C131" s="172"/>
      <c r="D131" s="173" t="s">
        <v>72</v>
      </c>
      <c r="E131" s="185" t="s">
        <v>843</v>
      </c>
      <c r="F131" s="185" t="s">
        <v>844</v>
      </c>
      <c r="G131" s="172"/>
      <c r="H131" s="172"/>
      <c r="I131" s="175"/>
      <c r="J131" s="186">
        <f>BK131</f>
        <v>0</v>
      </c>
      <c r="K131" s="172"/>
      <c r="L131" s="177"/>
      <c r="M131" s="178"/>
      <c r="N131" s="179"/>
      <c r="O131" s="179"/>
      <c r="P131" s="180">
        <f>SUM(P132:P135)</f>
        <v>0</v>
      </c>
      <c r="Q131" s="179"/>
      <c r="R131" s="180">
        <f>SUM(R132:R135)</f>
        <v>0</v>
      </c>
      <c r="S131" s="179"/>
      <c r="T131" s="181">
        <f>SUM(T132:T135)</f>
        <v>0</v>
      </c>
      <c r="AR131" s="182" t="s">
        <v>157</v>
      </c>
      <c r="AT131" s="183" t="s">
        <v>72</v>
      </c>
      <c r="AU131" s="183" t="s">
        <v>81</v>
      </c>
      <c r="AY131" s="182" t="s">
        <v>128</v>
      </c>
      <c r="BK131" s="184">
        <f>SUM(BK132:BK135)</f>
        <v>0</v>
      </c>
    </row>
    <row r="132" spans="1:65" s="2" customFormat="1" ht="14.45" customHeight="1">
      <c r="A132" s="34"/>
      <c r="B132" s="35"/>
      <c r="C132" s="187" t="s">
        <v>152</v>
      </c>
      <c r="D132" s="187" t="s">
        <v>130</v>
      </c>
      <c r="E132" s="188" t="s">
        <v>845</v>
      </c>
      <c r="F132" s="189" t="s">
        <v>846</v>
      </c>
      <c r="G132" s="190" t="s">
        <v>834</v>
      </c>
      <c r="H132" s="191">
        <v>1</v>
      </c>
      <c r="I132" s="192"/>
      <c r="J132" s="193">
        <f>ROUND(I132*H132,2)</f>
        <v>0</v>
      </c>
      <c r="K132" s="194"/>
      <c r="L132" s="39"/>
      <c r="M132" s="195" t="s">
        <v>1</v>
      </c>
      <c r="N132" s="196" t="s">
        <v>38</v>
      </c>
      <c r="O132" s="71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134</v>
      </c>
      <c r="AT132" s="199" t="s">
        <v>130</v>
      </c>
      <c r="AU132" s="199" t="s">
        <v>83</v>
      </c>
      <c r="AY132" s="17" t="s">
        <v>128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7" t="s">
        <v>81</v>
      </c>
      <c r="BK132" s="200">
        <f>ROUND(I132*H132,2)</f>
        <v>0</v>
      </c>
      <c r="BL132" s="17" t="s">
        <v>134</v>
      </c>
      <c r="BM132" s="199" t="s">
        <v>174</v>
      </c>
    </row>
    <row r="133" spans="1:65" s="13" customFormat="1" ht="11.25">
      <c r="B133" s="201"/>
      <c r="C133" s="202"/>
      <c r="D133" s="203" t="s">
        <v>135</v>
      </c>
      <c r="E133" s="204" t="s">
        <v>1</v>
      </c>
      <c r="F133" s="205" t="s">
        <v>847</v>
      </c>
      <c r="G133" s="202"/>
      <c r="H133" s="204" t="s">
        <v>1</v>
      </c>
      <c r="I133" s="206"/>
      <c r="J133" s="202"/>
      <c r="K133" s="202"/>
      <c r="L133" s="207"/>
      <c r="M133" s="208"/>
      <c r="N133" s="209"/>
      <c r="O133" s="209"/>
      <c r="P133" s="209"/>
      <c r="Q133" s="209"/>
      <c r="R133" s="209"/>
      <c r="S133" s="209"/>
      <c r="T133" s="210"/>
      <c r="AT133" s="211" t="s">
        <v>135</v>
      </c>
      <c r="AU133" s="211" t="s">
        <v>83</v>
      </c>
      <c r="AV133" s="13" t="s">
        <v>81</v>
      </c>
      <c r="AW133" s="13" t="s">
        <v>30</v>
      </c>
      <c r="AX133" s="13" t="s">
        <v>73</v>
      </c>
      <c r="AY133" s="211" t="s">
        <v>128</v>
      </c>
    </row>
    <row r="134" spans="1:65" s="14" customFormat="1" ht="11.25">
      <c r="B134" s="212"/>
      <c r="C134" s="213"/>
      <c r="D134" s="203" t="s">
        <v>135</v>
      </c>
      <c r="E134" s="214" t="s">
        <v>1</v>
      </c>
      <c r="F134" s="215" t="s">
        <v>848</v>
      </c>
      <c r="G134" s="213"/>
      <c r="H134" s="216">
        <v>1</v>
      </c>
      <c r="I134" s="217"/>
      <c r="J134" s="213"/>
      <c r="K134" s="213"/>
      <c r="L134" s="218"/>
      <c r="M134" s="219"/>
      <c r="N134" s="220"/>
      <c r="O134" s="220"/>
      <c r="P134" s="220"/>
      <c r="Q134" s="220"/>
      <c r="R134" s="220"/>
      <c r="S134" s="220"/>
      <c r="T134" s="221"/>
      <c r="AT134" s="222" t="s">
        <v>135</v>
      </c>
      <c r="AU134" s="222" t="s">
        <v>83</v>
      </c>
      <c r="AV134" s="14" t="s">
        <v>83</v>
      </c>
      <c r="AW134" s="14" t="s">
        <v>30</v>
      </c>
      <c r="AX134" s="14" t="s">
        <v>73</v>
      </c>
      <c r="AY134" s="222" t="s">
        <v>128</v>
      </c>
    </row>
    <row r="135" spans="1:65" s="15" customFormat="1" ht="11.25">
      <c r="B135" s="223"/>
      <c r="C135" s="224"/>
      <c r="D135" s="203" t="s">
        <v>135</v>
      </c>
      <c r="E135" s="225" t="s">
        <v>1</v>
      </c>
      <c r="F135" s="226" t="s">
        <v>138</v>
      </c>
      <c r="G135" s="224"/>
      <c r="H135" s="227">
        <v>1</v>
      </c>
      <c r="I135" s="228"/>
      <c r="J135" s="224"/>
      <c r="K135" s="224"/>
      <c r="L135" s="229"/>
      <c r="M135" s="248"/>
      <c r="N135" s="249"/>
      <c r="O135" s="249"/>
      <c r="P135" s="249"/>
      <c r="Q135" s="249"/>
      <c r="R135" s="249"/>
      <c r="S135" s="249"/>
      <c r="T135" s="250"/>
      <c r="AT135" s="233" t="s">
        <v>135</v>
      </c>
      <c r="AU135" s="233" t="s">
        <v>83</v>
      </c>
      <c r="AV135" s="15" t="s">
        <v>134</v>
      </c>
      <c r="AW135" s="15" t="s">
        <v>30</v>
      </c>
      <c r="AX135" s="15" t="s">
        <v>81</v>
      </c>
      <c r="AY135" s="233" t="s">
        <v>128</v>
      </c>
    </row>
    <row r="136" spans="1:65" s="2" customFormat="1" ht="6.95" customHeight="1">
      <c r="A136" s="34"/>
      <c r="B136" s="54"/>
      <c r="C136" s="55"/>
      <c r="D136" s="55"/>
      <c r="E136" s="55"/>
      <c r="F136" s="55"/>
      <c r="G136" s="55"/>
      <c r="H136" s="55"/>
      <c r="I136" s="55"/>
      <c r="J136" s="55"/>
      <c r="K136" s="55"/>
      <c r="L136" s="39"/>
      <c r="M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</sheetData>
  <sheetProtection algorithmName="SHA-512" hashValue="SmZ/pdm3k5pJEk0jRZG2Mrqedx8zSAGCKlKs/cx3YkZf8x8nO5EO+66vHonwQofJioXSUupit5DbQJzoafKeGg==" saltValue="wgGv+BJvK0AeUNPnHL9zvlOFqWIJ6aT7cXaKOvSrFBr7A6vXfeF/M6h8rKrPQcjpDs6BOVR29exlMuKP4zapEw==" spinCount="100000" sheet="1" objects="1" scenarios="1" formatColumns="0" formatRows="0" autoFilter="0"/>
  <autoFilter ref="C120:K135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Most v km 20,624</vt:lpstr>
      <vt:lpstr>SO 02 - Úprava železniční...</vt:lpstr>
      <vt:lpstr>VRN - Vedlejší rozpočtové...</vt:lpstr>
      <vt:lpstr>'Rekapitulace stavby'!Názvy_tisku</vt:lpstr>
      <vt:lpstr>'SO 01 - Most v km 20,624'!Názvy_tisku</vt:lpstr>
      <vt:lpstr>'SO 02 - Úprava železniční...'!Názvy_tisku</vt:lpstr>
      <vt:lpstr>'VRN - Vedlejší rozpočtové...'!Názvy_tisku</vt:lpstr>
      <vt:lpstr>'Rekapitulace stavby'!Oblast_tisku</vt:lpstr>
      <vt:lpstr>'SO 01 - Most v km 20,624'!Oblast_tisku</vt:lpstr>
      <vt:lpstr>'SO 02 - Úprava železniční...'!Oblast_tisku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Kubelka Jan, Ing.</dc:creator>
  <cp:lastModifiedBy>Duda Vlastimil, Ing.</cp:lastModifiedBy>
  <dcterms:created xsi:type="dcterms:W3CDTF">2020-08-27T13:09:21Z</dcterms:created>
  <dcterms:modified xsi:type="dcterms:W3CDTF">2020-09-08T12:00:01Z</dcterms:modified>
</cp:coreProperties>
</file>