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AppData\Local\Microsoft\Windows\INetCache\Content.Outlook\207G8F9Z\"/>
    </mc:Choice>
  </mc:AlternateContent>
  <bookViews>
    <workbookView xWindow="0" yWindow="0" windowWidth="28800" windowHeight="12300" activeTab="2"/>
  </bookViews>
  <sheets>
    <sheet name="Rekapitulace stavby" sheetId="1" r:id="rId1"/>
    <sheet name="SO 01 - Oprava staniční k..." sheetId="2" r:id="rId2"/>
    <sheet name="VON - Oprava staniční kol..." sheetId="3" r:id="rId3"/>
  </sheets>
  <definedNames>
    <definedName name="_xlnm._FilterDatabase" localSheetId="1" hidden="1">'SO 01 - Oprava staniční k...'!$C$118:$K$363</definedName>
    <definedName name="_xlnm._FilterDatabase" localSheetId="2" hidden="1">'VON - Oprava staniční kol...'!$C$116:$K$135</definedName>
    <definedName name="_xlnm.Print_Titles" localSheetId="0">'Rekapitulace stavby'!$92:$92</definedName>
    <definedName name="_xlnm.Print_Titles" localSheetId="1">'SO 01 - Oprava staniční k...'!$118:$118</definedName>
    <definedName name="_xlnm.Print_Titles" localSheetId="2">'VON - Oprava staniční kol...'!$116:$116</definedName>
    <definedName name="_xlnm.Print_Area" localSheetId="0">'Rekapitulace stavby'!$D$4:$AO$76,'Rekapitulace stavby'!$C$82:$AQ$97</definedName>
    <definedName name="_xlnm.Print_Area" localSheetId="1">'SO 01 - Oprava staniční k...'!$C$4:$J$39,'SO 01 - Oprava staniční k...'!$C$50:$J$76,'SO 01 - Oprava staniční k...'!$C$82:$J$100,'SO 01 - Oprava staniční k...'!$C$106:$K$363</definedName>
    <definedName name="_xlnm.Print_Area" localSheetId="2">'VON - Oprava staniční kol...'!$C$4:$J$39,'VON - Oprava staniční kol...'!$C$50:$J$76,'VON - Oprava staniční kol...'!$C$82:$J$98,'VON - Oprava staniční kol...'!$C$104:$K$135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114" i="3" s="1"/>
  <c r="J17" i="3"/>
  <c r="J12" i="3"/>
  <c r="J111" i="3" s="1"/>
  <c r="E7" i="3"/>
  <c r="E107" i="3"/>
  <c r="J37" i="2"/>
  <c r="J36" i="2"/>
  <c r="AY95" i="1" s="1"/>
  <c r="J35" i="2"/>
  <c r="AX95" i="1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/>
  <c r="J23" i="2"/>
  <c r="J21" i="2"/>
  <c r="E21" i="2"/>
  <c r="J115" i="2"/>
  <c r="J20" i="2"/>
  <c r="J18" i="2"/>
  <c r="E18" i="2"/>
  <c r="F92" i="2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134" i="3"/>
  <c r="J134" i="3"/>
  <c r="BK132" i="3"/>
  <c r="J132" i="3"/>
  <c r="BK129" i="3"/>
  <c r="J129" i="3"/>
  <c r="BK127" i="3"/>
  <c r="J127" i="3"/>
  <c r="BK125" i="3"/>
  <c r="J125" i="3"/>
  <c r="BK123" i="3"/>
  <c r="J123" i="3"/>
  <c r="BK121" i="3"/>
  <c r="J121" i="3"/>
  <c r="BK119" i="3"/>
  <c r="J119" i="3"/>
  <c r="BK361" i="2"/>
  <c r="BK358" i="2"/>
  <c r="J349" i="2"/>
  <c r="J341" i="2"/>
  <c r="BK334" i="2"/>
  <c r="J325" i="2"/>
  <c r="J321" i="2"/>
  <c r="J319" i="2"/>
  <c r="J315" i="2"/>
  <c r="BK313" i="2"/>
  <c r="J311" i="2"/>
  <c r="BK309" i="2"/>
  <c r="BK307" i="2"/>
  <c r="BK297" i="2"/>
  <c r="BK295" i="2"/>
  <c r="BK283" i="2"/>
  <c r="J281" i="2"/>
  <c r="J273" i="2"/>
  <c r="BK261" i="2"/>
  <c r="J259" i="2"/>
  <c r="BK257" i="2"/>
  <c r="J255" i="2"/>
  <c r="BK253" i="2"/>
  <c r="BK251" i="2"/>
  <c r="BK249" i="2"/>
  <c r="J246" i="2"/>
  <c r="J237" i="2"/>
  <c r="J231" i="2"/>
  <c r="BK228" i="2"/>
  <c r="BK225" i="2"/>
  <c r="BK209" i="2"/>
  <c r="J207" i="2"/>
  <c r="BK204" i="2"/>
  <c r="BK186" i="2"/>
  <c r="BK184" i="2"/>
  <c r="BK181" i="2"/>
  <c r="BK173" i="2"/>
  <c r="BK170" i="2"/>
  <c r="J167" i="2"/>
  <c r="BK164" i="2"/>
  <c r="J161" i="2"/>
  <c r="J146" i="2"/>
  <c r="J144" i="2"/>
  <c r="BK141" i="2"/>
  <c r="BK132" i="2"/>
  <c r="BK129" i="2"/>
  <c r="BK125" i="2"/>
  <c r="J358" i="2"/>
  <c r="BK355" i="2"/>
  <c r="BK344" i="2"/>
  <c r="J331" i="2"/>
  <c r="J328" i="2"/>
  <c r="J323" i="2"/>
  <c r="BK317" i="2"/>
  <c r="J313" i="2"/>
  <c r="BK305" i="2"/>
  <c r="BK301" i="2"/>
  <c r="J297" i="2"/>
  <c r="J295" i="2"/>
  <c r="BK293" i="2"/>
  <c r="BK291" i="2"/>
  <c r="BK287" i="2"/>
  <c r="BK285" i="2"/>
  <c r="BK281" i="2"/>
  <c r="J279" i="2"/>
  <c r="BK273" i="2"/>
  <c r="BK270" i="2"/>
  <c r="BK264" i="2"/>
  <c r="J251" i="2"/>
  <c r="J249" i="2"/>
  <c r="BK246" i="2"/>
  <c r="J234" i="2"/>
  <c r="J228" i="2"/>
  <c r="J225" i="2"/>
  <c r="J222" i="2"/>
  <c r="J217" i="2"/>
  <c r="J212" i="2"/>
  <c r="BK201" i="2"/>
  <c r="J198" i="2"/>
  <c r="BK195" i="2"/>
  <c r="J192" i="2"/>
  <c r="J184" i="2"/>
  <c r="BK176" i="2"/>
  <c r="BK159" i="2"/>
  <c r="J157" i="2"/>
  <c r="J141" i="2"/>
  <c r="BK138" i="2"/>
  <c r="BK135" i="2"/>
  <c r="J129" i="2"/>
  <c r="BK122" i="2"/>
  <c r="BK352" i="2"/>
  <c r="BK349" i="2"/>
  <c r="BK346" i="2"/>
  <c r="J344" i="2"/>
  <c r="BK331" i="2"/>
  <c r="BK323" i="2"/>
  <c r="BK321" i="2"/>
  <c r="BK319" i="2"/>
  <c r="BK315" i="2"/>
  <c r="J305" i="2"/>
  <c r="J303" i="2"/>
  <c r="J301" i="2"/>
  <c r="J299" i="2"/>
  <c r="BK289" i="2"/>
  <c r="BK279" i="2"/>
  <c r="J277" i="2"/>
  <c r="J275" i="2"/>
  <c r="BK267" i="2"/>
  <c r="J261" i="2"/>
  <c r="J257" i="2"/>
  <c r="BK255" i="2"/>
  <c r="J253" i="2"/>
  <c r="J243" i="2"/>
  <c r="J240" i="2"/>
  <c r="BK237" i="2"/>
  <c r="BK234" i="2"/>
  <c r="BK231" i="2"/>
  <c r="BK222" i="2"/>
  <c r="BK212" i="2"/>
  <c r="J209" i="2"/>
  <c r="BK207" i="2"/>
  <c r="J204" i="2"/>
  <c r="J195" i="2"/>
  <c r="J189" i="2"/>
  <c r="BK179" i="2"/>
  <c r="J173" i="2"/>
  <c r="J170" i="2"/>
  <c r="J164" i="2"/>
  <c r="BK161" i="2"/>
  <c r="BK154" i="2"/>
  <c r="BK152" i="2"/>
  <c r="BK150" i="2"/>
  <c r="BK148" i="2"/>
  <c r="BK146" i="2"/>
  <c r="J138" i="2"/>
  <c r="J132" i="2"/>
  <c r="BK127" i="2"/>
  <c r="J125" i="2"/>
  <c r="J361" i="2"/>
  <c r="J355" i="2"/>
  <c r="J352" i="2"/>
  <c r="J346" i="2"/>
  <c r="BK341" i="2"/>
  <c r="J334" i="2"/>
  <c r="BK328" i="2"/>
  <c r="BK325" i="2"/>
  <c r="J317" i="2"/>
  <c r="BK311" i="2"/>
  <c r="J309" i="2"/>
  <c r="J307" i="2"/>
  <c r="BK303" i="2"/>
  <c r="BK299" i="2"/>
  <c r="J293" i="2"/>
  <c r="J291" i="2"/>
  <c r="J289" i="2"/>
  <c r="J287" i="2"/>
  <c r="J285" i="2"/>
  <c r="J283" i="2"/>
  <c r="BK277" i="2"/>
  <c r="BK275" i="2"/>
  <c r="J270" i="2"/>
  <c r="J267" i="2"/>
  <c r="J264" i="2"/>
  <c r="BK259" i="2"/>
  <c r="BK243" i="2"/>
  <c r="BK240" i="2"/>
  <c r="BK217" i="2"/>
  <c r="J201" i="2"/>
  <c r="BK198" i="2"/>
  <c r="BK192" i="2"/>
  <c r="BK189" i="2"/>
  <c r="J186" i="2"/>
  <c r="J181" i="2"/>
  <c r="J179" i="2"/>
  <c r="J176" i="2"/>
  <c r="BK167" i="2"/>
  <c r="J159" i="2"/>
  <c r="BK157" i="2"/>
  <c r="J154" i="2"/>
  <c r="J152" i="2"/>
  <c r="J150" i="2"/>
  <c r="J148" i="2"/>
  <c r="BK144" i="2"/>
  <c r="J135" i="2"/>
  <c r="J127" i="2"/>
  <c r="J122" i="2"/>
  <c r="AS94" i="1"/>
  <c r="R121" i="2" l="1"/>
  <c r="R120" i="2"/>
  <c r="R327" i="2"/>
  <c r="R119" i="2" s="1"/>
  <c r="P121" i="2"/>
  <c r="P120" i="2"/>
  <c r="BK121" i="2"/>
  <c r="J121" i="2"/>
  <c r="J98" i="2" s="1"/>
  <c r="T121" i="2"/>
  <c r="T120" i="2"/>
  <c r="BK327" i="2"/>
  <c r="J327" i="2" s="1"/>
  <c r="J99" i="2" s="1"/>
  <c r="P327" i="2"/>
  <c r="T327" i="2"/>
  <c r="BK118" i="3"/>
  <c r="J118" i="3"/>
  <c r="J97" i="3"/>
  <c r="P118" i="3"/>
  <c r="P117" i="3" s="1"/>
  <c r="AU96" i="1" s="1"/>
  <c r="R118" i="3"/>
  <c r="R117" i="3"/>
  <c r="T118" i="3"/>
  <c r="T117" i="3"/>
  <c r="J91" i="2"/>
  <c r="E109" i="2"/>
  <c r="J113" i="2"/>
  <c r="F116" i="2"/>
  <c r="BE122" i="2"/>
  <c r="BE129" i="2"/>
  <c r="BE138" i="2"/>
  <c r="BE159" i="2"/>
  <c r="BE161" i="2"/>
  <c r="BE164" i="2"/>
  <c r="BE170" i="2"/>
  <c r="BE173" i="2"/>
  <c r="BE184" i="2"/>
  <c r="BE201" i="2"/>
  <c r="BE207" i="2"/>
  <c r="BE209" i="2"/>
  <c r="BE222" i="2"/>
  <c r="BE246" i="2"/>
  <c r="BE251" i="2"/>
  <c r="BE257" i="2"/>
  <c r="BE261" i="2"/>
  <c r="BE279" i="2"/>
  <c r="BE281" i="2"/>
  <c r="BE295" i="2"/>
  <c r="BE297" i="2"/>
  <c r="BE301" i="2"/>
  <c r="BE305" i="2"/>
  <c r="BE331" i="2"/>
  <c r="BE346" i="2"/>
  <c r="BE349" i="2"/>
  <c r="BE358" i="2"/>
  <c r="BE127" i="2"/>
  <c r="BE132" i="2"/>
  <c r="BE135" i="2"/>
  <c r="BE141" i="2"/>
  <c r="BE144" i="2"/>
  <c r="BE167" i="2"/>
  <c r="BE181" i="2"/>
  <c r="BE195" i="2"/>
  <c r="BE198" i="2"/>
  <c r="BE249" i="2"/>
  <c r="BE283" i="2"/>
  <c r="BE289" i="2"/>
  <c r="BE291" i="2"/>
  <c r="BE309" i="2"/>
  <c r="BE311" i="2"/>
  <c r="BE317" i="2"/>
  <c r="BE325" i="2"/>
  <c r="BE334" i="2"/>
  <c r="BE355" i="2"/>
  <c r="J116" i="2"/>
  <c r="BE125" i="2"/>
  <c r="BE150" i="2"/>
  <c r="BE152" i="2"/>
  <c r="BE179" i="2"/>
  <c r="BE186" i="2"/>
  <c r="BE204" i="2"/>
  <c r="BE228" i="2"/>
  <c r="BE231" i="2"/>
  <c r="BE234" i="2"/>
  <c r="BE240" i="2"/>
  <c r="BE243" i="2"/>
  <c r="BE253" i="2"/>
  <c r="BE255" i="2"/>
  <c r="BE259" i="2"/>
  <c r="BE275" i="2"/>
  <c r="BE299" i="2"/>
  <c r="BE307" i="2"/>
  <c r="BE313" i="2"/>
  <c r="BE315" i="2"/>
  <c r="BE319" i="2"/>
  <c r="BE361" i="2"/>
  <c r="BE146" i="2"/>
  <c r="BE148" i="2"/>
  <c r="BE154" i="2"/>
  <c r="BE157" i="2"/>
  <c r="BE176" i="2"/>
  <c r="BE189" i="2"/>
  <c r="BE192" i="2"/>
  <c r="BE212" i="2"/>
  <c r="BE217" i="2"/>
  <c r="BE225" i="2"/>
  <c r="BE237" i="2"/>
  <c r="BE264" i="2"/>
  <c r="BE267" i="2"/>
  <c r="BE270" i="2"/>
  <c r="BE273" i="2"/>
  <c r="BE277" i="2"/>
  <c r="BE285" i="2"/>
  <c r="BE287" i="2"/>
  <c r="BE293" i="2"/>
  <c r="BE303" i="2"/>
  <c r="BE321" i="2"/>
  <c r="BE323" i="2"/>
  <c r="BE328" i="2"/>
  <c r="BE341" i="2"/>
  <c r="BE344" i="2"/>
  <c r="BE352" i="2"/>
  <c r="E85" i="3"/>
  <c r="J89" i="3"/>
  <c r="J91" i="3"/>
  <c r="F92" i="3"/>
  <c r="J92" i="3"/>
  <c r="BE119" i="3"/>
  <c r="BE121" i="3"/>
  <c r="BE123" i="3"/>
  <c r="BE125" i="3"/>
  <c r="BE127" i="3"/>
  <c r="BE129" i="3"/>
  <c r="BE132" i="3"/>
  <c r="BE134" i="3"/>
  <c r="F34" i="3"/>
  <c r="BA96" i="1"/>
  <c r="F36" i="2"/>
  <c r="BC95" i="1" s="1"/>
  <c r="F34" i="2"/>
  <c r="BA95" i="1"/>
  <c r="F35" i="3"/>
  <c r="BB96" i="1" s="1"/>
  <c r="J34" i="2"/>
  <c r="AW95" i="1"/>
  <c r="F37" i="2"/>
  <c r="BD95" i="1" s="1"/>
  <c r="F36" i="3"/>
  <c r="BC96" i="1"/>
  <c r="F35" i="2"/>
  <c r="BB95" i="1" s="1"/>
  <c r="J34" i="3"/>
  <c r="AW96" i="1"/>
  <c r="F37" i="3"/>
  <c r="BD96" i="1" s="1"/>
  <c r="T119" i="2" l="1"/>
  <c r="P119" i="2"/>
  <c r="AU95" i="1"/>
  <c r="AU94" i="1" s="1"/>
  <c r="BK120" i="2"/>
  <c r="J120" i="2" s="1"/>
  <c r="J97" i="2" s="1"/>
  <c r="BK117" i="3"/>
  <c r="J117" i="3"/>
  <c r="J96" i="3" s="1"/>
  <c r="BA94" i="1"/>
  <c r="W30" i="1"/>
  <c r="J33" i="2"/>
  <c r="AV95" i="1" s="1"/>
  <c r="AT95" i="1" s="1"/>
  <c r="F33" i="2"/>
  <c r="AZ95" i="1" s="1"/>
  <c r="BC94" i="1"/>
  <c r="AY94" i="1"/>
  <c r="BD94" i="1"/>
  <c r="W33" i="1" s="1"/>
  <c r="F33" i="3"/>
  <c r="AZ96" i="1"/>
  <c r="BB94" i="1"/>
  <c r="AX94" i="1" s="1"/>
  <c r="J33" i="3"/>
  <c r="AV96" i="1"/>
  <c r="AT96" i="1"/>
  <c r="BK119" i="2" l="1"/>
  <c r="J119" i="2"/>
  <c r="J30" i="2" s="1"/>
  <c r="AG95" i="1" s="1"/>
  <c r="AN95" i="1" s="1"/>
  <c r="AZ94" i="1"/>
  <c r="AV94" i="1"/>
  <c r="AK29" i="1" s="1"/>
  <c r="AW94" i="1"/>
  <c r="AK30" i="1"/>
  <c r="W31" i="1"/>
  <c r="J30" i="3"/>
  <c r="AG96" i="1"/>
  <c r="AN96" i="1"/>
  <c r="W32" i="1"/>
  <c r="J39" i="2" l="1"/>
  <c r="J96" i="2"/>
  <c r="J39" i="3"/>
  <c r="AG94" i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<sst xmlns="http://schemas.openxmlformats.org/spreadsheetml/2006/main" count="2805" uniqueCount="623">
  <si>
    <t>Export Komplet</t>
  </si>
  <si>
    <t/>
  </si>
  <si>
    <t>2.0</t>
  </si>
  <si>
    <t>ZAMOK</t>
  </si>
  <si>
    <t>False</t>
  </si>
  <si>
    <t>{78bd245f-83ad-47cb-8f60-50b733256435}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</si>
  <si>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</si>
  <si>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</si>
  <si>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</si>
  <si>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</si>
  <si>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</si>
  <si>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</si>
  <si>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</si>
  <si>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</si>
  <si>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63520233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</si>
  <si>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</si>
  <si>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</si>
  <si>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 koleje ve výhybně Polanka nad Odrou</t>
  </si>
  <si>
    <t>KSO:</t>
  </si>
  <si>
    <t>CC-CZ:</t>
  </si>
  <si>
    <t>Místo:</t>
  </si>
  <si>
    <t>PS Ostrava-Svinov</t>
  </si>
  <si>
    <t>Datum:</t>
  </si>
  <si>
    <t>25. 8. 2020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</si>
  <si>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</si>
  <si>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</si>
  <si>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</si>
  <si>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</si>
  <si>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</si>
  <si>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</si>
  <si>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</si>
  <si>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</si>
  <si>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</si>
  <si>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</si>
  <si>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</si>
  <si>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</si>
  <si>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</si>
  <si>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</si>
  <si>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</si>
  <si>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</si>
  <si>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</si>
  <si>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</si>
  <si>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</si>
  <si>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</si>
  <si>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</si>
  <si>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</si>
  <si>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</si>
  <si>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</si>
  <si>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</si>
  <si>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</si>
  <si>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</si>
  <si>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</si>
  <si>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</si>
  <si>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</si>
  <si>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</si>
  <si>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</si>
  <si>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</si>
  <si>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</si>
  <si>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</si>
  <si>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</si>
  <si>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</si>
  <si>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</si>
  <si>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</si>
  <si>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</si>
  <si>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</si>
  <si>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</si>
  <si>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</si>
  <si>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</si>
  <si>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</si>
  <si>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</si>
  <si>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</si>
  <si>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</si>
  <si>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</si>
  <si>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</si>
  <si>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</si>
  <si>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</si>
  <si>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</si>
  <si>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</si>
  <si>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</si>
  <si>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</si>
  <si>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</si>
  <si>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</si>
  <si>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</si>
  <si>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</si>
  <si>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</si>
  <si>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{4ca54c8b-88d6-4714-901f-0dea0d8d1d5d}</t>
  </si>
  <si>
    <t>2</t>
  </si>
  <si>
    <t>VON</t>
  </si>
  <si>
    <t>{d2e47fa0-759d-4f4b-a543-5222156970f1}</t>
  </si>
  <si>
    <t>KRYCÍ LIST SOUPISU PRACÍ</t>
  </si>
  <si>
    <t>Objekt:</t>
  </si>
  <si>
    <t>SO 01 - Oprava staniční koleje ve výhybně Polanka nad Odrou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</si>
  <si>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</si>
  <si>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</si>
  <si>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</si>
  <si>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</si>
  <si>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</si>
  <si>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</si>
  <si>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</si>
  <si>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</si>
  <si>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</si>
  <si>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</si>
  <si>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</si>
  <si>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</si>
  <si>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</si>
  <si>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</si>
  <si>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</si>
  <si>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</si>
  <si>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</si>
  <si>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</si>
  <si>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</si>
  <si>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</si>
  <si>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</si>
  <si>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</si>
  <si>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</si>
  <si>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</si>
  <si>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</si>
  <si>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</si>
  <si>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</si>
  <si>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5906080130</t>
  </si>
  <si>
    <t>Vystrojení pražce betonového s bezpodkladnicovým upevněním "S" dvě vrtule</t>
  </si>
  <si>
    <t>úl.pl.</t>
  </si>
  <si>
    <t>Sborník UOŽI 01 2020</t>
  </si>
  <si>
    <t>4</t>
  </si>
  <si>
    <t>438565000</t>
  </si>
  <si>
    <t>PP</t>
  </si>
  <si>
    <t>Vystrojení pražce betonového s bezpodkladnicovým upevněním "S" dvě vrtule. Poznámka: 1. V cenách jsou započteny náklady na montáž výstroje, potřebnou manipulaci a ošetření součástí mazivem. 2. V cenách nejsou obsaženy náklady na vrtání dřevěných pražců a dodávku materiálu.</t>
  </si>
  <si>
    <t>VV</t>
  </si>
  <si>
    <t>176*2</t>
  </si>
  <si>
    <t>5907050120</t>
  </si>
  <si>
    <t>Dělení kolejnic kyslíkem tv. S49</t>
  </si>
  <si>
    <t>kus</t>
  </si>
  <si>
    <t>-2073509425</t>
  </si>
  <si>
    <t>Dělení kolejnic kyslíkem tv. S49. Poznámka: 1. V cenách jsou započteny náklady na manipulaci, podložení, označení a provedení řezu kolejnice.</t>
  </si>
  <si>
    <t>3</t>
  </si>
  <si>
    <t>5907050110</t>
  </si>
  <si>
    <t>Dělení kolejnic kyslíkem tv. UIC60 nebo R65</t>
  </si>
  <si>
    <t>-153624290</t>
  </si>
  <si>
    <t>Dělení kolejnic kyslíkem tv. UIC60 nebo R65. Poznámka: 1. V cenách jsou započteny náklady na manipulaci, podložení, označení a provedení řezu kolejnice.</t>
  </si>
  <si>
    <t>5999010010</t>
  </si>
  <si>
    <t>Vyjmutí a snesení konstrukcí nebo dílů hmotnosti do 10 t</t>
  </si>
  <si>
    <t>t</t>
  </si>
  <si>
    <t>1571835934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</si>
  <si>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</si>
  <si>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31,00*0,311722</t>
  </si>
  <si>
    <t>5999010020</t>
  </si>
  <si>
    <t>Vyjmutí a snesení konstrukcí nebo dílů hmotnosti přes 10 do 20 t</t>
  </si>
  <si>
    <t>1523798896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</si>
  <si>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</si>
  <si>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826,00*0,581722</t>
  </si>
  <si>
    <t>6</t>
  </si>
  <si>
    <t>5905055010</t>
  </si>
  <si>
    <t>Odstranění stávajícího kolejového lože odtěžením v koleji</t>
  </si>
  <si>
    <t>m3</t>
  </si>
  <si>
    <t>344040853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</si>
  <si>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</si>
  <si>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826,00*2,066+31,00*2,047</t>
  </si>
  <si>
    <t>7</t>
  </si>
  <si>
    <t>5914075110</t>
  </si>
  <si>
    <t>Zřízení konstrukční vrstvy pražcového podloží včetně geotextilie tl. 0,15 m</t>
  </si>
  <si>
    <t>m2</t>
  </si>
  <si>
    <t>-2059496452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</si>
  <si>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</si>
  <si>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857,00*3,40</t>
  </si>
  <si>
    <t>8</t>
  </si>
  <si>
    <t>5905060010</t>
  </si>
  <si>
    <t>Zřízení nového kolejového lože v koleji</t>
  </si>
  <si>
    <t>-1615897774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</si>
  <si>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</si>
  <si>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826,00*1,570+31,00*1,534</t>
  </si>
  <si>
    <t>9</t>
  </si>
  <si>
    <t>5906130340</t>
  </si>
  <si>
    <t>Montáž kolejového roštu v ose koleje pražce betonové vystrojené tv. UIC60 rozdělení "u"</t>
  </si>
  <si>
    <t>km</t>
  </si>
  <si>
    <t>428205163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</si>
  <si>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</si>
  <si>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10</t>
  </si>
  <si>
    <t>5906130060</t>
  </si>
  <si>
    <t>Montáž kolejového roštu v ose koleje pražce dřevěné nevystrojené tv. R65 rozdělení "u"</t>
  </si>
  <si>
    <t>1483413992</t>
  </si>
  <si>
    <t>Montáž kolejového roštu v ose koleje pražce dřevěné nevystrojené tv. R65 rozdělení "u". Poznámka: 1. V cenách jsou započteny náklady na manipulaci a montáž KR, u pražců dřevěných nevystrojených i na vrtání pražců. 2. V cenách nejsou obsaženy náklady na dodávku materiálu.</t>
  </si>
  <si>
    <t>11</t>
  </si>
  <si>
    <t>5906130090</t>
  </si>
  <si>
    <t>Montáž kolejového roštu v ose koleje pražce dřevěné nevystrojené tv. S49 rozdělení "u"</t>
  </si>
  <si>
    <t>-1871493010</t>
  </si>
  <si>
    <t>Montáž kolejového roštu v ose koleje pražce dřevěné nevystrojené tv. S49 rozdělení "u". Poznámka: 1. V cenách jsou započteny náklady na manipulaci a montáž KR, u pražců dřevěných nevystrojených i na vrtání pražců. 2. V cenách nejsou obsaženy náklady na dodávku materiálu.</t>
  </si>
  <si>
    <t>12</t>
  </si>
  <si>
    <t>5906130400</t>
  </si>
  <si>
    <t>Montáž kolejového roštu v ose koleje pražce betonové vystrojené tv. S49 rozdělení "u"</t>
  </si>
  <si>
    <t>1807252969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</si>
  <si>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</si>
  <si>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13</t>
  </si>
  <si>
    <t>5910020030</t>
  </si>
  <si>
    <t>Svařování kolejnic termitem plný předehřev standardní spára svar sériový tv. S49</t>
  </si>
  <si>
    <t>svar</t>
  </si>
  <si>
    <t>470284880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</si>
  <si>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</si>
  <si>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</t>
  </si>
  <si>
    <t>5910020020</t>
  </si>
  <si>
    <t>Svařování kolejnic termitem plný předehřev standardní spára svar sériový tv. R65</t>
  </si>
  <si>
    <t>-244364774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</si>
  <si>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</si>
  <si>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2+68</t>
  </si>
  <si>
    <t>5910020010</t>
  </si>
  <si>
    <t>Svařování kolejnic termitem plný předehřev standardní spára svar sériový tv. UIC60</t>
  </si>
  <si>
    <t>-1477387632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</si>
  <si>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</si>
  <si>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</t>
  </si>
  <si>
    <t>5910020310</t>
  </si>
  <si>
    <t>Svařování kolejnic termitem plný předehřev standardní spára svar přechodový tv. R65/UIC60</t>
  </si>
  <si>
    <t>-627384028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</si>
  <si>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</si>
  <si>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</si>
  <si>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5910040330</t>
  </si>
  <si>
    <t>Umožnění volné dilatace kolejnice demontáž upevňovadel s osazením kluzných podložek rozdělení pražců "u"</t>
  </si>
  <si>
    <t>m</t>
  </si>
  <si>
    <t>2041654525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</si>
  <si>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</si>
  <si>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857,00*2</t>
  </si>
  <si>
    <t>18</t>
  </si>
  <si>
    <t>5910040320</t>
  </si>
  <si>
    <t>Umožnění volné dilatace kolejnice demontáž upevňovadel s osazením kluzných podložek rozdělení pražců "d"</t>
  </si>
  <si>
    <t>1091632254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</si>
  <si>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</si>
  <si>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</t>
  </si>
  <si>
    <t>5910040430</t>
  </si>
  <si>
    <t>Umožnění volné dilatace kolejnice montáž upevňovadel s odstraněním kluzných podložek rozdělení pražců "u"</t>
  </si>
  <si>
    <t>1632787913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</si>
  <si>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</si>
  <si>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20</t>
  </si>
  <si>
    <t>5910040420</t>
  </si>
  <si>
    <t>Umožnění volné dilatace kolejnice montáž upevňovadel s odstraněním kluzných podložek rozdělení pražců "d"</t>
  </si>
  <si>
    <t>252940936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</si>
  <si>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</si>
  <si>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5910045020</t>
  </si>
  <si>
    <t>Zajištění polohy kolejnice bočními válečkovými opěrkami rozdělení pražců "d"</t>
  </si>
  <si>
    <t>-1329290288</t>
  </si>
  <si>
    <t>Zajištění polohy kolejnice bočními válečkovými opěrkami rozdělení pražců "d". Poznámka: 1. V cenách jsou započteny náklady na montáž a demontáž bočních opěrek v oblouku o malém poloměru.</t>
  </si>
  <si>
    <t>200,00*2</t>
  </si>
  <si>
    <t>22</t>
  </si>
  <si>
    <t>5910035010</t>
  </si>
  <si>
    <t>Dosažení dovolené upínací teploty v BK prodloužením kolejnicového pásu v koleji tv. UIC60</t>
  </si>
  <si>
    <t>-1178206453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</si>
  <si>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</si>
  <si>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8+6</t>
  </si>
  <si>
    <t>23</t>
  </si>
  <si>
    <t>5907040030</t>
  </si>
  <si>
    <t>Posun kolejnic před svařováním tv. S49</t>
  </si>
  <si>
    <t>929060464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</si>
  <si>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</si>
  <si>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24</t>
  </si>
  <si>
    <t>5907015040</t>
  </si>
  <si>
    <t>Ojedinělá výměna kolejnic stávající upevnění tv. S49 rozdělení "d"</t>
  </si>
  <si>
    <t>1780101785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</si>
  <si>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</si>
  <si>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120,00+220,00+160,00</t>
  </si>
  <si>
    <t>25</t>
  </si>
  <si>
    <t>5908050010</t>
  </si>
  <si>
    <t>Výměna upevnění podkladnicového komplety a pryžová podložka</t>
  </si>
  <si>
    <t>-1554728417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</si>
  <si>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</si>
  <si>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26</t>
  </si>
  <si>
    <t>5907010020</t>
  </si>
  <si>
    <t>Výměna LISŮ tv. UIC60 rozdělení "u"</t>
  </si>
  <si>
    <t>1507994785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</si>
  <si>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</si>
  <si>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3,40*4</t>
  </si>
  <si>
    <t>27</t>
  </si>
  <si>
    <t>5907010090</t>
  </si>
  <si>
    <t>Výměna LISŮ tv. S49 rozdělení "u"</t>
  </si>
  <si>
    <t>-684709930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</si>
  <si>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</si>
  <si>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3,40*2</t>
  </si>
  <si>
    <t>28</t>
  </si>
  <si>
    <t>5907010040</t>
  </si>
  <si>
    <t>Výměna LISŮ tv. R65 rozdělení "d"</t>
  </si>
  <si>
    <t>-1937251265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</si>
  <si>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</si>
  <si>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29</t>
  </si>
  <si>
    <t>5907010080</t>
  </si>
  <si>
    <t>Výměna LISŮ tv. S49 rozdělení "d"</t>
  </si>
  <si>
    <t>-1634085516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</si>
  <si>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</si>
  <si>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4,00*2</t>
  </si>
  <si>
    <t>30</t>
  </si>
  <si>
    <t>5910136010</t>
  </si>
  <si>
    <t>Montáž pražcové kotvy v koleji</t>
  </si>
  <si>
    <t>1308351890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</si>
  <si>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</si>
  <si>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22+31</t>
  </si>
  <si>
    <t>31</t>
  </si>
  <si>
    <t>5906010010</t>
  </si>
  <si>
    <t>Ruční výměna pražce v KL zapuštěném pražec dřevěný příčný nevystrojený</t>
  </si>
  <si>
    <t>-1791493756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</si>
  <si>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</si>
  <si>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81+2+22</t>
  </si>
  <si>
    <t>32</t>
  </si>
  <si>
    <t>5906010030</t>
  </si>
  <si>
    <t>Ruční výměna pražce v KL zapuštěném pražec dřevěný výhybkový délky do 3 m</t>
  </si>
  <si>
    <t>514223748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</si>
  <si>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</si>
  <si>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32+24</t>
  </si>
  <si>
    <t>33</t>
  </si>
  <si>
    <t>5906010040</t>
  </si>
  <si>
    <t>Ruční výměna pražce v KL zapuštěném pražec dřevěný výhybkový délky přes 3 do 4 m</t>
  </si>
  <si>
    <t>-692439409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</si>
  <si>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</si>
  <si>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34</t>
  </si>
  <si>
    <t>5906010050</t>
  </si>
  <si>
    <t>Ruční výměna pražce v KL zapuštěném pražec dřevěný výhybkový délky přes 4 do 5 m</t>
  </si>
  <si>
    <t>492436542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</si>
  <si>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</si>
  <si>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11+1</t>
  </si>
  <si>
    <t>35</t>
  </si>
  <si>
    <t>5909032020</t>
  </si>
  <si>
    <t>Přesná úprava GPK koleje směrové a výškové uspořádání pražce betonové</t>
  </si>
  <si>
    <t>-1074952364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</si>
  <si>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</si>
  <si>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0,826+0,781</t>
  </si>
  <si>
    <t>0,781"oprava nivelety kol.č. 7</t>
  </si>
  <si>
    <t>Součet</t>
  </si>
  <si>
    <t>36</t>
  </si>
  <si>
    <t>5909032010</t>
  </si>
  <si>
    <t>Přesná úprava GPK koleje směrové a výškové uspořádání pražce dřevěné nebo ocelové</t>
  </si>
  <si>
    <t>377917613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</si>
  <si>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</si>
  <si>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0,031+0,076</t>
  </si>
  <si>
    <t>0,076"oprava nivelety kol.č. 7</t>
  </si>
  <si>
    <t>37</t>
  </si>
  <si>
    <t>5909042010</t>
  </si>
  <si>
    <t>Přesná úprava GPK výhybky směrové a výškové uspořádání pražce dřevěné nebo ocelové</t>
  </si>
  <si>
    <t>-1283632212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</si>
  <si>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</si>
  <si>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49,85*2</t>
  </si>
  <si>
    <t>38</t>
  </si>
  <si>
    <t>5909030020</t>
  </si>
  <si>
    <t>Následná úprava GPK koleje směrové a výškové uspořádání pražce betonové</t>
  </si>
  <si>
    <t>-1797650980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</si>
  <si>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</si>
  <si>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39</t>
  </si>
  <si>
    <t>5909030010</t>
  </si>
  <si>
    <t>Následná úprava GPK koleje směrové a výškové uspořádání pražce dřevěné nebo ocelové</t>
  </si>
  <si>
    <t>1419299599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</si>
  <si>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</si>
  <si>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40</t>
  </si>
  <si>
    <t>5905105030</t>
  </si>
  <si>
    <t>Doplnění KL kamenivem souvisle strojně v koleji</t>
  </si>
  <si>
    <t>-1738964404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</si>
  <si>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</si>
  <si>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280,00+70,00</t>
  </si>
  <si>
    <t>41</t>
  </si>
  <si>
    <t>5905110010</t>
  </si>
  <si>
    <t>Snížení KL pod patou kolejnice v koleji</t>
  </si>
  <si>
    <t>846307028</t>
  </si>
  <si>
    <t>Snížení KL pod patou kolejnice v koleji. Poznámka: 1. V cenách jsou započteny náklady na snížení KL pod patou kolejnice ručně vidlemi. 2. V cenách nejsou obsaženy náklady na doplnění a dodávku kameniva.</t>
  </si>
  <si>
    <t>0,857*2</t>
  </si>
  <si>
    <t>42</t>
  </si>
  <si>
    <t>5905110020</t>
  </si>
  <si>
    <t>Snížení KL pod patou kolejnice ve výhybce</t>
  </si>
  <si>
    <t>1408937462</t>
  </si>
  <si>
    <t>Snížení KL pod patou kolejnice ve výhybce. Poznámka: 1. V cenách jsou započteny náklady na snížení KL pod patou kolejnice ručně vidlemi. 2. V cenách nejsou obsaženy náklady na doplnění a dodávku kameniva.</t>
  </si>
  <si>
    <t>43</t>
  </si>
  <si>
    <t>5905020010</t>
  </si>
  <si>
    <t>Oprava stezky strojně s odstraněním drnu a nánosu do 10 cm</t>
  </si>
  <si>
    <t>445392920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</si>
  <si>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</si>
  <si>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857,00*1,10</t>
  </si>
  <si>
    <t>44</t>
  </si>
  <si>
    <t>5905025110</t>
  </si>
  <si>
    <t>Doplnění stezky štěrkodrtí souvislé</t>
  </si>
  <si>
    <t>-1830950069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</si>
  <si>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</si>
  <si>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857,00*1,00*0,10+750,00*1,00*0,10</t>
  </si>
  <si>
    <t>45</t>
  </si>
  <si>
    <t>5905023030</t>
  </si>
  <si>
    <t>Úprava povrchu stezky rozprostřením štěrkodrtě přes 5 do 10 cm</t>
  </si>
  <si>
    <t>-1203681294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</si>
  <si>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</si>
  <si>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857,00*1,00+750,00*1,00</t>
  </si>
  <si>
    <t>46</t>
  </si>
  <si>
    <t>5906135200</t>
  </si>
  <si>
    <t>Demontáž kolejového roštu koleje na úložišti pražce betonové tv. S49 "d"</t>
  </si>
  <si>
    <t>-970889935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</si>
  <si>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</si>
  <si>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47</t>
  </si>
  <si>
    <t>5906135080</t>
  </si>
  <si>
    <t>Demontáž kolejového roštu koleje na úložišti pražce dřevěné tv. S49 rozdělení "d"</t>
  </si>
  <si>
    <t>119324503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</si>
  <si>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</si>
  <si>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48</t>
  </si>
  <si>
    <t>7497371630</t>
  </si>
  <si>
    <t>Demontáže zařízení trakčního vedení svodu propojení nebo ukolejnění na elektrizovaných tratích nebo v kolejových obvodech</t>
  </si>
  <si>
    <t>512</t>
  </si>
  <si>
    <t>-1286365229</t>
  </si>
  <si>
    <t>Demontáže zařízení trakčního vedení svodu propojení nebo ukolejnění na elektrizovaných tratích nebo v kolejových obvodech - demontáž stávajícího zařízení se všemi pomocnými doplňujícími úpravami</t>
  </si>
  <si>
    <t>49</t>
  </si>
  <si>
    <t>7497351560</t>
  </si>
  <si>
    <t>Montáž přímého ukolejnění na elektrizovaných tratích nebo v kolejových obvodech</t>
  </si>
  <si>
    <t>-1680920841</t>
  </si>
  <si>
    <t>50</t>
  </si>
  <si>
    <t>7592007162</t>
  </si>
  <si>
    <t>Demontáž balízy upevněné pomocí systému Vortok</t>
  </si>
  <si>
    <t>1388035416</t>
  </si>
  <si>
    <t>51</t>
  </si>
  <si>
    <t>7592005162</t>
  </si>
  <si>
    <t>Montáž balízy do kolejiště pomocí systému Vortok</t>
  </si>
  <si>
    <t>-1087543197</t>
  </si>
  <si>
    <t>52</t>
  </si>
  <si>
    <t>M</t>
  </si>
  <si>
    <t>5955101000</t>
  </si>
  <si>
    <t>Kamenivo drcené štěrk frakce 31,5/63 třídy BI</t>
  </si>
  <si>
    <t>1956854850</t>
  </si>
  <si>
    <t>1334,374*1,70+350,000*1,70</t>
  </si>
  <si>
    <t>53</t>
  </si>
  <si>
    <t>5955101020</t>
  </si>
  <si>
    <t>Kamenivo drcené štěrkodrť frakce 0/32</t>
  </si>
  <si>
    <t>-314470635</t>
  </si>
  <si>
    <t>291,380*1,80</t>
  </si>
  <si>
    <t>54</t>
  </si>
  <si>
    <t>5955101030</t>
  </si>
  <si>
    <t>Kamenivo drcené drť frakce 8/16</t>
  </si>
  <si>
    <t>762913817</t>
  </si>
  <si>
    <t>160,700*1,60</t>
  </si>
  <si>
    <t>55</t>
  </si>
  <si>
    <t>5964133005</t>
  </si>
  <si>
    <t>Geotextilie separační</t>
  </si>
  <si>
    <t>-620324564</t>
  </si>
  <si>
    <t>2913,800*1,05</t>
  </si>
  <si>
    <t>56</t>
  </si>
  <si>
    <t>5957119000</t>
  </si>
  <si>
    <t>Lepený izolovaný styk tv. UIC60 s tepelně zpracovanou hlavou délky 3,40 m</t>
  </si>
  <si>
    <t>-1783336585</t>
  </si>
  <si>
    <t>57</t>
  </si>
  <si>
    <t>5957134000</t>
  </si>
  <si>
    <t>Lepený izolovaný styk tv. S49 s tepelně zpracovanou hlavou délky 3,40 m</t>
  </si>
  <si>
    <t>-1562182478</t>
  </si>
  <si>
    <t>58</t>
  </si>
  <si>
    <t>5957134030</t>
  </si>
  <si>
    <t>Lepený izolovaný styk tv. S49 s tepelně zpracovanou hlavou délky 4,00 m</t>
  </si>
  <si>
    <t>-576082535</t>
  </si>
  <si>
    <t>59</t>
  </si>
  <si>
    <t>5957128000</t>
  </si>
  <si>
    <t>Lepený izolovaný styk tv. R65 s tepelně zpracovanou hlavou délky 3,40 m</t>
  </si>
  <si>
    <t>1781427063</t>
  </si>
  <si>
    <t>60</t>
  </si>
  <si>
    <t>5960101040</t>
  </si>
  <si>
    <t>Pražcové kotvy TDHB pro pražec dřevěný</t>
  </si>
  <si>
    <t>-1834257447</t>
  </si>
  <si>
    <t>61</t>
  </si>
  <si>
    <t>5960101000</t>
  </si>
  <si>
    <t>Pražcové kotvy TDHB pro pražec betonový B 91</t>
  </si>
  <si>
    <t>-2053775730</t>
  </si>
  <si>
    <t>62</t>
  </si>
  <si>
    <t>5960101010</t>
  </si>
  <si>
    <t>Pražcové kotvy TDHB pro pražec betonový SB 6</t>
  </si>
  <si>
    <t>2044257301</t>
  </si>
  <si>
    <t>63</t>
  </si>
  <si>
    <t>5958128005</t>
  </si>
  <si>
    <t>Komplety Skl 24 (šroub RS 0, matice M 22, podložka Uls 6)</t>
  </si>
  <si>
    <t>1826638530</t>
  </si>
  <si>
    <t>64</t>
  </si>
  <si>
    <t>5958128010</t>
  </si>
  <si>
    <t>Komplety ŽS 4 (šroub RS 1, matice M 24, podložka Fe6, svěrka ŽS4)</t>
  </si>
  <si>
    <t>2242148</t>
  </si>
  <si>
    <t>65</t>
  </si>
  <si>
    <t>5958158020</t>
  </si>
  <si>
    <t>Podložka pryžová pod patu kolejnice R65 183/151/6</t>
  </si>
  <si>
    <t>738747157</t>
  </si>
  <si>
    <t>66</t>
  </si>
  <si>
    <t>5958158005</t>
  </si>
  <si>
    <t>Podložka pryžová pod patu kolejnice S49  183/126/6</t>
  </si>
  <si>
    <t>1442856750</t>
  </si>
  <si>
    <t>67</t>
  </si>
  <si>
    <t>5958158070</t>
  </si>
  <si>
    <t>Podložka polyetylenová pod podkladnici 380/160/2 (S4, R4)</t>
  </si>
  <si>
    <t>1247901600</t>
  </si>
  <si>
    <t>68</t>
  </si>
  <si>
    <t>5958140000</t>
  </si>
  <si>
    <t>Podkladnice žebrová tv. S4</t>
  </si>
  <si>
    <t>-542180774</t>
  </si>
  <si>
    <t>69</t>
  </si>
  <si>
    <t>5958140015</t>
  </si>
  <si>
    <t>Podkladnice žebrová tv. R4</t>
  </si>
  <si>
    <t>-342743167</t>
  </si>
  <si>
    <t>70</t>
  </si>
  <si>
    <t>5958140005</t>
  </si>
  <si>
    <t>Podkladnice žebrová tv. S4pl</t>
  </si>
  <si>
    <t>-1765636698</t>
  </si>
  <si>
    <t>71</t>
  </si>
  <si>
    <t>5958134040</t>
  </si>
  <si>
    <t>Součásti upevňovací kroužek pružný dvojitý Fe 6</t>
  </si>
  <si>
    <t>132785810</t>
  </si>
  <si>
    <t>72</t>
  </si>
  <si>
    <t>5958134075</t>
  </si>
  <si>
    <t>Součásti upevňovací vrtule R1(145)</t>
  </si>
  <si>
    <t>99124812</t>
  </si>
  <si>
    <t>73</t>
  </si>
  <si>
    <t>357042875</t>
  </si>
  <si>
    <t>74</t>
  </si>
  <si>
    <t>1104015304</t>
  </si>
  <si>
    <t>75</t>
  </si>
  <si>
    <t>5958128000</t>
  </si>
  <si>
    <t>Komplety Skl 14  (svěrka Skl 14, vrtule R1,podložka Uls7)</t>
  </si>
  <si>
    <t>-169567189</t>
  </si>
  <si>
    <t>76</t>
  </si>
  <si>
    <t>5958158030</t>
  </si>
  <si>
    <t>Podložka pryžová pod patu kolejnice WU 7 174x152x7 (Vossloh)</t>
  </si>
  <si>
    <t>1026835770</t>
  </si>
  <si>
    <t>77</t>
  </si>
  <si>
    <t>5958155000</t>
  </si>
  <si>
    <t>Úhlové vodicí vložky Wfp 14K 600 základní 12</t>
  </si>
  <si>
    <t>-904815227</t>
  </si>
  <si>
    <t>78</t>
  </si>
  <si>
    <t>800660811</t>
  </si>
  <si>
    <t>79</t>
  </si>
  <si>
    <t>5958134080</t>
  </si>
  <si>
    <t>Součásti upevňovací vrtule R2 (160)</t>
  </si>
  <si>
    <t>-121203024</t>
  </si>
  <si>
    <t>80</t>
  </si>
  <si>
    <t>177840109</t>
  </si>
  <si>
    <t>81</t>
  </si>
  <si>
    <t>1927665947</t>
  </si>
  <si>
    <t>82</t>
  </si>
  <si>
    <t>5958173000</t>
  </si>
  <si>
    <t>Polyetylenové pásy v kotoučích</t>
  </si>
  <si>
    <t>-831229210</t>
  </si>
  <si>
    <t>OST</t>
  </si>
  <si>
    <t>Ostatní</t>
  </si>
  <si>
    <t>83</t>
  </si>
  <si>
    <t>9902900200</t>
  </si>
  <si>
    <t>Naložení objemnějšího kusového materiálu, vybouraných hmot</t>
  </si>
  <si>
    <t>1501009884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</si>
  <si>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</si>
  <si>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57,561"pražce B91 S/1 - užité</t>
  </si>
  <si>
    <t>84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</si>
  <si>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</si>
  <si>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</si>
  <si>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1625664473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</si>
  <si>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</si>
  <si>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</si>
  <si>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</si>
  <si>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</si>
  <si>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-6861150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</si>
  <si>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</si>
  <si>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materiál dodaný OŘ</t>
  </si>
  <si>
    <t>132,438"kolejnice</t>
  </si>
  <si>
    <t>390,170"beton.pražce</t>
  </si>
  <si>
    <t>24,286"dřevěné pražce</t>
  </si>
  <si>
    <t>86</t>
  </si>
  <si>
    <t>-1546607513</t>
  </si>
  <si>
    <t>57,552"beton.pražce - užité</t>
  </si>
  <si>
    <t>87</t>
  </si>
  <si>
    <t>9909000400</t>
  </si>
  <si>
    <t>Poplatek za likvidaci plastových součástí</t>
  </si>
  <si>
    <t>2027637338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</si>
  <si>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</si>
  <si>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</si>
  <si>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</si>
  <si>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</si>
  <si>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760049498</t>
  </si>
  <si>
    <t>Doprava obousměrná (např. dodávek z vlastních zásob zhotovitele nebo objednatele nebo výzisku) mechanizací o nosnosti do 3,5 t elektrosoučástek, montážního materiálu, kameniva, písku, dlažebních kostek, suti, atd.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</si>
  <si>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1"pryžové a PE podložky - odpad 0,500 t</t>
  </si>
  <si>
    <t>89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</si>
  <si>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</si>
  <si>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</si>
  <si>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287859375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</si>
  <si>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</si>
  <si>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1769,973*1,80"štěrkové lože - odpad</t>
  </si>
  <si>
    <t>90</t>
  </si>
  <si>
    <t>9902300400</t>
  </si>
  <si>
    <t>Doprava jednosměrná (např. nakupovaného materiálu) mechanizací o nosnosti přes 3,5 t sypanin (kameniva, písku, suti, dlažebních kostek, atd.) do 40 km</t>
  </si>
  <si>
    <t>590391187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</si>
  <si>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</si>
  <si>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2863,436+524,484+257,120"štěrk, drť, štěrkodrť</t>
  </si>
  <si>
    <t>91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</si>
  <si>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</si>
  <si>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</si>
  <si>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-1904735457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</si>
  <si>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</si>
  <si>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2,960"LISy</t>
  </si>
  <si>
    <t>92</t>
  </si>
  <si>
    <t>-2037163635</t>
  </si>
  <si>
    <t>11,497+0,534+1,224"svrškový materiál, pražcové kotvy, geotextilie</t>
  </si>
  <si>
    <t>93</t>
  </si>
  <si>
    <t>9903200100</t>
  </si>
  <si>
    <t>Přeprava mechanizace na místo prováděných prací o hmotnosti přes 12 t přes 50 do 100 km</t>
  </si>
  <si>
    <t>4211747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</si>
  <si>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</si>
  <si>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7"ASP, PUŠL, DVOUCESTNÉ RYPADLO, KOLEJ. JEŘÁB, JEŘÁB, ASP, PUŠL</t>
  </si>
  <si>
    <t>VON - Oprava staniční koleje ve výhybně Polanka nad Odrou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</si>
  <si>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</si>
  <si>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</si>
  <si>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</si>
  <si>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</si>
  <si>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</si>
  <si>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</si>
  <si>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236909773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</si>
  <si>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</si>
  <si>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</si>
  <si>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</si>
  <si>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</si>
  <si>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-997206923</t>
  </si>
  <si>
    <t>022101001</t>
  </si>
  <si>
    <t>Geodetické práce Geodetické práce před opravou</t>
  </si>
  <si>
    <t>2039775634</t>
  </si>
  <si>
    <t>022101011</t>
  </si>
  <si>
    <t>Geodetické práce Geodetické práce v průběhu opravy</t>
  </si>
  <si>
    <t>-439957914</t>
  </si>
  <si>
    <t>022101021</t>
  </si>
  <si>
    <t>Geodetické práce Geodetické práce po ukončení opravy</t>
  </si>
  <si>
    <t>-364201672</t>
  </si>
  <si>
    <t>033131001</t>
  </si>
  <si>
    <t>Provozní vlivy Organizační zajištění prací při zřizování a udržování BK kolejí a výhybek</t>
  </si>
  <si>
    <t>-262067448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</si>
  <si>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</si>
  <si>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857,00+857,00</t>
  </si>
  <si>
    <t>024101001</t>
  </si>
  <si>
    <t>Inženýrská činnost střežení pracovní skupiny zaměstnanců</t>
  </si>
  <si>
    <t>-1550933525</t>
  </si>
  <si>
    <t>022111011</t>
  </si>
  <si>
    <t>Geodetické práce Kontrola PPK při směrové a výškové úpravě koleje zaměřením APK trať dvoukolejná</t>
  </si>
  <si>
    <t>-1340177291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</si>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</sst>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2"/>
      <c r="AQ5" s="22"/>
      <c r="AR5" s="20"/>
      <c r="BE5" s="25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22"/>
      <c r="AQ6" s="22"/>
      <c r="AR6" s="20"/>
      <c r="BE6" s="25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4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5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5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4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54"/>
      <c r="BS13" s="17" t="s">
        <v>6</v>
      </c>
    </row>
    <row r="14" spans="1:74" ht="12.75">
      <c r="B14" s="21"/>
      <c r="C14" s="22"/>
      <c r="D14" s="22"/>
      <c r="E14" s="259" t="s">
        <v>31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5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4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5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54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4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54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4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4"/>
    </row>
    <row r="23" spans="1:71" s="1" customFormat="1" ht="16.5" customHeight="1">
      <c r="B23" s="21"/>
      <c r="C23" s="22"/>
      <c r="D23" s="22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2"/>
      <c r="AP23" s="22"/>
      <c r="AQ23" s="22"/>
      <c r="AR23" s="20"/>
      <c r="BE23" s="25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4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2">
        <f>ROUND(AG94,2)</f>
        <v>0</v>
      </c>
      <c r="AL26" s="263"/>
      <c r="AM26" s="263"/>
      <c r="AN26" s="263"/>
      <c r="AO26" s="263"/>
      <c r="AP26" s="36"/>
      <c r="AQ26" s="36"/>
      <c r="AR26" s="39"/>
      <c r="BE26" s="25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4" t="s">
        <v>38</v>
      </c>
      <c r="M28" s="264"/>
      <c r="N28" s="264"/>
      <c r="O28" s="264"/>
      <c r="P28" s="264"/>
      <c r="Q28" s="36"/>
      <c r="R28" s="36"/>
      <c r="S28" s="36"/>
      <c r="T28" s="36"/>
      <c r="U28" s="36"/>
      <c r="V28" s="36"/>
      <c r="W28" s="264" t="s">
        <v>39</v>
      </c>
      <c r="X28" s="264"/>
      <c r="Y28" s="264"/>
      <c r="Z28" s="264"/>
      <c r="AA28" s="264"/>
      <c r="AB28" s="264"/>
      <c r="AC28" s="264"/>
      <c r="AD28" s="264"/>
      <c r="AE28" s="264"/>
      <c r="AF28" s="36"/>
      <c r="AG28" s="36"/>
      <c r="AH28" s="36"/>
      <c r="AI28" s="36"/>
      <c r="AJ28" s="36"/>
      <c r="AK28" s="264" t="s">
        <v>40</v>
      </c>
      <c r="AL28" s="264"/>
      <c r="AM28" s="264"/>
      <c r="AN28" s="264"/>
      <c r="AO28" s="264"/>
      <c r="AP28" s="36"/>
      <c r="AQ28" s="36"/>
      <c r="AR28" s="39"/>
      <c r="BE28" s="254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67">
        <v>0.21</v>
      </c>
      <c r="M29" s="266"/>
      <c r="N29" s="266"/>
      <c r="O29" s="266"/>
      <c r="P29" s="266"/>
      <c r="Q29" s="41"/>
      <c r="R29" s="41"/>
      <c r="S29" s="41"/>
      <c r="T29" s="41"/>
      <c r="U29" s="41"/>
      <c r="V29" s="41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F29" s="41"/>
      <c r="AG29" s="41"/>
      <c r="AH29" s="41"/>
      <c r="AI29" s="41"/>
      <c r="AJ29" s="41"/>
      <c r="AK29" s="265">
        <f>ROUND(AV94, 2)</f>
        <v>0</v>
      </c>
      <c r="AL29" s="266"/>
      <c r="AM29" s="266"/>
      <c r="AN29" s="266"/>
      <c r="AO29" s="266"/>
      <c r="AP29" s="41"/>
      <c r="AQ29" s="41"/>
      <c r="AR29" s="42"/>
      <c r="BE29" s="255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67">
        <v>0.15</v>
      </c>
      <c r="M30" s="266"/>
      <c r="N30" s="266"/>
      <c r="O30" s="266"/>
      <c r="P30" s="266"/>
      <c r="Q30" s="41"/>
      <c r="R30" s="41"/>
      <c r="S30" s="41"/>
      <c r="T30" s="41"/>
      <c r="U30" s="41"/>
      <c r="V30" s="41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41"/>
      <c r="AG30" s="41"/>
      <c r="AH30" s="41"/>
      <c r="AI30" s="41"/>
      <c r="AJ30" s="41"/>
      <c r="AK30" s="265">
        <f>ROUND(AW94, 2)</f>
        <v>0</v>
      </c>
      <c r="AL30" s="266"/>
      <c r="AM30" s="266"/>
      <c r="AN30" s="266"/>
      <c r="AO30" s="266"/>
      <c r="AP30" s="41"/>
      <c r="AQ30" s="41"/>
      <c r="AR30" s="42"/>
      <c r="BE30" s="255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67">
        <v>0.21</v>
      </c>
      <c r="M31" s="266"/>
      <c r="N31" s="266"/>
      <c r="O31" s="266"/>
      <c r="P31" s="266"/>
      <c r="Q31" s="41"/>
      <c r="R31" s="41"/>
      <c r="S31" s="41"/>
      <c r="T31" s="41"/>
      <c r="U31" s="41"/>
      <c r="V31" s="41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41"/>
      <c r="AG31" s="41"/>
      <c r="AH31" s="41"/>
      <c r="AI31" s="41"/>
      <c r="AJ31" s="41"/>
      <c r="AK31" s="265">
        <v>0</v>
      </c>
      <c r="AL31" s="266"/>
      <c r="AM31" s="266"/>
      <c r="AN31" s="266"/>
      <c r="AO31" s="266"/>
      <c r="AP31" s="41"/>
      <c r="AQ31" s="41"/>
      <c r="AR31" s="42"/>
      <c r="BE31" s="255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67">
        <v>0.15</v>
      </c>
      <c r="M32" s="266"/>
      <c r="N32" s="266"/>
      <c r="O32" s="266"/>
      <c r="P32" s="266"/>
      <c r="Q32" s="41"/>
      <c r="R32" s="41"/>
      <c r="S32" s="41"/>
      <c r="T32" s="41"/>
      <c r="U32" s="41"/>
      <c r="V32" s="41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41"/>
      <c r="AG32" s="41"/>
      <c r="AH32" s="41"/>
      <c r="AI32" s="41"/>
      <c r="AJ32" s="41"/>
      <c r="AK32" s="265">
        <v>0</v>
      </c>
      <c r="AL32" s="266"/>
      <c r="AM32" s="266"/>
      <c r="AN32" s="266"/>
      <c r="AO32" s="266"/>
      <c r="AP32" s="41"/>
      <c r="AQ32" s="41"/>
      <c r="AR32" s="42"/>
      <c r="BE32" s="255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67">
        <v>0</v>
      </c>
      <c r="M33" s="266"/>
      <c r="N33" s="266"/>
      <c r="O33" s="266"/>
      <c r="P33" s="266"/>
      <c r="Q33" s="41"/>
      <c r="R33" s="41"/>
      <c r="S33" s="41"/>
      <c r="T33" s="41"/>
      <c r="U33" s="41"/>
      <c r="V33" s="41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41"/>
      <c r="AG33" s="41"/>
      <c r="AH33" s="41"/>
      <c r="AI33" s="41"/>
      <c r="AJ33" s="41"/>
      <c r="AK33" s="265">
        <v>0</v>
      </c>
      <c r="AL33" s="266"/>
      <c r="AM33" s="266"/>
      <c r="AN33" s="266"/>
      <c r="AO33" s="266"/>
      <c r="AP33" s="41"/>
      <c r="AQ33" s="41"/>
      <c r="AR33" s="42"/>
      <c r="BE33" s="25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68" t="s">
        <v>49</v>
      </c>
      <c r="Y35" s="269"/>
      <c r="Z35" s="269"/>
      <c r="AA35" s="269"/>
      <c r="AB35" s="269"/>
      <c r="AC35" s="45"/>
      <c r="AD35" s="45"/>
      <c r="AE35" s="45"/>
      <c r="AF35" s="45"/>
      <c r="AG35" s="45"/>
      <c r="AH35" s="45"/>
      <c r="AI35" s="45"/>
      <c r="AJ35" s="45"/>
      <c r="AK35" s="270">
        <f>SUM(AK26:AK33)</f>
        <v>0</v>
      </c>
      <c r="AL35" s="269"/>
      <c r="AM35" s="269"/>
      <c r="AN35" s="269"/>
      <c r="AO35" s="27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63520233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2" t="str">
        <f>K6</f>
        <v>Oprava staniční koleje ve výhybně Polanka nad Odrou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PS Ostrava-Svinov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4" t="str">
        <f>IF(AN8= "","",AN8)</f>
        <v>25. 8. 2020</v>
      </c>
      <c r="AN87" s="27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organizace, OŘ Ostrava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75" t="str">
        <f>IF(E17="","",E17)</f>
        <v xml:space="preserve"> </v>
      </c>
      <c r="AN89" s="276"/>
      <c r="AO89" s="276"/>
      <c r="AP89" s="276"/>
      <c r="AQ89" s="36"/>
      <c r="AR89" s="39"/>
      <c r="AS89" s="277" t="s">
        <v>57</v>
      </c>
      <c r="AT89" s="27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75" t="str">
        <f>IF(E20="","",E20)</f>
        <v xml:space="preserve"> </v>
      </c>
      <c r="AN90" s="276"/>
      <c r="AO90" s="276"/>
      <c r="AP90" s="276"/>
      <c r="AQ90" s="36"/>
      <c r="AR90" s="39"/>
      <c r="AS90" s="279"/>
      <c r="AT90" s="28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1"/>
      <c r="AT91" s="28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3" t="s">
        <v>58</v>
      </c>
      <c r="D92" s="284"/>
      <c r="E92" s="284"/>
      <c r="F92" s="284"/>
      <c r="G92" s="284"/>
      <c r="H92" s="73"/>
      <c r="I92" s="285" t="s">
        <v>59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60</v>
      </c>
      <c r="AH92" s="284"/>
      <c r="AI92" s="284"/>
      <c r="AJ92" s="284"/>
      <c r="AK92" s="284"/>
      <c r="AL92" s="284"/>
      <c r="AM92" s="284"/>
      <c r="AN92" s="285" t="s">
        <v>61</v>
      </c>
      <c r="AO92" s="284"/>
      <c r="AP92" s="287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1">
        <f>ROUND(SUM(AG95:AG96),2)</f>
        <v>0</v>
      </c>
      <c r="AH94" s="291"/>
      <c r="AI94" s="291"/>
      <c r="AJ94" s="291"/>
      <c r="AK94" s="291"/>
      <c r="AL94" s="291"/>
      <c r="AM94" s="291"/>
      <c r="AN94" s="292">
        <f>SUM(AG94,AT94)</f>
        <v>0</v>
      </c>
      <c r="AO94" s="292"/>
      <c r="AP94" s="292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24.75" customHeight="1">
      <c r="A95" s="93" t="s">
        <v>81</v>
      </c>
      <c r="B95" s="94"/>
      <c r="C95" s="95"/>
      <c r="D95" s="290" t="s">
        <v>82</v>
      </c>
      <c r="E95" s="290"/>
      <c r="F95" s="290"/>
      <c r="G95" s="290"/>
      <c r="H95" s="290"/>
      <c r="I95" s="96"/>
      <c r="J95" s="290" t="s">
        <v>17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88">
        <f>'SO 01 - Oprava staniční k...'!J30</f>
        <v>0</v>
      </c>
      <c r="AH95" s="289"/>
      <c r="AI95" s="289"/>
      <c r="AJ95" s="289"/>
      <c r="AK95" s="289"/>
      <c r="AL95" s="289"/>
      <c r="AM95" s="289"/>
      <c r="AN95" s="288">
        <f>SUM(AG95,AT95)</f>
        <v>0</v>
      </c>
      <c r="AO95" s="289"/>
      <c r="AP95" s="289"/>
      <c r="AQ95" s="97" t="s">
        <v>83</v>
      </c>
      <c r="AR95" s="98"/>
      <c r="AS95" s="99">
        <v>0</v>
      </c>
      <c r="AT95" s="100">
        <f>ROUND(SUM(AV95:AW95),2)</f>
        <v>0</v>
      </c>
      <c r="AU95" s="101">
        <f>'SO 01 - Oprava staniční k...'!P119</f>
        <v>0</v>
      </c>
      <c r="AV95" s="100">
        <f>'SO 01 - Oprava staniční k...'!J33</f>
        <v>0</v>
      </c>
      <c r="AW95" s="100">
        <f>'SO 01 - Oprava staniční k...'!J34</f>
        <v>0</v>
      </c>
      <c r="AX95" s="100">
        <f>'SO 01 - Oprava staniční k...'!J35</f>
        <v>0</v>
      </c>
      <c r="AY95" s="100">
        <f>'SO 01 - Oprava staniční k...'!J36</f>
        <v>0</v>
      </c>
      <c r="AZ95" s="100">
        <f>'SO 01 - Oprava staniční k...'!F33</f>
        <v>0</v>
      </c>
      <c r="BA95" s="100">
        <f>'SO 01 - Oprava staniční k...'!F34</f>
        <v>0</v>
      </c>
      <c r="BB95" s="100">
        <f>'SO 01 - Oprava staniční k...'!F35</f>
        <v>0</v>
      </c>
      <c r="BC95" s="100">
        <f>'SO 01 - Oprava staniční k...'!F36</f>
        <v>0</v>
      </c>
      <c r="BD95" s="102">
        <f>'SO 01 - Oprava staniční k...'!F37</f>
        <v>0</v>
      </c>
      <c r="BT95" s="103" t="s">
        <v>84</v>
      </c>
      <c r="BV95" s="103" t="s">
        <v>79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7" customFormat="1" ht="24.75" customHeight="1">
      <c r="A96" s="93" t="s">
        <v>81</v>
      </c>
      <c r="B96" s="94"/>
      <c r="C96" s="95"/>
      <c r="D96" s="290" t="s">
        <v>87</v>
      </c>
      <c r="E96" s="290"/>
      <c r="F96" s="290"/>
      <c r="G96" s="290"/>
      <c r="H96" s="290"/>
      <c r="I96" s="96"/>
      <c r="J96" s="290" t="s">
        <v>17</v>
      </c>
      <c r="K96" s="290"/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88">
        <f>'VON - Oprava staniční kol...'!J30</f>
        <v>0</v>
      </c>
      <c r="AH96" s="289"/>
      <c r="AI96" s="289"/>
      <c r="AJ96" s="289"/>
      <c r="AK96" s="289"/>
      <c r="AL96" s="289"/>
      <c r="AM96" s="289"/>
      <c r="AN96" s="288">
        <f>SUM(AG96,AT96)</f>
        <v>0</v>
      </c>
      <c r="AO96" s="289"/>
      <c r="AP96" s="289"/>
      <c r="AQ96" s="97" t="s">
        <v>83</v>
      </c>
      <c r="AR96" s="98"/>
      <c r="AS96" s="104">
        <v>0</v>
      </c>
      <c r="AT96" s="105">
        <f>ROUND(SUM(AV96:AW96),2)</f>
        <v>0</v>
      </c>
      <c r="AU96" s="106">
        <f>'VON - Oprava staniční kol...'!P117</f>
        <v>0</v>
      </c>
      <c r="AV96" s="105">
        <f>'VON - Oprava staniční kol...'!J33</f>
        <v>0</v>
      </c>
      <c r="AW96" s="105">
        <f>'VON - Oprava staniční kol...'!J34</f>
        <v>0</v>
      </c>
      <c r="AX96" s="105">
        <f>'VON - Oprava staniční kol...'!J35</f>
        <v>0</v>
      </c>
      <c r="AY96" s="105">
        <f>'VON - Oprava staniční kol...'!J36</f>
        <v>0</v>
      </c>
      <c r="AZ96" s="105">
        <f>'VON - Oprava staniční kol...'!F33</f>
        <v>0</v>
      </c>
      <c r="BA96" s="105">
        <f>'VON - Oprava staniční kol...'!F34</f>
        <v>0</v>
      </c>
      <c r="BB96" s="105">
        <f>'VON - Oprava staniční kol...'!F35</f>
        <v>0</v>
      </c>
      <c r="BC96" s="105">
        <f>'VON - Oprava staniční kol...'!F36</f>
        <v>0</v>
      </c>
      <c r="BD96" s="107">
        <f>'VON - Oprava staniční kol...'!F37</f>
        <v>0</v>
      </c>
      <c r="BT96" s="103" t="s">
        <v>84</v>
      </c>
      <c r="BV96" s="103" t="s">
        <v>79</v>
      </c>
      <c r="BW96" s="103" t="s">
        <v>88</v>
      </c>
      <c r="BX96" s="103" t="s">
        <v>5</v>
      </c>
      <c r="CL96" s="103" t="s">
        <v>1</v>
      </c>
      <c r="CM96" s="103" t="s">
        <v>86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iymnrh5lNEUbdYzEzRRp3mvs4+MkbO0m2DYFNb/UZcH8wk0k/L+rh1ePOJsG9qq7NSNOcSe8vumGNKJJNxvpxA==" saltValue="bjth1Tj7ZkyRZ316iG8DgnspBj0g5Ar+OMc0RyjN57TRQISAZr6CqvYFIFRYL3U0qv49bPuh58yu2IrecEUOp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staniční k...'!C2" display="/"/>
    <hyperlink ref="A96" location="'VON - Oprava staniční kol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Oprava staniční koleje ve výhybně Polanka nad Odrou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91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25. 8. 2020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ROUND((SUM(BE119:BE363)),  2)</f>
        <v>0</v>
      </c>
      <c r="G33" s="34"/>
      <c r="H33" s="34"/>
      <c r="I33" s="124">
        <v>0.21</v>
      </c>
      <c r="J33" s="123">
        <f>ROUND(((SUM(BE119:BE363))*I33),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ROUND((SUM(BF119:BF363)),  2)</f>
        <v>0</v>
      </c>
      <c r="G34" s="34"/>
      <c r="H34" s="34"/>
      <c r="I34" s="124">
        <v>0.15</v>
      </c>
      <c r="J34" s="123">
        <f>ROUND(((SUM(BF119:BF363))*I34),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ROUND((SUM(BG119:BG363)),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ROUND((SUM(BH119:BH363)),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ROUND((SUM(BI119:BI363)),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Oprava staniční koleje ve výhybně Polanka nad Odrou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SO 01 - Oprava staniční koleje ve výhybně Polanka nad Odrou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PS Ostrava-Svinov</v>
      </c>
      <c r="G89" s="36"/>
      <c r="H89" s="36"/>
      <c r="I89" s="29" t="s">
        <v>22</v>
      </c>
      <c r="J89" s="66" t="str">
        <f>IF(J12="","",J12)</f>
        <v>25. 8. 2020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organizace, OŘ Ostrava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97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98</v>
      </c>
      <c r="E98" s="156"/>
      <c r="F98" s="156"/>
      <c r="G98" s="156"/>
      <c r="H98" s="156"/>
      <c r="I98" s="156"/>
      <c r="J98" s="157">
        <f>J121</f>
        <v>0</v>
      </c>
      <c r="K98" s="154"/>
      <c r="L98" s="158"/>
    </row>
    <row r="99" spans="1:31" s="9" customFormat="1" ht="24.95" customHeight="1">
      <c r="B99" s="147"/>
      <c r="C99" s="148"/>
      <c r="D99" s="149" t="s">
        <v>99</v>
      </c>
      <c r="E99" s="150"/>
      <c r="F99" s="150"/>
      <c r="G99" s="150"/>
      <c r="H99" s="150"/>
      <c r="I99" s="150"/>
      <c r="J99" s="151">
        <f>J327</f>
        <v>0</v>
      </c>
      <c r="K99" s="148"/>
      <c r="L99" s="152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100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01" t="str">
        <f>E7</f>
        <v>Oprava staniční koleje ve výhybně Polanka nad Odrou</v>
      </c>
      <c r="F109" s="302"/>
      <c r="G109" s="302"/>
      <c r="H109" s="302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90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2" t="str">
        <f>E9</f>
        <v>SO 01 - Oprava staniční koleje ve výhybně Polanka nad Odrou</v>
      </c>
      <c r="F111" s="303"/>
      <c r="G111" s="303"/>
      <c r="H111" s="30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PS Ostrava-Svinov</v>
      </c>
      <c r="G113" s="36"/>
      <c r="H113" s="36"/>
      <c r="I113" s="29" t="s">
        <v>22</v>
      </c>
      <c r="J113" s="66" t="str">
        <f>IF(J12="","",J12)</f>
        <v>25. 8. 2020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Správa železnic, státní organizace, OŘ Ostrava</v>
      </c>
      <c r="G115" s="36"/>
      <c r="H115" s="36"/>
      <c r="I115" s="29" t="s">
        <v>32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30</v>
      </c>
      <c r="D116" s="36"/>
      <c r="E116" s="36"/>
      <c r="F116" s="27" t="str">
        <f>IF(E18="","",E18)</f>
        <v>Vyplň údaj</v>
      </c>
      <c r="G116" s="36"/>
      <c r="H116" s="36"/>
      <c r="I116" s="29" t="s">
        <v>35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101</v>
      </c>
      <c r="D118" s="162" t="s">
        <v>62</v>
      </c>
      <c r="E118" s="162" t="s">
        <v>58</v>
      </c>
      <c r="F118" s="162" t="s">
        <v>59</v>
      </c>
      <c r="G118" s="162" t="s">
        <v>102</v>
      </c>
      <c r="H118" s="162" t="s">
        <v>103</v>
      </c>
      <c r="I118" s="162" t="s">
        <v>104</v>
      </c>
      <c r="J118" s="162" t="s">
        <v>94</v>
      </c>
      <c r="K118" s="163" t="s">
        <v>105</v>
      </c>
      <c r="L118" s="164"/>
      <c r="M118" s="75" t="s">
        <v>1</v>
      </c>
      <c r="N118" s="76" t="s">
        <v>41</v>
      </c>
      <c r="O118" s="76" t="s">
        <v>106</v>
      </c>
      <c r="P118" s="76" t="s">
        <v>107</v>
      </c>
      <c r="Q118" s="76" t="s">
        <v>108</v>
      </c>
      <c r="R118" s="76" t="s">
        <v>109</v>
      </c>
      <c r="S118" s="76" t="s">
        <v>110</v>
      </c>
      <c r="T118" s="77" t="s">
        <v>111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112</v>
      </c>
      <c r="D119" s="36"/>
      <c r="E119" s="36"/>
      <c r="F119" s="36"/>
      <c r="G119" s="36"/>
      <c r="H119" s="36"/>
      <c r="I119" s="36"/>
      <c r="J119" s="165">
        <f>BK119</f>
        <v>0</v>
      </c>
      <c r="K119" s="36"/>
      <c r="L119" s="39"/>
      <c r="M119" s="78"/>
      <c r="N119" s="166"/>
      <c r="O119" s="79"/>
      <c r="P119" s="167">
        <f>P120+P327</f>
        <v>0</v>
      </c>
      <c r="Q119" s="79"/>
      <c r="R119" s="167">
        <f>R120+R327</f>
        <v>3661.2558759999997</v>
      </c>
      <c r="S119" s="79"/>
      <c r="T119" s="168">
        <f>T120+T327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76</v>
      </c>
      <c r="AU119" s="17" t="s">
        <v>96</v>
      </c>
      <c r="BK119" s="169">
        <f>BK120+BK327</f>
        <v>0</v>
      </c>
    </row>
    <row r="120" spans="1:65" s="12" customFormat="1" ht="25.9" customHeight="1">
      <c r="B120" s="170"/>
      <c r="C120" s="171"/>
      <c r="D120" s="172" t="s">
        <v>76</v>
      </c>
      <c r="E120" s="173" t="s">
        <v>113</v>
      </c>
      <c r="F120" s="173" t="s">
        <v>114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</f>
        <v>0</v>
      </c>
      <c r="Q120" s="178"/>
      <c r="R120" s="179">
        <f>R121</f>
        <v>3661.2558759999997</v>
      </c>
      <c r="S120" s="178"/>
      <c r="T120" s="180">
        <f>T121</f>
        <v>0</v>
      </c>
      <c r="AR120" s="181" t="s">
        <v>84</v>
      </c>
      <c r="AT120" s="182" t="s">
        <v>76</v>
      </c>
      <c r="AU120" s="182" t="s">
        <v>77</v>
      </c>
      <c r="AY120" s="181" t="s">
        <v>115</v>
      </c>
      <c r="BK120" s="183">
        <f>BK121</f>
        <v>0</v>
      </c>
    </row>
    <row r="121" spans="1:65" s="12" customFormat="1" ht="22.9" customHeight="1">
      <c r="B121" s="170"/>
      <c r="C121" s="171"/>
      <c r="D121" s="172" t="s">
        <v>76</v>
      </c>
      <c r="E121" s="184" t="s">
        <v>116</v>
      </c>
      <c r="F121" s="184" t="s">
        <v>117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SUM(P122:P326)</f>
        <v>0</v>
      </c>
      <c r="Q121" s="178"/>
      <c r="R121" s="179">
        <f>SUM(R122:R326)</f>
        <v>3661.2558759999997</v>
      </c>
      <c r="S121" s="178"/>
      <c r="T121" s="180">
        <f>SUM(T122:T326)</f>
        <v>0</v>
      </c>
      <c r="AR121" s="181" t="s">
        <v>84</v>
      </c>
      <c r="AT121" s="182" t="s">
        <v>76</v>
      </c>
      <c r="AU121" s="182" t="s">
        <v>84</v>
      </c>
      <c r="AY121" s="181" t="s">
        <v>115</v>
      </c>
      <c r="BK121" s="183">
        <f>SUM(BK122:BK326)</f>
        <v>0</v>
      </c>
    </row>
    <row r="122" spans="1:65" s="2" customFormat="1" ht="24.2" customHeight="1">
      <c r="A122" s="34"/>
      <c r="B122" s="35"/>
      <c r="C122" s="186" t="s">
        <v>84</v>
      </c>
      <c r="D122" s="186" t="s">
        <v>118</v>
      </c>
      <c r="E122" s="187" t="s">
        <v>119</v>
      </c>
      <c r="F122" s="188" t="s">
        <v>120</v>
      </c>
      <c r="G122" s="189" t="s">
        <v>121</v>
      </c>
      <c r="H122" s="190">
        <v>352</v>
      </c>
      <c r="I122" s="191"/>
      <c r="J122" s="192">
        <f>ROUND(I122*H122,2)</f>
        <v>0</v>
      </c>
      <c r="K122" s="188" t="s">
        <v>122</v>
      </c>
      <c r="L122" s="39"/>
      <c r="M122" s="193" t="s">
        <v>1</v>
      </c>
      <c r="N122" s="194" t="s">
        <v>42</v>
      </c>
      <c r="O122" s="71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7" t="s">
        <v>123</v>
      </c>
      <c r="AT122" s="197" t="s">
        <v>118</v>
      </c>
      <c r="AU122" s="197" t="s">
        <v>86</v>
      </c>
      <c r="AY122" s="17" t="s">
        <v>115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7" t="s">
        <v>84</v>
      </c>
      <c r="BK122" s="198">
        <f>ROUND(I122*H122,2)</f>
        <v>0</v>
      </c>
      <c r="BL122" s="17" t="s">
        <v>123</v>
      </c>
      <c r="BM122" s="197" t="s">
        <v>124</v>
      </c>
    </row>
    <row r="123" spans="1:65" s="2" customFormat="1" ht="29.25">
      <c r="A123" s="34"/>
      <c r="B123" s="35"/>
      <c r="C123" s="36"/>
      <c r="D123" s="199" t="s">
        <v>125</v>
      </c>
      <c r="E123" s="36"/>
      <c r="F123" s="200" t="s">
        <v>126</v>
      </c>
      <c r="G123" s="36"/>
      <c r="H123" s="36"/>
      <c r="I123" s="201"/>
      <c r="J123" s="36"/>
      <c r="K123" s="36"/>
      <c r="L123" s="39"/>
      <c r="M123" s="202"/>
      <c r="N123" s="203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125</v>
      </c>
      <c r="AU123" s="17" t="s">
        <v>86</v>
      </c>
    </row>
    <row r="124" spans="1:65" s="13" customFormat="1" ht="11.25">
      <c r="B124" s="204"/>
      <c r="C124" s="205"/>
      <c r="D124" s="199" t="s">
        <v>127</v>
      </c>
      <c r="E124" s="206" t="s">
        <v>1</v>
      </c>
      <c r="F124" s="207" t="s">
        <v>128</v>
      </c>
      <c r="G124" s="205"/>
      <c r="H124" s="208">
        <v>352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127</v>
      </c>
      <c r="AU124" s="214" t="s">
        <v>86</v>
      </c>
      <c r="AV124" s="13" t="s">
        <v>86</v>
      </c>
      <c r="AW124" s="13" t="s">
        <v>34</v>
      </c>
      <c r="AX124" s="13" t="s">
        <v>84</v>
      </c>
      <c r="AY124" s="214" t="s">
        <v>115</v>
      </c>
    </row>
    <row r="125" spans="1:65" s="2" customFormat="1" ht="24.2" customHeight="1">
      <c r="A125" s="34"/>
      <c r="B125" s="35"/>
      <c r="C125" s="186" t="s">
        <v>86</v>
      </c>
      <c r="D125" s="186" t="s">
        <v>118</v>
      </c>
      <c r="E125" s="187" t="s">
        <v>129</v>
      </c>
      <c r="F125" s="188" t="s">
        <v>130</v>
      </c>
      <c r="G125" s="189" t="s">
        <v>131</v>
      </c>
      <c r="H125" s="190">
        <v>190</v>
      </c>
      <c r="I125" s="191"/>
      <c r="J125" s="192">
        <f>ROUND(I125*H125,2)</f>
        <v>0</v>
      </c>
      <c r="K125" s="188" t="s">
        <v>122</v>
      </c>
      <c r="L125" s="39"/>
      <c r="M125" s="193" t="s">
        <v>1</v>
      </c>
      <c r="N125" s="194" t="s">
        <v>42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123</v>
      </c>
      <c r="AT125" s="197" t="s">
        <v>118</v>
      </c>
      <c r="AU125" s="197" t="s">
        <v>86</v>
      </c>
      <c r="AY125" s="17" t="s">
        <v>115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84</v>
      </c>
      <c r="BK125" s="198">
        <f>ROUND(I125*H125,2)</f>
        <v>0</v>
      </c>
      <c r="BL125" s="17" t="s">
        <v>123</v>
      </c>
      <c r="BM125" s="197" t="s">
        <v>132</v>
      </c>
    </row>
    <row r="126" spans="1:65" s="2" customFormat="1" ht="19.5">
      <c r="A126" s="34"/>
      <c r="B126" s="35"/>
      <c r="C126" s="36"/>
      <c r="D126" s="199" t="s">
        <v>125</v>
      </c>
      <c r="E126" s="36"/>
      <c r="F126" s="200" t="s">
        <v>133</v>
      </c>
      <c r="G126" s="36"/>
      <c r="H126" s="36"/>
      <c r="I126" s="201"/>
      <c r="J126" s="36"/>
      <c r="K126" s="36"/>
      <c r="L126" s="39"/>
      <c r="M126" s="202"/>
      <c r="N126" s="203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125</v>
      </c>
      <c r="AU126" s="17" t="s">
        <v>86</v>
      </c>
    </row>
    <row r="127" spans="1:65" s="2" customFormat="1" ht="24.2" customHeight="1">
      <c r="A127" s="34"/>
      <c r="B127" s="35"/>
      <c r="C127" s="186" t="s">
        <v>134</v>
      </c>
      <c r="D127" s="186" t="s">
        <v>118</v>
      </c>
      <c r="E127" s="187" t="s">
        <v>135</v>
      </c>
      <c r="F127" s="188" t="s">
        <v>136</v>
      </c>
      <c r="G127" s="189" t="s">
        <v>131</v>
      </c>
      <c r="H127" s="190">
        <v>150</v>
      </c>
      <c r="I127" s="191"/>
      <c r="J127" s="192">
        <f>ROUND(I127*H127,2)</f>
        <v>0</v>
      </c>
      <c r="K127" s="188" t="s">
        <v>122</v>
      </c>
      <c r="L127" s="39"/>
      <c r="M127" s="193" t="s">
        <v>1</v>
      </c>
      <c r="N127" s="194" t="s">
        <v>42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123</v>
      </c>
      <c r="AT127" s="197" t="s">
        <v>118</v>
      </c>
      <c r="AU127" s="197" t="s">
        <v>86</v>
      </c>
      <c r="AY127" s="17" t="s">
        <v>115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84</v>
      </c>
      <c r="BK127" s="198">
        <f>ROUND(I127*H127,2)</f>
        <v>0</v>
      </c>
      <c r="BL127" s="17" t="s">
        <v>123</v>
      </c>
      <c r="BM127" s="197" t="s">
        <v>137</v>
      </c>
    </row>
    <row r="128" spans="1:65" s="2" customFormat="1" ht="19.5">
      <c r="A128" s="34"/>
      <c r="B128" s="35"/>
      <c r="C128" s="36"/>
      <c r="D128" s="199" t="s">
        <v>125</v>
      </c>
      <c r="E128" s="36"/>
      <c r="F128" s="200" t="s">
        <v>138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125</v>
      </c>
      <c r="AU128" s="17" t="s">
        <v>86</v>
      </c>
    </row>
    <row r="129" spans="1:65" s="2" customFormat="1" ht="24.2" customHeight="1">
      <c r="A129" s="34"/>
      <c r="B129" s="35"/>
      <c r="C129" s="186" t="s">
        <v>123</v>
      </c>
      <c r="D129" s="186" t="s">
        <v>118</v>
      </c>
      <c r="E129" s="187" t="s">
        <v>139</v>
      </c>
      <c r="F129" s="188" t="s">
        <v>140</v>
      </c>
      <c r="G129" s="189" t="s">
        <v>141</v>
      </c>
      <c r="H129" s="190">
        <v>9.6630000000000003</v>
      </c>
      <c r="I129" s="191"/>
      <c r="J129" s="192">
        <f>ROUND(I129*H129,2)</f>
        <v>0</v>
      </c>
      <c r="K129" s="188" t="s">
        <v>122</v>
      </c>
      <c r="L129" s="39"/>
      <c r="M129" s="193" t="s">
        <v>1</v>
      </c>
      <c r="N129" s="194" t="s">
        <v>42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123</v>
      </c>
      <c r="AT129" s="197" t="s">
        <v>118</v>
      </c>
      <c r="AU129" s="197" t="s">
        <v>86</v>
      </c>
      <c r="AY129" s="17" t="s">
        <v>115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84</v>
      </c>
      <c r="BK129" s="198">
        <f>ROUND(I129*H129,2)</f>
        <v>0</v>
      </c>
      <c r="BL129" s="17" t="s">
        <v>123</v>
      </c>
      <c r="BM129" s="197" t="s">
        <v>142</v>
      </c>
    </row>
    <row r="130" spans="1:65" s="2" customFormat="1" ht="29.25">
      <c r="A130" s="34"/>
      <c r="B130" s="35"/>
      <c r="C130" s="36"/>
      <c r="D130" s="199" t="s">
        <v>125</v>
      </c>
      <c r="E130" s="36"/>
      <c r="F130" s="200" t="s">
        <v>143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125</v>
      </c>
      <c r="AU130" s="17" t="s">
        <v>86</v>
      </c>
    </row>
    <row r="131" spans="1:65" s="13" customFormat="1" ht="11.25">
      <c r="B131" s="204"/>
      <c r="C131" s="205"/>
      <c r="D131" s="199" t="s">
        <v>127</v>
      </c>
      <c r="E131" s="206" t="s">
        <v>1</v>
      </c>
      <c r="F131" s="207" t="s">
        <v>144</v>
      </c>
      <c r="G131" s="205"/>
      <c r="H131" s="208">
        <v>9.6630000000000003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127</v>
      </c>
      <c r="AU131" s="214" t="s">
        <v>86</v>
      </c>
      <c r="AV131" s="13" t="s">
        <v>86</v>
      </c>
      <c r="AW131" s="13" t="s">
        <v>34</v>
      </c>
      <c r="AX131" s="13" t="s">
        <v>84</v>
      </c>
      <c r="AY131" s="214" t="s">
        <v>115</v>
      </c>
    </row>
    <row r="132" spans="1:65" s="2" customFormat="1" ht="24.2" customHeight="1">
      <c r="A132" s="34"/>
      <c r="B132" s="35"/>
      <c r="C132" s="186" t="s">
        <v>116</v>
      </c>
      <c r="D132" s="186" t="s">
        <v>118</v>
      </c>
      <c r="E132" s="187" t="s">
        <v>145</v>
      </c>
      <c r="F132" s="188" t="s">
        <v>146</v>
      </c>
      <c r="G132" s="189" t="s">
        <v>141</v>
      </c>
      <c r="H132" s="190">
        <v>480.50200000000001</v>
      </c>
      <c r="I132" s="191"/>
      <c r="J132" s="192">
        <f>ROUND(I132*H132,2)</f>
        <v>0</v>
      </c>
      <c r="K132" s="188" t="s">
        <v>122</v>
      </c>
      <c r="L132" s="39"/>
      <c r="M132" s="193" t="s">
        <v>1</v>
      </c>
      <c r="N132" s="194" t="s">
        <v>42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123</v>
      </c>
      <c r="AT132" s="197" t="s">
        <v>118</v>
      </c>
      <c r="AU132" s="197" t="s">
        <v>86</v>
      </c>
      <c r="AY132" s="17" t="s">
        <v>115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84</v>
      </c>
      <c r="BK132" s="198">
        <f>ROUND(I132*H132,2)</f>
        <v>0</v>
      </c>
      <c r="BL132" s="17" t="s">
        <v>123</v>
      </c>
      <c r="BM132" s="197" t="s">
        <v>147</v>
      </c>
    </row>
    <row r="133" spans="1:65" s="2" customFormat="1" ht="29.25">
      <c r="A133" s="34"/>
      <c r="B133" s="35"/>
      <c r="C133" s="36"/>
      <c r="D133" s="199" t="s">
        <v>125</v>
      </c>
      <c r="E133" s="36"/>
      <c r="F133" s="200" t="s">
        <v>148</v>
      </c>
      <c r="G133" s="36"/>
      <c r="H133" s="36"/>
      <c r="I133" s="201"/>
      <c r="J133" s="36"/>
      <c r="K133" s="36"/>
      <c r="L133" s="39"/>
      <c r="M133" s="202"/>
      <c r="N133" s="203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125</v>
      </c>
      <c r="AU133" s="17" t="s">
        <v>86</v>
      </c>
    </row>
    <row r="134" spans="1:65" s="13" customFormat="1" ht="11.25">
      <c r="B134" s="204"/>
      <c r="C134" s="205"/>
      <c r="D134" s="199" t="s">
        <v>127</v>
      </c>
      <c r="E134" s="206" t="s">
        <v>1</v>
      </c>
      <c r="F134" s="207" t="s">
        <v>149</v>
      </c>
      <c r="G134" s="205"/>
      <c r="H134" s="208">
        <v>480.50200000000001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127</v>
      </c>
      <c r="AU134" s="214" t="s">
        <v>86</v>
      </c>
      <c r="AV134" s="13" t="s">
        <v>86</v>
      </c>
      <c r="AW134" s="13" t="s">
        <v>34</v>
      </c>
      <c r="AX134" s="13" t="s">
        <v>84</v>
      </c>
      <c r="AY134" s="214" t="s">
        <v>115</v>
      </c>
    </row>
    <row r="135" spans="1:65" s="2" customFormat="1" ht="24.2" customHeight="1">
      <c r="A135" s="34"/>
      <c r="B135" s="35"/>
      <c r="C135" s="186" t="s">
        <v>150</v>
      </c>
      <c r="D135" s="186" t="s">
        <v>118</v>
      </c>
      <c r="E135" s="187" t="s">
        <v>151</v>
      </c>
      <c r="F135" s="188" t="s">
        <v>152</v>
      </c>
      <c r="G135" s="189" t="s">
        <v>153</v>
      </c>
      <c r="H135" s="190">
        <v>1769.973</v>
      </c>
      <c r="I135" s="191"/>
      <c r="J135" s="192">
        <f>ROUND(I135*H135,2)</f>
        <v>0</v>
      </c>
      <c r="K135" s="188" t="s">
        <v>122</v>
      </c>
      <c r="L135" s="39"/>
      <c r="M135" s="193" t="s">
        <v>1</v>
      </c>
      <c r="N135" s="194" t="s">
        <v>42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123</v>
      </c>
      <c r="AT135" s="197" t="s">
        <v>118</v>
      </c>
      <c r="AU135" s="197" t="s">
        <v>86</v>
      </c>
      <c r="AY135" s="17" t="s">
        <v>115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84</v>
      </c>
      <c r="BK135" s="198">
        <f>ROUND(I135*H135,2)</f>
        <v>0</v>
      </c>
      <c r="BL135" s="17" t="s">
        <v>123</v>
      </c>
      <c r="BM135" s="197" t="s">
        <v>154</v>
      </c>
    </row>
    <row r="136" spans="1:65" s="2" customFormat="1" ht="29.25">
      <c r="A136" s="34"/>
      <c r="B136" s="35"/>
      <c r="C136" s="36"/>
      <c r="D136" s="199" t="s">
        <v>125</v>
      </c>
      <c r="E136" s="36"/>
      <c r="F136" s="200" t="s">
        <v>155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125</v>
      </c>
      <c r="AU136" s="17" t="s">
        <v>86</v>
      </c>
    </row>
    <row r="137" spans="1:65" s="13" customFormat="1" ht="11.25">
      <c r="B137" s="204"/>
      <c r="C137" s="205"/>
      <c r="D137" s="199" t="s">
        <v>127</v>
      </c>
      <c r="E137" s="206" t="s">
        <v>1</v>
      </c>
      <c r="F137" s="207" t="s">
        <v>156</v>
      </c>
      <c r="G137" s="205"/>
      <c r="H137" s="208">
        <v>1769.973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127</v>
      </c>
      <c r="AU137" s="214" t="s">
        <v>86</v>
      </c>
      <c r="AV137" s="13" t="s">
        <v>86</v>
      </c>
      <c r="AW137" s="13" t="s">
        <v>34</v>
      </c>
      <c r="AX137" s="13" t="s">
        <v>84</v>
      </c>
      <c r="AY137" s="214" t="s">
        <v>115</v>
      </c>
    </row>
    <row r="138" spans="1:65" s="2" customFormat="1" ht="24.2" customHeight="1">
      <c r="A138" s="34"/>
      <c r="B138" s="35"/>
      <c r="C138" s="186" t="s">
        <v>157</v>
      </c>
      <c r="D138" s="186" t="s">
        <v>118</v>
      </c>
      <c r="E138" s="187" t="s">
        <v>158</v>
      </c>
      <c r="F138" s="188" t="s">
        <v>159</v>
      </c>
      <c r="G138" s="189" t="s">
        <v>160</v>
      </c>
      <c r="H138" s="190">
        <v>2913.8</v>
      </c>
      <c r="I138" s="191"/>
      <c r="J138" s="192">
        <f>ROUND(I138*H138,2)</f>
        <v>0</v>
      </c>
      <c r="K138" s="188" t="s">
        <v>122</v>
      </c>
      <c r="L138" s="39"/>
      <c r="M138" s="193" t="s">
        <v>1</v>
      </c>
      <c r="N138" s="194" t="s">
        <v>42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123</v>
      </c>
      <c r="AT138" s="197" t="s">
        <v>118</v>
      </c>
      <c r="AU138" s="197" t="s">
        <v>86</v>
      </c>
      <c r="AY138" s="17" t="s">
        <v>115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84</v>
      </c>
      <c r="BK138" s="198">
        <f>ROUND(I138*H138,2)</f>
        <v>0</v>
      </c>
      <c r="BL138" s="17" t="s">
        <v>123</v>
      </c>
      <c r="BM138" s="197" t="s">
        <v>161</v>
      </c>
    </row>
    <row r="139" spans="1:65" s="2" customFormat="1" ht="19.5">
      <c r="A139" s="34"/>
      <c r="B139" s="35"/>
      <c r="C139" s="36"/>
      <c r="D139" s="199" t="s">
        <v>125</v>
      </c>
      <c r="E139" s="36"/>
      <c r="F139" s="200" t="s">
        <v>162</v>
      </c>
      <c r="G139" s="36"/>
      <c r="H139" s="36"/>
      <c r="I139" s="201"/>
      <c r="J139" s="36"/>
      <c r="K139" s="36"/>
      <c r="L139" s="39"/>
      <c r="M139" s="202"/>
      <c r="N139" s="203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125</v>
      </c>
      <c r="AU139" s="17" t="s">
        <v>86</v>
      </c>
    </row>
    <row r="140" spans="1:65" s="13" customFormat="1" ht="11.25">
      <c r="B140" s="204"/>
      <c r="C140" s="205"/>
      <c r="D140" s="199" t="s">
        <v>127</v>
      </c>
      <c r="E140" s="206" t="s">
        <v>1</v>
      </c>
      <c r="F140" s="207" t="s">
        <v>163</v>
      </c>
      <c r="G140" s="205"/>
      <c r="H140" s="208">
        <v>2913.8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127</v>
      </c>
      <c r="AU140" s="214" t="s">
        <v>86</v>
      </c>
      <c r="AV140" s="13" t="s">
        <v>86</v>
      </c>
      <c r="AW140" s="13" t="s">
        <v>34</v>
      </c>
      <c r="AX140" s="13" t="s">
        <v>84</v>
      </c>
      <c r="AY140" s="214" t="s">
        <v>115</v>
      </c>
    </row>
    <row r="141" spans="1:65" s="2" customFormat="1" ht="24.2" customHeight="1">
      <c r="A141" s="34"/>
      <c r="B141" s="35"/>
      <c r="C141" s="186" t="s">
        <v>164</v>
      </c>
      <c r="D141" s="186" t="s">
        <v>118</v>
      </c>
      <c r="E141" s="187" t="s">
        <v>165</v>
      </c>
      <c r="F141" s="188" t="s">
        <v>166</v>
      </c>
      <c r="G141" s="189" t="s">
        <v>153</v>
      </c>
      <c r="H141" s="190">
        <v>1344.374</v>
      </c>
      <c r="I141" s="191"/>
      <c r="J141" s="192">
        <f>ROUND(I141*H141,2)</f>
        <v>0</v>
      </c>
      <c r="K141" s="188" t="s">
        <v>122</v>
      </c>
      <c r="L141" s="39"/>
      <c r="M141" s="193" t="s">
        <v>1</v>
      </c>
      <c r="N141" s="194" t="s">
        <v>42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123</v>
      </c>
      <c r="AT141" s="197" t="s">
        <v>118</v>
      </c>
      <c r="AU141" s="197" t="s">
        <v>86</v>
      </c>
      <c r="AY141" s="17" t="s">
        <v>115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84</v>
      </c>
      <c r="BK141" s="198">
        <f>ROUND(I141*H141,2)</f>
        <v>0</v>
      </c>
      <c r="BL141" s="17" t="s">
        <v>123</v>
      </c>
      <c r="BM141" s="197" t="s">
        <v>167</v>
      </c>
    </row>
    <row r="142" spans="1:65" s="2" customFormat="1" ht="39">
      <c r="A142" s="34"/>
      <c r="B142" s="35"/>
      <c r="C142" s="36"/>
      <c r="D142" s="199" t="s">
        <v>125</v>
      </c>
      <c r="E142" s="36"/>
      <c r="F142" s="200" t="s">
        <v>168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125</v>
      </c>
      <c r="AU142" s="17" t="s">
        <v>86</v>
      </c>
    </row>
    <row r="143" spans="1:65" s="13" customFormat="1" ht="11.25">
      <c r="B143" s="204"/>
      <c r="C143" s="205"/>
      <c r="D143" s="199" t="s">
        <v>127</v>
      </c>
      <c r="E143" s="206" t="s">
        <v>1</v>
      </c>
      <c r="F143" s="207" t="s">
        <v>169</v>
      </c>
      <c r="G143" s="205"/>
      <c r="H143" s="208">
        <v>1344.374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127</v>
      </c>
      <c r="AU143" s="214" t="s">
        <v>86</v>
      </c>
      <c r="AV143" s="13" t="s">
        <v>86</v>
      </c>
      <c r="AW143" s="13" t="s">
        <v>34</v>
      </c>
      <c r="AX143" s="13" t="s">
        <v>84</v>
      </c>
      <c r="AY143" s="214" t="s">
        <v>115</v>
      </c>
    </row>
    <row r="144" spans="1:65" s="2" customFormat="1" ht="24.2" customHeight="1">
      <c r="A144" s="34"/>
      <c r="B144" s="35"/>
      <c r="C144" s="186" t="s">
        <v>170</v>
      </c>
      <c r="D144" s="186" t="s">
        <v>118</v>
      </c>
      <c r="E144" s="187" t="s">
        <v>171</v>
      </c>
      <c r="F144" s="188" t="s">
        <v>172</v>
      </c>
      <c r="G144" s="189" t="s">
        <v>173</v>
      </c>
      <c r="H144" s="190">
        <v>0.80100000000000005</v>
      </c>
      <c r="I144" s="191"/>
      <c r="J144" s="192">
        <f>ROUND(I144*H144,2)</f>
        <v>0</v>
      </c>
      <c r="K144" s="188" t="s">
        <v>122</v>
      </c>
      <c r="L144" s="39"/>
      <c r="M144" s="193" t="s">
        <v>1</v>
      </c>
      <c r="N144" s="194" t="s">
        <v>42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123</v>
      </c>
      <c r="AT144" s="197" t="s">
        <v>118</v>
      </c>
      <c r="AU144" s="197" t="s">
        <v>86</v>
      </c>
      <c r="AY144" s="17" t="s">
        <v>115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84</v>
      </c>
      <c r="BK144" s="198">
        <f>ROUND(I144*H144,2)</f>
        <v>0</v>
      </c>
      <c r="BL144" s="17" t="s">
        <v>123</v>
      </c>
      <c r="BM144" s="197" t="s">
        <v>174</v>
      </c>
    </row>
    <row r="145" spans="1:65" s="2" customFormat="1" ht="29.25">
      <c r="A145" s="34"/>
      <c r="B145" s="35"/>
      <c r="C145" s="36"/>
      <c r="D145" s="199" t="s">
        <v>125</v>
      </c>
      <c r="E145" s="36"/>
      <c r="F145" s="200" t="s">
        <v>175</v>
      </c>
      <c r="G145" s="36"/>
      <c r="H145" s="36"/>
      <c r="I145" s="201"/>
      <c r="J145" s="36"/>
      <c r="K145" s="36"/>
      <c r="L145" s="39"/>
      <c r="M145" s="202"/>
      <c r="N145" s="203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125</v>
      </c>
      <c r="AU145" s="17" t="s">
        <v>86</v>
      </c>
    </row>
    <row r="146" spans="1:65" s="2" customFormat="1" ht="24.2" customHeight="1">
      <c r="A146" s="34"/>
      <c r="B146" s="35"/>
      <c r="C146" s="186" t="s">
        <v>176</v>
      </c>
      <c r="D146" s="186" t="s">
        <v>118</v>
      </c>
      <c r="E146" s="187" t="s">
        <v>177</v>
      </c>
      <c r="F146" s="188" t="s">
        <v>178</v>
      </c>
      <c r="G146" s="189" t="s">
        <v>173</v>
      </c>
      <c r="H146" s="190">
        <v>1.7999999999999999E-2</v>
      </c>
      <c r="I146" s="191"/>
      <c r="J146" s="192">
        <f>ROUND(I146*H146,2)</f>
        <v>0</v>
      </c>
      <c r="K146" s="188" t="s">
        <v>122</v>
      </c>
      <c r="L146" s="39"/>
      <c r="M146" s="193" t="s">
        <v>1</v>
      </c>
      <c r="N146" s="194" t="s">
        <v>42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123</v>
      </c>
      <c r="AT146" s="197" t="s">
        <v>118</v>
      </c>
      <c r="AU146" s="197" t="s">
        <v>86</v>
      </c>
      <c r="AY146" s="17" t="s">
        <v>115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84</v>
      </c>
      <c r="BK146" s="198">
        <f>ROUND(I146*H146,2)</f>
        <v>0</v>
      </c>
      <c r="BL146" s="17" t="s">
        <v>123</v>
      </c>
      <c r="BM146" s="197" t="s">
        <v>179</v>
      </c>
    </row>
    <row r="147" spans="1:65" s="2" customFormat="1" ht="29.25">
      <c r="A147" s="34"/>
      <c r="B147" s="35"/>
      <c r="C147" s="36"/>
      <c r="D147" s="199" t="s">
        <v>125</v>
      </c>
      <c r="E147" s="36"/>
      <c r="F147" s="200" t="s">
        <v>180</v>
      </c>
      <c r="G147" s="36"/>
      <c r="H147" s="36"/>
      <c r="I147" s="201"/>
      <c r="J147" s="36"/>
      <c r="K147" s="36"/>
      <c r="L147" s="39"/>
      <c r="M147" s="202"/>
      <c r="N147" s="203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125</v>
      </c>
      <c r="AU147" s="17" t="s">
        <v>86</v>
      </c>
    </row>
    <row r="148" spans="1:65" s="2" customFormat="1" ht="24.2" customHeight="1">
      <c r="A148" s="34"/>
      <c r="B148" s="35"/>
      <c r="C148" s="186" t="s">
        <v>181</v>
      </c>
      <c r="D148" s="186" t="s">
        <v>118</v>
      </c>
      <c r="E148" s="187" t="s">
        <v>182</v>
      </c>
      <c r="F148" s="188" t="s">
        <v>183</v>
      </c>
      <c r="G148" s="189" t="s">
        <v>173</v>
      </c>
      <c r="H148" s="190">
        <v>1.2999999999999999E-2</v>
      </c>
      <c r="I148" s="191"/>
      <c r="J148" s="192">
        <f>ROUND(I148*H148,2)</f>
        <v>0</v>
      </c>
      <c r="K148" s="188" t="s">
        <v>122</v>
      </c>
      <c r="L148" s="39"/>
      <c r="M148" s="193" t="s">
        <v>1</v>
      </c>
      <c r="N148" s="194" t="s">
        <v>42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123</v>
      </c>
      <c r="AT148" s="197" t="s">
        <v>118</v>
      </c>
      <c r="AU148" s="197" t="s">
        <v>86</v>
      </c>
      <c r="AY148" s="17" t="s">
        <v>115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84</v>
      </c>
      <c r="BK148" s="198">
        <f>ROUND(I148*H148,2)</f>
        <v>0</v>
      </c>
      <c r="BL148" s="17" t="s">
        <v>123</v>
      </c>
      <c r="BM148" s="197" t="s">
        <v>184</v>
      </c>
    </row>
    <row r="149" spans="1:65" s="2" customFormat="1" ht="29.25">
      <c r="A149" s="34"/>
      <c r="B149" s="35"/>
      <c r="C149" s="36"/>
      <c r="D149" s="199" t="s">
        <v>125</v>
      </c>
      <c r="E149" s="36"/>
      <c r="F149" s="200" t="s">
        <v>185</v>
      </c>
      <c r="G149" s="36"/>
      <c r="H149" s="36"/>
      <c r="I149" s="201"/>
      <c r="J149" s="36"/>
      <c r="K149" s="36"/>
      <c r="L149" s="39"/>
      <c r="M149" s="202"/>
      <c r="N149" s="203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125</v>
      </c>
      <c r="AU149" s="17" t="s">
        <v>86</v>
      </c>
    </row>
    <row r="150" spans="1:65" s="2" customFormat="1" ht="24.2" customHeight="1">
      <c r="A150" s="34"/>
      <c r="B150" s="35"/>
      <c r="C150" s="186" t="s">
        <v>186</v>
      </c>
      <c r="D150" s="186" t="s">
        <v>118</v>
      </c>
      <c r="E150" s="187" t="s">
        <v>187</v>
      </c>
      <c r="F150" s="188" t="s">
        <v>188</v>
      </c>
      <c r="G150" s="189" t="s">
        <v>173</v>
      </c>
      <c r="H150" s="190">
        <v>2.5000000000000001E-2</v>
      </c>
      <c r="I150" s="191"/>
      <c r="J150" s="192">
        <f>ROUND(I150*H150,2)</f>
        <v>0</v>
      </c>
      <c r="K150" s="188" t="s">
        <v>122</v>
      </c>
      <c r="L150" s="39"/>
      <c r="M150" s="193" t="s">
        <v>1</v>
      </c>
      <c r="N150" s="194" t="s">
        <v>42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123</v>
      </c>
      <c r="AT150" s="197" t="s">
        <v>118</v>
      </c>
      <c r="AU150" s="197" t="s">
        <v>86</v>
      </c>
      <c r="AY150" s="17" t="s">
        <v>115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84</v>
      </c>
      <c r="BK150" s="198">
        <f>ROUND(I150*H150,2)</f>
        <v>0</v>
      </c>
      <c r="BL150" s="17" t="s">
        <v>123</v>
      </c>
      <c r="BM150" s="197" t="s">
        <v>189</v>
      </c>
    </row>
    <row r="151" spans="1:65" s="2" customFormat="1" ht="29.25">
      <c r="A151" s="34"/>
      <c r="B151" s="35"/>
      <c r="C151" s="36"/>
      <c r="D151" s="199" t="s">
        <v>125</v>
      </c>
      <c r="E151" s="36"/>
      <c r="F151" s="200" t="s">
        <v>190</v>
      </c>
      <c r="G151" s="36"/>
      <c r="H151" s="36"/>
      <c r="I151" s="201"/>
      <c r="J151" s="36"/>
      <c r="K151" s="36"/>
      <c r="L151" s="39"/>
      <c r="M151" s="202"/>
      <c r="N151" s="203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125</v>
      </c>
      <c r="AU151" s="17" t="s">
        <v>86</v>
      </c>
    </row>
    <row r="152" spans="1:65" s="2" customFormat="1" ht="24.2" customHeight="1">
      <c r="A152" s="34"/>
      <c r="B152" s="35"/>
      <c r="C152" s="186" t="s">
        <v>191</v>
      </c>
      <c r="D152" s="186" t="s">
        <v>118</v>
      </c>
      <c r="E152" s="187" t="s">
        <v>192</v>
      </c>
      <c r="F152" s="188" t="s">
        <v>193</v>
      </c>
      <c r="G152" s="189" t="s">
        <v>194</v>
      </c>
      <c r="H152" s="190">
        <v>10</v>
      </c>
      <c r="I152" s="191"/>
      <c r="J152" s="192">
        <f>ROUND(I152*H152,2)</f>
        <v>0</v>
      </c>
      <c r="K152" s="188" t="s">
        <v>122</v>
      </c>
      <c r="L152" s="39"/>
      <c r="M152" s="193" t="s">
        <v>1</v>
      </c>
      <c r="N152" s="194" t="s">
        <v>42</v>
      </c>
      <c r="O152" s="71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123</v>
      </c>
      <c r="AT152" s="197" t="s">
        <v>118</v>
      </c>
      <c r="AU152" s="197" t="s">
        <v>86</v>
      </c>
      <c r="AY152" s="17" t="s">
        <v>115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84</v>
      </c>
      <c r="BK152" s="198">
        <f>ROUND(I152*H152,2)</f>
        <v>0</v>
      </c>
      <c r="BL152" s="17" t="s">
        <v>123</v>
      </c>
      <c r="BM152" s="197" t="s">
        <v>195</v>
      </c>
    </row>
    <row r="153" spans="1:65" s="2" customFormat="1" ht="39">
      <c r="A153" s="34"/>
      <c r="B153" s="35"/>
      <c r="C153" s="36"/>
      <c r="D153" s="199" t="s">
        <v>125</v>
      </c>
      <c r="E153" s="36"/>
      <c r="F153" s="200" t="s">
        <v>196</v>
      </c>
      <c r="G153" s="36"/>
      <c r="H153" s="36"/>
      <c r="I153" s="201"/>
      <c r="J153" s="36"/>
      <c r="K153" s="36"/>
      <c r="L153" s="39"/>
      <c r="M153" s="202"/>
      <c r="N153" s="203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125</v>
      </c>
      <c r="AU153" s="17" t="s">
        <v>86</v>
      </c>
    </row>
    <row r="154" spans="1:65" s="2" customFormat="1" ht="24.2" customHeight="1">
      <c r="A154" s="34"/>
      <c r="B154" s="35"/>
      <c r="C154" s="186" t="s">
        <v>197</v>
      </c>
      <c r="D154" s="186" t="s">
        <v>118</v>
      </c>
      <c r="E154" s="187" t="s">
        <v>198</v>
      </c>
      <c r="F154" s="188" t="s">
        <v>199</v>
      </c>
      <c r="G154" s="189" t="s">
        <v>194</v>
      </c>
      <c r="H154" s="190">
        <v>70</v>
      </c>
      <c r="I154" s="191"/>
      <c r="J154" s="192">
        <f>ROUND(I154*H154,2)</f>
        <v>0</v>
      </c>
      <c r="K154" s="188" t="s">
        <v>122</v>
      </c>
      <c r="L154" s="39"/>
      <c r="M154" s="193" t="s">
        <v>1</v>
      </c>
      <c r="N154" s="194" t="s">
        <v>42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123</v>
      </c>
      <c r="AT154" s="197" t="s">
        <v>118</v>
      </c>
      <c r="AU154" s="197" t="s">
        <v>86</v>
      </c>
      <c r="AY154" s="17" t="s">
        <v>115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84</v>
      </c>
      <c r="BK154" s="198">
        <f>ROUND(I154*H154,2)</f>
        <v>0</v>
      </c>
      <c r="BL154" s="17" t="s">
        <v>123</v>
      </c>
      <c r="BM154" s="197" t="s">
        <v>200</v>
      </c>
    </row>
    <row r="155" spans="1:65" s="2" customFormat="1" ht="39">
      <c r="A155" s="34"/>
      <c r="B155" s="35"/>
      <c r="C155" s="36"/>
      <c r="D155" s="199" t="s">
        <v>125</v>
      </c>
      <c r="E155" s="36"/>
      <c r="F155" s="200" t="s">
        <v>201</v>
      </c>
      <c r="G155" s="36"/>
      <c r="H155" s="36"/>
      <c r="I155" s="201"/>
      <c r="J155" s="36"/>
      <c r="K155" s="36"/>
      <c r="L155" s="39"/>
      <c r="M155" s="202"/>
      <c r="N155" s="203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125</v>
      </c>
      <c r="AU155" s="17" t="s">
        <v>86</v>
      </c>
    </row>
    <row r="156" spans="1:65" s="13" customFormat="1" ht="11.25">
      <c r="B156" s="204"/>
      <c r="C156" s="205"/>
      <c r="D156" s="199" t="s">
        <v>127</v>
      </c>
      <c r="E156" s="206" t="s">
        <v>1</v>
      </c>
      <c r="F156" s="207" t="s">
        <v>202</v>
      </c>
      <c r="G156" s="205"/>
      <c r="H156" s="208">
        <v>70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127</v>
      </c>
      <c r="AU156" s="214" t="s">
        <v>86</v>
      </c>
      <c r="AV156" s="13" t="s">
        <v>86</v>
      </c>
      <c r="AW156" s="13" t="s">
        <v>34</v>
      </c>
      <c r="AX156" s="13" t="s">
        <v>84</v>
      </c>
      <c r="AY156" s="214" t="s">
        <v>115</v>
      </c>
    </row>
    <row r="157" spans="1:65" s="2" customFormat="1" ht="24.2" customHeight="1">
      <c r="A157" s="34"/>
      <c r="B157" s="35"/>
      <c r="C157" s="186" t="s">
        <v>8</v>
      </c>
      <c r="D157" s="186" t="s">
        <v>118</v>
      </c>
      <c r="E157" s="187" t="s">
        <v>203</v>
      </c>
      <c r="F157" s="188" t="s">
        <v>204</v>
      </c>
      <c r="G157" s="189" t="s">
        <v>194</v>
      </c>
      <c r="H157" s="190">
        <v>32</v>
      </c>
      <c r="I157" s="191"/>
      <c r="J157" s="192">
        <f>ROUND(I157*H157,2)</f>
        <v>0</v>
      </c>
      <c r="K157" s="188" t="s">
        <v>122</v>
      </c>
      <c r="L157" s="39"/>
      <c r="M157" s="193" t="s">
        <v>1</v>
      </c>
      <c r="N157" s="194" t="s">
        <v>42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123</v>
      </c>
      <c r="AT157" s="197" t="s">
        <v>118</v>
      </c>
      <c r="AU157" s="197" t="s">
        <v>86</v>
      </c>
      <c r="AY157" s="17" t="s">
        <v>115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84</v>
      </c>
      <c r="BK157" s="198">
        <f>ROUND(I157*H157,2)</f>
        <v>0</v>
      </c>
      <c r="BL157" s="17" t="s">
        <v>123</v>
      </c>
      <c r="BM157" s="197" t="s">
        <v>205</v>
      </c>
    </row>
    <row r="158" spans="1:65" s="2" customFormat="1" ht="39">
      <c r="A158" s="34"/>
      <c r="B158" s="35"/>
      <c r="C158" s="36"/>
      <c r="D158" s="199" t="s">
        <v>125</v>
      </c>
      <c r="E158" s="36"/>
      <c r="F158" s="200" t="s">
        <v>206</v>
      </c>
      <c r="G158" s="36"/>
      <c r="H158" s="36"/>
      <c r="I158" s="201"/>
      <c r="J158" s="36"/>
      <c r="K158" s="36"/>
      <c r="L158" s="39"/>
      <c r="M158" s="202"/>
      <c r="N158" s="203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125</v>
      </c>
      <c r="AU158" s="17" t="s">
        <v>86</v>
      </c>
    </row>
    <row r="159" spans="1:65" s="2" customFormat="1" ht="24.2" customHeight="1">
      <c r="A159" s="34"/>
      <c r="B159" s="35"/>
      <c r="C159" s="186" t="s">
        <v>207</v>
      </c>
      <c r="D159" s="186" t="s">
        <v>118</v>
      </c>
      <c r="E159" s="187" t="s">
        <v>208</v>
      </c>
      <c r="F159" s="188" t="s">
        <v>209</v>
      </c>
      <c r="G159" s="189" t="s">
        <v>194</v>
      </c>
      <c r="H159" s="190">
        <v>2</v>
      </c>
      <c r="I159" s="191"/>
      <c r="J159" s="192">
        <f>ROUND(I159*H159,2)</f>
        <v>0</v>
      </c>
      <c r="K159" s="188" t="s">
        <v>122</v>
      </c>
      <c r="L159" s="39"/>
      <c r="M159" s="193" t="s">
        <v>1</v>
      </c>
      <c r="N159" s="194" t="s">
        <v>42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123</v>
      </c>
      <c r="AT159" s="197" t="s">
        <v>118</v>
      </c>
      <c r="AU159" s="197" t="s">
        <v>86</v>
      </c>
      <c r="AY159" s="17" t="s">
        <v>115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84</v>
      </c>
      <c r="BK159" s="198">
        <f>ROUND(I159*H159,2)</f>
        <v>0</v>
      </c>
      <c r="BL159" s="17" t="s">
        <v>123</v>
      </c>
      <c r="BM159" s="197" t="s">
        <v>210</v>
      </c>
    </row>
    <row r="160" spans="1:65" s="2" customFormat="1" ht="39">
      <c r="A160" s="34"/>
      <c r="B160" s="35"/>
      <c r="C160" s="36"/>
      <c r="D160" s="199" t="s">
        <v>125</v>
      </c>
      <c r="E160" s="36"/>
      <c r="F160" s="200" t="s">
        <v>211</v>
      </c>
      <c r="G160" s="36"/>
      <c r="H160" s="36"/>
      <c r="I160" s="201"/>
      <c r="J160" s="36"/>
      <c r="K160" s="36"/>
      <c r="L160" s="39"/>
      <c r="M160" s="202"/>
      <c r="N160" s="203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125</v>
      </c>
      <c r="AU160" s="17" t="s">
        <v>86</v>
      </c>
    </row>
    <row r="161" spans="1:65" s="2" customFormat="1" ht="24.2" customHeight="1">
      <c r="A161" s="34"/>
      <c r="B161" s="35"/>
      <c r="C161" s="186" t="s">
        <v>212</v>
      </c>
      <c r="D161" s="186" t="s">
        <v>118</v>
      </c>
      <c r="E161" s="187" t="s">
        <v>213</v>
      </c>
      <c r="F161" s="188" t="s">
        <v>214</v>
      </c>
      <c r="G161" s="189" t="s">
        <v>215</v>
      </c>
      <c r="H161" s="190">
        <v>1714</v>
      </c>
      <c r="I161" s="191"/>
      <c r="J161" s="192">
        <f>ROUND(I161*H161,2)</f>
        <v>0</v>
      </c>
      <c r="K161" s="188" t="s">
        <v>122</v>
      </c>
      <c r="L161" s="39"/>
      <c r="M161" s="193" t="s">
        <v>1</v>
      </c>
      <c r="N161" s="194" t="s">
        <v>42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123</v>
      </c>
      <c r="AT161" s="197" t="s">
        <v>118</v>
      </c>
      <c r="AU161" s="197" t="s">
        <v>86</v>
      </c>
      <c r="AY161" s="17" t="s">
        <v>115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84</v>
      </c>
      <c r="BK161" s="198">
        <f>ROUND(I161*H161,2)</f>
        <v>0</v>
      </c>
      <c r="BL161" s="17" t="s">
        <v>123</v>
      </c>
      <c r="BM161" s="197" t="s">
        <v>216</v>
      </c>
    </row>
    <row r="162" spans="1:65" s="2" customFormat="1" ht="29.25">
      <c r="A162" s="34"/>
      <c r="B162" s="35"/>
      <c r="C162" s="36"/>
      <c r="D162" s="199" t="s">
        <v>125</v>
      </c>
      <c r="E162" s="36"/>
      <c r="F162" s="200" t="s">
        <v>217</v>
      </c>
      <c r="G162" s="36"/>
      <c r="H162" s="36"/>
      <c r="I162" s="201"/>
      <c r="J162" s="36"/>
      <c r="K162" s="36"/>
      <c r="L162" s="39"/>
      <c r="M162" s="202"/>
      <c r="N162" s="203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125</v>
      </c>
      <c r="AU162" s="17" t="s">
        <v>86</v>
      </c>
    </row>
    <row r="163" spans="1:65" s="13" customFormat="1" ht="11.25">
      <c r="B163" s="204"/>
      <c r="C163" s="205"/>
      <c r="D163" s="199" t="s">
        <v>127</v>
      </c>
      <c r="E163" s="206" t="s">
        <v>1</v>
      </c>
      <c r="F163" s="207" t="s">
        <v>218</v>
      </c>
      <c r="G163" s="205"/>
      <c r="H163" s="208">
        <v>1714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127</v>
      </c>
      <c r="AU163" s="214" t="s">
        <v>86</v>
      </c>
      <c r="AV163" s="13" t="s">
        <v>86</v>
      </c>
      <c r="AW163" s="13" t="s">
        <v>34</v>
      </c>
      <c r="AX163" s="13" t="s">
        <v>84</v>
      </c>
      <c r="AY163" s="214" t="s">
        <v>115</v>
      </c>
    </row>
    <row r="164" spans="1:65" s="2" customFormat="1" ht="24.2" customHeight="1">
      <c r="A164" s="34"/>
      <c r="B164" s="35"/>
      <c r="C164" s="186" t="s">
        <v>219</v>
      </c>
      <c r="D164" s="186" t="s">
        <v>118</v>
      </c>
      <c r="E164" s="187" t="s">
        <v>220</v>
      </c>
      <c r="F164" s="188" t="s">
        <v>221</v>
      </c>
      <c r="G164" s="189" t="s">
        <v>215</v>
      </c>
      <c r="H164" s="190">
        <v>1714</v>
      </c>
      <c r="I164" s="191"/>
      <c r="J164" s="192">
        <f>ROUND(I164*H164,2)</f>
        <v>0</v>
      </c>
      <c r="K164" s="188" t="s">
        <v>122</v>
      </c>
      <c r="L164" s="39"/>
      <c r="M164" s="193" t="s">
        <v>1</v>
      </c>
      <c r="N164" s="194" t="s">
        <v>42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123</v>
      </c>
      <c r="AT164" s="197" t="s">
        <v>118</v>
      </c>
      <c r="AU164" s="197" t="s">
        <v>86</v>
      </c>
      <c r="AY164" s="17" t="s">
        <v>115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84</v>
      </c>
      <c r="BK164" s="198">
        <f>ROUND(I164*H164,2)</f>
        <v>0</v>
      </c>
      <c r="BL164" s="17" t="s">
        <v>123</v>
      </c>
      <c r="BM164" s="197" t="s">
        <v>222</v>
      </c>
    </row>
    <row r="165" spans="1:65" s="2" customFormat="1" ht="29.25">
      <c r="A165" s="34"/>
      <c r="B165" s="35"/>
      <c r="C165" s="36"/>
      <c r="D165" s="199" t="s">
        <v>125</v>
      </c>
      <c r="E165" s="36"/>
      <c r="F165" s="200" t="s">
        <v>223</v>
      </c>
      <c r="G165" s="36"/>
      <c r="H165" s="36"/>
      <c r="I165" s="201"/>
      <c r="J165" s="36"/>
      <c r="K165" s="36"/>
      <c r="L165" s="39"/>
      <c r="M165" s="202"/>
      <c r="N165" s="203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125</v>
      </c>
      <c r="AU165" s="17" t="s">
        <v>86</v>
      </c>
    </row>
    <row r="166" spans="1:65" s="13" customFormat="1" ht="11.25">
      <c r="B166" s="204"/>
      <c r="C166" s="205"/>
      <c r="D166" s="199" t="s">
        <v>127</v>
      </c>
      <c r="E166" s="206" t="s">
        <v>1</v>
      </c>
      <c r="F166" s="207" t="s">
        <v>218</v>
      </c>
      <c r="G166" s="205"/>
      <c r="H166" s="208">
        <v>1714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127</v>
      </c>
      <c r="AU166" s="214" t="s">
        <v>86</v>
      </c>
      <c r="AV166" s="13" t="s">
        <v>86</v>
      </c>
      <c r="AW166" s="13" t="s">
        <v>34</v>
      </c>
      <c r="AX166" s="13" t="s">
        <v>84</v>
      </c>
      <c r="AY166" s="214" t="s">
        <v>115</v>
      </c>
    </row>
    <row r="167" spans="1:65" s="2" customFormat="1" ht="24.2" customHeight="1">
      <c r="A167" s="34"/>
      <c r="B167" s="35"/>
      <c r="C167" s="186" t="s">
        <v>224</v>
      </c>
      <c r="D167" s="186" t="s">
        <v>118</v>
      </c>
      <c r="E167" s="187" t="s">
        <v>225</v>
      </c>
      <c r="F167" s="188" t="s">
        <v>226</v>
      </c>
      <c r="G167" s="189" t="s">
        <v>215</v>
      </c>
      <c r="H167" s="190">
        <v>1714</v>
      </c>
      <c r="I167" s="191"/>
      <c r="J167" s="192">
        <f>ROUND(I167*H167,2)</f>
        <v>0</v>
      </c>
      <c r="K167" s="188" t="s">
        <v>122</v>
      </c>
      <c r="L167" s="39"/>
      <c r="M167" s="193" t="s">
        <v>1</v>
      </c>
      <c r="N167" s="194" t="s">
        <v>42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123</v>
      </c>
      <c r="AT167" s="197" t="s">
        <v>118</v>
      </c>
      <c r="AU167" s="197" t="s">
        <v>86</v>
      </c>
      <c r="AY167" s="17" t="s">
        <v>115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84</v>
      </c>
      <c r="BK167" s="198">
        <f>ROUND(I167*H167,2)</f>
        <v>0</v>
      </c>
      <c r="BL167" s="17" t="s">
        <v>123</v>
      </c>
      <c r="BM167" s="197" t="s">
        <v>227</v>
      </c>
    </row>
    <row r="168" spans="1:65" s="2" customFormat="1" ht="29.25">
      <c r="A168" s="34"/>
      <c r="B168" s="35"/>
      <c r="C168" s="36"/>
      <c r="D168" s="199" t="s">
        <v>125</v>
      </c>
      <c r="E168" s="36"/>
      <c r="F168" s="200" t="s">
        <v>228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125</v>
      </c>
      <c r="AU168" s="17" t="s">
        <v>86</v>
      </c>
    </row>
    <row r="169" spans="1:65" s="13" customFormat="1" ht="11.25">
      <c r="B169" s="204"/>
      <c r="C169" s="205"/>
      <c r="D169" s="199" t="s">
        <v>127</v>
      </c>
      <c r="E169" s="206" t="s">
        <v>1</v>
      </c>
      <c r="F169" s="207" t="s">
        <v>218</v>
      </c>
      <c r="G169" s="205"/>
      <c r="H169" s="208">
        <v>1714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127</v>
      </c>
      <c r="AU169" s="214" t="s">
        <v>86</v>
      </c>
      <c r="AV169" s="13" t="s">
        <v>86</v>
      </c>
      <c r="AW169" s="13" t="s">
        <v>34</v>
      </c>
      <c r="AX169" s="13" t="s">
        <v>84</v>
      </c>
      <c r="AY169" s="214" t="s">
        <v>115</v>
      </c>
    </row>
    <row r="170" spans="1:65" s="2" customFormat="1" ht="24.2" customHeight="1">
      <c r="A170" s="34"/>
      <c r="B170" s="35"/>
      <c r="C170" s="186" t="s">
        <v>229</v>
      </c>
      <c r="D170" s="186" t="s">
        <v>118</v>
      </c>
      <c r="E170" s="187" t="s">
        <v>230</v>
      </c>
      <c r="F170" s="188" t="s">
        <v>231</v>
      </c>
      <c r="G170" s="189" t="s">
        <v>215</v>
      </c>
      <c r="H170" s="190">
        <v>1714</v>
      </c>
      <c r="I170" s="191"/>
      <c r="J170" s="192">
        <f>ROUND(I170*H170,2)</f>
        <v>0</v>
      </c>
      <c r="K170" s="188" t="s">
        <v>122</v>
      </c>
      <c r="L170" s="39"/>
      <c r="M170" s="193" t="s">
        <v>1</v>
      </c>
      <c r="N170" s="194" t="s">
        <v>42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123</v>
      </c>
      <c r="AT170" s="197" t="s">
        <v>118</v>
      </c>
      <c r="AU170" s="197" t="s">
        <v>86</v>
      </c>
      <c r="AY170" s="17" t="s">
        <v>115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84</v>
      </c>
      <c r="BK170" s="198">
        <f>ROUND(I170*H170,2)</f>
        <v>0</v>
      </c>
      <c r="BL170" s="17" t="s">
        <v>123</v>
      </c>
      <c r="BM170" s="197" t="s">
        <v>232</v>
      </c>
    </row>
    <row r="171" spans="1:65" s="2" customFormat="1" ht="29.25">
      <c r="A171" s="34"/>
      <c r="B171" s="35"/>
      <c r="C171" s="36"/>
      <c r="D171" s="199" t="s">
        <v>125</v>
      </c>
      <c r="E171" s="36"/>
      <c r="F171" s="200" t="s">
        <v>233</v>
      </c>
      <c r="G171" s="36"/>
      <c r="H171" s="36"/>
      <c r="I171" s="201"/>
      <c r="J171" s="36"/>
      <c r="K171" s="36"/>
      <c r="L171" s="39"/>
      <c r="M171" s="202"/>
      <c r="N171" s="203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125</v>
      </c>
      <c r="AU171" s="17" t="s">
        <v>86</v>
      </c>
    </row>
    <row r="172" spans="1:65" s="13" customFormat="1" ht="11.25">
      <c r="B172" s="204"/>
      <c r="C172" s="205"/>
      <c r="D172" s="199" t="s">
        <v>127</v>
      </c>
      <c r="E172" s="206" t="s">
        <v>1</v>
      </c>
      <c r="F172" s="207" t="s">
        <v>218</v>
      </c>
      <c r="G172" s="205"/>
      <c r="H172" s="208">
        <v>1714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127</v>
      </c>
      <c r="AU172" s="214" t="s">
        <v>86</v>
      </c>
      <c r="AV172" s="13" t="s">
        <v>86</v>
      </c>
      <c r="AW172" s="13" t="s">
        <v>34</v>
      </c>
      <c r="AX172" s="13" t="s">
        <v>84</v>
      </c>
      <c r="AY172" s="214" t="s">
        <v>115</v>
      </c>
    </row>
    <row r="173" spans="1:65" s="2" customFormat="1" ht="24.2" customHeight="1">
      <c r="A173" s="34"/>
      <c r="B173" s="35"/>
      <c r="C173" s="186" t="s">
        <v>7</v>
      </c>
      <c r="D173" s="186" t="s">
        <v>118</v>
      </c>
      <c r="E173" s="187" t="s">
        <v>234</v>
      </c>
      <c r="F173" s="188" t="s">
        <v>235</v>
      </c>
      <c r="G173" s="189" t="s">
        <v>215</v>
      </c>
      <c r="H173" s="190">
        <v>400</v>
      </c>
      <c r="I173" s="191"/>
      <c r="J173" s="192">
        <f>ROUND(I173*H173,2)</f>
        <v>0</v>
      </c>
      <c r="K173" s="188" t="s">
        <v>122</v>
      </c>
      <c r="L173" s="39"/>
      <c r="M173" s="193" t="s">
        <v>1</v>
      </c>
      <c r="N173" s="194" t="s">
        <v>42</v>
      </c>
      <c r="O173" s="71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123</v>
      </c>
      <c r="AT173" s="197" t="s">
        <v>118</v>
      </c>
      <c r="AU173" s="197" t="s">
        <v>86</v>
      </c>
      <c r="AY173" s="17" t="s">
        <v>115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84</v>
      </c>
      <c r="BK173" s="198">
        <f>ROUND(I173*H173,2)</f>
        <v>0</v>
      </c>
      <c r="BL173" s="17" t="s">
        <v>123</v>
      </c>
      <c r="BM173" s="197" t="s">
        <v>236</v>
      </c>
    </row>
    <row r="174" spans="1:65" s="2" customFormat="1" ht="19.5">
      <c r="A174" s="34"/>
      <c r="B174" s="35"/>
      <c r="C174" s="36"/>
      <c r="D174" s="199" t="s">
        <v>125</v>
      </c>
      <c r="E174" s="36"/>
      <c r="F174" s="200" t="s">
        <v>237</v>
      </c>
      <c r="G174" s="36"/>
      <c r="H174" s="36"/>
      <c r="I174" s="201"/>
      <c r="J174" s="36"/>
      <c r="K174" s="36"/>
      <c r="L174" s="39"/>
      <c r="M174" s="202"/>
      <c r="N174" s="203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125</v>
      </c>
      <c r="AU174" s="17" t="s">
        <v>86</v>
      </c>
    </row>
    <row r="175" spans="1:65" s="13" customFormat="1" ht="11.25">
      <c r="B175" s="204"/>
      <c r="C175" s="205"/>
      <c r="D175" s="199" t="s">
        <v>127</v>
      </c>
      <c r="E175" s="206" t="s">
        <v>1</v>
      </c>
      <c r="F175" s="207" t="s">
        <v>238</v>
      </c>
      <c r="G175" s="205"/>
      <c r="H175" s="208">
        <v>400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127</v>
      </c>
      <c r="AU175" s="214" t="s">
        <v>86</v>
      </c>
      <c r="AV175" s="13" t="s">
        <v>86</v>
      </c>
      <c r="AW175" s="13" t="s">
        <v>34</v>
      </c>
      <c r="AX175" s="13" t="s">
        <v>84</v>
      </c>
      <c r="AY175" s="214" t="s">
        <v>115</v>
      </c>
    </row>
    <row r="176" spans="1:65" s="2" customFormat="1" ht="24.2" customHeight="1">
      <c r="A176" s="34"/>
      <c r="B176" s="35"/>
      <c r="C176" s="186" t="s">
        <v>239</v>
      </c>
      <c r="D176" s="186" t="s">
        <v>118</v>
      </c>
      <c r="E176" s="187" t="s">
        <v>240</v>
      </c>
      <c r="F176" s="188" t="s">
        <v>241</v>
      </c>
      <c r="G176" s="189" t="s">
        <v>194</v>
      </c>
      <c r="H176" s="190">
        <v>14</v>
      </c>
      <c r="I176" s="191"/>
      <c r="J176" s="192">
        <f>ROUND(I176*H176,2)</f>
        <v>0</v>
      </c>
      <c r="K176" s="188" t="s">
        <v>122</v>
      </c>
      <c r="L176" s="39"/>
      <c r="M176" s="193" t="s">
        <v>1</v>
      </c>
      <c r="N176" s="194" t="s">
        <v>42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123</v>
      </c>
      <c r="AT176" s="197" t="s">
        <v>118</v>
      </c>
      <c r="AU176" s="197" t="s">
        <v>86</v>
      </c>
      <c r="AY176" s="17" t="s">
        <v>115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84</v>
      </c>
      <c r="BK176" s="198">
        <f>ROUND(I176*H176,2)</f>
        <v>0</v>
      </c>
      <c r="BL176" s="17" t="s">
        <v>123</v>
      </c>
      <c r="BM176" s="197" t="s">
        <v>242</v>
      </c>
    </row>
    <row r="177" spans="1:65" s="2" customFormat="1" ht="29.25">
      <c r="A177" s="34"/>
      <c r="B177" s="35"/>
      <c r="C177" s="36"/>
      <c r="D177" s="199" t="s">
        <v>125</v>
      </c>
      <c r="E177" s="36"/>
      <c r="F177" s="200" t="s">
        <v>243</v>
      </c>
      <c r="G177" s="36"/>
      <c r="H177" s="36"/>
      <c r="I177" s="201"/>
      <c r="J177" s="36"/>
      <c r="K177" s="36"/>
      <c r="L177" s="39"/>
      <c r="M177" s="202"/>
      <c r="N177" s="203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125</v>
      </c>
      <c r="AU177" s="17" t="s">
        <v>86</v>
      </c>
    </row>
    <row r="178" spans="1:65" s="13" customFormat="1" ht="11.25">
      <c r="B178" s="204"/>
      <c r="C178" s="205"/>
      <c r="D178" s="199" t="s">
        <v>127</v>
      </c>
      <c r="E178" s="206" t="s">
        <v>1</v>
      </c>
      <c r="F178" s="207" t="s">
        <v>244</v>
      </c>
      <c r="G178" s="205"/>
      <c r="H178" s="208">
        <v>14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127</v>
      </c>
      <c r="AU178" s="214" t="s">
        <v>86</v>
      </c>
      <c r="AV178" s="13" t="s">
        <v>86</v>
      </c>
      <c r="AW178" s="13" t="s">
        <v>34</v>
      </c>
      <c r="AX178" s="13" t="s">
        <v>84</v>
      </c>
      <c r="AY178" s="214" t="s">
        <v>115</v>
      </c>
    </row>
    <row r="179" spans="1:65" s="2" customFormat="1" ht="24.2" customHeight="1">
      <c r="A179" s="34"/>
      <c r="B179" s="35"/>
      <c r="C179" s="186" t="s">
        <v>245</v>
      </c>
      <c r="D179" s="186" t="s">
        <v>118</v>
      </c>
      <c r="E179" s="187" t="s">
        <v>246</v>
      </c>
      <c r="F179" s="188" t="s">
        <v>247</v>
      </c>
      <c r="G179" s="189" t="s">
        <v>215</v>
      </c>
      <c r="H179" s="190">
        <v>1338</v>
      </c>
      <c r="I179" s="191"/>
      <c r="J179" s="192">
        <f>ROUND(I179*H179,2)</f>
        <v>0</v>
      </c>
      <c r="K179" s="188" t="s">
        <v>122</v>
      </c>
      <c r="L179" s="39"/>
      <c r="M179" s="193" t="s">
        <v>1</v>
      </c>
      <c r="N179" s="194" t="s">
        <v>42</v>
      </c>
      <c r="O179" s="71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123</v>
      </c>
      <c r="AT179" s="197" t="s">
        <v>118</v>
      </c>
      <c r="AU179" s="197" t="s">
        <v>86</v>
      </c>
      <c r="AY179" s="17" t="s">
        <v>115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84</v>
      </c>
      <c r="BK179" s="198">
        <f>ROUND(I179*H179,2)</f>
        <v>0</v>
      </c>
      <c r="BL179" s="17" t="s">
        <v>123</v>
      </c>
      <c r="BM179" s="197" t="s">
        <v>248</v>
      </c>
    </row>
    <row r="180" spans="1:65" s="2" customFormat="1" ht="29.25">
      <c r="A180" s="34"/>
      <c r="B180" s="35"/>
      <c r="C180" s="36"/>
      <c r="D180" s="199" t="s">
        <v>125</v>
      </c>
      <c r="E180" s="36"/>
      <c r="F180" s="200" t="s">
        <v>249</v>
      </c>
      <c r="G180" s="36"/>
      <c r="H180" s="36"/>
      <c r="I180" s="201"/>
      <c r="J180" s="36"/>
      <c r="K180" s="36"/>
      <c r="L180" s="39"/>
      <c r="M180" s="202"/>
      <c r="N180" s="203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125</v>
      </c>
      <c r="AU180" s="17" t="s">
        <v>86</v>
      </c>
    </row>
    <row r="181" spans="1:65" s="2" customFormat="1" ht="24.2" customHeight="1">
      <c r="A181" s="34"/>
      <c r="B181" s="35"/>
      <c r="C181" s="186" t="s">
        <v>250</v>
      </c>
      <c r="D181" s="186" t="s">
        <v>118</v>
      </c>
      <c r="E181" s="187" t="s">
        <v>251</v>
      </c>
      <c r="F181" s="188" t="s">
        <v>252</v>
      </c>
      <c r="G181" s="189" t="s">
        <v>215</v>
      </c>
      <c r="H181" s="190">
        <v>500</v>
      </c>
      <c r="I181" s="191"/>
      <c r="J181" s="192">
        <f>ROUND(I181*H181,2)</f>
        <v>0</v>
      </c>
      <c r="K181" s="188" t="s">
        <v>122</v>
      </c>
      <c r="L181" s="39"/>
      <c r="M181" s="193" t="s">
        <v>1</v>
      </c>
      <c r="N181" s="194" t="s">
        <v>42</v>
      </c>
      <c r="O181" s="71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123</v>
      </c>
      <c r="AT181" s="197" t="s">
        <v>118</v>
      </c>
      <c r="AU181" s="197" t="s">
        <v>86</v>
      </c>
      <c r="AY181" s="17" t="s">
        <v>115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84</v>
      </c>
      <c r="BK181" s="198">
        <f>ROUND(I181*H181,2)</f>
        <v>0</v>
      </c>
      <c r="BL181" s="17" t="s">
        <v>123</v>
      </c>
      <c r="BM181" s="197" t="s">
        <v>253</v>
      </c>
    </row>
    <row r="182" spans="1:65" s="2" customFormat="1" ht="39">
      <c r="A182" s="34"/>
      <c r="B182" s="35"/>
      <c r="C182" s="36"/>
      <c r="D182" s="199" t="s">
        <v>125</v>
      </c>
      <c r="E182" s="36"/>
      <c r="F182" s="200" t="s">
        <v>254</v>
      </c>
      <c r="G182" s="36"/>
      <c r="H182" s="36"/>
      <c r="I182" s="201"/>
      <c r="J182" s="36"/>
      <c r="K182" s="36"/>
      <c r="L182" s="39"/>
      <c r="M182" s="202"/>
      <c r="N182" s="203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125</v>
      </c>
      <c r="AU182" s="17" t="s">
        <v>86</v>
      </c>
    </row>
    <row r="183" spans="1:65" s="13" customFormat="1" ht="11.25">
      <c r="B183" s="204"/>
      <c r="C183" s="205"/>
      <c r="D183" s="199" t="s">
        <v>127</v>
      </c>
      <c r="E183" s="206" t="s">
        <v>1</v>
      </c>
      <c r="F183" s="207" t="s">
        <v>255</v>
      </c>
      <c r="G183" s="205"/>
      <c r="H183" s="208">
        <v>500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127</v>
      </c>
      <c r="AU183" s="214" t="s">
        <v>86</v>
      </c>
      <c r="AV183" s="13" t="s">
        <v>86</v>
      </c>
      <c r="AW183" s="13" t="s">
        <v>34</v>
      </c>
      <c r="AX183" s="13" t="s">
        <v>84</v>
      </c>
      <c r="AY183" s="214" t="s">
        <v>115</v>
      </c>
    </row>
    <row r="184" spans="1:65" s="2" customFormat="1" ht="24.2" customHeight="1">
      <c r="A184" s="34"/>
      <c r="B184" s="35"/>
      <c r="C184" s="186" t="s">
        <v>256</v>
      </c>
      <c r="D184" s="186" t="s">
        <v>118</v>
      </c>
      <c r="E184" s="187" t="s">
        <v>257</v>
      </c>
      <c r="F184" s="188" t="s">
        <v>258</v>
      </c>
      <c r="G184" s="189" t="s">
        <v>121</v>
      </c>
      <c r="H184" s="190">
        <v>2828</v>
      </c>
      <c r="I184" s="191"/>
      <c r="J184" s="192">
        <f>ROUND(I184*H184,2)</f>
        <v>0</v>
      </c>
      <c r="K184" s="188" t="s">
        <v>122</v>
      </c>
      <c r="L184" s="39"/>
      <c r="M184" s="193" t="s">
        <v>1</v>
      </c>
      <c r="N184" s="194" t="s">
        <v>42</v>
      </c>
      <c r="O184" s="71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123</v>
      </c>
      <c r="AT184" s="197" t="s">
        <v>118</v>
      </c>
      <c r="AU184" s="197" t="s">
        <v>86</v>
      </c>
      <c r="AY184" s="17" t="s">
        <v>115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84</v>
      </c>
      <c r="BK184" s="198">
        <f>ROUND(I184*H184,2)</f>
        <v>0</v>
      </c>
      <c r="BL184" s="17" t="s">
        <v>123</v>
      </c>
      <c r="BM184" s="197" t="s">
        <v>259</v>
      </c>
    </row>
    <row r="185" spans="1:65" s="2" customFormat="1" ht="29.25">
      <c r="A185" s="34"/>
      <c r="B185" s="35"/>
      <c r="C185" s="36"/>
      <c r="D185" s="199" t="s">
        <v>125</v>
      </c>
      <c r="E185" s="36"/>
      <c r="F185" s="200" t="s">
        <v>260</v>
      </c>
      <c r="G185" s="36"/>
      <c r="H185" s="36"/>
      <c r="I185" s="201"/>
      <c r="J185" s="36"/>
      <c r="K185" s="36"/>
      <c r="L185" s="39"/>
      <c r="M185" s="202"/>
      <c r="N185" s="203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125</v>
      </c>
      <c r="AU185" s="17" t="s">
        <v>86</v>
      </c>
    </row>
    <row r="186" spans="1:65" s="2" customFormat="1" ht="24.2" customHeight="1">
      <c r="A186" s="34"/>
      <c r="B186" s="35"/>
      <c r="C186" s="186" t="s">
        <v>261</v>
      </c>
      <c r="D186" s="186" t="s">
        <v>118</v>
      </c>
      <c r="E186" s="187" t="s">
        <v>262</v>
      </c>
      <c r="F186" s="188" t="s">
        <v>263</v>
      </c>
      <c r="G186" s="189" t="s">
        <v>215</v>
      </c>
      <c r="H186" s="190">
        <v>13.6</v>
      </c>
      <c r="I186" s="191"/>
      <c r="J186" s="192">
        <f>ROUND(I186*H186,2)</f>
        <v>0</v>
      </c>
      <c r="K186" s="188" t="s">
        <v>122</v>
      </c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123</v>
      </c>
      <c r="AT186" s="197" t="s">
        <v>118</v>
      </c>
      <c r="AU186" s="197" t="s">
        <v>86</v>
      </c>
      <c r="AY186" s="17" t="s">
        <v>115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84</v>
      </c>
      <c r="BK186" s="198">
        <f>ROUND(I186*H186,2)</f>
        <v>0</v>
      </c>
      <c r="BL186" s="17" t="s">
        <v>123</v>
      </c>
      <c r="BM186" s="197" t="s">
        <v>264</v>
      </c>
    </row>
    <row r="187" spans="1:65" s="2" customFormat="1" ht="29.25">
      <c r="A187" s="34"/>
      <c r="B187" s="35"/>
      <c r="C187" s="36"/>
      <c r="D187" s="199" t="s">
        <v>125</v>
      </c>
      <c r="E187" s="36"/>
      <c r="F187" s="200" t="s">
        <v>265</v>
      </c>
      <c r="G187" s="36"/>
      <c r="H187" s="36"/>
      <c r="I187" s="201"/>
      <c r="J187" s="36"/>
      <c r="K187" s="36"/>
      <c r="L187" s="39"/>
      <c r="M187" s="202"/>
      <c r="N187" s="203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125</v>
      </c>
      <c r="AU187" s="17" t="s">
        <v>86</v>
      </c>
    </row>
    <row r="188" spans="1:65" s="13" customFormat="1" ht="11.25">
      <c r="B188" s="204"/>
      <c r="C188" s="205"/>
      <c r="D188" s="199" t="s">
        <v>127</v>
      </c>
      <c r="E188" s="206" t="s">
        <v>1</v>
      </c>
      <c r="F188" s="207" t="s">
        <v>266</v>
      </c>
      <c r="G188" s="205"/>
      <c r="H188" s="208">
        <v>13.6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127</v>
      </c>
      <c r="AU188" s="214" t="s">
        <v>86</v>
      </c>
      <c r="AV188" s="13" t="s">
        <v>86</v>
      </c>
      <c r="AW188" s="13" t="s">
        <v>34</v>
      </c>
      <c r="AX188" s="13" t="s">
        <v>84</v>
      </c>
      <c r="AY188" s="214" t="s">
        <v>115</v>
      </c>
    </row>
    <row r="189" spans="1:65" s="2" customFormat="1" ht="24.2" customHeight="1">
      <c r="A189" s="34"/>
      <c r="B189" s="35"/>
      <c r="C189" s="186" t="s">
        <v>267</v>
      </c>
      <c r="D189" s="186" t="s">
        <v>118</v>
      </c>
      <c r="E189" s="187" t="s">
        <v>268</v>
      </c>
      <c r="F189" s="188" t="s">
        <v>269</v>
      </c>
      <c r="G189" s="189" t="s">
        <v>215</v>
      </c>
      <c r="H189" s="190">
        <v>6.8</v>
      </c>
      <c r="I189" s="191"/>
      <c r="J189" s="192">
        <f>ROUND(I189*H189,2)</f>
        <v>0</v>
      </c>
      <c r="K189" s="188" t="s">
        <v>122</v>
      </c>
      <c r="L189" s="39"/>
      <c r="M189" s="193" t="s">
        <v>1</v>
      </c>
      <c r="N189" s="194" t="s">
        <v>42</v>
      </c>
      <c r="O189" s="71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123</v>
      </c>
      <c r="AT189" s="197" t="s">
        <v>118</v>
      </c>
      <c r="AU189" s="197" t="s">
        <v>86</v>
      </c>
      <c r="AY189" s="17" t="s">
        <v>115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7" t="s">
        <v>84</v>
      </c>
      <c r="BK189" s="198">
        <f>ROUND(I189*H189,2)</f>
        <v>0</v>
      </c>
      <c r="BL189" s="17" t="s">
        <v>123</v>
      </c>
      <c r="BM189" s="197" t="s">
        <v>270</v>
      </c>
    </row>
    <row r="190" spans="1:65" s="2" customFormat="1" ht="29.25">
      <c r="A190" s="34"/>
      <c r="B190" s="35"/>
      <c r="C190" s="36"/>
      <c r="D190" s="199" t="s">
        <v>125</v>
      </c>
      <c r="E190" s="36"/>
      <c r="F190" s="200" t="s">
        <v>271</v>
      </c>
      <c r="G190" s="36"/>
      <c r="H190" s="36"/>
      <c r="I190" s="201"/>
      <c r="J190" s="36"/>
      <c r="K190" s="36"/>
      <c r="L190" s="39"/>
      <c r="M190" s="202"/>
      <c r="N190" s="203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125</v>
      </c>
      <c r="AU190" s="17" t="s">
        <v>86</v>
      </c>
    </row>
    <row r="191" spans="1:65" s="13" customFormat="1" ht="11.25">
      <c r="B191" s="204"/>
      <c r="C191" s="205"/>
      <c r="D191" s="199" t="s">
        <v>127</v>
      </c>
      <c r="E191" s="206" t="s">
        <v>1</v>
      </c>
      <c r="F191" s="207" t="s">
        <v>272</v>
      </c>
      <c r="G191" s="205"/>
      <c r="H191" s="208">
        <v>6.8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127</v>
      </c>
      <c r="AU191" s="214" t="s">
        <v>86</v>
      </c>
      <c r="AV191" s="13" t="s">
        <v>86</v>
      </c>
      <c r="AW191" s="13" t="s">
        <v>34</v>
      </c>
      <c r="AX191" s="13" t="s">
        <v>84</v>
      </c>
      <c r="AY191" s="214" t="s">
        <v>115</v>
      </c>
    </row>
    <row r="192" spans="1:65" s="2" customFormat="1" ht="24.2" customHeight="1">
      <c r="A192" s="34"/>
      <c r="B192" s="35"/>
      <c r="C192" s="186" t="s">
        <v>273</v>
      </c>
      <c r="D192" s="186" t="s">
        <v>118</v>
      </c>
      <c r="E192" s="187" t="s">
        <v>274</v>
      </c>
      <c r="F192" s="188" t="s">
        <v>275</v>
      </c>
      <c r="G192" s="189" t="s">
        <v>215</v>
      </c>
      <c r="H192" s="190">
        <v>13.6</v>
      </c>
      <c r="I192" s="191"/>
      <c r="J192" s="192">
        <f>ROUND(I192*H192,2)</f>
        <v>0</v>
      </c>
      <c r="K192" s="188" t="s">
        <v>122</v>
      </c>
      <c r="L192" s="39"/>
      <c r="M192" s="193" t="s">
        <v>1</v>
      </c>
      <c r="N192" s="194" t="s">
        <v>42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123</v>
      </c>
      <c r="AT192" s="197" t="s">
        <v>118</v>
      </c>
      <c r="AU192" s="197" t="s">
        <v>86</v>
      </c>
      <c r="AY192" s="17" t="s">
        <v>115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84</v>
      </c>
      <c r="BK192" s="198">
        <f>ROUND(I192*H192,2)</f>
        <v>0</v>
      </c>
      <c r="BL192" s="17" t="s">
        <v>123</v>
      </c>
      <c r="BM192" s="197" t="s">
        <v>276</v>
      </c>
    </row>
    <row r="193" spans="1:65" s="2" customFormat="1" ht="29.25">
      <c r="A193" s="34"/>
      <c r="B193" s="35"/>
      <c r="C193" s="36"/>
      <c r="D193" s="199" t="s">
        <v>125</v>
      </c>
      <c r="E193" s="36"/>
      <c r="F193" s="200" t="s">
        <v>277</v>
      </c>
      <c r="G193" s="36"/>
      <c r="H193" s="36"/>
      <c r="I193" s="201"/>
      <c r="J193" s="36"/>
      <c r="K193" s="36"/>
      <c r="L193" s="39"/>
      <c r="M193" s="202"/>
      <c r="N193" s="203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125</v>
      </c>
      <c r="AU193" s="17" t="s">
        <v>86</v>
      </c>
    </row>
    <row r="194" spans="1:65" s="13" customFormat="1" ht="11.25">
      <c r="B194" s="204"/>
      <c r="C194" s="205"/>
      <c r="D194" s="199" t="s">
        <v>127</v>
      </c>
      <c r="E194" s="206" t="s">
        <v>1</v>
      </c>
      <c r="F194" s="207" t="s">
        <v>266</v>
      </c>
      <c r="G194" s="205"/>
      <c r="H194" s="208">
        <v>13.6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127</v>
      </c>
      <c r="AU194" s="214" t="s">
        <v>86</v>
      </c>
      <c r="AV194" s="13" t="s">
        <v>86</v>
      </c>
      <c r="AW194" s="13" t="s">
        <v>34</v>
      </c>
      <c r="AX194" s="13" t="s">
        <v>84</v>
      </c>
      <c r="AY194" s="214" t="s">
        <v>115</v>
      </c>
    </row>
    <row r="195" spans="1:65" s="2" customFormat="1" ht="24.2" customHeight="1">
      <c r="A195" s="34"/>
      <c r="B195" s="35"/>
      <c r="C195" s="186" t="s">
        <v>278</v>
      </c>
      <c r="D195" s="186" t="s">
        <v>118</v>
      </c>
      <c r="E195" s="187" t="s">
        <v>279</v>
      </c>
      <c r="F195" s="188" t="s">
        <v>280</v>
      </c>
      <c r="G195" s="189" t="s">
        <v>215</v>
      </c>
      <c r="H195" s="190">
        <v>8</v>
      </c>
      <c r="I195" s="191"/>
      <c r="J195" s="192">
        <f>ROUND(I195*H195,2)</f>
        <v>0</v>
      </c>
      <c r="K195" s="188" t="s">
        <v>122</v>
      </c>
      <c r="L195" s="39"/>
      <c r="M195" s="193" t="s">
        <v>1</v>
      </c>
      <c r="N195" s="194" t="s">
        <v>42</v>
      </c>
      <c r="O195" s="71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123</v>
      </c>
      <c r="AT195" s="197" t="s">
        <v>118</v>
      </c>
      <c r="AU195" s="197" t="s">
        <v>86</v>
      </c>
      <c r="AY195" s="17" t="s">
        <v>115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84</v>
      </c>
      <c r="BK195" s="198">
        <f>ROUND(I195*H195,2)</f>
        <v>0</v>
      </c>
      <c r="BL195" s="17" t="s">
        <v>123</v>
      </c>
      <c r="BM195" s="197" t="s">
        <v>281</v>
      </c>
    </row>
    <row r="196" spans="1:65" s="2" customFormat="1" ht="29.25">
      <c r="A196" s="34"/>
      <c r="B196" s="35"/>
      <c r="C196" s="36"/>
      <c r="D196" s="199" t="s">
        <v>125</v>
      </c>
      <c r="E196" s="36"/>
      <c r="F196" s="200" t="s">
        <v>282</v>
      </c>
      <c r="G196" s="36"/>
      <c r="H196" s="36"/>
      <c r="I196" s="201"/>
      <c r="J196" s="36"/>
      <c r="K196" s="36"/>
      <c r="L196" s="39"/>
      <c r="M196" s="202"/>
      <c r="N196" s="203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125</v>
      </c>
      <c r="AU196" s="17" t="s">
        <v>86</v>
      </c>
    </row>
    <row r="197" spans="1:65" s="13" customFormat="1" ht="11.25">
      <c r="B197" s="204"/>
      <c r="C197" s="205"/>
      <c r="D197" s="199" t="s">
        <v>127</v>
      </c>
      <c r="E197" s="206" t="s">
        <v>1</v>
      </c>
      <c r="F197" s="207" t="s">
        <v>283</v>
      </c>
      <c r="G197" s="205"/>
      <c r="H197" s="208">
        <v>8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127</v>
      </c>
      <c r="AU197" s="214" t="s">
        <v>86</v>
      </c>
      <c r="AV197" s="13" t="s">
        <v>86</v>
      </c>
      <c r="AW197" s="13" t="s">
        <v>34</v>
      </c>
      <c r="AX197" s="13" t="s">
        <v>84</v>
      </c>
      <c r="AY197" s="214" t="s">
        <v>115</v>
      </c>
    </row>
    <row r="198" spans="1:65" s="2" customFormat="1" ht="24.2" customHeight="1">
      <c r="A198" s="34"/>
      <c r="B198" s="35"/>
      <c r="C198" s="186" t="s">
        <v>284</v>
      </c>
      <c r="D198" s="186" t="s">
        <v>118</v>
      </c>
      <c r="E198" s="187" t="s">
        <v>285</v>
      </c>
      <c r="F198" s="188" t="s">
        <v>286</v>
      </c>
      <c r="G198" s="189" t="s">
        <v>131</v>
      </c>
      <c r="H198" s="190">
        <v>53</v>
      </c>
      <c r="I198" s="191"/>
      <c r="J198" s="192">
        <f>ROUND(I198*H198,2)</f>
        <v>0</v>
      </c>
      <c r="K198" s="188" t="s">
        <v>122</v>
      </c>
      <c r="L198" s="39"/>
      <c r="M198" s="193" t="s">
        <v>1</v>
      </c>
      <c r="N198" s="194" t="s">
        <v>42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123</v>
      </c>
      <c r="AT198" s="197" t="s">
        <v>118</v>
      </c>
      <c r="AU198" s="197" t="s">
        <v>86</v>
      </c>
      <c r="AY198" s="17" t="s">
        <v>115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84</v>
      </c>
      <c r="BK198" s="198">
        <f>ROUND(I198*H198,2)</f>
        <v>0</v>
      </c>
      <c r="BL198" s="17" t="s">
        <v>123</v>
      </c>
      <c r="BM198" s="197" t="s">
        <v>287</v>
      </c>
    </row>
    <row r="199" spans="1:65" s="2" customFormat="1" ht="19.5">
      <c r="A199" s="34"/>
      <c r="B199" s="35"/>
      <c r="C199" s="36"/>
      <c r="D199" s="199" t="s">
        <v>125</v>
      </c>
      <c r="E199" s="36"/>
      <c r="F199" s="200" t="s">
        <v>288</v>
      </c>
      <c r="G199" s="36"/>
      <c r="H199" s="36"/>
      <c r="I199" s="201"/>
      <c r="J199" s="36"/>
      <c r="K199" s="36"/>
      <c r="L199" s="39"/>
      <c r="M199" s="202"/>
      <c r="N199" s="203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125</v>
      </c>
      <c r="AU199" s="17" t="s">
        <v>86</v>
      </c>
    </row>
    <row r="200" spans="1:65" s="13" customFormat="1" ht="11.25">
      <c r="B200" s="204"/>
      <c r="C200" s="205"/>
      <c r="D200" s="199" t="s">
        <v>127</v>
      </c>
      <c r="E200" s="206" t="s">
        <v>1</v>
      </c>
      <c r="F200" s="207" t="s">
        <v>289</v>
      </c>
      <c r="G200" s="205"/>
      <c r="H200" s="208">
        <v>53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127</v>
      </c>
      <c r="AU200" s="214" t="s">
        <v>86</v>
      </c>
      <c r="AV200" s="13" t="s">
        <v>86</v>
      </c>
      <c r="AW200" s="13" t="s">
        <v>34</v>
      </c>
      <c r="AX200" s="13" t="s">
        <v>84</v>
      </c>
      <c r="AY200" s="214" t="s">
        <v>115</v>
      </c>
    </row>
    <row r="201" spans="1:65" s="2" customFormat="1" ht="24.2" customHeight="1">
      <c r="A201" s="34"/>
      <c r="B201" s="35"/>
      <c r="C201" s="186" t="s">
        <v>290</v>
      </c>
      <c r="D201" s="186" t="s">
        <v>118</v>
      </c>
      <c r="E201" s="187" t="s">
        <v>291</v>
      </c>
      <c r="F201" s="188" t="s">
        <v>292</v>
      </c>
      <c r="G201" s="189" t="s">
        <v>131</v>
      </c>
      <c r="H201" s="190">
        <v>105</v>
      </c>
      <c r="I201" s="191"/>
      <c r="J201" s="192">
        <f>ROUND(I201*H201,2)</f>
        <v>0</v>
      </c>
      <c r="K201" s="188" t="s">
        <v>122</v>
      </c>
      <c r="L201" s="39"/>
      <c r="M201" s="193" t="s">
        <v>1</v>
      </c>
      <c r="N201" s="194" t="s">
        <v>42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123</v>
      </c>
      <c r="AT201" s="197" t="s">
        <v>118</v>
      </c>
      <c r="AU201" s="197" t="s">
        <v>86</v>
      </c>
      <c r="AY201" s="17" t="s">
        <v>115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84</v>
      </c>
      <c r="BK201" s="198">
        <f>ROUND(I201*H201,2)</f>
        <v>0</v>
      </c>
      <c r="BL201" s="17" t="s">
        <v>123</v>
      </c>
      <c r="BM201" s="197" t="s">
        <v>293</v>
      </c>
    </row>
    <row r="202" spans="1:65" s="2" customFormat="1" ht="48.75">
      <c r="A202" s="34"/>
      <c r="B202" s="35"/>
      <c r="C202" s="36"/>
      <c r="D202" s="199" t="s">
        <v>125</v>
      </c>
      <c r="E202" s="36"/>
      <c r="F202" s="200" t="s">
        <v>294</v>
      </c>
      <c r="G202" s="36"/>
      <c r="H202" s="36"/>
      <c r="I202" s="201"/>
      <c r="J202" s="36"/>
      <c r="K202" s="36"/>
      <c r="L202" s="39"/>
      <c r="M202" s="202"/>
      <c r="N202" s="203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125</v>
      </c>
      <c r="AU202" s="17" t="s">
        <v>86</v>
      </c>
    </row>
    <row r="203" spans="1:65" s="13" customFormat="1" ht="11.25">
      <c r="B203" s="204"/>
      <c r="C203" s="205"/>
      <c r="D203" s="199" t="s">
        <v>127</v>
      </c>
      <c r="E203" s="206" t="s">
        <v>1</v>
      </c>
      <c r="F203" s="207" t="s">
        <v>295</v>
      </c>
      <c r="G203" s="205"/>
      <c r="H203" s="208">
        <v>105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127</v>
      </c>
      <c r="AU203" s="214" t="s">
        <v>86</v>
      </c>
      <c r="AV203" s="13" t="s">
        <v>86</v>
      </c>
      <c r="AW203" s="13" t="s">
        <v>34</v>
      </c>
      <c r="AX203" s="13" t="s">
        <v>84</v>
      </c>
      <c r="AY203" s="214" t="s">
        <v>115</v>
      </c>
    </row>
    <row r="204" spans="1:65" s="2" customFormat="1" ht="24.2" customHeight="1">
      <c r="A204" s="34"/>
      <c r="B204" s="35"/>
      <c r="C204" s="186" t="s">
        <v>296</v>
      </c>
      <c r="D204" s="186" t="s">
        <v>118</v>
      </c>
      <c r="E204" s="187" t="s">
        <v>297</v>
      </c>
      <c r="F204" s="188" t="s">
        <v>298</v>
      </c>
      <c r="G204" s="189" t="s">
        <v>131</v>
      </c>
      <c r="H204" s="190">
        <v>56</v>
      </c>
      <c r="I204" s="191"/>
      <c r="J204" s="192">
        <f>ROUND(I204*H204,2)</f>
        <v>0</v>
      </c>
      <c r="K204" s="188" t="s">
        <v>122</v>
      </c>
      <c r="L204" s="39"/>
      <c r="M204" s="193" t="s">
        <v>1</v>
      </c>
      <c r="N204" s="194" t="s">
        <v>42</v>
      </c>
      <c r="O204" s="71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123</v>
      </c>
      <c r="AT204" s="197" t="s">
        <v>118</v>
      </c>
      <c r="AU204" s="197" t="s">
        <v>86</v>
      </c>
      <c r="AY204" s="17" t="s">
        <v>115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84</v>
      </c>
      <c r="BK204" s="198">
        <f>ROUND(I204*H204,2)</f>
        <v>0</v>
      </c>
      <c r="BL204" s="17" t="s">
        <v>123</v>
      </c>
      <c r="BM204" s="197" t="s">
        <v>299</v>
      </c>
    </row>
    <row r="205" spans="1:65" s="2" customFormat="1" ht="48.75">
      <c r="A205" s="34"/>
      <c r="B205" s="35"/>
      <c r="C205" s="36"/>
      <c r="D205" s="199" t="s">
        <v>125</v>
      </c>
      <c r="E205" s="36"/>
      <c r="F205" s="200" t="s">
        <v>300</v>
      </c>
      <c r="G205" s="36"/>
      <c r="H205" s="36"/>
      <c r="I205" s="201"/>
      <c r="J205" s="36"/>
      <c r="K205" s="36"/>
      <c r="L205" s="39"/>
      <c r="M205" s="202"/>
      <c r="N205" s="203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125</v>
      </c>
      <c r="AU205" s="17" t="s">
        <v>86</v>
      </c>
    </row>
    <row r="206" spans="1:65" s="13" customFormat="1" ht="11.25">
      <c r="B206" s="204"/>
      <c r="C206" s="205"/>
      <c r="D206" s="199" t="s">
        <v>127</v>
      </c>
      <c r="E206" s="206" t="s">
        <v>1</v>
      </c>
      <c r="F206" s="207" t="s">
        <v>301</v>
      </c>
      <c r="G206" s="205"/>
      <c r="H206" s="208">
        <v>56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127</v>
      </c>
      <c r="AU206" s="214" t="s">
        <v>86</v>
      </c>
      <c r="AV206" s="13" t="s">
        <v>86</v>
      </c>
      <c r="AW206" s="13" t="s">
        <v>34</v>
      </c>
      <c r="AX206" s="13" t="s">
        <v>84</v>
      </c>
      <c r="AY206" s="214" t="s">
        <v>115</v>
      </c>
    </row>
    <row r="207" spans="1:65" s="2" customFormat="1" ht="24.2" customHeight="1">
      <c r="A207" s="34"/>
      <c r="B207" s="35"/>
      <c r="C207" s="186" t="s">
        <v>302</v>
      </c>
      <c r="D207" s="186" t="s">
        <v>118</v>
      </c>
      <c r="E207" s="187" t="s">
        <v>303</v>
      </c>
      <c r="F207" s="188" t="s">
        <v>304</v>
      </c>
      <c r="G207" s="189" t="s">
        <v>131</v>
      </c>
      <c r="H207" s="190">
        <v>22</v>
      </c>
      <c r="I207" s="191"/>
      <c r="J207" s="192">
        <f>ROUND(I207*H207,2)</f>
        <v>0</v>
      </c>
      <c r="K207" s="188" t="s">
        <v>122</v>
      </c>
      <c r="L207" s="39"/>
      <c r="M207" s="193" t="s">
        <v>1</v>
      </c>
      <c r="N207" s="194" t="s">
        <v>42</v>
      </c>
      <c r="O207" s="71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123</v>
      </c>
      <c r="AT207" s="197" t="s">
        <v>118</v>
      </c>
      <c r="AU207" s="197" t="s">
        <v>86</v>
      </c>
      <c r="AY207" s="17" t="s">
        <v>115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7" t="s">
        <v>84</v>
      </c>
      <c r="BK207" s="198">
        <f>ROUND(I207*H207,2)</f>
        <v>0</v>
      </c>
      <c r="BL207" s="17" t="s">
        <v>123</v>
      </c>
      <c r="BM207" s="197" t="s">
        <v>305</v>
      </c>
    </row>
    <row r="208" spans="1:65" s="2" customFormat="1" ht="48.75">
      <c r="A208" s="34"/>
      <c r="B208" s="35"/>
      <c r="C208" s="36"/>
      <c r="D208" s="199" t="s">
        <v>125</v>
      </c>
      <c r="E208" s="36"/>
      <c r="F208" s="200" t="s">
        <v>306</v>
      </c>
      <c r="G208" s="36"/>
      <c r="H208" s="36"/>
      <c r="I208" s="201"/>
      <c r="J208" s="36"/>
      <c r="K208" s="36"/>
      <c r="L208" s="39"/>
      <c r="M208" s="202"/>
      <c r="N208" s="203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125</v>
      </c>
      <c r="AU208" s="17" t="s">
        <v>86</v>
      </c>
    </row>
    <row r="209" spans="1:65" s="2" customFormat="1" ht="24.2" customHeight="1">
      <c r="A209" s="34"/>
      <c r="B209" s="35"/>
      <c r="C209" s="186" t="s">
        <v>307</v>
      </c>
      <c r="D209" s="186" t="s">
        <v>118</v>
      </c>
      <c r="E209" s="187" t="s">
        <v>308</v>
      </c>
      <c r="F209" s="188" t="s">
        <v>309</v>
      </c>
      <c r="G209" s="189" t="s">
        <v>131</v>
      </c>
      <c r="H209" s="190">
        <v>12</v>
      </c>
      <c r="I209" s="191"/>
      <c r="J209" s="192">
        <f>ROUND(I209*H209,2)</f>
        <v>0</v>
      </c>
      <c r="K209" s="188" t="s">
        <v>122</v>
      </c>
      <c r="L209" s="39"/>
      <c r="M209" s="193" t="s">
        <v>1</v>
      </c>
      <c r="N209" s="194" t="s">
        <v>42</v>
      </c>
      <c r="O209" s="71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123</v>
      </c>
      <c r="AT209" s="197" t="s">
        <v>118</v>
      </c>
      <c r="AU209" s="197" t="s">
        <v>86</v>
      </c>
      <c r="AY209" s="17" t="s">
        <v>115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84</v>
      </c>
      <c r="BK209" s="198">
        <f>ROUND(I209*H209,2)</f>
        <v>0</v>
      </c>
      <c r="BL209" s="17" t="s">
        <v>123</v>
      </c>
      <c r="BM209" s="197" t="s">
        <v>310</v>
      </c>
    </row>
    <row r="210" spans="1:65" s="2" customFormat="1" ht="48.75">
      <c r="A210" s="34"/>
      <c r="B210" s="35"/>
      <c r="C210" s="36"/>
      <c r="D210" s="199" t="s">
        <v>125</v>
      </c>
      <c r="E210" s="36"/>
      <c r="F210" s="200" t="s">
        <v>311</v>
      </c>
      <c r="G210" s="36"/>
      <c r="H210" s="36"/>
      <c r="I210" s="201"/>
      <c r="J210" s="36"/>
      <c r="K210" s="36"/>
      <c r="L210" s="39"/>
      <c r="M210" s="202"/>
      <c r="N210" s="203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125</v>
      </c>
      <c r="AU210" s="17" t="s">
        <v>86</v>
      </c>
    </row>
    <row r="211" spans="1:65" s="13" customFormat="1" ht="11.25">
      <c r="B211" s="204"/>
      <c r="C211" s="205"/>
      <c r="D211" s="199" t="s">
        <v>127</v>
      </c>
      <c r="E211" s="206" t="s">
        <v>1</v>
      </c>
      <c r="F211" s="207" t="s">
        <v>312</v>
      </c>
      <c r="G211" s="205"/>
      <c r="H211" s="208">
        <v>12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127</v>
      </c>
      <c r="AU211" s="214" t="s">
        <v>86</v>
      </c>
      <c r="AV211" s="13" t="s">
        <v>86</v>
      </c>
      <c r="AW211" s="13" t="s">
        <v>34</v>
      </c>
      <c r="AX211" s="13" t="s">
        <v>84</v>
      </c>
      <c r="AY211" s="214" t="s">
        <v>115</v>
      </c>
    </row>
    <row r="212" spans="1:65" s="2" customFormat="1" ht="24.2" customHeight="1">
      <c r="A212" s="34"/>
      <c r="B212" s="35"/>
      <c r="C212" s="186" t="s">
        <v>313</v>
      </c>
      <c r="D212" s="186" t="s">
        <v>118</v>
      </c>
      <c r="E212" s="187" t="s">
        <v>314</v>
      </c>
      <c r="F212" s="188" t="s">
        <v>315</v>
      </c>
      <c r="G212" s="189" t="s">
        <v>173</v>
      </c>
      <c r="H212" s="190">
        <v>2.3879999999999999</v>
      </c>
      <c r="I212" s="191"/>
      <c r="J212" s="192">
        <f>ROUND(I212*H212,2)</f>
        <v>0</v>
      </c>
      <c r="K212" s="188" t="s">
        <v>122</v>
      </c>
      <c r="L212" s="39"/>
      <c r="M212" s="193" t="s">
        <v>1</v>
      </c>
      <c r="N212" s="194" t="s">
        <v>42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123</v>
      </c>
      <c r="AT212" s="197" t="s">
        <v>118</v>
      </c>
      <c r="AU212" s="197" t="s">
        <v>86</v>
      </c>
      <c r="AY212" s="17" t="s">
        <v>115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84</v>
      </c>
      <c r="BK212" s="198">
        <f>ROUND(I212*H212,2)</f>
        <v>0</v>
      </c>
      <c r="BL212" s="17" t="s">
        <v>123</v>
      </c>
      <c r="BM212" s="197" t="s">
        <v>316</v>
      </c>
    </row>
    <row r="213" spans="1:65" s="2" customFormat="1" ht="39">
      <c r="A213" s="34"/>
      <c r="B213" s="35"/>
      <c r="C213" s="36"/>
      <c r="D213" s="199" t="s">
        <v>125</v>
      </c>
      <c r="E213" s="36"/>
      <c r="F213" s="200" t="s">
        <v>317</v>
      </c>
      <c r="G213" s="36"/>
      <c r="H213" s="36"/>
      <c r="I213" s="201"/>
      <c r="J213" s="36"/>
      <c r="K213" s="36"/>
      <c r="L213" s="39"/>
      <c r="M213" s="202"/>
      <c r="N213" s="203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125</v>
      </c>
      <c r="AU213" s="17" t="s">
        <v>86</v>
      </c>
    </row>
    <row r="214" spans="1:65" s="13" customFormat="1" ht="11.25">
      <c r="B214" s="204"/>
      <c r="C214" s="205"/>
      <c r="D214" s="199" t="s">
        <v>127</v>
      </c>
      <c r="E214" s="206" t="s">
        <v>1</v>
      </c>
      <c r="F214" s="207" t="s">
        <v>318</v>
      </c>
      <c r="G214" s="205"/>
      <c r="H214" s="208">
        <v>1.607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127</v>
      </c>
      <c r="AU214" s="214" t="s">
        <v>86</v>
      </c>
      <c r="AV214" s="13" t="s">
        <v>86</v>
      </c>
      <c r="AW214" s="13" t="s">
        <v>34</v>
      </c>
      <c r="AX214" s="13" t="s">
        <v>77</v>
      </c>
      <c r="AY214" s="214" t="s">
        <v>115</v>
      </c>
    </row>
    <row r="215" spans="1:65" s="13" customFormat="1" ht="11.25">
      <c r="B215" s="204"/>
      <c r="C215" s="205"/>
      <c r="D215" s="199" t="s">
        <v>127</v>
      </c>
      <c r="E215" s="206" t="s">
        <v>1</v>
      </c>
      <c r="F215" s="207" t="s">
        <v>319</v>
      </c>
      <c r="G215" s="205"/>
      <c r="H215" s="208">
        <v>0.78100000000000003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127</v>
      </c>
      <c r="AU215" s="214" t="s">
        <v>86</v>
      </c>
      <c r="AV215" s="13" t="s">
        <v>86</v>
      </c>
      <c r="AW215" s="13" t="s">
        <v>34</v>
      </c>
      <c r="AX215" s="13" t="s">
        <v>77</v>
      </c>
      <c r="AY215" s="214" t="s">
        <v>115</v>
      </c>
    </row>
    <row r="216" spans="1:65" s="14" customFormat="1" ht="11.25">
      <c r="B216" s="215"/>
      <c r="C216" s="216"/>
      <c r="D216" s="199" t="s">
        <v>127</v>
      </c>
      <c r="E216" s="217" t="s">
        <v>1</v>
      </c>
      <c r="F216" s="218" t="s">
        <v>320</v>
      </c>
      <c r="G216" s="216"/>
      <c r="H216" s="219">
        <v>2.3879999999999999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127</v>
      </c>
      <c r="AU216" s="225" t="s">
        <v>86</v>
      </c>
      <c r="AV216" s="14" t="s">
        <v>123</v>
      </c>
      <c r="AW216" s="14" t="s">
        <v>34</v>
      </c>
      <c r="AX216" s="14" t="s">
        <v>84</v>
      </c>
      <c r="AY216" s="225" t="s">
        <v>115</v>
      </c>
    </row>
    <row r="217" spans="1:65" s="2" customFormat="1" ht="24.2" customHeight="1">
      <c r="A217" s="34"/>
      <c r="B217" s="35"/>
      <c r="C217" s="186" t="s">
        <v>321</v>
      </c>
      <c r="D217" s="186" t="s">
        <v>118</v>
      </c>
      <c r="E217" s="187" t="s">
        <v>322</v>
      </c>
      <c r="F217" s="188" t="s">
        <v>323</v>
      </c>
      <c r="G217" s="189" t="s">
        <v>173</v>
      </c>
      <c r="H217" s="190">
        <v>0.183</v>
      </c>
      <c r="I217" s="191"/>
      <c r="J217" s="192">
        <f>ROUND(I217*H217,2)</f>
        <v>0</v>
      </c>
      <c r="K217" s="188" t="s">
        <v>122</v>
      </c>
      <c r="L217" s="39"/>
      <c r="M217" s="193" t="s">
        <v>1</v>
      </c>
      <c r="N217" s="194" t="s">
        <v>42</v>
      </c>
      <c r="O217" s="71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123</v>
      </c>
      <c r="AT217" s="197" t="s">
        <v>118</v>
      </c>
      <c r="AU217" s="197" t="s">
        <v>86</v>
      </c>
      <c r="AY217" s="17" t="s">
        <v>115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7" t="s">
        <v>84</v>
      </c>
      <c r="BK217" s="198">
        <f>ROUND(I217*H217,2)</f>
        <v>0</v>
      </c>
      <c r="BL217" s="17" t="s">
        <v>123</v>
      </c>
      <c r="BM217" s="197" t="s">
        <v>324</v>
      </c>
    </row>
    <row r="218" spans="1:65" s="2" customFormat="1" ht="39">
      <c r="A218" s="34"/>
      <c r="B218" s="35"/>
      <c r="C218" s="36"/>
      <c r="D218" s="199" t="s">
        <v>125</v>
      </c>
      <c r="E218" s="36"/>
      <c r="F218" s="200" t="s">
        <v>325</v>
      </c>
      <c r="G218" s="36"/>
      <c r="H218" s="36"/>
      <c r="I218" s="201"/>
      <c r="J218" s="36"/>
      <c r="K218" s="36"/>
      <c r="L218" s="39"/>
      <c r="M218" s="202"/>
      <c r="N218" s="203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125</v>
      </c>
      <c r="AU218" s="17" t="s">
        <v>86</v>
      </c>
    </row>
    <row r="219" spans="1:65" s="13" customFormat="1" ht="11.25">
      <c r="B219" s="204"/>
      <c r="C219" s="205"/>
      <c r="D219" s="199" t="s">
        <v>127</v>
      </c>
      <c r="E219" s="206" t="s">
        <v>1</v>
      </c>
      <c r="F219" s="207" t="s">
        <v>326</v>
      </c>
      <c r="G219" s="205"/>
      <c r="H219" s="208">
        <v>0.107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127</v>
      </c>
      <c r="AU219" s="214" t="s">
        <v>86</v>
      </c>
      <c r="AV219" s="13" t="s">
        <v>86</v>
      </c>
      <c r="AW219" s="13" t="s">
        <v>34</v>
      </c>
      <c r="AX219" s="13" t="s">
        <v>77</v>
      </c>
      <c r="AY219" s="214" t="s">
        <v>115</v>
      </c>
    </row>
    <row r="220" spans="1:65" s="13" customFormat="1" ht="11.25">
      <c r="B220" s="204"/>
      <c r="C220" s="205"/>
      <c r="D220" s="199" t="s">
        <v>127</v>
      </c>
      <c r="E220" s="206" t="s">
        <v>1</v>
      </c>
      <c r="F220" s="207" t="s">
        <v>327</v>
      </c>
      <c r="G220" s="205"/>
      <c r="H220" s="208">
        <v>7.5999999999999998E-2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127</v>
      </c>
      <c r="AU220" s="214" t="s">
        <v>86</v>
      </c>
      <c r="AV220" s="13" t="s">
        <v>86</v>
      </c>
      <c r="AW220" s="13" t="s">
        <v>34</v>
      </c>
      <c r="AX220" s="13" t="s">
        <v>77</v>
      </c>
      <c r="AY220" s="214" t="s">
        <v>115</v>
      </c>
    </row>
    <row r="221" spans="1:65" s="14" customFormat="1" ht="11.25">
      <c r="B221" s="215"/>
      <c r="C221" s="216"/>
      <c r="D221" s="199" t="s">
        <v>127</v>
      </c>
      <c r="E221" s="217" t="s">
        <v>1</v>
      </c>
      <c r="F221" s="218" t="s">
        <v>320</v>
      </c>
      <c r="G221" s="216"/>
      <c r="H221" s="219">
        <v>0.183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127</v>
      </c>
      <c r="AU221" s="225" t="s">
        <v>86</v>
      </c>
      <c r="AV221" s="14" t="s">
        <v>123</v>
      </c>
      <c r="AW221" s="14" t="s">
        <v>34</v>
      </c>
      <c r="AX221" s="14" t="s">
        <v>84</v>
      </c>
      <c r="AY221" s="225" t="s">
        <v>115</v>
      </c>
    </row>
    <row r="222" spans="1:65" s="2" customFormat="1" ht="24.2" customHeight="1">
      <c r="A222" s="34"/>
      <c r="B222" s="35"/>
      <c r="C222" s="186" t="s">
        <v>328</v>
      </c>
      <c r="D222" s="186" t="s">
        <v>118</v>
      </c>
      <c r="E222" s="187" t="s">
        <v>329</v>
      </c>
      <c r="F222" s="188" t="s">
        <v>330</v>
      </c>
      <c r="G222" s="189" t="s">
        <v>215</v>
      </c>
      <c r="H222" s="190">
        <v>99.7</v>
      </c>
      <c r="I222" s="191"/>
      <c r="J222" s="192">
        <f>ROUND(I222*H222,2)</f>
        <v>0</v>
      </c>
      <c r="K222" s="188" t="s">
        <v>122</v>
      </c>
      <c r="L222" s="39"/>
      <c r="M222" s="193" t="s">
        <v>1</v>
      </c>
      <c r="N222" s="194" t="s">
        <v>42</v>
      </c>
      <c r="O222" s="71"/>
      <c r="P222" s="195">
        <f>O222*H222</f>
        <v>0</v>
      </c>
      <c r="Q222" s="195">
        <v>0</v>
      </c>
      <c r="R222" s="195">
        <f>Q222*H222</f>
        <v>0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123</v>
      </c>
      <c r="AT222" s="197" t="s">
        <v>118</v>
      </c>
      <c r="AU222" s="197" t="s">
        <v>86</v>
      </c>
      <c r="AY222" s="17" t="s">
        <v>115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84</v>
      </c>
      <c r="BK222" s="198">
        <f>ROUND(I222*H222,2)</f>
        <v>0</v>
      </c>
      <c r="BL222" s="17" t="s">
        <v>123</v>
      </c>
      <c r="BM222" s="197" t="s">
        <v>331</v>
      </c>
    </row>
    <row r="223" spans="1:65" s="2" customFormat="1" ht="39">
      <c r="A223" s="34"/>
      <c r="B223" s="35"/>
      <c r="C223" s="36"/>
      <c r="D223" s="199" t="s">
        <v>125</v>
      </c>
      <c r="E223" s="36"/>
      <c r="F223" s="200" t="s">
        <v>332</v>
      </c>
      <c r="G223" s="36"/>
      <c r="H223" s="36"/>
      <c r="I223" s="201"/>
      <c r="J223" s="36"/>
      <c r="K223" s="36"/>
      <c r="L223" s="39"/>
      <c r="M223" s="202"/>
      <c r="N223" s="203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125</v>
      </c>
      <c r="AU223" s="17" t="s">
        <v>86</v>
      </c>
    </row>
    <row r="224" spans="1:65" s="13" customFormat="1" ht="11.25">
      <c r="B224" s="204"/>
      <c r="C224" s="205"/>
      <c r="D224" s="199" t="s">
        <v>127</v>
      </c>
      <c r="E224" s="206" t="s">
        <v>1</v>
      </c>
      <c r="F224" s="207" t="s">
        <v>333</v>
      </c>
      <c r="G224" s="205"/>
      <c r="H224" s="208">
        <v>99.7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127</v>
      </c>
      <c r="AU224" s="214" t="s">
        <v>86</v>
      </c>
      <c r="AV224" s="13" t="s">
        <v>86</v>
      </c>
      <c r="AW224" s="13" t="s">
        <v>34</v>
      </c>
      <c r="AX224" s="13" t="s">
        <v>84</v>
      </c>
      <c r="AY224" s="214" t="s">
        <v>115</v>
      </c>
    </row>
    <row r="225" spans="1:65" s="2" customFormat="1" ht="24.2" customHeight="1">
      <c r="A225" s="34"/>
      <c r="B225" s="35"/>
      <c r="C225" s="186" t="s">
        <v>334</v>
      </c>
      <c r="D225" s="186" t="s">
        <v>118</v>
      </c>
      <c r="E225" s="187" t="s">
        <v>335</v>
      </c>
      <c r="F225" s="188" t="s">
        <v>336</v>
      </c>
      <c r="G225" s="189" t="s">
        <v>173</v>
      </c>
      <c r="H225" s="190">
        <v>1.607</v>
      </c>
      <c r="I225" s="191"/>
      <c r="J225" s="192">
        <f>ROUND(I225*H225,2)</f>
        <v>0</v>
      </c>
      <c r="K225" s="188" t="s">
        <v>122</v>
      </c>
      <c r="L225" s="39"/>
      <c r="M225" s="193" t="s">
        <v>1</v>
      </c>
      <c r="N225" s="194" t="s">
        <v>42</v>
      </c>
      <c r="O225" s="71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123</v>
      </c>
      <c r="AT225" s="197" t="s">
        <v>118</v>
      </c>
      <c r="AU225" s="197" t="s">
        <v>86</v>
      </c>
      <c r="AY225" s="17" t="s">
        <v>115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7" t="s">
        <v>84</v>
      </c>
      <c r="BK225" s="198">
        <f>ROUND(I225*H225,2)</f>
        <v>0</v>
      </c>
      <c r="BL225" s="17" t="s">
        <v>123</v>
      </c>
      <c r="BM225" s="197" t="s">
        <v>337</v>
      </c>
    </row>
    <row r="226" spans="1:65" s="2" customFormat="1" ht="39">
      <c r="A226" s="34"/>
      <c r="B226" s="35"/>
      <c r="C226" s="36"/>
      <c r="D226" s="199" t="s">
        <v>125</v>
      </c>
      <c r="E226" s="36"/>
      <c r="F226" s="200" t="s">
        <v>338</v>
      </c>
      <c r="G226" s="36"/>
      <c r="H226" s="36"/>
      <c r="I226" s="201"/>
      <c r="J226" s="36"/>
      <c r="K226" s="36"/>
      <c r="L226" s="39"/>
      <c r="M226" s="202"/>
      <c r="N226" s="203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125</v>
      </c>
      <c r="AU226" s="17" t="s">
        <v>86</v>
      </c>
    </row>
    <row r="227" spans="1:65" s="13" customFormat="1" ht="11.25">
      <c r="B227" s="204"/>
      <c r="C227" s="205"/>
      <c r="D227" s="199" t="s">
        <v>127</v>
      </c>
      <c r="E227" s="206" t="s">
        <v>1</v>
      </c>
      <c r="F227" s="207" t="s">
        <v>318</v>
      </c>
      <c r="G227" s="205"/>
      <c r="H227" s="208">
        <v>1.607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127</v>
      </c>
      <c r="AU227" s="214" t="s">
        <v>86</v>
      </c>
      <c r="AV227" s="13" t="s">
        <v>86</v>
      </c>
      <c r="AW227" s="13" t="s">
        <v>34</v>
      </c>
      <c r="AX227" s="13" t="s">
        <v>84</v>
      </c>
      <c r="AY227" s="214" t="s">
        <v>115</v>
      </c>
    </row>
    <row r="228" spans="1:65" s="2" customFormat="1" ht="24.2" customHeight="1">
      <c r="A228" s="34"/>
      <c r="B228" s="35"/>
      <c r="C228" s="186" t="s">
        <v>339</v>
      </c>
      <c r="D228" s="186" t="s">
        <v>118</v>
      </c>
      <c r="E228" s="187" t="s">
        <v>340</v>
      </c>
      <c r="F228" s="188" t="s">
        <v>341</v>
      </c>
      <c r="G228" s="189" t="s">
        <v>173</v>
      </c>
      <c r="H228" s="190">
        <v>0.107</v>
      </c>
      <c r="I228" s="191"/>
      <c r="J228" s="192">
        <f>ROUND(I228*H228,2)</f>
        <v>0</v>
      </c>
      <c r="K228" s="188" t="s">
        <v>122</v>
      </c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123</v>
      </c>
      <c r="AT228" s="197" t="s">
        <v>118</v>
      </c>
      <c r="AU228" s="197" t="s">
        <v>86</v>
      </c>
      <c r="AY228" s="17" t="s">
        <v>115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84</v>
      </c>
      <c r="BK228" s="198">
        <f>ROUND(I228*H228,2)</f>
        <v>0</v>
      </c>
      <c r="BL228" s="17" t="s">
        <v>123</v>
      </c>
      <c r="BM228" s="197" t="s">
        <v>342</v>
      </c>
    </row>
    <row r="229" spans="1:65" s="2" customFormat="1" ht="39">
      <c r="A229" s="34"/>
      <c r="B229" s="35"/>
      <c r="C229" s="36"/>
      <c r="D229" s="199" t="s">
        <v>125</v>
      </c>
      <c r="E229" s="36"/>
      <c r="F229" s="200" t="s">
        <v>343</v>
      </c>
      <c r="G229" s="36"/>
      <c r="H229" s="36"/>
      <c r="I229" s="201"/>
      <c r="J229" s="36"/>
      <c r="K229" s="36"/>
      <c r="L229" s="39"/>
      <c r="M229" s="202"/>
      <c r="N229" s="203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125</v>
      </c>
      <c r="AU229" s="17" t="s">
        <v>86</v>
      </c>
    </row>
    <row r="230" spans="1:65" s="13" customFormat="1" ht="11.25">
      <c r="B230" s="204"/>
      <c r="C230" s="205"/>
      <c r="D230" s="199" t="s">
        <v>127</v>
      </c>
      <c r="E230" s="206" t="s">
        <v>1</v>
      </c>
      <c r="F230" s="207" t="s">
        <v>326</v>
      </c>
      <c r="G230" s="205"/>
      <c r="H230" s="208">
        <v>0.107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127</v>
      </c>
      <c r="AU230" s="214" t="s">
        <v>86</v>
      </c>
      <c r="AV230" s="13" t="s">
        <v>86</v>
      </c>
      <c r="AW230" s="13" t="s">
        <v>34</v>
      </c>
      <c r="AX230" s="13" t="s">
        <v>84</v>
      </c>
      <c r="AY230" s="214" t="s">
        <v>115</v>
      </c>
    </row>
    <row r="231" spans="1:65" s="2" customFormat="1" ht="24.2" customHeight="1">
      <c r="A231" s="34"/>
      <c r="B231" s="35"/>
      <c r="C231" s="186" t="s">
        <v>344</v>
      </c>
      <c r="D231" s="186" t="s">
        <v>118</v>
      </c>
      <c r="E231" s="187" t="s">
        <v>345</v>
      </c>
      <c r="F231" s="188" t="s">
        <v>346</v>
      </c>
      <c r="G231" s="189" t="s">
        <v>153</v>
      </c>
      <c r="H231" s="190">
        <v>350</v>
      </c>
      <c r="I231" s="191"/>
      <c r="J231" s="192">
        <f>ROUND(I231*H231,2)</f>
        <v>0</v>
      </c>
      <c r="K231" s="188" t="s">
        <v>122</v>
      </c>
      <c r="L231" s="39"/>
      <c r="M231" s="193" t="s">
        <v>1</v>
      </c>
      <c r="N231" s="194" t="s">
        <v>42</v>
      </c>
      <c r="O231" s="71"/>
      <c r="P231" s="195">
        <f>O231*H231</f>
        <v>0</v>
      </c>
      <c r="Q231" s="195">
        <v>0</v>
      </c>
      <c r="R231" s="195">
        <f>Q231*H231</f>
        <v>0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123</v>
      </c>
      <c r="AT231" s="197" t="s">
        <v>118</v>
      </c>
      <c r="AU231" s="197" t="s">
        <v>86</v>
      </c>
      <c r="AY231" s="17" t="s">
        <v>115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7" t="s">
        <v>84</v>
      </c>
      <c r="BK231" s="198">
        <f>ROUND(I231*H231,2)</f>
        <v>0</v>
      </c>
      <c r="BL231" s="17" t="s">
        <v>123</v>
      </c>
      <c r="BM231" s="197" t="s">
        <v>347</v>
      </c>
    </row>
    <row r="232" spans="1:65" s="2" customFormat="1" ht="19.5">
      <c r="A232" s="34"/>
      <c r="B232" s="35"/>
      <c r="C232" s="36"/>
      <c r="D232" s="199" t="s">
        <v>125</v>
      </c>
      <c r="E232" s="36"/>
      <c r="F232" s="200" t="s">
        <v>348</v>
      </c>
      <c r="G232" s="36"/>
      <c r="H232" s="36"/>
      <c r="I232" s="201"/>
      <c r="J232" s="36"/>
      <c r="K232" s="36"/>
      <c r="L232" s="39"/>
      <c r="M232" s="202"/>
      <c r="N232" s="203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125</v>
      </c>
      <c r="AU232" s="17" t="s">
        <v>86</v>
      </c>
    </row>
    <row r="233" spans="1:65" s="13" customFormat="1" ht="11.25">
      <c r="B233" s="204"/>
      <c r="C233" s="205"/>
      <c r="D233" s="199" t="s">
        <v>127</v>
      </c>
      <c r="E233" s="206" t="s">
        <v>1</v>
      </c>
      <c r="F233" s="207" t="s">
        <v>349</v>
      </c>
      <c r="G233" s="205"/>
      <c r="H233" s="208">
        <v>350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127</v>
      </c>
      <c r="AU233" s="214" t="s">
        <v>86</v>
      </c>
      <c r="AV233" s="13" t="s">
        <v>86</v>
      </c>
      <c r="AW233" s="13" t="s">
        <v>34</v>
      </c>
      <c r="AX233" s="13" t="s">
        <v>84</v>
      </c>
      <c r="AY233" s="214" t="s">
        <v>115</v>
      </c>
    </row>
    <row r="234" spans="1:65" s="2" customFormat="1" ht="24.2" customHeight="1">
      <c r="A234" s="34"/>
      <c r="B234" s="35"/>
      <c r="C234" s="186" t="s">
        <v>350</v>
      </c>
      <c r="D234" s="186" t="s">
        <v>118</v>
      </c>
      <c r="E234" s="187" t="s">
        <v>351</v>
      </c>
      <c r="F234" s="188" t="s">
        <v>352</v>
      </c>
      <c r="G234" s="189" t="s">
        <v>173</v>
      </c>
      <c r="H234" s="190">
        <v>1.714</v>
      </c>
      <c r="I234" s="191"/>
      <c r="J234" s="192">
        <f>ROUND(I234*H234,2)</f>
        <v>0</v>
      </c>
      <c r="K234" s="188" t="s">
        <v>122</v>
      </c>
      <c r="L234" s="39"/>
      <c r="M234" s="193" t="s">
        <v>1</v>
      </c>
      <c r="N234" s="194" t="s">
        <v>42</v>
      </c>
      <c r="O234" s="71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123</v>
      </c>
      <c r="AT234" s="197" t="s">
        <v>118</v>
      </c>
      <c r="AU234" s="197" t="s">
        <v>86</v>
      </c>
      <c r="AY234" s="17" t="s">
        <v>115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7" t="s">
        <v>84</v>
      </c>
      <c r="BK234" s="198">
        <f>ROUND(I234*H234,2)</f>
        <v>0</v>
      </c>
      <c r="BL234" s="17" t="s">
        <v>123</v>
      </c>
      <c r="BM234" s="197" t="s">
        <v>353</v>
      </c>
    </row>
    <row r="235" spans="1:65" s="2" customFormat="1" ht="19.5">
      <c r="A235" s="34"/>
      <c r="B235" s="35"/>
      <c r="C235" s="36"/>
      <c r="D235" s="199" t="s">
        <v>125</v>
      </c>
      <c r="E235" s="36"/>
      <c r="F235" s="200" t="s">
        <v>354</v>
      </c>
      <c r="G235" s="36"/>
      <c r="H235" s="36"/>
      <c r="I235" s="201"/>
      <c r="J235" s="36"/>
      <c r="K235" s="36"/>
      <c r="L235" s="39"/>
      <c r="M235" s="202"/>
      <c r="N235" s="203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125</v>
      </c>
      <c r="AU235" s="17" t="s">
        <v>86</v>
      </c>
    </row>
    <row r="236" spans="1:65" s="13" customFormat="1" ht="11.25">
      <c r="B236" s="204"/>
      <c r="C236" s="205"/>
      <c r="D236" s="199" t="s">
        <v>127</v>
      </c>
      <c r="E236" s="206" t="s">
        <v>1</v>
      </c>
      <c r="F236" s="207" t="s">
        <v>355</v>
      </c>
      <c r="G236" s="205"/>
      <c r="H236" s="208">
        <v>1.714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127</v>
      </c>
      <c r="AU236" s="214" t="s">
        <v>86</v>
      </c>
      <c r="AV236" s="13" t="s">
        <v>86</v>
      </c>
      <c r="AW236" s="13" t="s">
        <v>34</v>
      </c>
      <c r="AX236" s="13" t="s">
        <v>84</v>
      </c>
      <c r="AY236" s="214" t="s">
        <v>115</v>
      </c>
    </row>
    <row r="237" spans="1:65" s="2" customFormat="1" ht="24.2" customHeight="1">
      <c r="A237" s="34"/>
      <c r="B237" s="35"/>
      <c r="C237" s="186" t="s">
        <v>356</v>
      </c>
      <c r="D237" s="186" t="s">
        <v>118</v>
      </c>
      <c r="E237" s="187" t="s">
        <v>357</v>
      </c>
      <c r="F237" s="188" t="s">
        <v>358</v>
      </c>
      <c r="G237" s="189" t="s">
        <v>215</v>
      </c>
      <c r="H237" s="190">
        <v>99.7</v>
      </c>
      <c r="I237" s="191"/>
      <c r="J237" s="192">
        <f>ROUND(I237*H237,2)</f>
        <v>0</v>
      </c>
      <c r="K237" s="188" t="s">
        <v>122</v>
      </c>
      <c r="L237" s="39"/>
      <c r="M237" s="193" t="s">
        <v>1</v>
      </c>
      <c r="N237" s="194" t="s">
        <v>42</v>
      </c>
      <c r="O237" s="71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123</v>
      </c>
      <c r="AT237" s="197" t="s">
        <v>118</v>
      </c>
      <c r="AU237" s="197" t="s">
        <v>86</v>
      </c>
      <c r="AY237" s="17" t="s">
        <v>115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84</v>
      </c>
      <c r="BK237" s="198">
        <f>ROUND(I237*H237,2)</f>
        <v>0</v>
      </c>
      <c r="BL237" s="17" t="s">
        <v>123</v>
      </c>
      <c r="BM237" s="197" t="s">
        <v>359</v>
      </c>
    </row>
    <row r="238" spans="1:65" s="2" customFormat="1" ht="19.5">
      <c r="A238" s="34"/>
      <c r="B238" s="35"/>
      <c r="C238" s="36"/>
      <c r="D238" s="199" t="s">
        <v>125</v>
      </c>
      <c r="E238" s="36"/>
      <c r="F238" s="200" t="s">
        <v>360</v>
      </c>
      <c r="G238" s="36"/>
      <c r="H238" s="36"/>
      <c r="I238" s="201"/>
      <c r="J238" s="36"/>
      <c r="K238" s="36"/>
      <c r="L238" s="39"/>
      <c r="M238" s="202"/>
      <c r="N238" s="203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125</v>
      </c>
      <c r="AU238" s="17" t="s">
        <v>86</v>
      </c>
    </row>
    <row r="239" spans="1:65" s="13" customFormat="1" ht="11.25">
      <c r="B239" s="204"/>
      <c r="C239" s="205"/>
      <c r="D239" s="199" t="s">
        <v>127</v>
      </c>
      <c r="E239" s="206" t="s">
        <v>1</v>
      </c>
      <c r="F239" s="207" t="s">
        <v>333</v>
      </c>
      <c r="G239" s="205"/>
      <c r="H239" s="208">
        <v>99.7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127</v>
      </c>
      <c r="AU239" s="214" t="s">
        <v>86</v>
      </c>
      <c r="AV239" s="13" t="s">
        <v>86</v>
      </c>
      <c r="AW239" s="13" t="s">
        <v>34</v>
      </c>
      <c r="AX239" s="13" t="s">
        <v>84</v>
      </c>
      <c r="AY239" s="214" t="s">
        <v>115</v>
      </c>
    </row>
    <row r="240" spans="1:65" s="2" customFormat="1" ht="24.2" customHeight="1">
      <c r="A240" s="34"/>
      <c r="B240" s="35"/>
      <c r="C240" s="186" t="s">
        <v>361</v>
      </c>
      <c r="D240" s="186" t="s">
        <v>118</v>
      </c>
      <c r="E240" s="187" t="s">
        <v>362</v>
      </c>
      <c r="F240" s="188" t="s">
        <v>363</v>
      </c>
      <c r="G240" s="189" t="s">
        <v>160</v>
      </c>
      <c r="H240" s="190">
        <v>942.7</v>
      </c>
      <c r="I240" s="191"/>
      <c r="J240" s="192">
        <f>ROUND(I240*H240,2)</f>
        <v>0</v>
      </c>
      <c r="K240" s="188" t="s">
        <v>122</v>
      </c>
      <c r="L240" s="39"/>
      <c r="M240" s="193" t="s">
        <v>1</v>
      </c>
      <c r="N240" s="194" t="s">
        <v>42</v>
      </c>
      <c r="O240" s="71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123</v>
      </c>
      <c r="AT240" s="197" t="s">
        <v>118</v>
      </c>
      <c r="AU240" s="197" t="s">
        <v>86</v>
      </c>
      <c r="AY240" s="17" t="s">
        <v>115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7" t="s">
        <v>84</v>
      </c>
      <c r="BK240" s="198">
        <f>ROUND(I240*H240,2)</f>
        <v>0</v>
      </c>
      <c r="BL240" s="17" t="s">
        <v>123</v>
      </c>
      <c r="BM240" s="197" t="s">
        <v>364</v>
      </c>
    </row>
    <row r="241" spans="1:65" s="2" customFormat="1" ht="19.5">
      <c r="A241" s="34"/>
      <c r="B241" s="35"/>
      <c r="C241" s="36"/>
      <c r="D241" s="199" t="s">
        <v>125</v>
      </c>
      <c r="E241" s="36"/>
      <c r="F241" s="200" t="s">
        <v>365</v>
      </c>
      <c r="G241" s="36"/>
      <c r="H241" s="36"/>
      <c r="I241" s="201"/>
      <c r="J241" s="36"/>
      <c r="K241" s="36"/>
      <c r="L241" s="39"/>
      <c r="M241" s="202"/>
      <c r="N241" s="203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125</v>
      </c>
      <c r="AU241" s="17" t="s">
        <v>86</v>
      </c>
    </row>
    <row r="242" spans="1:65" s="13" customFormat="1" ht="11.25">
      <c r="B242" s="204"/>
      <c r="C242" s="205"/>
      <c r="D242" s="199" t="s">
        <v>127</v>
      </c>
      <c r="E242" s="206" t="s">
        <v>1</v>
      </c>
      <c r="F242" s="207" t="s">
        <v>366</v>
      </c>
      <c r="G242" s="205"/>
      <c r="H242" s="208">
        <v>942.7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127</v>
      </c>
      <c r="AU242" s="214" t="s">
        <v>86</v>
      </c>
      <c r="AV242" s="13" t="s">
        <v>86</v>
      </c>
      <c r="AW242" s="13" t="s">
        <v>34</v>
      </c>
      <c r="AX242" s="13" t="s">
        <v>84</v>
      </c>
      <c r="AY242" s="214" t="s">
        <v>115</v>
      </c>
    </row>
    <row r="243" spans="1:65" s="2" customFormat="1" ht="24.2" customHeight="1">
      <c r="A243" s="34"/>
      <c r="B243" s="35"/>
      <c r="C243" s="186" t="s">
        <v>367</v>
      </c>
      <c r="D243" s="186" t="s">
        <v>118</v>
      </c>
      <c r="E243" s="187" t="s">
        <v>368</v>
      </c>
      <c r="F243" s="188" t="s">
        <v>369</v>
      </c>
      <c r="G243" s="189" t="s">
        <v>153</v>
      </c>
      <c r="H243" s="190">
        <v>160.69999999999999</v>
      </c>
      <c r="I243" s="191"/>
      <c r="J243" s="192">
        <f>ROUND(I243*H243,2)</f>
        <v>0</v>
      </c>
      <c r="K243" s="188" t="s">
        <v>122</v>
      </c>
      <c r="L243" s="39"/>
      <c r="M243" s="193" t="s">
        <v>1</v>
      </c>
      <c r="N243" s="194" t="s">
        <v>42</v>
      </c>
      <c r="O243" s="71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123</v>
      </c>
      <c r="AT243" s="197" t="s">
        <v>118</v>
      </c>
      <c r="AU243" s="197" t="s">
        <v>86</v>
      </c>
      <c r="AY243" s="17" t="s">
        <v>115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84</v>
      </c>
      <c r="BK243" s="198">
        <f>ROUND(I243*H243,2)</f>
        <v>0</v>
      </c>
      <c r="BL243" s="17" t="s">
        <v>123</v>
      </c>
      <c r="BM243" s="197" t="s">
        <v>370</v>
      </c>
    </row>
    <row r="244" spans="1:65" s="2" customFormat="1" ht="29.25">
      <c r="A244" s="34"/>
      <c r="B244" s="35"/>
      <c r="C244" s="36"/>
      <c r="D244" s="199" t="s">
        <v>125</v>
      </c>
      <c r="E244" s="36"/>
      <c r="F244" s="200" t="s">
        <v>371</v>
      </c>
      <c r="G244" s="36"/>
      <c r="H244" s="36"/>
      <c r="I244" s="201"/>
      <c r="J244" s="36"/>
      <c r="K244" s="36"/>
      <c r="L244" s="39"/>
      <c r="M244" s="202"/>
      <c r="N244" s="203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125</v>
      </c>
      <c r="AU244" s="17" t="s">
        <v>86</v>
      </c>
    </row>
    <row r="245" spans="1:65" s="13" customFormat="1" ht="11.25">
      <c r="B245" s="204"/>
      <c r="C245" s="205"/>
      <c r="D245" s="199" t="s">
        <v>127</v>
      </c>
      <c r="E245" s="206" t="s">
        <v>1</v>
      </c>
      <c r="F245" s="207" t="s">
        <v>372</v>
      </c>
      <c r="G245" s="205"/>
      <c r="H245" s="208">
        <v>160.69999999999999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127</v>
      </c>
      <c r="AU245" s="214" t="s">
        <v>86</v>
      </c>
      <c r="AV245" s="13" t="s">
        <v>86</v>
      </c>
      <c r="AW245" s="13" t="s">
        <v>34</v>
      </c>
      <c r="AX245" s="13" t="s">
        <v>84</v>
      </c>
      <c r="AY245" s="214" t="s">
        <v>115</v>
      </c>
    </row>
    <row r="246" spans="1:65" s="2" customFormat="1" ht="24.2" customHeight="1">
      <c r="A246" s="34"/>
      <c r="B246" s="35"/>
      <c r="C246" s="186" t="s">
        <v>373</v>
      </c>
      <c r="D246" s="186" t="s">
        <v>118</v>
      </c>
      <c r="E246" s="187" t="s">
        <v>374</v>
      </c>
      <c r="F246" s="188" t="s">
        <v>375</v>
      </c>
      <c r="G246" s="189" t="s">
        <v>160</v>
      </c>
      <c r="H246" s="190">
        <v>1607</v>
      </c>
      <c r="I246" s="191"/>
      <c r="J246" s="192">
        <f>ROUND(I246*H246,2)</f>
        <v>0</v>
      </c>
      <c r="K246" s="188" t="s">
        <v>122</v>
      </c>
      <c r="L246" s="39"/>
      <c r="M246" s="193" t="s">
        <v>1</v>
      </c>
      <c r="N246" s="194" t="s">
        <v>42</v>
      </c>
      <c r="O246" s="71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123</v>
      </c>
      <c r="AT246" s="197" t="s">
        <v>118</v>
      </c>
      <c r="AU246" s="197" t="s">
        <v>86</v>
      </c>
      <c r="AY246" s="17" t="s">
        <v>115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84</v>
      </c>
      <c r="BK246" s="198">
        <f>ROUND(I246*H246,2)</f>
        <v>0</v>
      </c>
      <c r="BL246" s="17" t="s">
        <v>123</v>
      </c>
      <c r="BM246" s="197" t="s">
        <v>376</v>
      </c>
    </row>
    <row r="247" spans="1:65" s="2" customFormat="1" ht="29.25">
      <c r="A247" s="34"/>
      <c r="B247" s="35"/>
      <c r="C247" s="36"/>
      <c r="D247" s="199" t="s">
        <v>125</v>
      </c>
      <c r="E247" s="36"/>
      <c r="F247" s="200" t="s">
        <v>377</v>
      </c>
      <c r="G247" s="36"/>
      <c r="H247" s="36"/>
      <c r="I247" s="201"/>
      <c r="J247" s="36"/>
      <c r="K247" s="36"/>
      <c r="L247" s="39"/>
      <c r="M247" s="202"/>
      <c r="N247" s="203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125</v>
      </c>
      <c r="AU247" s="17" t="s">
        <v>86</v>
      </c>
    </row>
    <row r="248" spans="1:65" s="13" customFormat="1" ht="11.25">
      <c r="B248" s="204"/>
      <c r="C248" s="205"/>
      <c r="D248" s="199" t="s">
        <v>127</v>
      </c>
      <c r="E248" s="206" t="s">
        <v>1</v>
      </c>
      <c r="F248" s="207" t="s">
        <v>378</v>
      </c>
      <c r="G248" s="205"/>
      <c r="H248" s="208">
        <v>1607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127</v>
      </c>
      <c r="AU248" s="214" t="s">
        <v>86</v>
      </c>
      <c r="AV248" s="13" t="s">
        <v>86</v>
      </c>
      <c r="AW248" s="13" t="s">
        <v>34</v>
      </c>
      <c r="AX248" s="13" t="s">
        <v>84</v>
      </c>
      <c r="AY248" s="214" t="s">
        <v>115</v>
      </c>
    </row>
    <row r="249" spans="1:65" s="2" customFormat="1" ht="24.2" customHeight="1">
      <c r="A249" s="34"/>
      <c r="B249" s="35"/>
      <c r="C249" s="186" t="s">
        <v>379</v>
      </c>
      <c r="D249" s="186" t="s">
        <v>118</v>
      </c>
      <c r="E249" s="187" t="s">
        <v>380</v>
      </c>
      <c r="F249" s="188" t="s">
        <v>381</v>
      </c>
      <c r="G249" s="189" t="s">
        <v>173</v>
      </c>
      <c r="H249" s="190">
        <v>0.82599999999999996</v>
      </c>
      <c r="I249" s="191"/>
      <c r="J249" s="192">
        <f>ROUND(I249*H249,2)</f>
        <v>0</v>
      </c>
      <c r="K249" s="188" t="s">
        <v>122</v>
      </c>
      <c r="L249" s="39"/>
      <c r="M249" s="193" t="s">
        <v>1</v>
      </c>
      <c r="N249" s="194" t="s">
        <v>42</v>
      </c>
      <c r="O249" s="71"/>
      <c r="P249" s="195">
        <f>O249*H249</f>
        <v>0</v>
      </c>
      <c r="Q249" s="195">
        <v>0</v>
      </c>
      <c r="R249" s="195">
        <f>Q249*H249</f>
        <v>0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123</v>
      </c>
      <c r="AT249" s="197" t="s">
        <v>118</v>
      </c>
      <c r="AU249" s="197" t="s">
        <v>86</v>
      </c>
      <c r="AY249" s="17" t="s">
        <v>115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84</v>
      </c>
      <c r="BK249" s="198">
        <f>ROUND(I249*H249,2)</f>
        <v>0</v>
      </c>
      <c r="BL249" s="17" t="s">
        <v>123</v>
      </c>
      <c r="BM249" s="197" t="s">
        <v>382</v>
      </c>
    </row>
    <row r="250" spans="1:65" s="2" customFormat="1" ht="29.25">
      <c r="A250" s="34"/>
      <c r="B250" s="35"/>
      <c r="C250" s="36"/>
      <c r="D250" s="199" t="s">
        <v>125</v>
      </c>
      <c r="E250" s="36"/>
      <c r="F250" s="200" t="s">
        <v>383</v>
      </c>
      <c r="G250" s="36"/>
      <c r="H250" s="36"/>
      <c r="I250" s="201"/>
      <c r="J250" s="36"/>
      <c r="K250" s="36"/>
      <c r="L250" s="39"/>
      <c r="M250" s="202"/>
      <c r="N250" s="203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125</v>
      </c>
      <c r="AU250" s="17" t="s">
        <v>86</v>
      </c>
    </row>
    <row r="251" spans="1:65" s="2" customFormat="1" ht="24.2" customHeight="1">
      <c r="A251" s="34"/>
      <c r="B251" s="35"/>
      <c r="C251" s="186" t="s">
        <v>384</v>
      </c>
      <c r="D251" s="186" t="s">
        <v>118</v>
      </c>
      <c r="E251" s="187" t="s">
        <v>385</v>
      </c>
      <c r="F251" s="188" t="s">
        <v>386</v>
      </c>
      <c r="G251" s="189" t="s">
        <v>173</v>
      </c>
      <c r="H251" s="190">
        <v>3.1E-2</v>
      </c>
      <c r="I251" s="191"/>
      <c r="J251" s="192">
        <f>ROUND(I251*H251,2)</f>
        <v>0</v>
      </c>
      <c r="K251" s="188" t="s">
        <v>122</v>
      </c>
      <c r="L251" s="39"/>
      <c r="M251" s="193" t="s">
        <v>1</v>
      </c>
      <c r="N251" s="194" t="s">
        <v>42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123</v>
      </c>
      <c r="AT251" s="197" t="s">
        <v>118</v>
      </c>
      <c r="AU251" s="197" t="s">
        <v>86</v>
      </c>
      <c r="AY251" s="17" t="s">
        <v>115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84</v>
      </c>
      <c r="BK251" s="198">
        <f>ROUND(I251*H251,2)</f>
        <v>0</v>
      </c>
      <c r="BL251" s="17" t="s">
        <v>123</v>
      </c>
      <c r="BM251" s="197" t="s">
        <v>387</v>
      </c>
    </row>
    <row r="252" spans="1:65" s="2" customFormat="1" ht="29.25">
      <c r="A252" s="34"/>
      <c r="B252" s="35"/>
      <c r="C252" s="36"/>
      <c r="D252" s="199" t="s">
        <v>125</v>
      </c>
      <c r="E252" s="36"/>
      <c r="F252" s="200" t="s">
        <v>388</v>
      </c>
      <c r="G252" s="36"/>
      <c r="H252" s="36"/>
      <c r="I252" s="201"/>
      <c r="J252" s="36"/>
      <c r="K252" s="36"/>
      <c r="L252" s="39"/>
      <c r="M252" s="202"/>
      <c r="N252" s="203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125</v>
      </c>
      <c r="AU252" s="17" t="s">
        <v>86</v>
      </c>
    </row>
    <row r="253" spans="1:65" s="2" customFormat="1" ht="24.2" customHeight="1">
      <c r="A253" s="34"/>
      <c r="B253" s="35"/>
      <c r="C253" s="186" t="s">
        <v>389</v>
      </c>
      <c r="D253" s="186" t="s">
        <v>118</v>
      </c>
      <c r="E253" s="187" t="s">
        <v>390</v>
      </c>
      <c r="F253" s="188" t="s">
        <v>391</v>
      </c>
      <c r="G253" s="189" t="s">
        <v>131</v>
      </c>
      <c r="H253" s="190">
        <v>4</v>
      </c>
      <c r="I253" s="191"/>
      <c r="J253" s="192">
        <f>ROUND(I253*H253,2)</f>
        <v>0</v>
      </c>
      <c r="K253" s="188" t="s">
        <v>122</v>
      </c>
      <c r="L253" s="39"/>
      <c r="M253" s="193" t="s">
        <v>1</v>
      </c>
      <c r="N253" s="194" t="s">
        <v>42</v>
      </c>
      <c r="O253" s="71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392</v>
      </c>
      <c r="AT253" s="197" t="s">
        <v>118</v>
      </c>
      <c r="AU253" s="197" t="s">
        <v>86</v>
      </c>
      <c r="AY253" s="17" t="s">
        <v>115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7" t="s">
        <v>84</v>
      </c>
      <c r="BK253" s="198">
        <f>ROUND(I253*H253,2)</f>
        <v>0</v>
      </c>
      <c r="BL253" s="17" t="s">
        <v>392</v>
      </c>
      <c r="BM253" s="197" t="s">
        <v>393</v>
      </c>
    </row>
    <row r="254" spans="1:65" s="2" customFormat="1" ht="19.5">
      <c r="A254" s="34"/>
      <c r="B254" s="35"/>
      <c r="C254" s="36"/>
      <c r="D254" s="199" t="s">
        <v>125</v>
      </c>
      <c r="E254" s="36"/>
      <c r="F254" s="200" t="s">
        <v>394</v>
      </c>
      <c r="G254" s="36"/>
      <c r="H254" s="36"/>
      <c r="I254" s="201"/>
      <c r="J254" s="36"/>
      <c r="K254" s="36"/>
      <c r="L254" s="39"/>
      <c r="M254" s="202"/>
      <c r="N254" s="203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125</v>
      </c>
      <c r="AU254" s="17" t="s">
        <v>86</v>
      </c>
    </row>
    <row r="255" spans="1:65" s="2" customFormat="1" ht="24.2" customHeight="1">
      <c r="A255" s="34"/>
      <c r="B255" s="35"/>
      <c r="C255" s="186" t="s">
        <v>395</v>
      </c>
      <c r="D255" s="186" t="s">
        <v>118</v>
      </c>
      <c r="E255" s="187" t="s">
        <v>396</v>
      </c>
      <c r="F255" s="188" t="s">
        <v>397</v>
      </c>
      <c r="G255" s="189" t="s">
        <v>131</v>
      </c>
      <c r="H255" s="190">
        <v>4</v>
      </c>
      <c r="I255" s="191"/>
      <c r="J255" s="192">
        <f>ROUND(I255*H255,2)</f>
        <v>0</v>
      </c>
      <c r="K255" s="188" t="s">
        <v>122</v>
      </c>
      <c r="L255" s="39"/>
      <c r="M255" s="193" t="s">
        <v>1</v>
      </c>
      <c r="N255" s="194" t="s">
        <v>42</v>
      </c>
      <c r="O255" s="71"/>
      <c r="P255" s="195">
        <f>O255*H255</f>
        <v>0</v>
      </c>
      <c r="Q255" s="195">
        <v>0</v>
      </c>
      <c r="R255" s="195">
        <f>Q255*H255</f>
        <v>0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392</v>
      </c>
      <c r="AT255" s="197" t="s">
        <v>118</v>
      </c>
      <c r="AU255" s="197" t="s">
        <v>86</v>
      </c>
      <c r="AY255" s="17" t="s">
        <v>115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84</v>
      </c>
      <c r="BK255" s="198">
        <f>ROUND(I255*H255,2)</f>
        <v>0</v>
      </c>
      <c r="BL255" s="17" t="s">
        <v>392</v>
      </c>
      <c r="BM255" s="197" t="s">
        <v>398</v>
      </c>
    </row>
    <row r="256" spans="1:65" s="2" customFormat="1" ht="11.25">
      <c r="A256" s="34"/>
      <c r="B256" s="35"/>
      <c r="C256" s="36"/>
      <c r="D256" s="199" t="s">
        <v>125</v>
      </c>
      <c r="E256" s="36"/>
      <c r="F256" s="200" t="s">
        <v>397</v>
      </c>
      <c r="G256" s="36"/>
      <c r="H256" s="36"/>
      <c r="I256" s="201"/>
      <c r="J256" s="36"/>
      <c r="K256" s="36"/>
      <c r="L256" s="39"/>
      <c r="M256" s="202"/>
      <c r="N256" s="203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125</v>
      </c>
      <c r="AU256" s="17" t="s">
        <v>86</v>
      </c>
    </row>
    <row r="257" spans="1:65" s="2" customFormat="1" ht="24.2" customHeight="1">
      <c r="A257" s="34"/>
      <c r="B257" s="35"/>
      <c r="C257" s="186" t="s">
        <v>399</v>
      </c>
      <c r="D257" s="186" t="s">
        <v>118</v>
      </c>
      <c r="E257" s="187" t="s">
        <v>400</v>
      </c>
      <c r="F257" s="188" t="s">
        <v>401</v>
      </c>
      <c r="G257" s="189" t="s">
        <v>131</v>
      </c>
      <c r="H257" s="190">
        <v>24</v>
      </c>
      <c r="I257" s="191"/>
      <c r="J257" s="192">
        <f>ROUND(I257*H257,2)</f>
        <v>0</v>
      </c>
      <c r="K257" s="188" t="s">
        <v>122</v>
      </c>
      <c r="L257" s="39"/>
      <c r="M257" s="193" t="s">
        <v>1</v>
      </c>
      <c r="N257" s="194" t="s">
        <v>42</v>
      </c>
      <c r="O257" s="71"/>
      <c r="P257" s="195">
        <f>O257*H257</f>
        <v>0</v>
      </c>
      <c r="Q257" s="195">
        <v>0</v>
      </c>
      <c r="R257" s="195">
        <f>Q257*H257</f>
        <v>0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123</v>
      </c>
      <c r="AT257" s="197" t="s">
        <v>118</v>
      </c>
      <c r="AU257" s="197" t="s">
        <v>86</v>
      </c>
      <c r="AY257" s="17" t="s">
        <v>115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7" t="s">
        <v>84</v>
      </c>
      <c r="BK257" s="198">
        <f>ROUND(I257*H257,2)</f>
        <v>0</v>
      </c>
      <c r="BL257" s="17" t="s">
        <v>123</v>
      </c>
      <c r="BM257" s="197" t="s">
        <v>402</v>
      </c>
    </row>
    <row r="258" spans="1:65" s="2" customFormat="1" ht="11.25">
      <c r="A258" s="34"/>
      <c r="B258" s="35"/>
      <c r="C258" s="36"/>
      <c r="D258" s="199" t="s">
        <v>125</v>
      </c>
      <c r="E258" s="36"/>
      <c r="F258" s="200" t="s">
        <v>401</v>
      </c>
      <c r="G258" s="36"/>
      <c r="H258" s="36"/>
      <c r="I258" s="201"/>
      <c r="J258" s="36"/>
      <c r="K258" s="36"/>
      <c r="L258" s="39"/>
      <c r="M258" s="202"/>
      <c r="N258" s="203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125</v>
      </c>
      <c r="AU258" s="17" t="s">
        <v>86</v>
      </c>
    </row>
    <row r="259" spans="1:65" s="2" customFormat="1" ht="24.2" customHeight="1">
      <c r="A259" s="34"/>
      <c r="B259" s="35"/>
      <c r="C259" s="186" t="s">
        <v>403</v>
      </c>
      <c r="D259" s="186" t="s">
        <v>118</v>
      </c>
      <c r="E259" s="187" t="s">
        <v>404</v>
      </c>
      <c r="F259" s="188" t="s">
        <v>405</v>
      </c>
      <c r="G259" s="189" t="s">
        <v>131</v>
      </c>
      <c r="H259" s="190">
        <v>24</v>
      </c>
      <c r="I259" s="191"/>
      <c r="J259" s="192">
        <f>ROUND(I259*H259,2)</f>
        <v>0</v>
      </c>
      <c r="K259" s="188" t="s">
        <v>122</v>
      </c>
      <c r="L259" s="39"/>
      <c r="M259" s="193" t="s">
        <v>1</v>
      </c>
      <c r="N259" s="194" t="s">
        <v>42</v>
      </c>
      <c r="O259" s="71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123</v>
      </c>
      <c r="AT259" s="197" t="s">
        <v>118</v>
      </c>
      <c r="AU259" s="197" t="s">
        <v>86</v>
      </c>
      <c r="AY259" s="17" t="s">
        <v>115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7" t="s">
        <v>84</v>
      </c>
      <c r="BK259" s="198">
        <f>ROUND(I259*H259,2)</f>
        <v>0</v>
      </c>
      <c r="BL259" s="17" t="s">
        <v>123</v>
      </c>
      <c r="BM259" s="197" t="s">
        <v>406</v>
      </c>
    </row>
    <row r="260" spans="1:65" s="2" customFormat="1" ht="11.25">
      <c r="A260" s="34"/>
      <c r="B260" s="35"/>
      <c r="C260" s="36"/>
      <c r="D260" s="199" t="s">
        <v>125</v>
      </c>
      <c r="E260" s="36"/>
      <c r="F260" s="200" t="s">
        <v>405</v>
      </c>
      <c r="G260" s="36"/>
      <c r="H260" s="36"/>
      <c r="I260" s="201"/>
      <c r="J260" s="36"/>
      <c r="K260" s="36"/>
      <c r="L260" s="39"/>
      <c r="M260" s="202"/>
      <c r="N260" s="203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125</v>
      </c>
      <c r="AU260" s="17" t="s">
        <v>86</v>
      </c>
    </row>
    <row r="261" spans="1:65" s="2" customFormat="1" ht="24.2" customHeight="1">
      <c r="A261" s="34"/>
      <c r="B261" s="35"/>
      <c r="C261" s="226" t="s">
        <v>407</v>
      </c>
      <c r="D261" s="226" t="s">
        <v>408</v>
      </c>
      <c r="E261" s="227" t="s">
        <v>409</v>
      </c>
      <c r="F261" s="228" t="s">
        <v>410</v>
      </c>
      <c r="G261" s="229" t="s">
        <v>141</v>
      </c>
      <c r="H261" s="230">
        <v>2863.4360000000001</v>
      </c>
      <c r="I261" s="231"/>
      <c r="J261" s="232">
        <f>ROUND(I261*H261,2)</f>
        <v>0</v>
      </c>
      <c r="K261" s="228" t="s">
        <v>122</v>
      </c>
      <c r="L261" s="233"/>
      <c r="M261" s="234" t="s">
        <v>1</v>
      </c>
      <c r="N261" s="235" t="s">
        <v>42</v>
      </c>
      <c r="O261" s="71"/>
      <c r="P261" s="195">
        <f>O261*H261</f>
        <v>0</v>
      </c>
      <c r="Q261" s="195">
        <v>1</v>
      </c>
      <c r="R261" s="195">
        <f>Q261*H261</f>
        <v>2863.4360000000001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164</v>
      </c>
      <c r="AT261" s="197" t="s">
        <v>408</v>
      </c>
      <c r="AU261" s="197" t="s">
        <v>86</v>
      </c>
      <c r="AY261" s="17" t="s">
        <v>115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7" t="s">
        <v>84</v>
      </c>
      <c r="BK261" s="198">
        <f>ROUND(I261*H261,2)</f>
        <v>0</v>
      </c>
      <c r="BL261" s="17" t="s">
        <v>123</v>
      </c>
      <c r="BM261" s="197" t="s">
        <v>411</v>
      </c>
    </row>
    <row r="262" spans="1:65" s="2" customFormat="1" ht="11.25">
      <c r="A262" s="34"/>
      <c r="B262" s="35"/>
      <c r="C262" s="36"/>
      <c r="D262" s="199" t="s">
        <v>125</v>
      </c>
      <c r="E262" s="36"/>
      <c r="F262" s="200" t="s">
        <v>410</v>
      </c>
      <c r="G262" s="36"/>
      <c r="H262" s="36"/>
      <c r="I262" s="201"/>
      <c r="J262" s="36"/>
      <c r="K262" s="36"/>
      <c r="L262" s="39"/>
      <c r="M262" s="202"/>
      <c r="N262" s="203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125</v>
      </c>
      <c r="AU262" s="17" t="s">
        <v>86</v>
      </c>
    </row>
    <row r="263" spans="1:65" s="13" customFormat="1" ht="11.25">
      <c r="B263" s="204"/>
      <c r="C263" s="205"/>
      <c r="D263" s="199" t="s">
        <v>127</v>
      </c>
      <c r="E263" s="206" t="s">
        <v>1</v>
      </c>
      <c r="F263" s="207" t="s">
        <v>412</v>
      </c>
      <c r="G263" s="205"/>
      <c r="H263" s="208">
        <v>2863.4360000000001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127</v>
      </c>
      <c r="AU263" s="214" t="s">
        <v>86</v>
      </c>
      <c r="AV263" s="13" t="s">
        <v>86</v>
      </c>
      <c r="AW263" s="13" t="s">
        <v>34</v>
      </c>
      <c r="AX263" s="13" t="s">
        <v>84</v>
      </c>
      <c r="AY263" s="214" t="s">
        <v>115</v>
      </c>
    </row>
    <row r="264" spans="1:65" s="2" customFormat="1" ht="24.2" customHeight="1">
      <c r="A264" s="34"/>
      <c r="B264" s="35"/>
      <c r="C264" s="226" t="s">
        <v>413</v>
      </c>
      <c r="D264" s="226" t="s">
        <v>408</v>
      </c>
      <c r="E264" s="227" t="s">
        <v>414</v>
      </c>
      <c r="F264" s="228" t="s">
        <v>415</v>
      </c>
      <c r="G264" s="229" t="s">
        <v>141</v>
      </c>
      <c r="H264" s="230">
        <v>524.48400000000004</v>
      </c>
      <c r="I264" s="231"/>
      <c r="J264" s="232">
        <f>ROUND(I264*H264,2)</f>
        <v>0</v>
      </c>
      <c r="K264" s="228" t="s">
        <v>122</v>
      </c>
      <c r="L264" s="233"/>
      <c r="M264" s="234" t="s">
        <v>1</v>
      </c>
      <c r="N264" s="235" t="s">
        <v>42</v>
      </c>
      <c r="O264" s="71"/>
      <c r="P264" s="195">
        <f>O264*H264</f>
        <v>0</v>
      </c>
      <c r="Q264" s="195">
        <v>1</v>
      </c>
      <c r="R264" s="195">
        <f>Q264*H264</f>
        <v>524.48400000000004</v>
      </c>
      <c r="S264" s="195">
        <v>0</v>
      </c>
      <c r="T264" s="19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164</v>
      </c>
      <c r="AT264" s="197" t="s">
        <v>408</v>
      </c>
      <c r="AU264" s="197" t="s">
        <v>86</v>
      </c>
      <c r="AY264" s="17" t="s">
        <v>115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7" t="s">
        <v>84</v>
      </c>
      <c r="BK264" s="198">
        <f>ROUND(I264*H264,2)</f>
        <v>0</v>
      </c>
      <c r="BL264" s="17" t="s">
        <v>123</v>
      </c>
      <c r="BM264" s="197" t="s">
        <v>416</v>
      </c>
    </row>
    <row r="265" spans="1:65" s="2" customFormat="1" ht="11.25">
      <c r="A265" s="34"/>
      <c r="B265" s="35"/>
      <c r="C265" s="36"/>
      <c r="D265" s="199" t="s">
        <v>125</v>
      </c>
      <c r="E265" s="36"/>
      <c r="F265" s="200" t="s">
        <v>415</v>
      </c>
      <c r="G265" s="36"/>
      <c r="H265" s="36"/>
      <c r="I265" s="201"/>
      <c r="J265" s="36"/>
      <c r="K265" s="36"/>
      <c r="L265" s="39"/>
      <c r="M265" s="202"/>
      <c r="N265" s="203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125</v>
      </c>
      <c r="AU265" s="17" t="s">
        <v>86</v>
      </c>
    </row>
    <row r="266" spans="1:65" s="13" customFormat="1" ht="11.25">
      <c r="B266" s="204"/>
      <c r="C266" s="205"/>
      <c r="D266" s="199" t="s">
        <v>127</v>
      </c>
      <c r="E266" s="206" t="s">
        <v>1</v>
      </c>
      <c r="F266" s="207" t="s">
        <v>417</v>
      </c>
      <c r="G266" s="205"/>
      <c r="H266" s="208">
        <v>524.48400000000004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127</v>
      </c>
      <c r="AU266" s="214" t="s">
        <v>86</v>
      </c>
      <c r="AV266" s="13" t="s">
        <v>86</v>
      </c>
      <c r="AW266" s="13" t="s">
        <v>34</v>
      </c>
      <c r="AX266" s="13" t="s">
        <v>84</v>
      </c>
      <c r="AY266" s="214" t="s">
        <v>115</v>
      </c>
    </row>
    <row r="267" spans="1:65" s="2" customFormat="1" ht="24.2" customHeight="1">
      <c r="A267" s="34"/>
      <c r="B267" s="35"/>
      <c r="C267" s="226" t="s">
        <v>418</v>
      </c>
      <c r="D267" s="226" t="s">
        <v>408</v>
      </c>
      <c r="E267" s="227" t="s">
        <v>419</v>
      </c>
      <c r="F267" s="228" t="s">
        <v>420</v>
      </c>
      <c r="G267" s="229" t="s">
        <v>141</v>
      </c>
      <c r="H267" s="230">
        <v>257.12</v>
      </c>
      <c r="I267" s="231"/>
      <c r="J267" s="232">
        <f>ROUND(I267*H267,2)</f>
        <v>0</v>
      </c>
      <c r="K267" s="228" t="s">
        <v>122</v>
      </c>
      <c r="L267" s="233"/>
      <c r="M267" s="234" t="s">
        <v>1</v>
      </c>
      <c r="N267" s="235" t="s">
        <v>42</v>
      </c>
      <c r="O267" s="71"/>
      <c r="P267" s="195">
        <f>O267*H267</f>
        <v>0</v>
      </c>
      <c r="Q267" s="195">
        <v>1</v>
      </c>
      <c r="R267" s="195">
        <f>Q267*H267</f>
        <v>257.12</v>
      </c>
      <c r="S267" s="195">
        <v>0</v>
      </c>
      <c r="T267" s="19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164</v>
      </c>
      <c r="AT267" s="197" t="s">
        <v>408</v>
      </c>
      <c r="AU267" s="197" t="s">
        <v>86</v>
      </c>
      <c r="AY267" s="17" t="s">
        <v>115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7" t="s">
        <v>84</v>
      </c>
      <c r="BK267" s="198">
        <f>ROUND(I267*H267,2)</f>
        <v>0</v>
      </c>
      <c r="BL267" s="17" t="s">
        <v>123</v>
      </c>
      <c r="BM267" s="197" t="s">
        <v>421</v>
      </c>
    </row>
    <row r="268" spans="1:65" s="2" customFormat="1" ht="11.25">
      <c r="A268" s="34"/>
      <c r="B268" s="35"/>
      <c r="C268" s="36"/>
      <c r="D268" s="199" t="s">
        <v>125</v>
      </c>
      <c r="E268" s="36"/>
      <c r="F268" s="200" t="s">
        <v>420</v>
      </c>
      <c r="G268" s="36"/>
      <c r="H268" s="36"/>
      <c r="I268" s="201"/>
      <c r="J268" s="36"/>
      <c r="K268" s="36"/>
      <c r="L268" s="39"/>
      <c r="M268" s="202"/>
      <c r="N268" s="203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125</v>
      </c>
      <c r="AU268" s="17" t="s">
        <v>86</v>
      </c>
    </row>
    <row r="269" spans="1:65" s="13" customFormat="1" ht="11.25">
      <c r="B269" s="204"/>
      <c r="C269" s="205"/>
      <c r="D269" s="199" t="s">
        <v>127</v>
      </c>
      <c r="E269" s="206" t="s">
        <v>1</v>
      </c>
      <c r="F269" s="207" t="s">
        <v>422</v>
      </c>
      <c r="G269" s="205"/>
      <c r="H269" s="208">
        <v>257.12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127</v>
      </c>
      <c r="AU269" s="214" t="s">
        <v>86</v>
      </c>
      <c r="AV269" s="13" t="s">
        <v>86</v>
      </c>
      <c r="AW269" s="13" t="s">
        <v>34</v>
      </c>
      <c r="AX269" s="13" t="s">
        <v>84</v>
      </c>
      <c r="AY269" s="214" t="s">
        <v>115</v>
      </c>
    </row>
    <row r="270" spans="1:65" s="2" customFormat="1" ht="24.2" customHeight="1">
      <c r="A270" s="34"/>
      <c r="B270" s="35"/>
      <c r="C270" s="226" t="s">
        <v>423</v>
      </c>
      <c r="D270" s="226" t="s">
        <v>408</v>
      </c>
      <c r="E270" s="227" t="s">
        <v>424</v>
      </c>
      <c r="F270" s="228" t="s">
        <v>425</v>
      </c>
      <c r="G270" s="229" t="s">
        <v>160</v>
      </c>
      <c r="H270" s="230">
        <v>3059.49</v>
      </c>
      <c r="I270" s="231"/>
      <c r="J270" s="232">
        <f>ROUND(I270*H270,2)</f>
        <v>0</v>
      </c>
      <c r="K270" s="228" t="s">
        <v>122</v>
      </c>
      <c r="L270" s="233"/>
      <c r="M270" s="234" t="s">
        <v>1</v>
      </c>
      <c r="N270" s="235" t="s">
        <v>42</v>
      </c>
      <c r="O270" s="71"/>
      <c r="P270" s="195">
        <f>O270*H270</f>
        <v>0</v>
      </c>
      <c r="Q270" s="195">
        <v>4.0000000000000002E-4</v>
      </c>
      <c r="R270" s="195">
        <f>Q270*H270</f>
        <v>1.2237959999999999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164</v>
      </c>
      <c r="AT270" s="197" t="s">
        <v>408</v>
      </c>
      <c r="AU270" s="197" t="s">
        <v>86</v>
      </c>
      <c r="AY270" s="17" t="s">
        <v>115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84</v>
      </c>
      <c r="BK270" s="198">
        <f>ROUND(I270*H270,2)</f>
        <v>0</v>
      </c>
      <c r="BL270" s="17" t="s">
        <v>123</v>
      </c>
      <c r="BM270" s="197" t="s">
        <v>426</v>
      </c>
    </row>
    <row r="271" spans="1:65" s="2" customFormat="1" ht="11.25">
      <c r="A271" s="34"/>
      <c r="B271" s="35"/>
      <c r="C271" s="36"/>
      <c r="D271" s="199" t="s">
        <v>125</v>
      </c>
      <c r="E271" s="36"/>
      <c r="F271" s="200" t="s">
        <v>425</v>
      </c>
      <c r="G271" s="36"/>
      <c r="H271" s="36"/>
      <c r="I271" s="201"/>
      <c r="J271" s="36"/>
      <c r="K271" s="36"/>
      <c r="L271" s="39"/>
      <c r="M271" s="202"/>
      <c r="N271" s="203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125</v>
      </c>
      <c r="AU271" s="17" t="s">
        <v>86</v>
      </c>
    </row>
    <row r="272" spans="1:65" s="13" customFormat="1" ht="11.25">
      <c r="B272" s="204"/>
      <c r="C272" s="205"/>
      <c r="D272" s="199" t="s">
        <v>127</v>
      </c>
      <c r="E272" s="206" t="s">
        <v>1</v>
      </c>
      <c r="F272" s="207" t="s">
        <v>427</v>
      </c>
      <c r="G272" s="205"/>
      <c r="H272" s="208">
        <v>3059.49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127</v>
      </c>
      <c r="AU272" s="214" t="s">
        <v>86</v>
      </c>
      <c r="AV272" s="13" t="s">
        <v>86</v>
      </c>
      <c r="AW272" s="13" t="s">
        <v>34</v>
      </c>
      <c r="AX272" s="13" t="s">
        <v>84</v>
      </c>
      <c r="AY272" s="214" t="s">
        <v>115</v>
      </c>
    </row>
    <row r="273" spans="1:65" s="2" customFormat="1" ht="24.2" customHeight="1">
      <c r="A273" s="34"/>
      <c r="B273" s="35"/>
      <c r="C273" s="226" t="s">
        <v>428</v>
      </c>
      <c r="D273" s="226" t="s">
        <v>408</v>
      </c>
      <c r="E273" s="227" t="s">
        <v>429</v>
      </c>
      <c r="F273" s="228" t="s">
        <v>430</v>
      </c>
      <c r="G273" s="229" t="s">
        <v>131</v>
      </c>
      <c r="H273" s="230">
        <v>4</v>
      </c>
      <c r="I273" s="231"/>
      <c r="J273" s="232">
        <f>ROUND(I273*H273,2)</f>
        <v>0</v>
      </c>
      <c r="K273" s="228" t="s">
        <v>122</v>
      </c>
      <c r="L273" s="233"/>
      <c r="M273" s="234" t="s">
        <v>1</v>
      </c>
      <c r="N273" s="235" t="s">
        <v>42</v>
      </c>
      <c r="O273" s="71"/>
      <c r="P273" s="195">
        <f>O273*H273</f>
        <v>0</v>
      </c>
      <c r="Q273" s="195">
        <v>0.24479999999999999</v>
      </c>
      <c r="R273" s="195">
        <f>Q273*H273</f>
        <v>0.97919999999999996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164</v>
      </c>
      <c r="AT273" s="197" t="s">
        <v>408</v>
      </c>
      <c r="AU273" s="197" t="s">
        <v>86</v>
      </c>
      <c r="AY273" s="17" t="s">
        <v>115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7" t="s">
        <v>84</v>
      </c>
      <c r="BK273" s="198">
        <f>ROUND(I273*H273,2)</f>
        <v>0</v>
      </c>
      <c r="BL273" s="17" t="s">
        <v>123</v>
      </c>
      <c r="BM273" s="197" t="s">
        <v>431</v>
      </c>
    </row>
    <row r="274" spans="1:65" s="2" customFormat="1" ht="11.25">
      <c r="A274" s="34"/>
      <c r="B274" s="35"/>
      <c r="C274" s="36"/>
      <c r="D274" s="199" t="s">
        <v>125</v>
      </c>
      <c r="E274" s="36"/>
      <c r="F274" s="200" t="s">
        <v>430</v>
      </c>
      <c r="G274" s="36"/>
      <c r="H274" s="36"/>
      <c r="I274" s="201"/>
      <c r="J274" s="36"/>
      <c r="K274" s="36"/>
      <c r="L274" s="39"/>
      <c r="M274" s="202"/>
      <c r="N274" s="203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125</v>
      </c>
      <c r="AU274" s="17" t="s">
        <v>86</v>
      </c>
    </row>
    <row r="275" spans="1:65" s="2" customFormat="1" ht="24.2" customHeight="1">
      <c r="A275" s="34"/>
      <c r="B275" s="35"/>
      <c r="C275" s="226" t="s">
        <v>432</v>
      </c>
      <c r="D275" s="226" t="s">
        <v>408</v>
      </c>
      <c r="E275" s="227" t="s">
        <v>433</v>
      </c>
      <c r="F275" s="228" t="s">
        <v>434</v>
      </c>
      <c r="G275" s="229" t="s">
        <v>131</v>
      </c>
      <c r="H275" s="230">
        <v>2</v>
      </c>
      <c r="I275" s="231"/>
      <c r="J275" s="232">
        <f>ROUND(I275*H275,2)</f>
        <v>0</v>
      </c>
      <c r="K275" s="228" t="s">
        <v>122</v>
      </c>
      <c r="L275" s="233"/>
      <c r="M275" s="234" t="s">
        <v>1</v>
      </c>
      <c r="N275" s="235" t="s">
        <v>42</v>
      </c>
      <c r="O275" s="71"/>
      <c r="P275" s="195">
        <f>O275*H275</f>
        <v>0</v>
      </c>
      <c r="Q275" s="195">
        <v>0.21456</v>
      </c>
      <c r="R275" s="195">
        <f>Q275*H275</f>
        <v>0.42912</v>
      </c>
      <c r="S275" s="195">
        <v>0</v>
      </c>
      <c r="T275" s="19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164</v>
      </c>
      <c r="AT275" s="197" t="s">
        <v>408</v>
      </c>
      <c r="AU275" s="197" t="s">
        <v>86</v>
      </c>
      <c r="AY275" s="17" t="s">
        <v>115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17" t="s">
        <v>84</v>
      </c>
      <c r="BK275" s="198">
        <f>ROUND(I275*H275,2)</f>
        <v>0</v>
      </c>
      <c r="BL275" s="17" t="s">
        <v>123</v>
      </c>
      <c r="BM275" s="197" t="s">
        <v>435</v>
      </c>
    </row>
    <row r="276" spans="1:65" s="2" customFormat="1" ht="11.25">
      <c r="A276" s="34"/>
      <c r="B276" s="35"/>
      <c r="C276" s="36"/>
      <c r="D276" s="199" t="s">
        <v>125</v>
      </c>
      <c r="E276" s="36"/>
      <c r="F276" s="200" t="s">
        <v>434</v>
      </c>
      <c r="G276" s="36"/>
      <c r="H276" s="36"/>
      <c r="I276" s="201"/>
      <c r="J276" s="36"/>
      <c r="K276" s="36"/>
      <c r="L276" s="39"/>
      <c r="M276" s="202"/>
      <c r="N276" s="203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125</v>
      </c>
      <c r="AU276" s="17" t="s">
        <v>86</v>
      </c>
    </row>
    <row r="277" spans="1:65" s="2" customFormat="1" ht="24.2" customHeight="1">
      <c r="A277" s="34"/>
      <c r="B277" s="35"/>
      <c r="C277" s="226" t="s">
        <v>436</v>
      </c>
      <c r="D277" s="226" t="s">
        <v>408</v>
      </c>
      <c r="E277" s="227" t="s">
        <v>437</v>
      </c>
      <c r="F277" s="228" t="s">
        <v>438</v>
      </c>
      <c r="G277" s="229" t="s">
        <v>131</v>
      </c>
      <c r="H277" s="230">
        <v>2</v>
      </c>
      <c r="I277" s="231"/>
      <c r="J277" s="232">
        <f>ROUND(I277*H277,2)</f>
        <v>0</v>
      </c>
      <c r="K277" s="228" t="s">
        <v>122</v>
      </c>
      <c r="L277" s="233"/>
      <c r="M277" s="234" t="s">
        <v>1</v>
      </c>
      <c r="N277" s="235" t="s">
        <v>42</v>
      </c>
      <c r="O277" s="71"/>
      <c r="P277" s="195">
        <f>O277*H277</f>
        <v>0</v>
      </c>
      <c r="Q277" s="195">
        <v>0.24418999999999999</v>
      </c>
      <c r="R277" s="195">
        <f>Q277*H277</f>
        <v>0.48837999999999998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164</v>
      </c>
      <c r="AT277" s="197" t="s">
        <v>408</v>
      </c>
      <c r="AU277" s="197" t="s">
        <v>86</v>
      </c>
      <c r="AY277" s="17" t="s">
        <v>115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7" t="s">
        <v>84</v>
      </c>
      <c r="BK277" s="198">
        <f>ROUND(I277*H277,2)</f>
        <v>0</v>
      </c>
      <c r="BL277" s="17" t="s">
        <v>123</v>
      </c>
      <c r="BM277" s="197" t="s">
        <v>439</v>
      </c>
    </row>
    <row r="278" spans="1:65" s="2" customFormat="1" ht="11.25">
      <c r="A278" s="34"/>
      <c r="B278" s="35"/>
      <c r="C278" s="36"/>
      <c r="D278" s="199" t="s">
        <v>125</v>
      </c>
      <c r="E278" s="36"/>
      <c r="F278" s="200" t="s">
        <v>438</v>
      </c>
      <c r="G278" s="36"/>
      <c r="H278" s="36"/>
      <c r="I278" s="201"/>
      <c r="J278" s="36"/>
      <c r="K278" s="36"/>
      <c r="L278" s="39"/>
      <c r="M278" s="202"/>
      <c r="N278" s="203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125</v>
      </c>
      <c r="AU278" s="17" t="s">
        <v>86</v>
      </c>
    </row>
    <row r="279" spans="1:65" s="2" customFormat="1" ht="24.2" customHeight="1">
      <c r="A279" s="34"/>
      <c r="B279" s="35"/>
      <c r="C279" s="226" t="s">
        <v>440</v>
      </c>
      <c r="D279" s="226" t="s">
        <v>408</v>
      </c>
      <c r="E279" s="227" t="s">
        <v>441</v>
      </c>
      <c r="F279" s="228" t="s">
        <v>442</v>
      </c>
      <c r="G279" s="229" t="s">
        <v>131</v>
      </c>
      <c r="H279" s="230">
        <v>4</v>
      </c>
      <c r="I279" s="231"/>
      <c r="J279" s="232">
        <f>ROUND(I279*H279,2)</f>
        <v>0</v>
      </c>
      <c r="K279" s="228" t="s">
        <v>122</v>
      </c>
      <c r="L279" s="233"/>
      <c r="M279" s="234" t="s">
        <v>1</v>
      </c>
      <c r="N279" s="235" t="s">
        <v>42</v>
      </c>
      <c r="O279" s="71"/>
      <c r="P279" s="195">
        <f>O279*H279</f>
        <v>0</v>
      </c>
      <c r="Q279" s="195">
        <v>0.26600000000000001</v>
      </c>
      <c r="R279" s="195">
        <f>Q279*H279</f>
        <v>1.0640000000000001</v>
      </c>
      <c r="S279" s="195">
        <v>0</v>
      </c>
      <c r="T279" s="19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164</v>
      </c>
      <c r="AT279" s="197" t="s">
        <v>408</v>
      </c>
      <c r="AU279" s="197" t="s">
        <v>86</v>
      </c>
      <c r="AY279" s="17" t="s">
        <v>115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7" t="s">
        <v>84</v>
      </c>
      <c r="BK279" s="198">
        <f>ROUND(I279*H279,2)</f>
        <v>0</v>
      </c>
      <c r="BL279" s="17" t="s">
        <v>123</v>
      </c>
      <c r="BM279" s="197" t="s">
        <v>443</v>
      </c>
    </row>
    <row r="280" spans="1:65" s="2" customFormat="1" ht="11.25">
      <c r="A280" s="34"/>
      <c r="B280" s="35"/>
      <c r="C280" s="36"/>
      <c r="D280" s="199" t="s">
        <v>125</v>
      </c>
      <c r="E280" s="36"/>
      <c r="F280" s="200" t="s">
        <v>442</v>
      </c>
      <c r="G280" s="36"/>
      <c r="H280" s="36"/>
      <c r="I280" s="201"/>
      <c r="J280" s="36"/>
      <c r="K280" s="36"/>
      <c r="L280" s="39"/>
      <c r="M280" s="202"/>
      <c r="N280" s="203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125</v>
      </c>
      <c r="AU280" s="17" t="s">
        <v>86</v>
      </c>
    </row>
    <row r="281" spans="1:65" s="2" customFormat="1" ht="24.2" customHeight="1">
      <c r="A281" s="34"/>
      <c r="B281" s="35"/>
      <c r="C281" s="226" t="s">
        <v>444</v>
      </c>
      <c r="D281" s="226" t="s">
        <v>408</v>
      </c>
      <c r="E281" s="227" t="s">
        <v>445</v>
      </c>
      <c r="F281" s="228" t="s">
        <v>446</v>
      </c>
      <c r="G281" s="229" t="s">
        <v>131</v>
      </c>
      <c r="H281" s="230">
        <v>25</v>
      </c>
      <c r="I281" s="231"/>
      <c r="J281" s="232">
        <f>ROUND(I281*H281,2)</f>
        <v>0</v>
      </c>
      <c r="K281" s="228" t="s">
        <v>122</v>
      </c>
      <c r="L281" s="233"/>
      <c r="M281" s="234" t="s">
        <v>1</v>
      </c>
      <c r="N281" s="235" t="s">
        <v>42</v>
      </c>
      <c r="O281" s="71"/>
      <c r="P281" s="195">
        <f>O281*H281</f>
        <v>0</v>
      </c>
      <c r="Q281" s="195">
        <v>1.014E-2</v>
      </c>
      <c r="R281" s="195">
        <f>Q281*H281</f>
        <v>0.2535</v>
      </c>
      <c r="S281" s="195">
        <v>0</v>
      </c>
      <c r="T281" s="19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164</v>
      </c>
      <c r="AT281" s="197" t="s">
        <v>408</v>
      </c>
      <c r="AU281" s="197" t="s">
        <v>86</v>
      </c>
      <c r="AY281" s="17" t="s">
        <v>115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7" t="s">
        <v>84</v>
      </c>
      <c r="BK281" s="198">
        <f>ROUND(I281*H281,2)</f>
        <v>0</v>
      </c>
      <c r="BL281" s="17" t="s">
        <v>123</v>
      </c>
      <c r="BM281" s="197" t="s">
        <v>447</v>
      </c>
    </row>
    <row r="282" spans="1:65" s="2" customFormat="1" ht="11.25">
      <c r="A282" s="34"/>
      <c r="B282" s="35"/>
      <c r="C282" s="36"/>
      <c r="D282" s="199" t="s">
        <v>125</v>
      </c>
      <c r="E282" s="36"/>
      <c r="F282" s="200" t="s">
        <v>446</v>
      </c>
      <c r="G282" s="36"/>
      <c r="H282" s="36"/>
      <c r="I282" s="201"/>
      <c r="J282" s="36"/>
      <c r="K282" s="36"/>
      <c r="L282" s="39"/>
      <c r="M282" s="202"/>
      <c r="N282" s="203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125</v>
      </c>
      <c r="AU282" s="17" t="s">
        <v>86</v>
      </c>
    </row>
    <row r="283" spans="1:65" s="2" customFormat="1" ht="24.2" customHeight="1">
      <c r="A283" s="34"/>
      <c r="B283" s="35"/>
      <c r="C283" s="226" t="s">
        <v>448</v>
      </c>
      <c r="D283" s="226" t="s">
        <v>408</v>
      </c>
      <c r="E283" s="227" t="s">
        <v>449</v>
      </c>
      <c r="F283" s="228" t="s">
        <v>450</v>
      </c>
      <c r="G283" s="229" t="s">
        <v>131</v>
      </c>
      <c r="H283" s="230">
        <v>6</v>
      </c>
      <c r="I283" s="231"/>
      <c r="J283" s="232">
        <f>ROUND(I283*H283,2)</f>
        <v>0</v>
      </c>
      <c r="K283" s="228" t="s">
        <v>122</v>
      </c>
      <c r="L283" s="233"/>
      <c r="M283" s="234" t="s">
        <v>1</v>
      </c>
      <c r="N283" s="235" t="s">
        <v>42</v>
      </c>
      <c r="O283" s="71"/>
      <c r="P283" s="195">
        <f>O283*H283</f>
        <v>0</v>
      </c>
      <c r="Q283" s="195">
        <v>1.004E-2</v>
      </c>
      <c r="R283" s="195">
        <f>Q283*H283</f>
        <v>6.0240000000000002E-2</v>
      </c>
      <c r="S283" s="195">
        <v>0</v>
      </c>
      <c r="T283" s="19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164</v>
      </c>
      <c r="AT283" s="197" t="s">
        <v>408</v>
      </c>
      <c r="AU283" s="197" t="s">
        <v>86</v>
      </c>
      <c r="AY283" s="17" t="s">
        <v>115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7" t="s">
        <v>84</v>
      </c>
      <c r="BK283" s="198">
        <f>ROUND(I283*H283,2)</f>
        <v>0</v>
      </c>
      <c r="BL283" s="17" t="s">
        <v>123</v>
      </c>
      <c r="BM283" s="197" t="s">
        <v>451</v>
      </c>
    </row>
    <row r="284" spans="1:65" s="2" customFormat="1" ht="11.25">
      <c r="A284" s="34"/>
      <c r="B284" s="35"/>
      <c r="C284" s="36"/>
      <c r="D284" s="199" t="s">
        <v>125</v>
      </c>
      <c r="E284" s="36"/>
      <c r="F284" s="200" t="s">
        <v>450</v>
      </c>
      <c r="G284" s="36"/>
      <c r="H284" s="36"/>
      <c r="I284" s="201"/>
      <c r="J284" s="36"/>
      <c r="K284" s="36"/>
      <c r="L284" s="39"/>
      <c r="M284" s="202"/>
      <c r="N284" s="203"/>
      <c r="O284" s="71"/>
      <c r="P284" s="71"/>
      <c r="Q284" s="71"/>
      <c r="R284" s="71"/>
      <c r="S284" s="71"/>
      <c r="T284" s="72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125</v>
      </c>
      <c r="AU284" s="17" t="s">
        <v>86</v>
      </c>
    </row>
    <row r="285" spans="1:65" s="2" customFormat="1" ht="24.2" customHeight="1">
      <c r="A285" s="34"/>
      <c r="B285" s="35"/>
      <c r="C285" s="226" t="s">
        <v>452</v>
      </c>
      <c r="D285" s="226" t="s">
        <v>408</v>
      </c>
      <c r="E285" s="227" t="s">
        <v>453</v>
      </c>
      <c r="F285" s="228" t="s">
        <v>454</v>
      </c>
      <c r="G285" s="229" t="s">
        <v>131</v>
      </c>
      <c r="H285" s="230">
        <v>22</v>
      </c>
      <c r="I285" s="231"/>
      <c r="J285" s="232">
        <f>ROUND(I285*H285,2)</f>
        <v>0</v>
      </c>
      <c r="K285" s="228" t="s">
        <v>122</v>
      </c>
      <c r="L285" s="233"/>
      <c r="M285" s="234" t="s">
        <v>1</v>
      </c>
      <c r="N285" s="235" t="s">
        <v>42</v>
      </c>
      <c r="O285" s="71"/>
      <c r="P285" s="195">
        <f>O285*H285</f>
        <v>0</v>
      </c>
      <c r="Q285" s="195">
        <v>1.0030000000000001E-2</v>
      </c>
      <c r="R285" s="195">
        <f>Q285*H285</f>
        <v>0.22066000000000002</v>
      </c>
      <c r="S285" s="195">
        <v>0</v>
      </c>
      <c r="T285" s="19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164</v>
      </c>
      <c r="AT285" s="197" t="s">
        <v>408</v>
      </c>
      <c r="AU285" s="197" t="s">
        <v>86</v>
      </c>
      <c r="AY285" s="17" t="s">
        <v>115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7" t="s">
        <v>84</v>
      </c>
      <c r="BK285" s="198">
        <f>ROUND(I285*H285,2)</f>
        <v>0</v>
      </c>
      <c r="BL285" s="17" t="s">
        <v>123</v>
      </c>
      <c r="BM285" s="197" t="s">
        <v>455</v>
      </c>
    </row>
    <row r="286" spans="1:65" s="2" customFormat="1" ht="11.25">
      <c r="A286" s="34"/>
      <c r="B286" s="35"/>
      <c r="C286" s="36"/>
      <c r="D286" s="199" t="s">
        <v>125</v>
      </c>
      <c r="E286" s="36"/>
      <c r="F286" s="200" t="s">
        <v>454</v>
      </c>
      <c r="G286" s="36"/>
      <c r="H286" s="36"/>
      <c r="I286" s="201"/>
      <c r="J286" s="36"/>
      <c r="K286" s="36"/>
      <c r="L286" s="39"/>
      <c r="M286" s="202"/>
      <c r="N286" s="203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125</v>
      </c>
      <c r="AU286" s="17" t="s">
        <v>86</v>
      </c>
    </row>
    <row r="287" spans="1:65" s="2" customFormat="1" ht="24.2" customHeight="1">
      <c r="A287" s="34"/>
      <c r="B287" s="35"/>
      <c r="C287" s="226" t="s">
        <v>456</v>
      </c>
      <c r="D287" s="226" t="s">
        <v>408</v>
      </c>
      <c r="E287" s="227" t="s">
        <v>457</v>
      </c>
      <c r="F287" s="228" t="s">
        <v>458</v>
      </c>
      <c r="G287" s="229" t="s">
        <v>131</v>
      </c>
      <c r="H287" s="230">
        <v>220</v>
      </c>
      <c r="I287" s="231"/>
      <c r="J287" s="232">
        <f>ROUND(I287*H287,2)</f>
        <v>0</v>
      </c>
      <c r="K287" s="228" t="s">
        <v>122</v>
      </c>
      <c r="L287" s="233"/>
      <c r="M287" s="234" t="s">
        <v>1</v>
      </c>
      <c r="N287" s="235" t="s">
        <v>42</v>
      </c>
      <c r="O287" s="71"/>
      <c r="P287" s="195">
        <f>O287*H287</f>
        <v>0</v>
      </c>
      <c r="Q287" s="195">
        <v>1.1100000000000001E-3</v>
      </c>
      <c r="R287" s="195">
        <f>Q287*H287</f>
        <v>0.24420000000000003</v>
      </c>
      <c r="S287" s="195">
        <v>0</v>
      </c>
      <c r="T287" s="19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164</v>
      </c>
      <c r="AT287" s="197" t="s">
        <v>408</v>
      </c>
      <c r="AU287" s="197" t="s">
        <v>86</v>
      </c>
      <c r="AY287" s="17" t="s">
        <v>115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7" t="s">
        <v>84</v>
      </c>
      <c r="BK287" s="198">
        <f>ROUND(I287*H287,2)</f>
        <v>0</v>
      </c>
      <c r="BL287" s="17" t="s">
        <v>123</v>
      </c>
      <c r="BM287" s="197" t="s">
        <v>459</v>
      </c>
    </row>
    <row r="288" spans="1:65" s="2" customFormat="1" ht="11.25">
      <c r="A288" s="34"/>
      <c r="B288" s="35"/>
      <c r="C288" s="36"/>
      <c r="D288" s="199" t="s">
        <v>125</v>
      </c>
      <c r="E288" s="36"/>
      <c r="F288" s="200" t="s">
        <v>458</v>
      </c>
      <c r="G288" s="36"/>
      <c r="H288" s="36"/>
      <c r="I288" s="201"/>
      <c r="J288" s="36"/>
      <c r="K288" s="36"/>
      <c r="L288" s="39"/>
      <c r="M288" s="202"/>
      <c r="N288" s="203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125</v>
      </c>
      <c r="AU288" s="17" t="s">
        <v>86</v>
      </c>
    </row>
    <row r="289" spans="1:65" s="2" customFormat="1" ht="24.2" customHeight="1">
      <c r="A289" s="34"/>
      <c r="B289" s="35"/>
      <c r="C289" s="226" t="s">
        <v>460</v>
      </c>
      <c r="D289" s="226" t="s">
        <v>408</v>
      </c>
      <c r="E289" s="227" t="s">
        <v>461</v>
      </c>
      <c r="F289" s="228" t="s">
        <v>462</v>
      </c>
      <c r="G289" s="229" t="s">
        <v>131</v>
      </c>
      <c r="H289" s="230">
        <v>96</v>
      </c>
      <c r="I289" s="231"/>
      <c r="J289" s="232">
        <f>ROUND(I289*H289,2)</f>
        <v>0</v>
      </c>
      <c r="K289" s="228" t="s">
        <v>122</v>
      </c>
      <c r="L289" s="233"/>
      <c r="M289" s="234" t="s">
        <v>1</v>
      </c>
      <c r="N289" s="235" t="s">
        <v>42</v>
      </c>
      <c r="O289" s="71"/>
      <c r="P289" s="195">
        <f>O289*H289</f>
        <v>0</v>
      </c>
      <c r="Q289" s="195">
        <v>1.23E-3</v>
      </c>
      <c r="R289" s="195">
        <f>Q289*H289</f>
        <v>0.11807999999999999</v>
      </c>
      <c r="S289" s="195">
        <v>0</v>
      </c>
      <c r="T289" s="19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164</v>
      </c>
      <c r="AT289" s="197" t="s">
        <v>408</v>
      </c>
      <c r="AU289" s="197" t="s">
        <v>86</v>
      </c>
      <c r="AY289" s="17" t="s">
        <v>115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7" t="s">
        <v>84</v>
      </c>
      <c r="BK289" s="198">
        <f>ROUND(I289*H289,2)</f>
        <v>0</v>
      </c>
      <c r="BL289" s="17" t="s">
        <v>123</v>
      </c>
      <c r="BM289" s="197" t="s">
        <v>463</v>
      </c>
    </row>
    <row r="290" spans="1:65" s="2" customFormat="1" ht="11.25">
      <c r="A290" s="34"/>
      <c r="B290" s="35"/>
      <c r="C290" s="36"/>
      <c r="D290" s="199" t="s">
        <v>125</v>
      </c>
      <c r="E290" s="36"/>
      <c r="F290" s="200" t="s">
        <v>462</v>
      </c>
      <c r="G290" s="36"/>
      <c r="H290" s="36"/>
      <c r="I290" s="201"/>
      <c r="J290" s="36"/>
      <c r="K290" s="36"/>
      <c r="L290" s="39"/>
      <c r="M290" s="202"/>
      <c r="N290" s="203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125</v>
      </c>
      <c r="AU290" s="17" t="s">
        <v>86</v>
      </c>
    </row>
    <row r="291" spans="1:65" s="2" customFormat="1" ht="24.2" customHeight="1">
      <c r="A291" s="34"/>
      <c r="B291" s="35"/>
      <c r="C291" s="226" t="s">
        <v>464</v>
      </c>
      <c r="D291" s="226" t="s">
        <v>408</v>
      </c>
      <c r="E291" s="227" t="s">
        <v>465</v>
      </c>
      <c r="F291" s="228" t="s">
        <v>466</v>
      </c>
      <c r="G291" s="229" t="s">
        <v>131</v>
      </c>
      <c r="H291" s="230">
        <v>176</v>
      </c>
      <c r="I291" s="231"/>
      <c r="J291" s="232">
        <f>ROUND(I291*H291,2)</f>
        <v>0</v>
      </c>
      <c r="K291" s="228" t="s">
        <v>122</v>
      </c>
      <c r="L291" s="233"/>
      <c r="M291" s="234" t="s">
        <v>1</v>
      </c>
      <c r="N291" s="235" t="s">
        <v>42</v>
      </c>
      <c r="O291" s="71"/>
      <c r="P291" s="195">
        <f>O291*H291</f>
        <v>0</v>
      </c>
      <c r="Q291" s="195">
        <v>2.1000000000000001E-4</v>
      </c>
      <c r="R291" s="195">
        <f>Q291*H291</f>
        <v>3.696E-2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164</v>
      </c>
      <c r="AT291" s="197" t="s">
        <v>408</v>
      </c>
      <c r="AU291" s="197" t="s">
        <v>86</v>
      </c>
      <c r="AY291" s="17" t="s">
        <v>115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84</v>
      </c>
      <c r="BK291" s="198">
        <f>ROUND(I291*H291,2)</f>
        <v>0</v>
      </c>
      <c r="BL291" s="17" t="s">
        <v>123</v>
      </c>
      <c r="BM291" s="197" t="s">
        <v>467</v>
      </c>
    </row>
    <row r="292" spans="1:65" s="2" customFormat="1" ht="11.25">
      <c r="A292" s="34"/>
      <c r="B292" s="35"/>
      <c r="C292" s="36"/>
      <c r="D292" s="199" t="s">
        <v>125</v>
      </c>
      <c r="E292" s="36"/>
      <c r="F292" s="200" t="s">
        <v>466</v>
      </c>
      <c r="G292" s="36"/>
      <c r="H292" s="36"/>
      <c r="I292" s="201"/>
      <c r="J292" s="36"/>
      <c r="K292" s="36"/>
      <c r="L292" s="39"/>
      <c r="M292" s="202"/>
      <c r="N292" s="203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125</v>
      </c>
      <c r="AU292" s="17" t="s">
        <v>86</v>
      </c>
    </row>
    <row r="293" spans="1:65" s="2" customFormat="1" ht="24.2" customHeight="1">
      <c r="A293" s="34"/>
      <c r="B293" s="35"/>
      <c r="C293" s="226" t="s">
        <v>468</v>
      </c>
      <c r="D293" s="226" t="s">
        <v>408</v>
      </c>
      <c r="E293" s="227" t="s">
        <v>469</v>
      </c>
      <c r="F293" s="228" t="s">
        <v>470</v>
      </c>
      <c r="G293" s="229" t="s">
        <v>131</v>
      </c>
      <c r="H293" s="230">
        <v>148</v>
      </c>
      <c r="I293" s="231"/>
      <c r="J293" s="232">
        <f>ROUND(I293*H293,2)</f>
        <v>0</v>
      </c>
      <c r="K293" s="228" t="s">
        <v>122</v>
      </c>
      <c r="L293" s="233"/>
      <c r="M293" s="234" t="s">
        <v>1</v>
      </c>
      <c r="N293" s="235" t="s">
        <v>42</v>
      </c>
      <c r="O293" s="71"/>
      <c r="P293" s="195">
        <f>O293*H293</f>
        <v>0</v>
      </c>
      <c r="Q293" s="195">
        <v>1.8000000000000001E-4</v>
      </c>
      <c r="R293" s="195">
        <f>Q293*H293</f>
        <v>2.664E-2</v>
      </c>
      <c r="S293" s="195">
        <v>0</v>
      </c>
      <c r="T293" s="19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164</v>
      </c>
      <c r="AT293" s="197" t="s">
        <v>408</v>
      </c>
      <c r="AU293" s="197" t="s">
        <v>86</v>
      </c>
      <c r="AY293" s="17" t="s">
        <v>115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7" t="s">
        <v>84</v>
      </c>
      <c r="BK293" s="198">
        <f>ROUND(I293*H293,2)</f>
        <v>0</v>
      </c>
      <c r="BL293" s="17" t="s">
        <v>123</v>
      </c>
      <c r="BM293" s="197" t="s">
        <v>471</v>
      </c>
    </row>
    <row r="294" spans="1:65" s="2" customFormat="1" ht="11.25">
      <c r="A294" s="34"/>
      <c r="B294" s="35"/>
      <c r="C294" s="36"/>
      <c r="D294" s="199" t="s">
        <v>125</v>
      </c>
      <c r="E294" s="36"/>
      <c r="F294" s="200" t="s">
        <v>470</v>
      </c>
      <c r="G294" s="36"/>
      <c r="H294" s="36"/>
      <c r="I294" s="201"/>
      <c r="J294" s="36"/>
      <c r="K294" s="36"/>
      <c r="L294" s="39"/>
      <c r="M294" s="202"/>
      <c r="N294" s="203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125</v>
      </c>
      <c r="AU294" s="17" t="s">
        <v>86</v>
      </c>
    </row>
    <row r="295" spans="1:65" s="2" customFormat="1" ht="24.2" customHeight="1">
      <c r="A295" s="34"/>
      <c r="B295" s="35"/>
      <c r="C295" s="226" t="s">
        <v>472</v>
      </c>
      <c r="D295" s="226" t="s">
        <v>408</v>
      </c>
      <c r="E295" s="227" t="s">
        <v>473</v>
      </c>
      <c r="F295" s="228" t="s">
        <v>474</v>
      </c>
      <c r="G295" s="229" t="s">
        <v>131</v>
      </c>
      <c r="H295" s="230">
        <v>324</v>
      </c>
      <c r="I295" s="231"/>
      <c r="J295" s="232">
        <f>ROUND(I295*H295,2)</f>
        <v>0</v>
      </c>
      <c r="K295" s="228" t="s">
        <v>122</v>
      </c>
      <c r="L295" s="233"/>
      <c r="M295" s="234" t="s">
        <v>1</v>
      </c>
      <c r="N295" s="235" t="s">
        <v>42</v>
      </c>
      <c r="O295" s="71"/>
      <c r="P295" s="195">
        <f>O295*H295</f>
        <v>0</v>
      </c>
      <c r="Q295" s="195">
        <v>9.0000000000000006E-5</v>
      </c>
      <c r="R295" s="195">
        <f>Q295*H295</f>
        <v>2.9160000000000002E-2</v>
      </c>
      <c r="S295" s="195">
        <v>0</v>
      </c>
      <c r="T295" s="19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164</v>
      </c>
      <c r="AT295" s="197" t="s">
        <v>408</v>
      </c>
      <c r="AU295" s="197" t="s">
        <v>86</v>
      </c>
      <c r="AY295" s="17" t="s">
        <v>115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7" t="s">
        <v>84</v>
      </c>
      <c r="BK295" s="198">
        <f>ROUND(I295*H295,2)</f>
        <v>0</v>
      </c>
      <c r="BL295" s="17" t="s">
        <v>123</v>
      </c>
      <c r="BM295" s="197" t="s">
        <v>475</v>
      </c>
    </row>
    <row r="296" spans="1:65" s="2" customFormat="1" ht="11.25">
      <c r="A296" s="34"/>
      <c r="B296" s="35"/>
      <c r="C296" s="36"/>
      <c r="D296" s="199" t="s">
        <v>125</v>
      </c>
      <c r="E296" s="36"/>
      <c r="F296" s="200" t="s">
        <v>474</v>
      </c>
      <c r="G296" s="36"/>
      <c r="H296" s="36"/>
      <c r="I296" s="201"/>
      <c r="J296" s="36"/>
      <c r="K296" s="36"/>
      <c r="L296" s="39"/>
      <c r="M296" s="202"/>
      <c r="N296" s="203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125</v>
      </c>
      <c r="AU296" s="17" t="s">
        <v>86</v>
      </c>
    </row>
    <row r="297" spans="1:65" s="2" customFormat="1" ht="24.2" customHeight="1">
      <c r="A297" s="34"/>
      <c r="B297" s="35"/>
      <c r="C297" s="226" t="s">
        <v>476</v>
      </c>
      <c r="D297" s="226" t="s">
        <v>408</v>
      </c>
      <c r="E297" s="227" t="s">
        <v>477</v>
      </c>
      <c r="F297" s="228" t="s">
        <v>478</v>
      </c>
      <c r="G297" s="229" t="s">
        <v>131</v>
      </c>
      <c r="H297" s="230">
        <v>140</v>
      </c>
      <c r="I297" s="231"/>
      <c r="J297" s="232">
        <f>ROUND(I297*H297,2)</f>
        <v>0</v>
      </c>
      <c r="K297" s="228" t="s">
        <v>122</v>
      </c>
      <c r="L297" s="233"/>
      <c r="M297" s="234" t="s">
        <v>1</v>
      </c>
      <c r="N297" s="235" t="s">
        <v>42</v>
      </c>
      <c r="O297" s="71"/>
      <c r="P297" s="195">
        <f>O297*H297</f>
        <v>0</v>
      </c>
      <c r="Q297" s="195">
        <v>8.5199999999999998E-3</v>
      </c>
      <c r="R297" s="195">
        <f>Q297*H297</f>
        <v>1.1928000000000001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164</v>
      </c>
      <c r="AT297" s="197" t="s">
        <v>408</v>
      </c>
      <c r="AU297" s="197" t="s">
        <v>86</v>
      </c>
      <c r="AY297" s="17" t="s">
        <v>115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84</v>
      </c>
      <c r="BK297" s="198">
        <f>ROUND(I297*H297,2)</f>
        <v>0</v>
      </c>
      <c r="BL297" s="17" t="s">
        <v>123</v>
      </c>
      <c r="BM297" s="197" t="s">
        <v>479</v>
      </c>
    </row>
    <row r="298" spans="1:65" s="2" customFormat="1" ht="11.25">
      <c r="A298" s="34"/>
      <c r="B298" s="35"/>
      <c r="C298" s="36"/>
      <c r="D298" s="199" t="s">
        <v>125</v>
      </c>
      <c r="E298" s="36"/>
      <c r="F298" s="200" t="s">
        <v>478</v>
      </c>
      <c r="G298" s="36"/>
      <c r="H298" s="36"/>
      <c r="I298" s="201"/>
      <c r="J298" s="36"/>
      <c r="K298" s="36"/>
      <c r="L298" s="39"/>
      <c r="M298" s="202"/>
      <c r="N298" s="203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125</v>
      </c>
      <c r="AU298" s="17" t="s">
        <v>86</v>
      </c>
    </row>
    <row r="299" spans="1:65" s="2" customFormat="1" ht="24.2" customHeight="1">
      <c r="A299" s="34"/>
      <c r="B299" s="35"/>
      <c r="C299" s="226" t="s">
        <v>480</v>
      </c>
      <c r="D299" s="226" t="s">
        <v>408</v>
      </c>
      <c r="E299" s="227" t="s">
        <v>481</v>
      </c>
      <c r="F299" s="228" t="s">
        <v>482</v>
      </c>
      <c r="G299" s="229" t="s">
        <v>131</v>
      </c>
      <c r="H299" s="230">
        <v>80</v>
      </c>
      <c r="I299" s="231"/>
      <c r="J299" s="232">
        <f>ROUND(I299*H299,2)</f>
        <v>0</v>
      </c>
      <c r="K299" s="228" t="s">
        <v>122</v>
      </c>
      <c r="L299" s="233"/>
      <c r="M299" s="234" t="s">
        <v>1</v>
      </c>
      <c r="N299" s="235" t="s">
        <v>42</v>
      </c>
      <c r="O299" s="71"/>
      <c r="P299" s="195">
        <f>O299*H299</f>
        <v>0</v>
      </c>
      <c r="Q299" s="195">
        <v>8.9099999999999995E-3</v>
      </c>
      <c r="R299" s="195">
        <f>Q299*H299</f>
        <v>0.71279999999999999</v>
      </c>
      <c r="S299" s="195">
        <v>0</v>
      </c>
      <c r="T299" s="196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164</v>
      </c>
      <c r="AT299" s="197" t="s">
        <v>408</v>
      </c>
      <c r="AU299" s="197" t="s">
        <v>86</v>
      </c>
      <c r="AY299" s="17" t="s">
        <v>115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7" t="s">
        <v>84</v>
      </c>
      <c r="BK299" s="198">
        <f>ROUND(I299*H299,2)</f>
        <v>0</v>
      </c>
      <c r="BL299" s="17" t="s">
        <v>123</v>
      </c>
      <c r="BM299" s="197" t="s">
        <v>483</v>
      </c>
    </row>
    <row r="300" spans="1:65" s="2" customFormat="1" ht="11.25">
      <c r="A300" s="34"/>
      <c r="B300" s="35"/>
      <c r="C300" s="36"/>
      <c r="D300" s="199" t="s">
        <v>125</v>
      </c>
      <c r="E300" s="36"/>
      <c r="F300" s="200" t="s">
        <v>482</v>
      </c>
      <c r="G300" s="36"/>
      <c r="H300" s="36"/>
      <c r="I300" s="201"/>
      <c r="J300" s="36"/>
      <c r="K300" s="36"/>
      <c r="L300" s="39"/>
      <c r="M300" s="202"/>
      <c r="N300" s="203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125</v>
      </c>
      <c r="AU300" s="17" t="s">
        <v>86</v>
      </c>
    </row>
    <row r="301" spans="1:65" s="2" customFormat="1" ht="24.2" customHeight="1">
      <c r="A301" s="34"/>
      <c r="B301" s="35"/>
      <c r="C301" s="226" t="s">
        <v>484</v>
      </c>
      <c r="D301" s="226" t="s">
        <v>408</v>
      </c>
      <c r="E301" s="227" t="s">
        <v>485</v>
      </c>
      <c r="F301" s="228" t="s">
        <v>486</v>
      </c>
      <c r="G301" s="229" t="s">
        <v>131</v>
      </c>
      <c r="H301" s="230">
        <v>4</v>
      </c>
      <c r="I301" s="231"/>
      <c r="J301" s="232">
        <f>ROUND(I301*H301,2)</f>
        <v>0</v>
      </c>
      <c r="K301" s="228" t="s">
        <v>122</v>
      </c>
      <c r="L301" s="233"/>
      <c r="M301" s="234" t="s">
        <v>1</v>
      </c>
      <c r="N301" s="235" t="s">
        <v>42</v>
      </c>
      <c r="O301" s="71"/>
      <c r="P301" s="195">
        <f>O301*H301</f>
        <v>0</v>
      </c>
      <c r="Q301" s="195">
        <v>7.4200000000000004E-3</v>
      </c>
      <c r="R301" s="195">
        <f>Q301*H301</f>
        <v>2.9680000000000002E-2</v>
      </c>
      <c r="S301" s="195">
        <v>0</v>
      </c>
      <c r="T301" s="196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164</v>
      </c>
      <c r="AT301" s="197" t="s">
        <v>408</v>
      </c>
      <c r="AU301" s="197" t="s">
        <v>86</v>
      </c>
      <c r="AY301" s="17" t="s">
        <v>115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7" t="s">
        <v>84</v>
      </c>
      <c r="BK301" s="198">
        <f>ROUND(I301*H301,2)</f>
        <v>0</v>
      </c>
      <c r="BL301" s="17" t="s">
        <v>123</v>
      </c>
      <c r="BM301" s="197" t="s">
        <v>487</v>
      </c>
    </row>
    <row r="302" spans="1:65" s="2" customFormat="1" ht="11.25">
      <c r="A302" s="34"/>
      <c r="B302" s="35"/>
      <c r="C302" s="36"/>
      <c r="D302" s="199" t="s">
        <v>125</v>
      </c>
      <c r="E302" s="36"/>
      <c r="F302" s="200" t="s">
        <v>486</v>
      </c>
      <c r="G302" s="36"/>
      <c r="H302" s="36"/>
      <c r="I302" s="201"/>
      <c r="J302" s="36"/>
      <c r="K302" s="36"/>
      <c r="L302" s="39"/>
      <c r="M302" s="202"/>
      <c r="N302" s="203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125</v>
      </c>
      <c r="AU302" s="17" t="s">
        <v>86</v>
      </c>
    </row>
    <row r="303" spans="1:65" s="2" customFormat="1" ht="24.2" customHeight="1">
      <c r="A303" s="34"/>
      <c r="B303" s="35"/>
      <c r="C303" s="226" t="s">
        <v>488</v>
      </c>
      <c r="D303" s="226" t="s">
        <v>408</v>
      </c>
      <c r="E303" s="227" t="s">
        <v>489</v>
      </c>
      <c r="F303" s="228" t="s">
        <v>490</v>
      </c>
      <c r="G303" s="229" t="s">
        <v>131</v>
      </c>
      <c r="H303" s="230">
        <v>1296</v>
      </c>
      <c r="I303" s="231"/>
      <c r="J303" s="232">
        <f>ROUND(I303*H303,2)</f>
        <v>0</v>
      </c>
      <c r="K303" s="228" t="s">
        <v>122</v>
      </c>
      <c r="L303" s="233"/>
      <c r="M303" s="234" t="s">
        <v>1</v>
      </c>
      <c r="N303" s="235" t="s">
        <v>42</v>
      </c>
      <c r="O303" s="71"/>
      <c r="P303" s="195">
        <f>O303*H303</f>
        <v>0</v>
      </c>
      <c r="Q303" s="195">
        <v>9.0000000000000006E-5</v>
      </c>
      <c r="R303" s="195">
        <f>Q303*H303</f>
        <v>0.11664000000000001</v>
      </c>
      <c r="S303" s="195">
        <v>0</v>
      </c>
      <c r="T303" s="196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7" t="s">
        <v>164</v>
      </c>
      <c r="AT303" s="197" t="s">
        <v>408</v>
      </c>
      <c r="AU303" s="197" t="s">
        <v>86</v>
      </c>
      <c r="AY303" s="17" t="s">
        <v>115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7" t="s">
        <v>84</v>
      </c>
      <c r="BK303" s="198">
        <f>ROUND(I303*H303,2)</f>
        <v>0</v>
      </c>
      <c r="BL303" s="17" t="s">
        <v>123</v>
      </c>
      <c r="BM303" s="197" t="s">
        <v>491</v>
      </c>
    </row>
    <row r="304" spans="1:65" s="2" customFormat="1" ht="11.25">
      <c r="A304" s="34"/>
      <c r="B304" s="35"/>
      <c r="C304" s="36"/>
      <c r="D304" s="199" t="s">
        <v>125</v>
      </c>
      <c r="E304" s="36"/>
      <c r="F304" s="200" t="s">
        <v>490</v>
      </c>
      <c r="G304" s="36"/>
      <c r="H304" s="36"/>
      <c r="I304" s="201"/>
      <c r="J304" s="36"/>
      <c r="K304" s="36"/>
      <c r="L304" s="39"/>
      <c r="M304" s="202"/>
      <c r="N304" s="203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125</v>
      </c>
      <c r="AU304" s="17" t="s">
        <v>86</v>
      </c>
    </row>
    <row r="305" spans="1:65" s="2" customFormat="1" ht="24.2" customHeight="1">
      <c r="A305" s="34"/>
      <c r="B305" s="35"/>
      <c r="C305" s="226" t="s">
        <v>492</v>
      </c>
      <c r="D305" s="226" t="s">
        <v>408</v>
      </c>
      <c r="E305" s="227" t="s">
        <v>493</v>
      </c>
      <c r="F305" s="228" t="s">
        <v>494</v>
      </c>
      <c r="G305" s="229" t="s">
        <v>131</v>
      </c>
      <c r="H305" s="230">
        <v>1296</v>
      </c>
      <c r="I305" s="231"/>
      <c r="J305" s="232">
        <f>ROUND(I305*H305,2)</f>
        <v>0</v>
      </c>
      <c r="K305" s="228" t="s">
        <v>122</v>
      </c>
      <c r="L305" s="233"/>
      <c r="M305" s="234" t="s">
        <v>1</v>
      </c>
      <c r="N305" s="235" t="s">
        <v>42</v>
      </c>
      <c r="O305" s="71"/>
      <c r="P305" s="195">
        <f>O305*H305</f>
        <v>0</v>
      </c>
      <c r="Q305" s="195">
        <v>5.1999999999999995E-4</v>
      </c>
      <c r="R305" s="195">
        <f>Q305*H305</f>
        <v>0.67391999999999996</v>
      </c>
      <c r="S305" s="195">
        <v>0</v>
      </c>
      <c r="T305" s="196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7" t="s">
        <v>164</v>
      </c>
      <c r="AT305" s="197" t="s">
        <v>408</v>
      </c>
      <c r="AU305" s="197" t="s">
        <v>86</v>
      </c>
      <c r="AY305" s="17" t="s">
        <v>115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7" t="s">
        <v>84</v>
      </c>
      <c r="BK305" s="198">
        <f>ROUND(I305*H305,2)</f>
        <v>0</v>
      </c>
      <c r="BL305" s="17" t="s">
        <v>123</v>
      </c>
      <c r="BM305" s="197" t="s">
        <v>495</v>
      </c>
    </row>
    <row r="306" spans="1:65" s="2" customFormat="1" ht="11.25">
      <c r="A306" s="34"/>
      <c r="B306" s="35"/>
      <c r="C306" s="36"/>
      <c r="D306" s="199" t="s">
        <v>125</v>
      </c>
      <c r="E306" s="36"/>
      <c r="F306" s="200" t="s">
        <v>494</v>
      </c>
      <c r="G306" s="36"/>
      <c r="H306" s="36"/>
      <c r="I306" s="201"/>
      <c r="J306" s="36"/>
      <c r="K306" s="36"/>
      <c r="L306" s="39"/>
      <c r="M306" s="202"/>
      <c r="N306" s="203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125</v>
      </c>
      <c r="AU306" s="17" t="s">
        <v>86</v>
      </c>
    </row>
    <row r="307" spans="1:65" s="2" customFormat="1" ht="24.2" customHeight="1">
      <c r="A307" s="34"/>
      <c r="B307" s="35"/>
      <c r="C307" s="226" t="s">
        <v>496</v>
      </c>
      <c r="D307" s="226" t="s">
        <v>408</v>
      </c>
      <c r="E307" s="227" t="s">
        <v>457</v>
      </c>
      <c r="F307" s="228" t="s">
        <v>458</v>
      </c>
      <c r="G307" s="229" t="s">
        <v>131</v>
      </c>
      <c r="H307" s="230">
        <v>5656</v>
      </c>
      <c r="I307" s="231"/>
      <c r="J307" s="232">
        <f>ROUND(I307*H307,2)</f>
        <v>0</v>
      </c>
      <c r="K307" s="228" t="s">
        <v>122</v>
      </c>
      <c r="L307" s="233"/>
      <c r="M307" s="234" t="s">
        <v>1</v>
      </c>
      <c r="N307" s="235" t="s">
        <v>42</v>
      </c>
      <c r="O307" s="71"/>
      <c r="P307" s="195">
        <f>O307*H307</f>
        <v>0</v>
      </c>
      <c r="Q307" s="195">
        <v>1.1100000000000001E-3</v>
      </c>
      <c r="R307" s="195">
        <f>Q307*H307</f>
        <v>6.2781600000000006</v>
      </c>
      <c r="S307" s="195">
        <v>0</v>
      </c>
      <c r="T307" s="196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7" t="s">
        <v>164</v>
      </c>
      <c r="AT307" s="197" t="s">
        <v>408</v>
      </c>
      <c r="AU307" s="197" t="s">
        <v>86</v>
      </c>
      <c r="AY307" s="17" t="s">
        <v>115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17" t="s">
        <v>84</v>
      </c>
      <c r="BK307" s="198">
        <f>ROUND(I307*H307,2)</f>
        <v>0</v>
      </c>
      <c r="BL307" s="17" t="s">
        <v>123</v>
      </c>
      <c r="BM307" s="197" t="s">
        <v>497</v>
      </c>
    </row>
    <row r="308" spans="1:65" s="2" customFormat="1" ht="11.25">
      <c r="A308" s="34"/>
      <c r="B308" s="35"/>
      <c r="C308" s="36"/>
      <c r="D308" s="199" t="s">
        <v>125</v>
      </c>
      <c r="E308" s="36"/>
      <c r="F308" s="200" t="s">
        <v>458</v>
      </c>
      <c r="G308" s="36"/>
      <c r="H308" s="36"/>
      <c r="I308" s="201"/>
      <c r="J308" s="36"/>
      <c r="K308" s="36"/>
      <c r="L308" s="39"/>
      <c r="M308" s="202"/>
      <c r="N308" s="203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125</v>
      </c>
      <c r="AU308" s="17" t="s">
        <v>86</v>
      </c>
    </row>
    <row r="309" spans="1:65" s="2" customFormat="1" ht="24.2" customHeight="1">
      <c r="A309" s="34"/>
      <c r="B309" s="35"/>
      <c r="C309" s="226" t="s">
        <v>498</v>
      </c>
      <c r="D309" s="226" t="s">
        <v>408</v>
      </c>
      <c r="E309" s="227" t="s">
        <v>465</v>
      </c>
      <c r="F309" s="228" t="s">
        <v>466</v>
      </c>
      <c r="G309" s="229" t="s">
        <v>131</v>
      </c>
      <c r="H309" s="230">
        <v>2828</v>
      </c>
      <c r="I309" s="231"/>
      <c r="J309" s="232">
        <f>ROUND(I309*H309,2)</f>
        <v>0</v>
      </c>
      <c r="K309" s="228" t="s">
        <v>122</v>
      </c>
      <c r="L309" s="233"/>
      <c r="M309" s="234" t="s">
        <v>1</v>
      </c>
      <c r="N309" s="235" t="s">
        <v>42</v>
      </c>
      <c r="O309" s="71"/>
      <c r="P309" s="195">
        <f>O309*H309</f>
        <v>0</v>
      </c>
      <c r="Q309" s="195">
        <v>2.1000000000000001E-4</v>
      </c>
      <c r="R309" s="195">
        <f>Q309*H309</f>
        <v>0.59388000000000007</v>
      </c>
      <c r="S309" s="195">
        <v>0</v>
      </c>
      <c r="T309" s="19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164</v>
      </c>
      <c r="AT309" s="197" t="s">
        <v>408</v>
      </c>
      <c r="AU309" s="197" t="s">
        <v>86</v>
      </c>
      <c r="AY309" s="17" t="s">
        <v>115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7" t="s">
        <v>84</v>
      </c>
      <c r="BK309" s="198">
        <f>ROUND(I309*H309,2)</f>
        <v>0</v>
      </c>
      <c r="BL309" s="17" t="s">
        <v>123</v>
      </c>
      <c r="BM309" s="197" t="s">
        <v>499</v>
      </c>
    </row>
    <row r="310" spans="1:65" s="2" customFormat="1" ht="11.25">
      <c r="A310" s="34"/>
      <c r="B310" s="35"/>
      <c r="C310" s="36"/>
      <c r="D310" s="199" t="s">
        <v>125</v>
      </c>
      <c r="E310" s="36"/>
      <c r="F310" s="200" t="s">
        <v>466</v>
      </c>
      <c r="G310" s="36"/>
      <c r="H310" s="36"/>
      <c r="I310" s="201"/>
      <c r="J310" s="36"/>
      <c r="K310" s="36"/>
      <c r="L310" s="39"/>
      <c r="M310" s="202"/>
      <c r="N310" s="203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125</v>
      </c>
      <c r="AU310" s="17" t="s">
        <v>86</v>
      </c>
    </row>
    <row r="311" spans="1:65" s="2" customFormat="1" ht="24.2" customHeight="1">
      <c r="A311" s="34"/>
      <c r="B311" s="35"/>
      <c r="C311" s="226" t="s">
        <v>500</v>
      </c>
      <c r="D311" s="226" t="s">
        <v>408</v>
      </c>
      <c r="E311" s="227" t="s">
        <v>501</v>
      </c>
      <c r="F311" s="228" t="s">
        <v>502</v>
      </c>
      <c r="G311" s="229" t="s">
        <v>131</v>
      </c>
      <c r="H311" s="230">
        <v>704</v>
      </c>
      <c r="I311" s="231"/>
      <c r="J311" s="232">
        <f>ROUND(I311*H311,2)</f>
        <v>0</v>
      </c>
      <c r="K311" s="228" t="s">
        <v>122</v>
      </c>
      <c r="L311" s="233"/>
      <c r="M311" s="234" t="s">
        <v>1</v>
      </c>
      <c r="N311" s="235" t="s">
        <v>42</v>
      </c>
      <c r="O311" s="71"/>
      <c r="P311" s="195">
        <f>O311*H311</f>
        <v>0</v>
      </c>
      <c r="Q311" s="195">
        <v>1.0499999999999999E-3</v>
      </c>
      <c r="R311" s="195">
        <f>Q311*H311</f>
        <v>0.73919999999999997</v>
      </c>
      <c r="S311" s="195">
        <v>0</v>
      </c>
      <c r="T311" s="19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164</v>
      </c>
      <c r="AT311" s="197" t="s">
        <v>408</v>
      </c>
      <c r="AU311" s="197" t="s">
        <v>86</v>
      </c>
      <c r="AY311" s="17" t="s">
        <v>115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7" t="s">
        <v>84</v>
      </c>
      <c r="BK311" s="198">
        <f>ROUND(I311*H311,2)</f>
        <v>0</v>
      </c>
      <c r="BL311" s="17" t="s">
        <v>123</v>
      </c>
      <c r="BM311" s="197" t="s">
        <v>503</v>
      </c>
    </row>
    <row r="312" spans="1:65" s="2" customFormat="1" ht="11.25">
      <c r="A312" s="34"/>
      <c r="B312" s="35"/>
      <c r="C312" s="36"/>
      <c r="D312" s="199" t="s">
        <v>125</v>
      </c>
      <c r="E312" s="36"/>
      <c r="F312" s="200" t="s">
        <v>502</v>
      </c>
      <c r="G312" s="36"/>
      <c r="H312" s="36"/>
      <c r="I312" s="201"/>
      <c r="J312" s="36"/>
      <c r="K312" s="36"/>
      <c r="L312" s="39"/>
      <c r="M312" s="202"/>
      <c r="N312" s="203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125</v>
      </c>
      <c r="AU312" s="17" t="s">
        <v>86</v>
      </c>
    </row>
    <row r="313" spans="1:65" s="2" customFormat="1" ht="24.2" customHeight="1">
      <c r="A313" s="34"/>
      <c r="B313" s="35"/>
      <c r="C313" s="226" t="s">
        <v>504</v>
      </c>
      <c r="D313" s="226" t="s">
        <v>408</v>
      </c>
      <c r="E313" s="227" t="s">
        <v>505</v>
      </c>
      <c r="F313" s="228" t="s">
        <v>506</v>
      </c>
      <c r="G313" s="229" t="s">
        <v>131</v>
      </c>
      <c r="H313" s="230">
        <v>352</v>
      </c>
      <c r="I313" s="231"/>
      <c r="J313" s="232">
        <f>ROUND(I313*H313,2)</f>
        <v>0</v>
      </c>
      <c r="K313" s="228" t="s">
        <v>122</v>
      </c>
      <c r="L313" s="233"/>
      <c r="M313" s="234" t="s">
        <v>1</v>
      </c>
      <c r="N313" s="235" t="s">
        <v>42</v>
      </c>
      <c r="O313" s="71"/>
      <c r="P313" s="195">
        <f>O313*H313</f>
        <v>0</v>
      </c>
      <c r="Q313" s="195">
        <v>1.8000000000000001E-4</v>
      </c>
      <c r="R313" s="195">
        <f>Q313*H313</f>
        <v>6.336E-2</v>
      </c>
      <c r="S313" s="195">
        <v>0</v>
      </c>
      <c r="T313" s="19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164</v>
      </c>
      <c r="AT313" s="197" t="s">
        <v>408</v>
      </c>
      <c r="AU313" s="197" t="s">
        <v>86</v>
      </c>
      <c r="AY313" s="17" t="s">
        <v>115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7" t="s">
        <v>84</v>
      </c>
      <c r="BK313" s="198">
        <f>ROUND(I313*H313,2)</f>
        <v>0</v>
      </c>
      <c r="BL313" s="17" t="s">
        <v>123</v>
      </c>
      <c r="BM313" s="197" t="s">
        <v>507</v>
      </c>
    </row>
    <row r="314" spans="1:65" s="2" customFormat="1" ht="11.25">
      <c r="A314" s="34"/>
      <c r="B314" s="35"/>
      <c r="C314" s="36"/>
      <c r="D314" s="199" t="s">
        <v>125</v>
      </c>
      <c r="E314" s="36"/>
      <c r="F314" s="200" t="s">
        <v>506</v>
      </c>
      <c r="G314" s="36"/>
      <c r="H314" s="36"/>
      <c r="I314" s="201"/>
      <c r="J314" s="36"/>
      <c r="K314" s="36"/>
      <c r="L314" s="39"/>
      <c r="M314" s="202"/>
      <c r="N314" s="203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125</v>
      </c>
      <c r="AU314" s="17" t="s">
        <v>86</v>
      </c>
    </row>
    <row r="315" spans="1:65" s="2" customFormat="1" ht="24.2" customHeight="1">
      <c r="A315" s="34"/>
      <c r="B315" s="35"/>
      <c r="C315" s="226" t="s">
        <v>508</v>
      </c>
      <c r="D315" s="226" t="s">
        <v>408</v>
      </c>
      <c r="E315" s="227" t="s">
        <v>509</v>
      </c>
      <c r="F315" s="228" t="s">
        <v>510</v>
      </c>
      <c r="G315" s="229" t="s">
        <v>131</v>
      </c>
      <c r="H315" s="230">
        <v>704</v>
      </c>
      <c r="I315" s="231"/>
      <c r="J315" s="232">
        <f>ROUND(I315*H315,2)</f>
        <v>0</v>
      </c>
      <c r="K315" s="228" t="s">
        <v>122</v>
      </c>
      <c r="L315" s="233"/>
      <c r="M315" s="234" t="s">
        <v>1</v>
      </c>
      <c r="N315" s="235" t="s">
        <v>42</v>
      </c>
      <c r="O315" s="71"/>
      <c r="P315" s="195">
        <f>O315*H315</f>
        <v>0</v>
      </c>
      <c r="Q315" s="195">
        <v>2.0000000000000002E-5</v>
      </c>
      <c r="R315" s="195">
        <f>Q315*H315</f>
        <v>1.4080000000000001E-2</v>
      </c>
      <c r="S315" s="195">
        <v>0</v>
      </c>
      <c r="T315" s="196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164</v>
      </c>
      <c r="AT315" s="197" t="s">
        <v>408</v>
      </c>
      <c r="AU315" s="197" t="s">
        <v>86</v>
      </c>
      <c r="AY315" s="17" t="s">
        <v>115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7" t="s">
        <v>84</v>
      </c>
      <c r="BK315" s="198">
        <f>ROUND(I315*H315,2)</f>
        <v>0</v>
      </c>
      <c r="BL315" s="17" t="s">
        <v>123</v>
      </c>
      <c r="BM315" s="197" t="s">
        <v>511</v>
      </c>
    </row>
    <row r="316" spans="1:65" s="2" customFormat="1" ht="11.25">
      <c r="A316" s="34"/>
      <c r="B316" s="35"/>
      <c r="C316" s="36"/>
      <c r="D316" s="199" t="s">
        <v>125</v>
      </c>
      <c r="E316" s="36"/>
      <c r="F316" s="200" t="s">
        <v>510</v>
      </c>
      <c r="G316" s="36"/>
      <c r="H316" s="36"/>
      <c r="I316" s="201"/>
      <c r="J316" s="36"/>
      <c r="K316" s="36"/>
      <c r="L316" s="39"/>
      <c r="M316" s="202"/>
      <c r="N316" s="203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125</v>
      </c>
      <c r="AU316" s="17" t="s">
        <v>86</v>
      </c>
    </row>
    <row r="317" spans="1:65" s="2" customFormat="1" ht="24.2" customHeight="1">
      <c r="A317" s="34"/>
      <c r="B317" s="35"/>
      <c r="C317" s="226" t="s">
        <v>512</v>
      </c>
      <c r="D317" s="226" t="s">
        <v>408</v>
      </c>
      <c r="E317" s="227" t="s">
        <v>493</v>
      </c>
      <c r="F317" s="228" t="s">
        <v>494</v>
      </c>
      <c r="G317" s="229" t="s">
        <v>131</v>
      </c>
      <c r="H317" s="230">
        <v>454</v>
      </c>
      <c r="I317" s="231"/>
      <c r="J317" s="232">
        <f>ROUND(I317*H317,2)</f>
        <v>0</v>
      </c>
      <c r="K317" s="228" t="s">
        <v>122</v>
      </c>
      <c r="L317" s="233"/>
      <c r="M317" s="234" t="s">
        <v>1</v>
      </c>
      <c r="N317" s="235" t="s">
        <v>42</v>
      </c>
      <c r="O317" s="71"/>
      <c r="P317" s="195">
        <f>O317*H317</f>
        <v>0</v>
      </c>
      <c r="Q317" s="195">
        <v>5.1999999999999995E-4</v>
      </c>
      <c r="R317" s="195">
        <f>Q317*H317</f>
        <v>0.23607999999999998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164</v>
      </c>
      <c r="AT317" s="197" t="s">
        <v>408</v>
      </c>
      <c r="AU317" s="197" t="s">
        <v>86</v>
      </c>
      <c r="AY317" s="17" t="s">
        <v>115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7" t="s">
        <v>84</v>
      </c>
      <c r="BK317" s="198">
        <f>ROUND(I317*H317,2)</f>
        <v>0</v>
      </c>
      <c r="BL317" s="17" t="s">
        <v>123</v>
      </c>
      <c r="BM317" s="197" t="s">
        <v>513</v>
      </c>
    </row>
    <row r="318" spans="1:65" s="2" customFormat="1" ht="11.25">
      <c r="A318" s="34"/>
      <c r="B318" s="35"/>
      <c r="C318" s="36"/>
      <c r="D318" s="199" t="s">
        <v>125</v>
      </c>
      <c r="E318" s="36"/>
      <c r="F318" s="200" t="s">
        <v>494</v>
      </c>
      <c r="G318" s="36"/>
      <c r="H318" s="36"/>
      <c r="I318" s="201"/>
      <c r="J318" s="36"/>
      <c r="K318" s="36"/>
      <c r="L318" s="39"/>
      <c r="M318" s="202"/>
      <c r="N318" s="203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125</v>
      </c>
      <c r="AU318" s="17" t="s">
        <v>86</v>
      </c>
    </row>
    <row r="319" spans="1:65" s="2" customFormat="1" ht="24.2" customHeight="1">
      <c r="A319" s="34"/>
      <c r="B319" s="35"/>
      <c r="C319" s="226" t="s">
        <v>514</v>
      </c>
      <c r="D319" s="226" t="s">
        <v>408</v>
      </c>
      <c r="E319" s="227" t="s">
        <v>515</v>
      </c>
      <c r="F319" s="228" t="s">
        <v>516</v>
      </c>
      <c r="G319" s="229" t="s">
        <v>131</v>
      </c>
      <c r="H319" s="230">
        <v>498</v>
      </c>
      <c r="I319" s="231"/>
      <c r="J319" s="232">
        <f>ROUND(I319*H319,2)</f>
        <v>0</v>
      </c>
      <c r="K319" s="228" t="s">
        <v>122</v>
      </c>
      <c r="L319" s="233"/>
      <c r="M319" s="234" t="s">
        <v>1</v>
      </c>
      <c r="N319" s="235" t="s">
        <v>42</v>
      </c>
      <c r="O319" s="71"/>
      <c r="P319" s="195">
        <f>O319*H319</f>
        <v>0</v>
      </c>
      <c r="Q319" s="195">
        <v>5.6999999999999998E-4</v>
      </c>
      <c r="R319" s="195">
        <f>Q319*H319</f>
        <v>0.28386</v>
      </c>
      <c r="S319" s="195">
        <v>0</v>
      </c>
      <c r="T319" s="196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7" t="s">
        <v>164</v>
      </c>
      <c r="AT319" s="197" t="s">
        <v>408</v>
      </c>
      <c r="AU319" s="197" t="s">
        <v>86</v>
      </c>
      <c r="AY319" s="17" t="s">
        <v>115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7" t="s">
        <v>84</v>
      </c>
      <c r="BK319" s="198">
        <f>ROUND(I319*H319,2)</f>
        <v>0</v>
      </c>
      <c r="BL319" s="17" t="s">
        <v>123</v>
      </c>
      <c r="BM319" s="197" t="s">
        <v>517</v>
      </c>
    </row>
    <row r="320" spans="1:65" s="2" customFormat="1" ht="11.25">
      <c r="A320" s="34"/>
      <c r="B320" s="35"/>
      <c r="C320" s="36"/>
      <c r="D320" s="199" t="s">
        <v>125</v>
      </c>
      <c r="E320" s="36"/>
      <c r="F320" s="200" t="s">
        <v>516</v>
      </c>
      <c r="G320" s="36"/>
      <c r="H320" s="36"/>
      <c r="I320" s="201"/>
      <c r="J320" s="36"/>
      <c r="K320" s="36"/>
      <c r="L320" s="39"/>
      <c r="M320" s="202"/>
      <c r="N320" s="203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125</v>
      </c>
      <c r="AU320" s="17" t="s">
        <v>86</v>
      </c>
    </row>
    <row r="321" spans="1:65" s="2" customFormat="1" ht="24.2" customHeight="1">
      <c r="A321" s="34"/>
      <c r="B321" s="35"/>
      <c r="C321" s="226" t="s">
        <v>518</v>
      </c>
      <c r="D321" s="226" t="s">
        <v>408</v>
      </c>
      <c r="E321" s="227" t="s">
        <v>489</v>
      </c>
      <c r="F321" s="228" t="s">
        <v>490</v>
      </c>
      <c r="G321" s="229" t="s">
        <v>131</v>
      </c>
      <c r="H321" s="230">
        <v>952</v>
      </c>
      <c r="I321" s="231"/>
      <c r="J321" s="232">
        <f>ROUND(I321*H321,2)</f>
        <v>0</v>
      </c>
      <c r="K321" s="228" t="s">
        <v>122</v>
      </c>
      <c r="L321" s="233"/>
      <c r="M321" s="234" t="s">
        <v>1</v>
      </c>
      <c r="N321" s="235" t="s">
        <v>42</v>
      </c>
      <c r="O321" s="71"/>
      <c r="P321" s="195">
        <f>O321*H321</f>
        <v>0</v>
      </c>
      <c r="Q321" s="195">
        <v>9.0000000000000006E-5</v>
      </c>
      <c r="R321" s="195">
        <f>Q321*H321</f>
        <v>8.5680000000000006E-2</v>
      </c>
      <c r="S321" s="195">
        <v>0</v>
      </c>
      <c r="T321" s="196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7" t="s">
        <v>164</v>
      </c>
      <c r="AT321" s="197" t="s">
        <v>408</v>
      </c>
      <c r="AU321" s="197" t="s">
        <v>86</v>
      </c>
      <c r="AY321" s="17" t="s">
        <v>115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7" t="s">
        <v>84</v>
      </c>
      <c r="BK321" s="198">
        <f>ROUND(I321*H321,2)</f>
        <v>0</v>
      </c>
      <c r="BL321" s="17" t="s">
        <v>123</v>
      </c>
      <c r="BM321" s="197" t="s">
        <v>519</v>
      </c>
    </row>
    <row r="322" spans="1:65" s="2" customFormat="1" ht="11.25">
      <c r="A322" s="34"/>
      <c r="B322" s="35"/>
      <c r="C322" s="36"/>
      <c r="D322" s="199" t="s">
        <v>125</v>
      </c>
      <c r="E322" s="36"/>
      <c r="F322" s="200" t="s">
        <v>490</v>
      </c>
      <c r="G322" s="36"/>
      <c r="H322" s="36"/>
      <c r="I322" s="201"/>
      <c r="J322" s="36"/>
      <c r="K322" s="36"/>
      <c r="L322" s="39"/>
      <c r="M322" s="202"/>
      <c r="N322" s="203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125</v>
      </c>
      <c r="AU322" s="17" t="s">
        <v>86</v>
      </c>
    </row>
    <row r="323" spans="1:65" s="2" customFormat="1" ht="24.2" customHeight="1">
      <c r="A323" s="34"/>
      <c r="B323" s="35"/>
      <c r="C323" s="226" t="s">
        <v>520</v>
      </c>
      <c r="D323" s="226" t="s">
        <v>408</v>
      </c>
      <c r="E323" s="227" t="s">
        <v>473</v>
      </c>
      <c r="F323" s="228" t="s">
        <v>474</v>
      </c>
      <c r="G323" s="229" t="s">
        <v>131</v>
      </c>
      <c r="H323" s="230">
        <v>120</v>
      </c>
      <c r="I323" s="231"/>
      <c r="J323" s="232">
        <f>ROUND(I323*H323,2)</f>
        <v>0</v>
      </c>
      <c r="K323" s="228" t="s">
        <v>122</v>
      </c>
      <c r="L323" s="233"/>
      <c r="M323" s="234" t="s">
        <v>1</v>
      </c>
      <c r="N323" s="235" t="s">
        <v>42</v>
      </c>
      <c r="O323" s="71"/>
      <c r="P323" s="195">
        <f>O323*H323</f>
        <v>0</v>
      </c>
      <c r="Q323" s="195">
        <v>9.0000000000000006E-5</v>
      </c>
      <c r="R323" s="195">
        <f>Q323*H323</f>
        <v>1.0800000000000001E-2</v>
      </c>
      <c r="S323" s="195">
        <v>0</v>
      </c>
      <c r="T323" s="196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7" t="s">
        <v>164</v>
      </c>
      <c r="AT323" s="197" t="s">
        <v>408</v>
      </c>
      <c r="AU323" s="197" t="s">
        <v>86</v>
      </c>
      <c r="AY323" s="17" t="s">
        <v>115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7" t="s">
        <v>84</v>
      </c>
      <c r="BK323" s="198">
        <f>ROUND(I323*H323,2)</f>
        <v>0</v>
      </c>
      <c r="BL323" s="17" t="s">
        <v>123</v>
      </c>
      <c r="BM323" s="197" t="s">
        <v>521</v>
      </c>
    </row>
    <row r="324" spans="1:65" s="2" customFormat="1" ht="11.25">
      <c r="A324" s="34"/>
      <c r="B324" s="35"/>
      <c r="C324" s="36"/>
      <c r="D324" s="199" t="s">
        <v>125</v>
      </c>
      <c r="E324" s="36"/>
      <c r="F324" s="200" t="s">
        <v>474</v>
      </c>
      <c r="G324" s="36"/>
      <c r="H324" s="36"/>
      <c r="I324" s="201"/>
      <c r="J324" s="36"/>
      <c r="K324" s="36"/>
      <c r="L324" s="39"/>
      <c r="M324" s="202"/>
      <c r="N324" s="203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125</v>
      </c>
      <c r="AU324" s="17" t="s">
        <v>86</v>
      </c>
    </row>
    <row r="325" spans="1:65" s="2" customFormat="1" ht="24.2" customHeight="1">
      <c r="A325" s="34"/>
      <c r="B325" s="35"/>
      <c r="C325" s="226" t="s">
        <v>522</v>
      </c>
      <c r="D325" s="226" t="s">
        <v>408</v>
      </c>
      <c r="E325" s="227" t="s">
        <v>523</v>
      </c>
      <c r="F325" s="228" t="s">
        <v>524</v>
      </c>
      <c r="G325" s="229" t="s">
        <v>160</v>
      </c>
      <c r="H325" s="230">
        <v>11</v>
      </c>
      <c r="I325" s="231"/>
      <c r="J325" s="232">
        <f>ROUND(I325*H325,2)</f>
        <v>0</v>
      </c>
      <c r="K325" s="228" t="s">
        <v>122</v>
      </c>
      <c r="L325" s="233"/>
      <c r="M325" s="234" t="s">
        <v>1</v>
      </c>
      <c r="N325" s="235" t="s">
        <v>42</v>
      </c>
      <c r="O325" s="71"/>
      <c r="P325" s="195">
        <f>O325*H325</f>
        <v>0</v>
      </c>
      <c r="Q325" s="195">
        <v>1E-3</v>
      </c>
      <c r="R325" s="195">
        <f>Q325*H325</f>
        <v>1.0999999999999999E-2</v>
      </c>
      <c r="S325" s="195">
        <v>0</v>
      </c>
      <c r="T325" s="196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164</v>
      </c>
      <c r="AT325" s="197" t="s">
        <v>408</v>
      </c>
      <c r="AU325" s="197" t="s">
        <v>86</v>
      </c>
      <c r="AY325" s="17" t="s">
        <v>115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7" t="s">
        <v>84</v>
      </c>
      <c r="BK325" s="198">
        <f>ROUND(I325*H325,2)</f>
        <v>0</v>
      </c>
      <c r="BL325" s="17" t="s">
        <v>123</v>
      </c>
      <c r="BM325" s="197" t="s">
        <v>525</v>
      </c>
    </row>
    <row r="326" spans="1:65" s="2" customFormat="1" ht="11.25">
      <c r="A326" s="34"/>
      <c r="B326" s="35"/>
      <c r="C326" s="36"/>
      <c r="D326" s="199" t="s">
        <v>125</v>
      </c>
      <c r="E326" s="36"/>
      <c r="F326" s="200" t="s">
        <v>524</v>
      </c>
      <c r="G326" s="36"/>
      <c r="H326" s="36"/>
      <c r="I326" s="201"/>
      <c r="J326" s="36"/>
      <c r="K326" s="36"/>
      <c r="L326" s="39"/>
      <c r="M326" s="202"/>
      <c r="N326" s="203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125</v>
      </c>
      <c r="AU326" s="17" t="s">
        <v>86</v>
      </c>
    </row>
    <row r="327" spans="1:65" s="12" customFormat="1" ht="25.9" customHeight="1">
      <c r="B327" s="170"/>
      <c r="C327" s="171"/>
      <c r="D327" s="172" t="s">
        <v>76</v>
      </c>
      <c r="E327" s="173" t="s">
        <v>526</v>
      </c>
      <c r="F327" s="173" t="s">
        <v>527</v>
      </c>
      <c r="G327" s="171"/>
      <c r="H327" s="171"/>
      <c r="I327" s="174"/>
      <c r="J327" s="175">
        <f>BK327</f>
        <v>0</v>
      </c>
      <c r="K327" s="171"/>
      <c r="L327" s="176"/>
      <c r="M327" s="177"/>
      <c r="N327" s="178"/>
      <c r="O327" s="178"/>
      <c r="P327" s="179">
        <f>SUM(P328:P363)</f>
        <v>0</v>
      </c>
      <c r="Q327" s="178"/>
      <c r="R327" s="179">
        <f>SUM(R328:R363)</f>
        <v>0</v>
      </c>
      <c r="S327" s="178"/>
      <c r="T327" s="180">
        <f>SUM(T328:T363)</f>
        <v>0</v>
      </c>
      <c r="AR327" s="181" t="s">
        <v>123</v>
      </c>
      <c r="AT327" s="182" t="s">
        <v>76</v>
      </c>
      <c r="AU327" s="182" t="s">
        <v>77</v>
      </c>
      <c r="AY327" s="181" t="s">
        <v>115</v>
      </c>
      <c r="BK327" s="183">
        <f>SUM(BK328:BK363)</f>
        <v>0</v>
      </c>
    </row>
    <row r="328" spans="1:65" s="2" customFormat="1" ht="24.2" customHeight="1">
      <c r="A328" s="34"/>
      <c r="B328" s="35"/>
      <c r="C328" s="186" t="s">
        <v>528</v>
      </c>
      <c r="D328" s="186" t="s">
        <v>118</v>
      </c>
      <c r="E328" s="187" t="s">
        <v>529</v>
      </c>
      <c r="F328" s="188" t="s">
        <v>530</v>
      </c>
      <c r="G328" s="189" t="s">
        <v>141</v>
      </c>
      <c r="H328" s="190">
        <v>57.561</v>
      </c>
      <c r="I328" s="191"/>
      <c r="J328" s="192">
        <f>ROUND(I328*H328,2)</f>
        <v>0</v>
      </c>
      <c r="K328" s="188" t="s">
        <v>122</v>
      </c>
      <c r="L328" s="39"/>
      <c r="M328" s="193" t="s">
        <v>1</v>
      </c>
      <c r="N328" s="194" t="s">
        <v>42</v>
      </c>
      <c r="O328" s="71"/>
      <c r="P328" s="195">
        <f>O328*H328</f>
        <v>0</v>
      </c>
      <c r="Q328" s="195">
        <v>0</v>
      </c>
      <c r="R328" s="195">
        <f>Q328*H328</f>
        <v>0</v>
      </c>
      <c r="S328" s="195">
        <v>0</v>
      </c>
      <c r="T328" s="196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7" t="s">
        <v>392</v>
      </c>
      <c r="AT328" s="197" t="s">
        <v>118</v>
      </c>
      <c r="AU328" s="197" t="s">
        <v>84</v>
      </c>
      <c r="AY328" s="17" t="s">
        <v>115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17" t="s">
        <v>84</v>
      </c>
      <c r="BK328" s="198">
        <f>ROUND(I328*H328,2)</f>
        <v>0</v>
      </c>
      <c r="BL328" s="17" t="s">
        <v>392</v>
      </c>
      <c r="BM328" s="197" t="s">
        <v>531</v>
      </c>
    </row>
    <row r="329" spans="1:65" s="2" customFormat="1" ht="29.25">
      <c r="A329" s="34"/>
      <c r="B329" s="35"/>
      <c r="C329" s="36"/>
      <c r="D329" s="199" t="s">
        <v>125</v>
      </c>
      <c r="E329" s="36"/>
      <c r="F329" s="200" t="s">
        <v>532</v>
      </c>
      <c r="G329" s="36"/>
      <c r="H329" s="36"/>
      <c r="I329" s="201"/>
      <c r="J329" s="36"/>
      <c r="K329" s="36"/>
      <c r="L329" s="39"/>
      <c r="M329" s="202"/>
      <c r="N329" s="203"/>
      <c r="O329" s="71"/>
      <c r="P329" s="71"/>
      <c r="Q329" s="71"/>
      <c r="R329" s="71"/>
      <c r="S329" s="71"/>
      <c r="T329" s="72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125</v>
      </c>
      <c r="AU329" s="17" t="s">
        <v>84</v>
      </c>
    </row>
    <row r="330" spans="1:65" s="13" customFormat="1" ht="11.25">
      <c r="B330" s="204"/>
      <c r="C330" s="205"/>
      <c r="D330" s="199" t="s">
        <v>127</v>
      </c>
      <c r="E330" s="206" t="s">
        <v>1</v>
      </c>
      <c r="F330" s="207" t="s">
        <v>533</v>
      </c>
      <c r="G330" s="205"/>
      <c r="H330" s="208">
        <v>57.561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127</v>
      </c>
      <c r="AU330" s="214" t="s">
        <v>84</v>
      </c>
      <c r="AV330" s="13" t="s">
        <v>86</v>
      </c>
      <c r="AW330" s="13" t="s">
        <v>34</v>
      </c>
      <c r="AX330" s="13" t="s">
        <v>84</v>
      </c>
      <c r="AY330" s="214" t="s">
        <v>115</v>
      </c>
    </row>
    <row r="331" spans="1:65" s="2" customFormat="1" ht="37.9" customHeight="1">
      <c r="A331" s="34"/>
      <c r="B331" s="35"/>
      <c r="C331" s="186" t="s">
        <v>534</v>
      </c>
      <c r="D331" s="186" t="s">
        <v>118</v>
      </c>
      <c r="E331" s="187" t="s">
        <v>535</v>
      </c>
      <c r="F331" s="188" t="s">
        <v>536</v>
      </c>
      <c r="G331" s="189" t="s">
        <v>141</v>
      </c>
      <c r="H331" s="190">
        <v>57.561</v>
      </c>
      <c r="I331" s="191"/>
      <c r="J331" s="192">
        <f>ROUND(I331*H331,2)</f>
        <v>0</v>
      </c>
      <c r="K331" s="188" t="s">
        <v>122</v>
      </c>
      <c r="L331" s="39"/>
      <c r="M331" s="193" t="s">
        <v>1</v>
      </c>
      <c r="N331" s="194" t="s">
        <v>42</v>
      </c>
      <c r="O331" s="71"/>
      <c r="P331" s="195">
        <f>O331*H331</f>
        <v>0</v>
      </c>
      <c r="Q331" s="195">
        <v>0</v>
      </c>
      <c r="R331" s="195">
        <f>Q331*H331</f>
        <v>0</v>
      </c>
      <c r="S331" s="195">
        <v>0</v>
      </c>
      <c r="T331" s="196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392</v>
      </c>
      <c r="AT331" s="197" t="s">
        <v>118</v>
      </c>
      <c r="AU331" s="197" t="s">
        <v>84</v>
      </c>
      <c r="AY331" s="17" t="s">
        <v>115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7" t="s">
        <v>84</v>
      </c>
      <c r="BK331" s="198">
        <f>ROUND(I331*H331,2)</f>
        <v>0</v>
      </c>
      <c r="BL331" s="17" t="s">
        <v>392</v>
      </c>
      <c r="BM331" s="197" t="s">
        <v>537</v>
      </c>
    </row>
    <row r="332" spans="1:65" s="2" customFormat="1" ht="68.25">
      <c r="A332" s="34"/>
      <c r="B332" s="35"/>
      <c r="C332" s="36"/>
      <c r="D332" s="199" t="s">
        <v>125</v>
      </c>
      <c r="E332" s="36"/>
      <c r="F332" s="200" t="s">
        <v>538</v>
      </c>
      <c r="G332" s="36"/>
      <c r="H332" s="36"/>
      <c r="I332" s="201"/>
      <c r="J332" s="36"/>
      <c r="K332" s="36"/>
      <c r="L332" s="39"/>
      <c r="M332" s="202"/>
      <c r="N332" s="203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125</v>
      </c>
      <c r="AU332" s="17" t="s">
        <v>84</v>
      </c>
    </row>
    <row r="333" spans="1:65" s="13" customFormat="1" ht="11.25">
      <c r="B333" s="204"/>
      <c r="C333" s="205"/>
      <c r="D333" s="199" t="s">
        <v>127</v>
      </c>
      <c r="E333" s="206" t="s">
        <v>1</v>
      </c>
      <c r="F333" s="207" t="s">
        <v>533</v>
      </c>
      <c r="G333" s="205"/>
      <c r="H333" s="208">
        <v>57.561</v>
      </c>
      <c r="I333" s="209"/>
      <c r="J333" s="205"/>
      <c r="K333" s="205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127</v>
      </c>
      <c r="AU333" s="214" t="s">
        <v>84</v>
      </c>
      <c r="AV333" s="13" t="s">
        <v>86</v>
      </c>
      <c r="AW333" s="13" t="s">
        <v>34</v>
      </c>
      <c r="AX333" s="13" t="s">
        <v>84</v>
      </c>
      <c r="AY333" s="214" t="s">
        <v>115</v>
      </c>
    </row>
    <row r="334" spans="1:65" s="2" customFormat="1" ht="24.2" customHeight="1">
      <c r="A334" s="34"/>
      <c r="B334" s="35"/>
      <c r="C334" s="186" t="s">
        <v>539</v>
      </c>
      <c r="D334" s="186" t="s">
        <v>118</v>
      </c>
      <c r="E334" s="187" t="s">
        <v>540</v>
      </c>
      <c r="F334" s="188" t="s">
        <v>541</v>
      </c>
      <c r="G334" s="189" t="s">
        <v>141</v>
      </c>
      <c r="H334" s="190">
        <v>546.89400000000001</v>
      </c>
      <c r="I334" s="191"/>
      <c r="J334" s="192">
        <f>ROUND(I334*H334,2)</f>
        <v>0</v>
      </c>
      <c r="K334" s="188" t="s">
        <v>122</v>
      </c>
      <c r="L334" s="39"/>
      <c r="M334" s="193" t="s">
        <v>1</v>
      </c>
      <c r="N334" s="194" t="s">
        <v>42</v>
      </c>
      <c r="O334" s="71"/>
      <c r="P334" s="195">
        <f>O334*H334</f>
        <v>0</v>
      </c>
      <c r="Q334" s="195">
        <v>0</v>
      </c>
      <c r="R334" s="195">
        <f>Q334*H334</f>
        <v>0</v>
      </c>
      <c r="S334" s="195">
        <v>0</v>
      </c>
      <c r="T334" s="196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392</v>
      </c>
      <c r="AT334" s="197" t="s">
        <v>118</v>
      </c>
      <c r="AU334" s="197" t="s">
        <v>84</v>
      </c>
      <c r="AY334" s="17" t="s">
        <v>115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7" t="s">
        <v>84</v>
      </c>
      <c r="BK334" s="198">
        <f>ROUND(I334*H334,2)</f>
        <v>0</v>
      </c>
      <c r="BL334" s="17" t="s">
        <v>392</v>
      </c>
      <c r="BM334" s="197" t="s">
        <v>542</v>
      </c>
    </row>
    <row r="335" spans="1:65" s="2" customFormat="1" ht="68.25">
      <c r="A335" s="34"/>
      <c r="B335" s="35"/>
      <c r="C335" s="36"/>
      <c r="D335" s="199" t="s">
        <v>125</v>
      </c>
      <c r="E335" s="36"/>
      <c r="F335" s="200" t="s">
        <v>543</v>
      </c>
      <c r="G335" s="36"/>
      <c r="H335" s="36"/>
      <c r="I335" s="201"/>
      <c r="J335" s="36"/>
      <c r="K335" s="36"/>
      <c r="L335" s="39"/>
      <c r="M335" s="202"/>
      <c r="N335" s="203"/>
      <c r="O335" s="71"/>
      <c r="P335" s="71"/>
      <c r="Q335" s="71"/>
      <c r="R335" s="71"/>
      <c r="S335" s="71"/>
      <c r="T335" s="72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125</v>
      </c>
      <c r="AU335" s="17" t="s">
        <v>84</v>
      </c>
    </row>
    <row r="336" spans="1:65" s="15" customFormat="1" ht="11.25">
      <c r="B336" s="236"/>
      <c r="C336" s="237"/>
      <c r="D336" s="199" t="s">
        <v>127</v>
      </c>
      <c r="E336" s="238" t="s">
        <v>1</v>
      </c>
      <c r="F336" s="239" t="s">
        <v>544</v>
      </c>
      <c r="G336" s="237"/>
      <c r="H336" s="238" t="s">
        <v>1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127</v>
      </c>
      <c r="AU336" s="245" t="s">
        <v>84</v>
      </c>
      <c r="AV336" s="15" t="s">
        <v>84</v>
      </c>
      <c r="AW336" s="15" t="s">
        <v>34</v>
      </c>
      <c r="AX336" s="15" t="s">
        <v>77</v>
      </c>
      <c r="AY336" s="245" t="s">
        <v>115</v>
      </c>
    </row>
    <row r="337" spans="1:65" s="13" customFormat="1" ht="11.25">
      <c r="B337" s="204"/>
      <c r="C337" s="205"/>
      <c r="D337" s="199" t="s">
        <v>127</v>
      </c>
      <c r="E337" s="206" t="s">
        <v>1</v>
      </c>
      <c r="F337" s="207" t="s">
        <v>545</v>
      </c>
      <c r="G337" s="205"/>
      <c r="H337" s="208">
        <v>132.43799999999999</v>
      </c>
      <c r="I337" s="209"/>
      <c r="J337" s="205"/>
      <c r="K337" s="205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127</v>
      </c>
      <c r="AU337" s="214" t="s">
        <v>84</v>
      </c>
      <c r="AV337" s="13" t="s">
        <v>86</v>
      </c>
      <c r="AW337" s="13" t="s">
        <v>34</v>
      </c>
      <c r="AX337" s="13" t="s">
        <v>77</v>
      </c>
      <c r="AY337" s="214" t="s">
        <v>115</v>
      </c>
    </row>
    <row r="338" spans="1:65" s="13" customFormat="1" ht="11.25">
      <c r="B338" s="204"/>
      <c r="C338" s="205"/>
      <c r="D338" s="199" t="s">
        <v>127</v>
      </c>
      <c r="E338" s="206" t="s">
        <v>1</v>
      </c>
      <c r="F338" s="207" t="s">
        <v>546</v>
      </c>
      <c r="G338" s="205"/>
      <c r="H338" s="208">
        <v>390.17</v>
      </c>
      <c r="I338" s="209"/>
      <c r="J338" s="205"/>
      <c r="K338" s="205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127</v>
      </c>
      <c r="AU338" s="214" t="s">
        <v>84</v>
      </c>
      <c r="AV338" s="13" t="s">
        <v>86</v>
      </c>
      <c r="AW338" s="13" t="s">
        <v>34</v>
      </c>
      <c r="AX338" s="13" t="s">
        <v>77</v>
      </c>
      <c r="AY338" s="214" t="s">
        <v>115</v>
      </c>
    </row>
    <row r="339" spans="1:65" s="13" customFormat="1" ht="11.25">
      <c r="B339" s="204"/>
      <c r="C339" s="205"/>
      <c r="D339" s="199" t="s">
        <v>127</v>
      </c>
      <c r="E339" s="206" t="s">
        <v>1</v>
      </c>
      <c r="F339" s="207" t="s">
        <v>547</v>
      </c>
      <c r="G339" s="205"/>
      <c r="H339" s="208">
        <v>24.286000000000001</v>
      </c>
      <c r="I339" s="209"/>
      <c r="J339" s="205"/>
      <c r="K339" s="205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127</v>
      </c>
      <c r="AU339" s="214" t="s">
        <v>84</v>
      </c>
      <c r="AV339" s="13" t="s">
        <v>86</v>
      </c>
      <c r="AW339" s="13" t="s">
        <v>34</v>
      </c>
      <c r="AX339" s="13" t="s">
        <v>77</v>
      </c>
      <c r="AY339" s="214" t="s">
        <v>115</v>
      </c>
    </row>
    <row r="340" spans="1:65" s="14" customFormat="1" ht="11.25">
      <c r="B340" s="215"/>
      <c r="C340" s="216"/>
      <c r="D340" s="199" t="s">
        <v>127</v>
      </c>
      <c r="E340" s="217" t="s">
        <v>1</v>
      </c>
      <c r="F340" s="218" t="s">
        <v>320</v>
      </c>
      <c r="G340" s="216"/>
      <c r="H340" s="219">
        <v>546.89400000000001</v>
      </c>
      <c r="I340" s="220"/>
      <c r="J340" s="216"/>
      <c r="K340" s="216"/>
      <c r="L340" s="221"/>
      <c r="M340" s="222"/>
      <c r="N340" s="223"/>
      <c r="O340" s="223"/>
      <c r="P340" s="223"/>
      <c r="Q340" s="223"/>
      <c r="R340" s="223"/>
      <c r="S340" s="223"/>
      <c r="T340" s="224"/>
      <c r="AT340" s="225" t="s">
        <v>127</v>
      </c>
      <c r="AU340" s="225" t="s">
        <v>84</v>
      </c>
      <c r="AV340" s="14" t="s">
        <v>123</v>
      </c>
      <c r="AW340" s="14" t="s">
        <v>34</v>
      </c>
      <c r="AX340" s="14" t="s">
        <v>84</v>
      </c>
      <c r="AY340" s="225" t="s">
        <v>115</v>
      </c>
    </row>
    <row r="341" spans="1:65" s="2" customFormat="1" ht="24.2" customHeight="1">
      <c r="A341" s="34"/>
      <c r="B341" s="35"/>
      <c r="C341" s="186" t="s">
        <v>548</v>
      </c>
      <c r="D341" s="186" t="s">
        <v>118</v>
      </c>
      <c r="E341" s="187" t="s">
        <v>540</v>
      </c>
      <c r="F341" s="188" t="s">
        <v>541</v>
      </c>
      <c r="G341" s="189" t="s">
        <v>141</v>
      </c>
      <c r="H341" s="190">
        <v>57.552</v>
      </c>
      <c r="I341" s="191"/>
      <c r="J341" s="192">
        <f>ROUND(I341*H341,2)</f>
        <v>0</v>
      </c>
      <c r="K341" s="188" t="s">
        <v>122</v>
      </c>
      <c r="L341" s="39"/>
      <c r="M341" s="193" t="s">
        <v>1</v>
      </c>
      <c r="N341" s="194" t="s">
        <v>42</v>
      </c>
      <c r="O341" s="71"/>
      <c r="P341" s="195">
        <f>O341*H341</f>
        <v>0</v>
      </c>
      <c r="Q341" s="195">
        <v>0</v>
      </c>
      <c r="R341" s="195">
        <f>Q341*H341</f>
        <v>0</v>
      </c>
      <c r="S341" s="195">
        <v>0</v>
      </c>
      <c r="T341" s="196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7" t="s">
        <v>392</v>
      </c>
      <c r="AT341" s="197" t="s">
        <v>118</v>
      </c>
      <c r="AU341" s="197" t="s">
        <v>84</v>
      </c>
      <c r="AY341" s="17" t="s">
        <v>115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17" t="s">
        <v>84</v>
      </c>
      <c r="BK341" s="198">
        <f>ROUND(I341*H341,2)</f>
        <v>0</v>
      </c>
      <c r="BL341" s="17" t="s">
        <v>392</v>
      </c>
      <c r="BM341" s="197" t="s">
        <v>549</v>
      </c>
    </row>
    <row r="342" spans="1:65" s="2" customFormat="1" ht="68.25">
      <c r="A342" s="34"/>
      <c r="B342" s="35"/>
      <c r="C342" s="36"/>
      <c r="D342" s="199" t="s">
        <v>125</v>
      </c>
      <c r="E342" s="36"/>
      <c r="F342" s="200" t="s">
        <v>543</v>
      </c>
      <c r="G342" s="36"/>
      <c r="H342" s="36"/>
      <c r="I342" s="201"/>
      <c r="J342" s="36"/>
      <c r="K342" s="36"/>
      <c r="L342" s="39"/>
      <c r="M342" s="202"/>
      <c r="N342" s="203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125</v>
      </c>
      <c r="AU342" s="17" t="s">
        <v>84</v>
      </c>
    </row>
    <row r="343" spans="1:65" s="13" customFormat="1" ht="11.25">
      <c r="B343" s="204"/>
      <c r="C343" s="205"/>
      <c r="D343" s="199" t="s">
        <v>127</v>
      </c>
      <c r="E343" s="206" t="s">
        <v>1</v>
      </c>
      <c r="F343" s="207" t="s">
        <v>550</v>
      </c>
      <c r="G343" s="205"/>
      <c r="H343" s="208">
        <v>57.552</v>
      </c>
      <c r="I343" s="209"/>
      <c r="J343" s="205"/>
      <c r="K343" s="205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127</v>
      </c>
      <c r="AU343" s="214" t="s">
        <v>84</v>
      </c>
      <c r="AV343" s="13" t="s">
        <v>86</v>
      </c>
      <c r="AW343" s="13" t="s">
        <v>34</v>
      </c>
      <c r="AX343" s="13" t="s">
        <v>84</v>
      </c>
      <c r="AY343" s="214" t="s">
        <v>115</v>
      </c>
    </row>
    <row r="344" spans="1:65" s="2" customFormat="1" ht="24.2" customHeight="1">
      <c r="A344" s="34"/>
      <c r="B344" s="35"/>
      <c r="C344" s="186" t="s">
        <v>551</v>
      </c>
      <c r="D344" s="186" t="s">
        <v>118</v>
      </c>
      <c r="E344" s="187" t="s">
        <v>552</v>
      </c>
      <c r="F344" s="188" t="s">
        <v>553</v>
      </c>
      <c r="G344" s="189" t="s">
        <v>141</v>
      </c>
      <c r="H344" s="190">
        <v>0.5</v>
      </c>
      <c r="I344" s="191"/>
      <c r="J344" s="192">
        <f>ROUND(I344*H344,2)</f>
        <v>0</v>
      </c>
      <c r="K344" s="188" t="s">
        <v>122</v>
      </c>
      <c r="L344" s="39"/>
      <c r="M344" s="193" t="s">
        <v>1</v>
      </c>
      <c r="N344" s="194" t="s">
        <v>42</v>
      </c>
      <c r="O344" s="71"/>
      <c r="P344" s="195">
        <f>O344*H344</f>
        <v>0</v>
      </c>
      <c r="Q344" s="195">
        <v>0</v>
      </c>
      <c r="R344" s="195">
        <f>Q344*H344</f>
        <v>0</v>
      </c>
      <c r="S344" s="195">
        <v>0</v>
      </c>
      <c r="T344" s="196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7" t="s">
        <v>392</v>
      </c>
      <c r="AT344" s="197" t="s">
        <v>118</v>
      </c>
      <c r="AU344" s="197" t="s">
        <v>84</v>
      </c>
      <c r="AY344" s="17" t="s">
        <v>115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7" t="s">
        <v>84</v>
      </c>
      <c r="BK344" s="198">
        <f>ROUND(I344*H344,2)</f>
        <v>0</v>
      </c>
      <c r="BL344" s="17" t="s">
        <v>392</v>
      </c>
      <c r="BM344" s="197" t="s">
        <v>554</v>
      </c>
    </row>
    <row r="345" spans="1:65" s="2" customFormat="1" ht="29.25">
      <c r="A345" s="34"/>
      <c r="B345" s="35"/>
      <c r="C345" s="36"/>
      <c r="D345" s="199" t="s">
        <v>125</v>
      </c>
      <c r="E345" s="36"/>
      <c r="F345" s="200" t="s">
        <v>555</v>
      </c>
      <c r="G345" s="36"/>
      <c r="H345" s="36"/>
      <c r="I345" s="201"/>
      <c r="J345" s="36"/>
      <c r="K345" s="36"/>
      <c r="L345" s="39"/>
      <c r="M345" s="202"/>
      <c r="N345" s="203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125</v>
      </c>
      <c r="AU345" s="17" t="s">
        <v>84</v>
      </c>
    </row>
    <row r="346" spans="1:65" s="2" customFormat="1" ht="37.9" customHeight="1">
      <c r="A346" s="34"/>
      <c r="B346" s="35"/>
      <c r="C346" s="186" t="s">
        <v>556</v>
      </c>
      <c r="D346" s="186" t="s">
        <v>118</v>
      </c>
      <c r="E346" s="187" t="s">
        <v>557</v>
      </c>
      <c r="F346" s="188" t="s">
        <v>558</v>
      </c>
      <c r="G346" s="189" t="s">
        <v>131</v>
      </c>
      <c r="H346" s="190">
        <v>1</v>
      </c>
      <c r="I346" s="191"/>
      <c r="J346" s="192">
        <f>ROUND(I346*H346,2)</f>
        <v>0</v>
      </c>
      <c r="K346" s="188" t="s">
        <v>122</v>
      </c>
      <c r="L346" s="39"/>
      <c r="M346" s="193" t="s">
        <v>1</v>
      </c>
      <c r="N346" s="194" t="s">
        <v>42</v>
      </c>
      <c r="O346" s="71"/>
      <c r="P346" s="195">
        <f>O346*H346</f>
        <v>0</v>
      </c>
      <c r="Q346" s="195">
        <v>0</v>
      </c>
      <c r="R346" s="195">
        <f>Q346*H346</f>
        <v>0</v>
      </c>
      <c r="S346" s="195">
        <v>0</v>
      </c>
      <c r="T346" s="196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7" t="s">
        <v>392</v>
      </c>
      <c r="AT346" s="197" t="s">
        <v>118</v>
      </c>
      <c r="AU346" s="197" t="s">
        <v>84</v>
      </c>
      <c r="AY346" s="17" t="s">
        <v>115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17" t="s">
        <v>84</v>
      </c>
      <c r="BK346" s="198">
        <f>ROUND(I346*H346,2)</f>
        <v>0</v>
      </c>
      <c r="BL346" s="17" t="s">
        <v>392</v>
      </c>
      <c r="BM346" s="197" t="s">
        <v>559</v>
      </c>
    </row>
    <row r="347" spans="1:65" s="2" customFormat="1" ht="68.25">
      <c r="A347" s="34"/>
      <c r="B347" s="35"/>
      <c r="C347" s="36"/>
      <c r="D347" s="199" t="s">
        <v>125</v>
      </c>
      <c r="E347" s="36"/>
      <c r="F347" s="200" t="s">
        <v>560</v>
      </c>
      <c r="G347" s="36"/>
      <c r="H347" s="36"/>
      <c r="I347" s="201"/>
      <c r="J347" s="36"/>
      <c r="K347" s="36"/>
      <c r="L347" s="39"/>
      <c r="M347" s="202"/>
      <c r="N347" s="203"/>
      <c r="O347" s="71"/>
      <c r="P347" s="71"/>
      <c r="Q347" s="71"/>
      <c r="R347" s="71"/>
      <c r="S347" s="71"/>
      <c r="T347" s="72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125</v>
      </c>
      <c r="AU347" s="17" t="s">
        <v>84</v>
      </c>
    </row>
    <row r="348" spans="1:65" s="13" customFormat="1" ht="11.25">
      <c r="B348" s="204"/>
      <c r="C348" s="205"/>
      <c r="D348" s="199" t="s">
        <v>127</v>
      </c>
      <c r="E348" s="206" t="s">
        <v>1</v>
      </c>
      <c r="F348" s="207" t="s">
        <v>561</v>
      </c>
      <c r="G348" s="205"/>
      <c r="H348" s="208">
        <v>1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127</v>
      </c>
      <c r="AU348" s="214" t="s">
        <v>84</v>
      </c>
      <c r="AV348" s="13" t="s">
        <v>86</v>
      </c>
      <c r="AW348" s="13" t="s">
        <v>34</v>
      </c>
      <c r="AX348" s="13" t="s">
        <v>84</v>
      </c>
      <c r="AY348" s="214" t="s">
        <v>115</v>
      </c>
    </row>
    <row r="349" spans="1:65" s="2" customFormat="1" ht="24.2" customHeight="1">
      <c r="A349" s="34"/>
      <c r="B349" s="35"/>
      <c r="C349" s="186" t="s">
        <v>562</v>
      </c>
      <c r="D349" s="186" t="s">
        <v>118</v>
      </c>
      <c r="E349" s="187" t="s">
        <v>563</v>
      </c>
      <c r="F349" s="188" t="s">
        <v>564</v>
      </c>
      <c r="G349" s="189" t="s">
        <v>141</v>
      </c>
      <c r="H349" s="190">
        <v>3185.951</v>
      </c>
      <c r="I349" s="191"/>
      <c r="J349" s="192">
        <f>ROUND(I349*H349,2)</f>
        <v>0</v>
      </c>
      <c r="K349" s="188" t="s">
        <v>122</v>
      </c>
      <c r="L349" s="39"/>
      <c r="M349" s="193" t="s">
        <v>1</v>
      </c>
      <c r="N349" s="194" t="s">
        <v>42</v>
      </c>
      <c r="O349" s="71"/>
      <c r="P349" s="195">
        <f>O349*H349</f>
        <v>0</v>
      </c>
      <c r="Q349" s="195">
        <v>0</v>
      </c>
      <c r="R349" s="195">
        <f>Q349*H349</f>
        <v>0</v>
      </c>
      <c r="S349" s="195">
        <v>0</v>
      </c>
      <c r="T349" s="196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7" t="s">
        <v>392</v>
      </c>
      <c r="AT349" s="197" t="s">
        <v>118</v>
      </c>
      <c r="AU349" s="197" t="s">
        <v>84</v>
      </c>
      <c r="AY349" s="17" t="s">
        <v>115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17" t="s">
        <v>84</v>
      </c>
      <c r="BK349" s="198">
        <f>ROUND(I349*H349,2)</f>
        <v>0</v>
      </c>
      <c r="BL349" s="17" t="s">
        <v>392</v>
      </c>
      <c r="BM349" s="197" t="s">
        <v>565</v>
      </c>
    </row>
    <row r="350" spans="1:65" s="2" customFormat="1" ht="68.25">
      <c r="A350" s="34"/>
      <c r="B350" s="35"/>
      <c r="C350" s="36"/>
      <c r="D350" s="199" t="s">
        <v>125</v>
      </c>
      <c r="E350" s="36"/>
      <c r="F350" s="200" t="s">
        <v>566</v>
      </c>
      <c r="G350" s="36"/>
      <c r="H350" s="36"/>
      <c r="I350" s="201"/>
      <c r="J350" s="36"/>
      <c r="K350" s="36"/>
      <c r="L350" s="39"/>
      <c r="M350" s="202"/>
      <c r="N350" s="203"/>
      <c r="O350" s="71"/>
      <c r="P350" s="71"/>
      <c r="Q350" s="71"/>
      <c r="R350" s="71"/>
      <c r="S350" s="71"/>
      <c r="T350" s="72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125</v>
      </c>
      <c r="AU350" s="17" t="s">
        <v>84</v>
      </c>
    </row>
    <row r="351" spans="1:65" s="13" customFormat="1" ht="11.25">
      <c r="B351" s="204"/>
      <c r="C351" s="205"/>
      <c r="D351" s="199" t="s">
        <v>127</v>
      </c>
      <c r="E351" s="206" t="s">
        <v>1</v>
      </c>
      <c r="F351" s="207" t="s">
        <v>567</v>
      </c>
      <c r="G351" s="205"/>
      <c r="H351" s="208">
        <v>3185.951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127</v>
      </c>
      <c r="AU351" s="214" t="s">
        <v>84</v>
      </c>
      <c r="AV351" s="13" t="s">
        <v>86</v>
      </c>
      <c r="AW351" s="13" t="s">
        <v>34</v>
      </c>
      <c r="AX351" s="13" t="s">
        <v>84</v>
      </c>
      <c r="AY351" s="214" t="s">
        <v>115</v>
      </c>
    </row>
    <row r="352" spans="1:65" s="2" customFormat="1" ht="24.2" customHeight="1">
      <c r="A352" s="34"/>
      <c r="B352" s="35"/>
      <c r="C352" s="186" t="s">
        <v>568</v>
      </c>
      <c r="D352" s="186" t="s">
        <v>118</v>
      </c>
      <c r="E352" s="187" t="s">
        <v>569</v>
      </c>
      <c r="F352" s="188" t="s">
        <v>570</v>
      </c>
      <c r="G352" s="189" t="s">
        <v>141</v>
      </c>
      <c r="H352" s="190">
        <v>3645.04</v>
      </c>
      <c r="I352" s="191"/>
      <c r="J352" s="192">
        <f>ROUND(I352*H352,2)</f>
        <v>0</v>
      </c>
      <c r="K352" s="188" t="s">
        <v>122</v>
      </c>
      <c r="L352" s="39"/>
      <c r="M352" s="193" t="s">
        <v>1</v>
      </c>
      <c r="N352" s="194" t="s">
        <v>42</v>
      </c>
      <c r="O352" s="71"/>
      <c r="P352" s="195">
        <f>O352*H352</f>
        <v>0</v>
      </c>
      <c r="Q352" s="195">
        <v>0</v>
      </c>
      <c r="R352" s="195">
        <f>Q352*H352</f>
        <v>0</v>
      </c>
      <c r="S352" s="195">
        <v>0</v>
      </c>
      <c r="T352" s="196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7" t="s">
        <v>392</v>
      </c>
      <c r="AT352" s="197" t="s">
        <v>118</v>
      </c>
      <c r="AU352" s="197" t="s">
        <v>84</v>
      </c>
      <c r="AY352" s="17" t="s">
        <v>115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17" t="s">
        <v>84</v>
      </c>
      <c r="BK352" s="198">
        <f>ROUND(I352*H352,2)</f>
        <v>0</v>
      </c>
      <c r="BL352" s="17" t="s">
        <v>392</v>
      </c>
      <c r="BM352" s="197" t="s">
        <v>571</v>
      </c>
    </row>
    <row r="353" spans="1:65" s="2" customFormat="1" ht="68.25">
      <c r="A353" s="34"/>
      <c r="B353" s="35"/>
      <c r="C353" s="36"/>
      <c r="D353" s="199" t="s">
        <v>125</v>
      </c>
      <c r="E353" s="36"/>
      <c r="F353" s="200" t="s">
        <v>572</v>
      </c>
      <c r="G353" s="36"/>
      <c r="H353" s="36"/>
      <c r="I353" s="201"/>
      <c r="J353" s="36"/>
      <c r="K353" s="36"/>
      <c r="L353" s="39"/>
      <c r="M353" s="202"/>
      <c r="N353" s="203"/>
      <c r="O353" s="71"/>
      <c r="P353" s="71"/>
      <c r="Q353" s="71"/>
      <c r="R353" s="71"/>
      <c r="S353" s="71"/>
      <c r="T353" s="72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125</v>
      </c>
      <c r="AU353" s="17" t="s">
        <v>84</v>
      </c>
    </row>
    <row r="354" spans="1:65" s="13" customFormat="1" ht="11.25">
      <c r="B354" s="204"/>
      <c r="C354" s="205"/>
      <c r="D354" s="199" t="s">
        <v>127</v>
      </c>
      <c r="E354" s="206" t="s">
        <v>1</v>
      </c>
      <c r="F354" s="207" t="s">
        <v>573</v>
      </c>
      <c r="G354" s="205"/>
      <c r="H354" s="208">
        <v>3645.04</v>
      </c>
      <c r="I354" s="209"/>
      <c r="J354" s="205"/>
      <c r="K354" s="205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127</v>
      </c>
      <c r="AU354" s="214" t="s">
        <v>84</v>
      </c>
      <c r="AV354" s="13" t="s">
        <v>86</v>
      </c>
      <c r="AW354" s="13" t="s">
        <v>34</v>
      </c>
      <c r="AX354" s="13" t="s">
        <v>84</v>
      </c>
      <c r="AY354" s="214" t="s">
        <v>115</v>
      </c>
    </row>
    <row r="355" spans="1:65" s="2" customFormat="1" ht="24.2" customHeight="1">
      <c r="A355" s="34"/>
      <c r="B355" s="35"/>
      <c r="C355" s="186" t="s">
        <v>574</v>
      </c>
      <c r="D355" s="186" t="s">
        <v>118</v>
      </c>
      <c r="E355" s="187" t="s">
        <v>575</v>
      </c>
      <c r="F355" s="188" t="s">
        <v>576</v>
      </c>
      <c r="G355" s="189" t="s">
        <v>141</v>
      </c>
      <c r="H355" s="190">
        <v>2.96</v>
      </c>
      <c r="I355" s="191"/>
      <c r="J355" s="192">
        <f>ROUND(I355*H355,2)</f>
        <v>0</v>
      </c>
      <c r="K355" s="188" t="s">
        <v>122</v>
      </c>
      <c r="L355" s="39"/>
      <c r="M355" s="193" t="s">
        <v>1</v>
      </c>
      <c r="N355" s="194" t="s">
        <v>42</v>
      </c>
      <c r="O355" s="71"/>
      <c r="P355" s="195">
        <f>O355*H355</f>
        <v>0</v>
      </c>
      <c r="Q355" s="195">
        <v>0</v>
      </c>
      <c r="R355" s="195">
        <f>Q355*H355</f>
        <v>0</v>
      </c>
      <c r="S355" s="195">
        <v>0</v>
      </c>
      <c r="T355" s="196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7" t="s">
        <v>392</v>
      </c>
      <c r="AT355" s="197" t="s">
        <v>118</v>
      </c>
      <c r="AU355" s="197" t="s">
        <v>84</v>
      </c>
      <c r="AY355" s="17" t="s">
        <v>115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17" t="s">
        <v>84</v>
      </c>
      <c r="BK355" s="198">
        <f>ROUND(I355*H355,2)</f>
        <v>0</v>
      </c>
      <c r="BL355" s="17" t="s">
        <v>392</v>
      </c>
      <c r="BM355" s="197" t="s">
        <v>577</v>
      </c>
    </row>
    <row r="356" spans="1:65" s="2" customFormat="1" ht="68.25">
      <c r="A356" s="34"/>
      <c r="B356" s="35"/>
      <c r="C356" s="36"/>
      <c r="D356" s="199" t="s">
        <v>125</v>
      </c>
      <c r="E356" s="36"/>
      <c r="F356" s="200" t="s">
        <v>578</v>
      </c>
      <c r="G356" s="36"/>
      <c r="H356" s="36"/>
      <c r="I356" s="201"/>
      <c r="J356" s="36"/>
      <c r="K356" s="36"/>
      <c r="L356" s="39"/>
      <c r="M356" s="202"/>
      <c r="N356" s="203"/>
      <c r="O356" s="71"/>
      <c r="P356" s="71"/>
      <c r="Q356" s="71"/>
      <c r="R356" s="71"/>
      <c r="S356" s="71"/>
      <c r="T356" s="72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125</v>
      </c>
      <c r="AU356" s="17" t="s">
        <v>84</v>
      </c>
    </row>
    <row r="357" spans="1:65" s="13" customFormat="1" ht="11.25">
      <c r="B357" s="204"/>
      <c r="C357" s="205"/>
      <c r="D357" s="199" t="s">
        <v>127</v>
      </c>
      <c r="E357" s="206" t="s">
        <v>1</v>
      </c>
      <c r="F357" s="207" t="s">
        <v>579</v>
      </c>
      <c r="G357" s="205"/>
      <c r="H357" s="208">
        <v>2.96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127</v>
      </c>
      <c r="AU357" s="214" t="s">
        <v>84</v>
      </c>
      <c r="AV357" s="13" t="s">
        <v>86</v>
      </c>
      <c r="AW357" s="13" t="s">
        <v>34</v>
      </c>
      <c r="AX357" s="13" t="s">
        <v>84</v>
      </c>
      <c r="AY357" s="214" t="s">
        <v>115</v>
      </c>
    </row>
    <row r="358" spans="1:65" s="2" customFormat="1" ht="24.2" customHeight="1">
      <c r="A358" s="34"/>
      <c r="B358" s="35"/>
      <c r="C358" s="186" t="s">
        <v>580</v>
      </c>
      <c r="D358" s="186" t="s">
        <v>118</v>
      </c>
      <c r="E358" s="187" t="s">
        <v>575</v>
      </c>
      <c r="F358" s="188" t="s">
        <v>576</v>
      </c>
      <c r="G358" s="189" t="s">
        <v>141</v>
      </c>
      <c r="H358" s="190">
        <v>13.255000000000001</v>
      </c>
      <c r="I358" s="191"/>
      <c r="J358" s="192">
        <f>ROUND(I358*H358,2)</f>
        <v>0</v>
      </c>
      <c r="K358" s="188" t="s">
        <v>122</v>
      </c>
      <c r="L358" s="39"/>
      <c r="M358" s="193" t="s">
        <v>1</v>
      </c>
      <c r="N358" s="194" t="s">
        <v>42</v>
      </c>
      <c r="O358" s="71"/>
      <c r="P358" s="195">
        <f>O358*H358</f>
        <v>0</v>
      </c>
      <c r="Q358" s="195">
        <v>0</v>
      </c>
      <c r="R358" s="195">
        <f>Q358*H358</f>
        <v>0</v>
      </c>
      <c r="S358" s="195">
        <v>0</v>
      </c>
      <c r="T358" s="196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392</v>
      </c>
      <c r="AT358" s="197" t="s">
        <v>118</v>
      </c>
      <c r="AU358" s="197" t="s">
        <v>84</v>
      </c>
      <c r="AY358" s="17" t="s">
        <v>115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7" t="s">
        <v>84</v>
      </c>
      <c r="BK358" s="198">
        <f>ROUND(I358*H358,2)</f>
        <v>0</v>
      </c>
      <c r="BL358" s="17" t="s">
        <v>392</v>
      </c>
      <c r="BM358" s="197" t="s">
        <v>581</v>
      </c>
    </row>
    <row r="359" spans="1:65" s="2" customFormat="1" ht="68.25">
      <c r="A359" s="34"/>
      <c r="B359" s="35"/>
      <c r="C359" s="36"/>
      <c r="D359" s="199" t="s">
        <v>125</v>
      </c>
      <c r="E359" s="36"/>
      <c r="F359" s="200" t="s">
        <v>578</v>
      </c>
      <c r="G359" s="36"/>
      <c r="H359" s="36"/>
      <c r="I359" s="201"/>
      <c r="J359" s="36"/>
      <c r="K359" s="36"/>
      <c r="L359" s="39"/>
      <c r="M359" s="202"/>
      <c r="N359" s="203"/>
      <c r="O359" s="71"/>
      <c r="P359" s="71"/>
      <c r="Q359" s="71"/>
      <c r="R359" s="71"/>
      <c r="S359" s="71"/>
      <c r="T359" s="72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125</v>
      </c>
      <c r="AU359" s="17" t="s">
        <v>84</v>
      </c>
    </row>
    <row r="360" spans="1:65" s="13" customFormat="1" ht="11.25">
      <c r="B360" s="204"/>
      <c r="C360" s="205"/>
      <c r="D360" s="199" t="s">
        <v>127</v>
      </c>
      <c r="E360" s="206" t="s">
        <v>1</v>
      </c>
      <c r="F360" s="207" t="s">
        <v>582</v>
      </c>
      <c r="G360" s="205"/>
      <c r="H360" s="208">
        <v>13.255000000000001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127</v>
      </c>
      <c r="AU360" s="214" t="s">
        <v>84</v>
      </c>
      <c r="AV360" s="13" t="s">
        <v>86</v>
      </c>
      <c r="AW360" s="13" t="s">
        <v>34</v>
      </c>
      <c r="AX360" s="13" t="s">
        <v>84</v>
      </c>
      <c r="AY360" s="214" t="s">
        <v>115</v>
      </c>
    </row>
    <row r="361" spans="1:65" s="2" customFormat="1" ht="24.2" customHeight="1">
      <c r="A361" s="34"/>
      <c r="B361" s="35"/>
      <c r="C361" s="186" t="s">
        <v>583</v>
      </c>
      <c r="D361" s="186" t="s">
        <v>118</v>
      </c>
      <c r="E361" s="187" t="s">
        <v>584</v>
      </c>
      <c r="F361" s="188" t="s">
        <v>585</v>
      </c>
      <c r="G361" s="189" t="s">
        <v>131</v>
      </c>
      <c r="H361" s="190">
        <v>7</v>
      </c>
      <c r="I361" s="191"/>
      <c r="J361" s="192">
        <f>ROUND(I361*H361,2)</f>
        <v>0</v>
      </c>
      <c r="K361" s="188" t="s">
        <v>122</v>
      </c>
      <c r="L361" s="39"/>
      <c r="M361" s="193" t="s">
        <v>1</v>
      </c>
      <c r="N361" s="194" t="s">
        <v>42</v>
      </c>
      <c r="O361" s="71"/>
      <c r="P361" s="195">
        <f>O361*H361</f>
        <v>0</v>
      </c>
      <c r="Q361" s="195">
        <v>0</v>
      </c>
      <c r="R361" s="195">
        <f>Q361*H361</f>
        <v>0</v>
      </c>
      <c r="S361" s="195">
        <v>0</v>
      </c>
      <c r="T361" s="196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7" t="s">
        <v>392</v>
      </c>
      <c r="AT361" s="197" t="s">
        <v>118</v>
      </c>
      <c r="AU361" s="197" t="s">
        <v>84</v>
      </c>
      <c r="AY361" s="17" t="s">
        <v>115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17" t="s">
        <v>84</v>
      </c>
      <c r="BK361" s="198">
        <f>ROUND(I361*H361,2)</f>
        <v>0</v>
      </c>
      <c r="BL361" s="17" t="s">
        <v>392</v>
      </c>
      <c r="BM361" s="197" t="s">
        <v>586</v>
      </c>
    </row>
    <row r="362" spans="1:65" s="2" customFormat="1" ht="29.25">
      <c r="A362" s="34"/>
      <c r="B362" s="35"/>
      <c r="C362" s="36"/>
      <c r="D362" s="199" t="s">
        <v>125</v>
      </c>
      <c r="E362" s="36"/>
      <c r="F362" s="200" t="s">
        <v>587</v>
      </c>
      <c r="G362" s="36"/>
      <c r="H362" s="36"/>
      <c r="I362" s="201"/>
      <c r="J362" s="36"/>
      <c r="K362" s="36"/>
      <c r="L362" s="39"/>
      <c r="M362" s="202"/>
      <c r="N362" s="203"/>
      <c r="O362" s="71"/>
      <c r="P362" s="71"/>
      <c r="Q362" s="71"/>
      <c r="R362" s="71"/>
      <c r="S362" s="71"/>
      <c r="T362" s="72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125</v>
      </c>
      <c r="AU362" s="17" t="s">
        <v>84</v>
      </c>
    </row>
    <row r="363" spans="1:65" s="13" customFormat="1" ht="11.25">
      <c r="B363" s="204"/>
      <c r="C363" s="205"/>
      <c r="D363" s="199" t="s">
        <v>127</v>
      </c>
      <c r="E363" s="206" t="s">
        <v>1</v>
      </c>
      <c r="F363" s="207" t="s">
        <v>588</v>
      </c>
      <c r="G363" s="205"/>
      <c r="H363" s="208">
        <v>7</v>
      </c>
      <c r="I363" s="209"/>
      <c r="J363" s="205"/>
      <c r="K363" s="205"/>
      <c r="L363" s="210"/>
      <c r="M363" s="246"/>
      <c r="N363" s="247"/>
      <c r="O363" s="247"/>
      <c r="P363" s="247"/>
      <c r="Q363" s="247"/>
      <c r="R363" s="247"/>
      <c r="S363" s="247"/>
      <c r="T363" s="248"/>
      <c r="AT363" s="214" t="s">
        <v>127</v>
      </c>
      <c r="AU363" s="214" t="s">
        <v>84</v>
      </c>
      <c r="AV363" s="13" t="s">
        <v>86</v>
      </c>
      <c r="AW363" s="13" t="s">
        <v>34</v>
      </c>
      <c r="AX363" s="13" t="s">
        <v>84</v>
      </c>
      <c r="AY363" s="214" t="s">
        <v>115</v>
      </c>
    </row>
    <row r="364" spans="1:65" s="2" customFormat="1" ht="6.95" customHeight="1">
      <c r="A364" s="34"/>
      <c r="B364" s="54"/>
      <c r="C364" s="55"/>
      <c r="D364" s="55"/>
      <c r="E364" s="55"/>
      <c r="F364" s="55"/>
      <c r="G364" s="55"/>
      <c r="H364" s="55"/>
      <c r="I364" s="55"/>
      <c r="J364" s="55"/>
      <c r="K364" s="55"/>
      <c r="L364" s="39"/>
      <c r="M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</row>
  </sheetData>
  <sheetProtection algorithmName="SHA-512" hashValue="iLF+81hiYXXqeLr70BelbFbeta1IBwiMZDO4sYe6Mg7bohzBYP+g75D8aiJu3lnVBvkME4SiHNAZThmIBQ86aw==" saltValue="SFWJJRaN3mLUVki4TbOjWDLJYwqLvj0Cqgz7aJmWYUOaSk8x18QNQYAJzpfui+zRNA3pKMOe0/56hwIEl3c1vQ==" spinCount="100000" sheet="1" objects="1" scenarios="1" formatColumns="0" formatRows="0" autoFilter="0"/>
  <autoFilter ref="C118:K36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abSelected="1" topLeftCell="A104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Oprava staniční koleje ve výhybně Polanka nad Odrou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589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25. 8. 2020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ROUND((SUM(BE117:BE135)),  2)</f>
        <v>0</v>
      </c>
      <c r="G33" s="34"/>
      <c r="H33" s="34"/>
      <c r="I33" s="124">
        <v>0.21</v>
      </c>
      <c r="J33" s="123">
        <f>ROUND(((SUM(BE117:BE135))*I33),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ROUND((SUM(BF117:BF135)),  2)</f>
        <v>0</v>
      </c>
      <c r="G34" s="34"/>
      <c r="H34" s="34"/>
      <c r="I34" s="124">
        <v>0.15</v>
      </c>
      <c r="J34" s="123">
        <f>ROUND(((SUM(BF117:BF135))*I34),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ROUND((SUM(BG117:BG135)),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ROUND((SUM(BH117:BH135)),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ROUND((SUM(BI117:BI135)),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Oprava staniční koleje ve výhybně Polanka nad Odrou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VON - Oprava staniční koleje ve výhybně Polanka nad Odrou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PS Ostrava-Svinov</v>
      </c>
      <c r="G89" s="36"/>
      <c r="H89" s="36"/>
      <c r="I89" s="29" t="s">
        <v>22</v>
      </c>
      <c r="J89" s="66" t="str">
        <f>IF(J12="","",J12)</f>
        <v>25. 8. 2020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organizace, OŘ Ostrava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590</v>
      </c>
      <c r="E97" s="150"/>
      <c r="F97" s="150"/>
      <c r="G97" s="150"/>
      <c r="H97" s="150"/>
      <c r="I97" s="150"/>
      <c r="J97" s="151">
        <f>J118</f>
        <v>0</v>
      </c>
      <c r="K97" s="148"/>
      <c r="L97" s="152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100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01" t="str">
        <f>E7</f>
        <v>Oprava staniční koleje ve výhybně Polanka nad Odrou</v>
      </c>
      <c r="F107" s="302"/>
      <c r="G107" s="302"/>
      <c r="H107" s="302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90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72" t="str">
        <f>E9</f>
        <v>VON - Oprava staniční koleje ve výhybně Polanka nad Odrou</v>
      </c>
      <c r="F109" s="303"/>
      <c r="G109" s="303"/>
      <c r="H109" s="30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PS Ostrava-Svinov</v>
      </c>
      <c r="G111" s="36"/>
      <c r="H111" s="36"/>
      <c r="I111" s="29" t="s">
        <v>22</v>
      </c>
      <c r="J111" s="66" t="str">
        <f>IF(J12="","",J12)</f>
        <v>25. 8. 2020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>Správa železnic, státní organizace, OŘ Ostrava</v>
      </c>
      <c r="G113" s="36"/>
      <c r="H113" s="36"/>
      <c r="I113" s="29" t="s">
        <v>32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30</v>
      </c>
      <c r="D114" s="36"/>
      <c r="E114" s="36"/>
      <c r="F114" s="27" t="str">
        <f>IF(E18="","",E18)</f>
        <v>Vyplň údaj</v>
      </c>
      <c r="G114" s="36"/>
      <c r="H114" s="36"/>
      <c r="I114" s="29" t="s">
        <v>35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59"/>
      <c r="B116" s="160"/>
      <c r="C116" s="161" t="s">
        <v>101</v>
      </c>
      <c r="D116" s="162" t="s">
        <v>62</v>
      </c>
      <c r="E116" s="162" t="s">
        <v>58</v>
      </c>
      <c r="F116" s="162" t="s">
        <v>59</v>
      </c>
      <c r="G116" s="162" t="s">
        <v>102</v>
      </c>
      <c r="H116" s="162" t="s">
        <v>103</v>
      </c>
      <c r="I116" s="162" t="s">
        <v>104</v>
      </c>
      <c r="J116" s="162" t="s">
        <v>94</v>
      </c>
      <c r="K116" s="163" t="s">
        <v>105</v>
      </c>
      <c r="L116" s="164"/>
      <c r="M116" s="75" t="s">
        <v>1</v>
      </c>
      <c r="N116" s="76" t="s">
        <v>41</v>
      </c>
      <c r="O116" s="76" t="s">
        <v>106</v>
      </c>
      <c r="P116" s="76" t="s">
        <v>107</v>
      </c>
      <c r="Q116" s="76" t="s">
        <v>108</v>
      </c>
      <c r="R116" s="76" t="s">
        <v>109</v>
      </c>
      <c r="S116" s="76" t="s">
        <v>110</v>
      </c>
      <c r="T116" s="77" t="s">
        <v>111</v>
      </c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4"/>
      <c r="B117" s="35"/>
      <c r="C117" s="82" t="s">
        <v>112</v>
      </c>
      <c r="D117" s="36"/>
      <c r="E117" s="36"/>
      <c r="F117" s="36"/>
      <c r="G117" s="36"/>
      <c r="H117" s="36"/>
      <c r="I117" s="36"/>
      <c r="J117" s="165">
        <f>BK117</f>
        <v>0</v>
      </c>
      <c r="K117" s="36"/>
      <c r="L117" s="39"/>
      <c r="M117" s="78"/>
      <c r="N117" s="166"/>
      <c r="O117" s="79"/>
      <c r="P117" s="167">
        <f>P118</f>
        <v>0</v>
      </c>
      <c r="Q117" s="79"/>
      <c r="R117" s="167">
        <f>R118</f>
        <v>0</v>
      </c>
      <c r="S117" s="79"/>
      <c r="T117" s="168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76</v>
      </c>
      <c r="AU117" s="17" t="s">
        <v>96</v>
      </c>
      <c r="BK117" s="169">
        <f>BK118</f>
        <v>0</v>
      </c>
    </row>
    <row r="118" spans="1:65" s="12" customFormat="1" ht="25.9" customHeight="1">
      <c r="B118" s="170"/>
      <c r="C118" s="171"/>
      <c r="D118" s="172" t="s">
        <v>76</v>
      </c>
      <c r="E118" s="173" t="s">
        <v>591</v>
      </c>
      <c r="F118" s="173" t="s">
        <v>592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SUM(P119:P135)</f>
        <v>0</v>
      </c>
      <c r="Q118" s="178"/>
      <c r="R118" s="179">
        <f>SUM(R119:R135)</f>
        <v>0</v>
      </c>
      <c r="S118" s="178"/>
      <c r="T118" s="180">
        <f>SUM(T119:T135)</f>
        <v>0</v>
      </c>
      <c r="AR118" s="181" t="s">
        <v>116</v>
      </c>
      <c r="AT118" s="182" t="s">
        <v>76</v>
      </c>
      <c r="AU118" s="182" t="s">
        <v>77</v>
      </c>
      <c r="AY118" s="181" t="s">
        <v>115</v>
      </c>
      <c r="BK118" s="183">
        <f>SUM(BK119:BK135)</f>
        <v>0</v>
      </c>
    </row>
    <row r="119" spans="1:65" s="2" customFormat="1" ht="24.2" customHeight="1">
      <c r="A119" s="34"/>
      <c r="B119" s="35"/>
      <c r="C119" s="186" t="s">
        <v>84</v>
      </c>
      <c r="D119" s="186" t="s">
        <v>118</v>
      </c>
      <c r="E119" s="187" t="s">
        <v>593</v>
      </c>
      <c r="F119" s="188" t="s">
        <v>594</v>
      </c>
      <c r="G119" s="189" t="s">
        <v>595</v>
      </c>
      <c r="H119" s="190">
        <v>8</v>
      </c>
      <c r="I119" s="191"/>
      <c r="J119" s="192">
        <f>ROUND(I119*H119,2)</f>
        <v>0</v>
      </c>
      <c r="K119" s="188" t="s">
        <v>122</v>
      </c>
      <c r="L119" s="39"/>
      <c r="M119" s="193" t="s">
        <v>1</v>
      </c>
      <c r="N119" s="194" t="s">
        <v>42</v>
      </c>
      <c r="O119" s="71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7" t="s">
        <v>123</v>
      </c>
      <c r="AT119" s="197" t="s">
        <v>118</v>
      </c>
      <c r="AU119" s="197" t="s">
        <v>84</v>
      </c>
      <c r="AY119" s="17" t="s">
        <v>115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7" t="s">
        <v>84</v>
      </c>
      <c r="BK119" s="198">
        <f>ROUND(I119*H119,2)</f>
        <v>0</v>
      </c>
      <c r="BL119" s="17" t="s">
        <v>123</v>
      </c>
      <c r="BM119" s="197" t="s">
        <v>596</v>
      </c>
    </row>
    <row r="120" spans="1:65" s="2" customFormat="1" ht="29.25">
      <c r="A120" s="34"/>
      <c r="B120" s="35"/>
      <c r="C120" s="36"/>
      <c r="D120" s="199" t="s">
        <v>125</v>
      </c>
      <c r="E120" s="36"/>
      <c r="F120" s="200" t="s">
        <v>597</v>
      </c>
      <c r="G120" s="36"/>
      <c r="H120" s="36"/>
      <c r="I120" s="201"/>
      <c r="J120" s="36"/>
      <c r="K120" s="36"/>
      <c r="L120" s="39"/>
      <c r="M120" s="202"/>
      <c r="N120" s="203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125</v>
      </c>
      <c r="AU120" s="17" t="s">
        <v>84</v>
      </c>
    </row>
    <row r="121" spans="1:65" s="2" customFormat="1" ht="37.9" customHeight="1">
      <c r="A121" s="34"/>
      <c r="B121" s="35"/>
      <c r="C121" s="186" t="s">
        <v>86</v>
      </c>
      <c r="D121" s="186" t="s">
        <v>118</v>
      </c>
      <c r="E121" s="187" t="s">
        <v>598</v>
      </c>
      <c r="F121" s="188" t="s">
        <v>599</v>
      </c>
      <c r="G121" s="189" t="s">
        <v>600</v>
      </c>
      <c r="H121" s="190">
        <v>1</v>
      </c>
      <c r="I121" s="191"/>
      <c r="J121" s="192">
        <f>ROUND(I121*H121,2)</f>
        <v>0</v>
      </c>
      <c r="K121" s="188" t="s">
        <v>122</v>
      </c>
      <c r="L121" s="39"/>
      <c r="M121" s="193" t="s">
        <v>1</v>
      </c>
      <c r="N121" s="194" t="s">
        <v>42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123</v>
      </c>
      <c r="AT121" s="197" t="s">
        <v>118</v>
      </c>
      <c r="AU121" s="197" t="s">
        <v>84</v>
      </c>
      <c r="AY121" s="17" t="s">
        <v>115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84</v>
      </c>
      <c r="BK121" s="198">
        <f>ROUND(I121*H121,2)</f>
        <v>0</v>
      </c>
      <c r="BL121" s="17" t="s">
        <v>123</v>
      </c>
      <c r="BM121" s="197" t="s">
        <v>601</v>
      </c>
    </row>
    <row r="122" spans="1:65" s="2" customFormat="1" ht="19.5">
      <c r="A122" s="34"/>
      <c r="B122" s="35"/>
      <c r="C122" s="36"/>
      <c r="D122" s="199" t="s">
        <v>125</v>
      </c>
      <c r="E122" s="36"/>
      <c r="F122" s="200" t="s">
        <v>599</v>
      </c>
      <c r="G122" s="36"/>
      <c r="H122" s="36"/>
      <c r="I122" s="201"/>
      <c r="J122" s="36"/>
      <c r="K122" s="36"/>
      <c r="L122" s="39"/>
      <c r="M122" s="202"/>
      <c r="N122" s="203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125</v>
      </c>
      <c r="AU122" s="17" t="s">
        <v>84</v>
      </c>
    </row>
    <row r="123" spans="1:65" s="2" customFormat="1" ht="24.2" customHeight="1">
      <c r="A123" s="34"/>
      <c r="B123" s="35"/>
      <c r="C123" s="186" t="s">
        <v>134</v>
      </c>
      <c r="D123" s="186" t="s">
        <v>118</v>
      </c>
      <c r="E123" s="187" t="s">
        <v>602</v>
      </c>
      <c r="F123" s="188" t="s">
        <v>603</v>
      </c>
      <c r="G123" s="189" t="s">
        <v>173</v>
      </c>
      <c r="H123" s="190">
        <v>0.85699999999999998</v>
      </c>
      <c r="I123" s="191"/>
      <c r="J123" s="192">
        <f>ROUND(I123*H123,2)</f>
        <v>0</v>
      </c>
      <c r="K123" s="188" t="s">
        <v>122</v>
      </c>
      <c r="L123" s="39"/>
      <c r="M123" s="193" t="s">
        <v>1</v>
      </c>
      <c r="N123" s="194" t="s">
        <v>42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123</v>
      </c>
      <c r="AT123" s="197" t="s">
        <v>118</v>
      </c>
      <c r="AU123" s="197" t="s">
        <v>84</v>
      </c>
      <c r="AY123" s="17" t="s">
        <v>115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84</v>
      </c>
      <c r="BK123" s="198">
        <f>ROUND(I123*H123,2)</f>
        <v>0</v>
      </c>
      <c r="BL123" s="17" t="s">
        <v>123</v>
      </c>
      <c r="BM123" s="197" t="s">
        <v>604</v>
      </c>
    </row>
    <row r="124" spans="1:65" s="2" customFormat="1" ht="11.25">
      <c r="A124" s="34"/>
      <c r="B124" s="35"/>
      <c r="C124" s="36"/>
      <c r="D124" s="199" t="s">
        <v>125</v>
      </c>
      <c r="E124" s="36"/>
      <c r="F124" s="200" t="s">
        <v>603</v>
      </c>
      <c r="G124" s="36"/>
      <c r="H124" s="36"/>
      <c r="I124" s="201"/>
      <c r="J124" s="36"/>
      <c r="K124" s="36"/>
      <c r="L124" s="39"/>
      <c r="M124" s="202"/>
      <c r="N124" s="203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125</v>
      </c>
      <c r="AU124" s="17" t="s">
        <v>84</v>
      </c>
    </row>
    <row r="125" spans="1:65" s="2" customFormat="1" ht="24.2" customHeight="1">
      <c r="A125" s="34"/>
      <c r="B125" s="35"/>
      <c r="C125" s="186" t="s">
        <v>123</v>
      </c>
      <c r="D125" s="186" t="s">
        <v>118</v>
      </c>
      <c r="E125" s="187" t="s">
        <v>605</v>
      </c>
      <c r="F125" s="188" t="s">
        <v>606</v>
      </c>
      <c r="G125" s="189" t="s">
        <v>173</v>
      </c>
      <c r="H125" s="190">
        <v>0.85699999999999998</v>
      </c>
      <c r="I125" s="191"/>
      <c r="J125" s="192">
        <f>ROUND(I125*H125,2)</f>
        <v>0</v>
      </c>
      <c r="K125" s="188" t="s">
        <v>122</v>
      </c>
      <c r="L125" s="39"/>
      <c r="M125" s="193" t="s">
        <v>1</v>
      </c>
      <c r="N125" s="194" t="s">
        <v>42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123</v>
      </c>
      <c r="AT125" s="197" t="s">
        <v>118</v>
      </c>
      <c r="AU125" s="197" t="s">
        <v>84</v>
      </c>
      <c r="AY125" s="17" t="s">
        <v>115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84</v>
      </c>
      <c r="BK125" s="198">
        <f>ROUND(I125*H125,2)</f>
        <v>0</v>
      </c>
      <c r="BL125" s="17" t="s">
        <v>123</v>
      </c>
      <c r="BM125" s="197" t="s">
        <v>607</v>
      </c>
    </row>
    <row r="126" spans="1:65" s="2" customFormat="1" ht="11.25">
      <c r="A126" s="34"/>
      <c r="B126" s="35"/>
      <c r="C126" s="36"/>
      <c r="D126" s="199" t="s">
        <v>125</v>
      </c>
      <c r="E126" s="36"/>
      <c r="F126" s="200" t="s">
        <v>606</v>
      </c>
      <c r="G126" s="36"/>
      <c r="H126" s="36"/>
      <c r="I126" s="201"/>
      <c r="J126" s="36"/>
      <c r="K126" s="36"/>
      <c r="L126" s="39"/>
      <c r="M126" s="202"/>
      <c r="N126" s="203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125</v>
      </c>
      <c r="AU126" s="17" t="s">
        <v>84</v>
      </c>
    </row>
    <row r="127" spans="1:65" s="2" customFormat="1" ht="24.2" customHeight="1">
      <c r="A127" s="34"/>
      <c r="B127" s="35"/>
      <c r="C127" s="186" t="s">
        <v>116</v>
      </c>
      <c r="D127" s="186" t="s">
        <v>118</v>
      </c>
      <c r="E127" s="187" t="s">
        <v>608</v>
      </c>
      <c r="F127" s="188" t="s">
        <v>609</v>
      </c>
      <c r="G127" s="189" t="s">
        <v>173</v>
      </c>
      <c r="H127" s="190">
        <v>0.85699999999999998</v>
      </c>
      <c r="I127" s="191"/>
      <c r="J127" s="192">
        <f>ROUND(I127*H127,2)</f>
        <v>0</v>
      </c>
      <c r="K127" s="188" t="s">
        <v>122</v>
      </c>
      <c r="L127" s="39"/>
      <c r="M127" s="193" t="s">
        <v>1</v>
      </c>
      <c r="N127" s="194" t="s">
        <v>42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123</v>
      </c>
      <c r="AT127" s="197" t="s">
        <v>118</v>
      </c>
      <c r="AU127" s="197" t="s">
        <v>84</v>
      </c>
      <c r="AY127" s="17" t="s">
        <v>115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84</v>
      </c>
      <c r="BK127" s="198">
        <f>ROUND(I127*H127,2)</f>
        <v>0</v>
      </c>
      <c r="BL127" s="17" t="s">
        <v>123</v>
      </c>
      <c r="BM127" s="197" t="s">
        <v>610</v>
      </c>
    </row>
    <row r="128" spans="1:65" s="2" customFormat="1" ht="11.25">
      <c r="A128" s="34"/>
      <c r="B128" s="35"/>
      <c r="C128" s="36"/>
      <c r="D128" s="199" t="s">
        <v>125</v>
      </c>
      <c r="E128" s="36"/>
      <c r="F128" s="200" t="s">
        <v>609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125</v>
      </c>
      <c r="AU128" s="17" t="s">
        <v>84</v>
      </c>
    </row>
    <row r="129" spans="1:65" s="2" customFormat="1" ht="24.2" customHeight="1">
      <c r="A129" s="34"/>
      <c r="B129" s="35"/>
      <c r="C129" s="186" t="s">
        <v>150</v>
      </c>
      <c r="D129" s="186" t="s">
        <v>118</v>
      </c>
      <c r="E129" s="187" t="s">
        <v>611</v>
      </c>
      <c r="F129" s="188" t="s">
        <v>612</v>
      </c>
      <c r="G129" s="189" t="s">
        <v>215</v>
      </c>
      <c r="H129" s="190">
        <v>1714</v>
      </c>
      <c r="I129" s="191"/>
      <c r="J129" s="192">
        <f>ROUND(I129*H129,2)</f>
        <v>0</v>
      </c>
      <c r="K129" s="188" t="s">
        <v>122</v>
      </c>
      <c r="L129" s="39"/>
      <c r="M129" s="193" t="s">
        <v>1</v>
      </c>
      <c r="N129" s="194" t="s">
        <v>42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123</v>
      </c>
      <c r="AT129" s="197" t="s">
        <v>118</v>
      </c>
      <c r="AU129" s="197" t="s">
        <v>84</v>
      </c>
      <c r="AY129" s="17" t="s">
        <v>115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84</v>
      </c>
      <c r="BK129" s="198">
        <f>ROUND(I129*H129,2)</f>
        <v>0</v>
      </c>
      <c r="BL129" s="17" t="s">
        <v>123</v>
      </c>
      <c r="BM129" s="197" t="s">
        <v>613</v>
      </c>
    </row>
    <row r="130" spans="1:65" s="2" customFormat="1" ht="29.25">
      <c r="A130" s="34"/>
      <c r="B130" s="35"/>
      <c r="C130" s="36"/>
      <c r="D130" s="199" t="s">
        <v>125</v>
      </c>
      <c r="E130" s="36"/>
      <c r="F130" s="200" t="s">
        <v>614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125</v>
      </c>
      <c r="AU130" s="17" t="s">
        <v>84</v>
      </c>
    </row>
    <row r="131" spans="1:65" s="13" customFormat="1" ht="11.25">
      <c r="B131" s="204"/>
      <c r="C131" s="205"/>
      <c r="D131" s="199" t="s">
        <v>127</v>
      </c>
      <c r="E131" s="206" t="s">
        <v>1</v>
      </c>
      <c r="F131" s="207" t="s">
        <v>615</v>
      </c>
      <c r="G131" s="205"/>
      <c r="H131" s="208">
        <v>1714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127</v>
      </c>
      <c r="AU131" s="214" t="s">
        <v>84</v>
      </c>
      <c r="AV131" s="13" t="s">
        <v>86</v>
      </c>
      <c r="AW131" s="13" t="s">
        <v>34</v>
      </c>
      <c r="AX131" s="13" t="s">
        <v>84</v>
      </c>
      <c r="AY131" s="214" t="s">
        <v>115</v>
      </c>
    </row>
    <row r="132" spans="1:65" s="2" customFormat="1" ht="24.2" customHeight="1">
      <c r="A132" s="34"/>
      <c r="B132" s="35"/>
      <c r="C132" s="186" t="s">
        <v>157</v>
      </c>
      <c r="D132" s="186" t="s">
        <v>118</v>
      </c>
      <c r="E132" s="187" t="s">
        <v>616</v>
      </c>
      <c r="F132" s="188" t="s">
        <v>617</v>
      </c>
      <c r="G132" s="189" t="s">
        <v>595</v>
      </c>
      <c r="H132" s="190">
        <v>140</v>
      </c>
      <c r="I132" s="191"/>
      <c r="J132" s="192">
        <f>ROUND(I132*H132,2)</f>
        <v>0</v>
      </c>
      <c r="K132" s="188" t="s">
        <v>122</v>
      </c>
      <c r="L132" s="39"/>
      <c r="M132" s="193" t="s">
        <v>1</v>
      </c>
      <c r="N132" s="194" t="s">
        <v>42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123</v>
      </c>
      <c r="AT132" s="197" t="s">
        <v>118</v>
      </c>
      <c r="AU132" s="197" t="s">
        <v>84</v>
      </c>
      <c r="AY132" s="17" t="s">
        <v>115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84</v>
      </c>
      <c r="BK132" s="198">
        <f>ROUND(I132*H132,2)</f>
        <v>0</v>
      </c>
      <c r="BL132" s="17" t="s">
        <v>123</v>
      </c>
      <c r="BM132" s="197" t="s">
        <v>618</v>
      </c>
    </row>
    <row r="133" spans="1:65" s="2" customFormat="1" ht="11.25">
      <c r="A133" s="34"/>
      <c r="B133" s="35"/>
      <c r="C133" s="36"/>
      <c r="D133" s="199" t="s">
        <v>125</v>
      </c>
      <c r="E133" s="36"/>
      <c r="F133" s="200" t="s">
        <v>617</v>
      </c>
      <c r="G133" s="36"/>
      <c r="H133" s="36"/>
      <c r="I133" s="201"/>
      <c r="J133" s="36"/>
      <c r="K133" s="36"/>
      <c r="L133" s="39"/>
      <c r="M133" s="202"/>
      <c r="N133" s="203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125</v>
      </c>
      <c r="AU133" s="17" t="s">
        <v>84</v>
      </c>
    </row>
    <row r="134" spans="1:65" s="2" customFormat="1" ht="24.2" customHeight="1">
      <c r="A134" s="34"/>
      <c r="B134" s="35"/>
      <c r="C134" s="186" t="s">
        <v>164</v>
      </c>
      <c r="D134" s="186" t="s">
        <v>118</v>
      </c>
      <c r="E134" s="187" t="s">
        <v>619</v>
      </c>
      <c r="F134" s="188" t="s">
        <v>620</v>
      </c>
      <c r="G134" s="189" t="s">
        <v>173</v>
      </c>
      <c r="H134" s="190">
        <v>1.714</v>
      </c>
      <c r="I134" s="191"/>
      <c r="J134" s="192">
        <f>ROUND(I134*H134,2)</f>
        <v>0</v>
      </c>
      <c r="K134" s="188" t="s">
        <v>122</v>
      </c>
      <c r="L134" s="39"/>
      <c r="M134" s="193" t="s">
        <v>1</v>
      </c>
      <c r="N134" s="194" t="s">
        <v>42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123</v>
      </c>
      <c r="AT134" s="197" t="s">
        <v>118</v>
      </c>
      <c r="AU134" s="197" t="s">
        <v>84</v>
      </c>
      <c r="AY134" s="17" t="s">
        <v>115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84</v>
      </c>
      <c r="BK134" s="198">
        <f>ROUND(I134*H134,2)</f>
        <v>0</v>
      </c>
      <c r="BL134" s="17" t="s">
        <v>123</v>
      </c>
      <c r="BM134" s="197" t="s">
        <v>621</v>
      </c>
    </row>
    <row r="135" spans="1:65" s="2" customFormat="1" ht="39">
      <c r="A135" s="34"/>
      <c r="B135" s="35"/>
      <c r="C135" s="36"/>
      <c r="D135" s="199" t="s">
        <v>125</v>
      </c>
      <c r="E135" s="36"/>
      <c r="F135" s="200" t="s">
        <v>622</v>
      </c>
      <c r="G135" s="36"/>
      <c r="H135" s="36"/>
      <c r="I135" s="201"/>
      <c r="J135" s="36"/>
      <c r="K135" s="36"/>
      <c r="L135" s="39"/>
      <c r="M135" s="249"/>
      <c r="N135" s="250"/>
      <c r="O135" s="251"/>
      <c r="P135" s="251"/>
      <c r="Q135" s="251"/>
      <c r="R135" s="251"/>
      <c r="S135" s="251"/>
      <c r="T135" s="25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125</v>
      </c>
      <c r="AU135" s="17" t="s">
        <v>84</v>
      </c>
    </row>
    <row r="136" spans="1:65" s="2" customFormat="1" ht="6.95" customHeight="1">
      <c r="A136" s="34"/>
      <c r="B136" s="54"/>
      <c r="C136" s="55"/>
      <c r="D136" s="55"/>
      <c r="E136" s="55"/>
      <c r="F136" s="55"/>
      <c r="G136" s="55"/>
      <c r="H136" s="55"/>
      <c r="I136" s="55"/>
      <c r="J136" s="55"/>
      <c r="K136" s="55"/>
      <c r="L136" s="39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algorithmName="SHA-512" hashValue="53t6XGc+E3ZY8euaznKYd383EAPXPr3dKuDcegeGz0j0Zj154E5sJIuY/6p9Bz1oZIrBlvVNtqP3oLGgMH595w==" saltValue="MxG7QMMmILUZmoBOJgOa4wPraqnPZhNlmz2tPZWyMdRUE+aIAzFhlepHxhEppeVi8TzEwQvkEihjCgkPcIhPfA==" spinCount="100000" sheet="1" objects="1" scenarios="1" formatColumns="0" formatRows="0" autoFilter="0"/>
  <autoFilter ref="C116:K13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Oprava staniční k...</vt:lpstr>
      <vt:lpstr>VON - Oprava staniční kol...</vt:lpstr>
      <vt:lpstr>'Rekapitulace stavby'!Názvy_tisku</vt:lpstr>
      <vt:lpstr>'SO 01 - Oprava staniční k...'!Názvy_tisku</vt:lpstr>
      <vt:lpstr>'VON - Oprava staniční kol...'!Názvy_tisku</vt:lpstr>
      <vt:lpstr>'Rekapitulace stavby'!Oblast_tisku</vt:lpstr>
      <vt:lpstr>'SO 01 - Oprava staniční k...'!Oblast_tisku</vt:lpstr>
      <vt:lpstr>'VON - Oprava staniční kol...'!Oblast_tisku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2020-09-04T06:31:36Z</dcterms:created>
  <dcterms:modified xsi:type="dcterms:W3CDTF">2020-09-04T07:25:37Z</dcterms:modified>
</cp:coreProperties>
</file>